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skstation\Z - AKCE\20-029__OBCHODKA-BYT\2-VYKRESY\3_DSP\E_DOKLADY\E.4_ROZPOCET\__ROZP--22-03-2021\"/>
    </mc:Choice>
  </mc:AlternateContent>
  <xr:revisionPtr revIDLastSave="0" documentId="13_ncr:1_{E757DB54-70D3-4D1F-8D9B-C83EFD08D8E2}" xr6:coauthVersionLast="46" xr6:coauthVersionMax="46" xr10:uidLastSave="{00000000-0000-0000-0000-000000000000}"/>
  <bookViews>
    <workbookView xWindow="-120" yWindow="-120" windowWidth="29040" windowHeight="17640" firstSheet="1" activeTab="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VRN Naklady" sheetId="12" r:id="rId4"/>
    <sheet name="01 D.1.1.01 Pol" sheetId="13" r:id="rId5"/>
    <sheet name="01 D.1.4.A.01 Pol" sheetId="14" r:id="rId6"/>
    <sheet name="01 D.1.4.B.01 Pol" sheetId="15" r:id="rId7"/>
    <sheet name="01 D.1.4.C.01 Pol" sheetId="16" r:id="rId8"/>
    <sheet name="01 D.1.4.D.01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D.1.1.01 Pol'!$1:$7</definedName>
    <definedName name="_xlnm.Print_Titles" localSheetId="5">'01 D.1.4.A.01 Pol'!$1:$7</definedName>
    <definedName name="_xlnm.Print_Titles" localSheetId="6">'01 D.1.4.B.01 Pol'!$1:$7</definedName>
    <definedName name="_xlnm.Print_Titles" localSheetId="7">'01 D.1.4.C.01 Pol'!$1:$7</definedName>
    <definedName name="_xlnm.Print_Titles" localSheetId="8">'01 D.1.4.D.01 Pol'!$1:$7</definedName>
    <definedName name="_xlnm.Print_Titles" localSheetId="3">'OVN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D.1.1.01 Pol'!$A$1:$X$517</definedName>
    <definedName name="_xlnm.Print_Area" localSheetId="5">'01 D.1.4.A.01 Pol'!$A$1:$X$135</definedName>
    <definedName name="_xlnm.Print_Area" localSheetId="6">'01 D.1.4.B.01 Pol'!$A$1:$X$59</definedName>
    <definedName name="_xlnm.Print_Area" localSheetId="7">'01 D.1.4.C.01 Pol'!$A$1:$X$31</definedName>
    <definedName name="_xlnm.Print_Area" localSheetId="8">'01 D.1.4.D.01 Pol'!$A$1:$X$54</definedName>
    <definedName name="_xlnm.Print_Area" localSheetId="3">'OVN VRN Naklady'!$A$1:$X$17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40" i="1" l="1"/>
  <c r="J41" i="1"/>
  <c r="J43" i="1"/>
  <c r="J44" i="1"/>
  <c r="J45" i="1"/>
  <c r="J46" i="1"/>
  <c r="J47" i="1"/>
  <c r="J48" i="1"/>
  <c r="G9" i="17" l="1"/>
  <c r="M9" i="17" s="1"/>
  <c r="I9" i="17"/>
  <c r="I8" i="17" s="1"/>
  <c r="K9" i="17"/>
  <c r="O9" i="17"/>
  <c r="O8" i="17" s="1"/>
  <c r="Q9" i="17"/>
  <c r="V9" i="17"/>
  <c r="G10" i="17"/>
  <c r="I10" i="17"/>
  <c r="K10" i="17"/>
  <c r="O10" i="17"/>
  <c r="Q10" i="17"/>
  <c r="V10" i="17"/>
  <c r="G11" i="17"/>
  <c r="M11" i="17" s="1"/>
  <c r="I11" i="17"/>
  <c r="K11" i="17"/>
  <c r="O11" i="17"/>
  <c r="Q11" i="17"/>
  <c r="Q8" i="17" s="1"/>
  <c r="V11" i="17"/>
  <c r="G12" i="17"/>
  <c r="I12" i="17"/>
  <c r="K12" i="17"/>
  <c r="K8" i="17" s="1"/>
  <c r="M12" i="17"/>
  <c r="O12" i="17"/>
  <c r="Q12" i="17"/>
  <c r="V12" i="17"/>
  <c r="V8" i="17" s="1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V33" i="17"/>
  <c r="G34" i="17"/>
  <c r="G33" i="17" s="1"/>
  <c r="I34" i="17"/>
  <c r="I33" i="17" s="1"/>
  <c r="K34" i="17"/>
  <c r="O34" i="17"/>
  <c r="O33" i="17" s="1"/>
  <c r="Q34" i="17"/>
  <c r="Q33" i="17" s="1"/>
  <c r="V34" i="17"/>
  <c r="G35" i="17"/>
  <c r="M35" i="17" s="1"/>
  <c r="I35" i="17"/>
  <c r="K35" i="17"/>
  <c r="K33" i="17" s="1"/>
  <c r="O35" i="17"/>
  <c r="Q35" i="17"/>
  <c r="V35" i="17"/>
  <c r="G37" i="17"/>
  <c r="I37" i="17"/>
  <c r="K37" i="17"/>
  <c r="M37" i="17"/>
  <c r="O37" i="17"/>
  <c r="O36" i="17" s="1"/>
  <c r="Q37" i="17"/>
  <c r="V37" i="17"/>
  <c r="G38" i="17"/>
  <c r="I38" i="17"/>
  <c r="K38" i="17"/>
  <c r="O38" i="17"/>
  <c r="Q38" i="17"/>
  <c r="Q36" i="17" s="1"/>
  <c r="V38" i="17"/>
  <c r="G39" i="17"/>
  <c r="M39" i="17" s="1"/>
  <c r="I39" i="17"/>
  <c r="I36" i="17" s="1"/>
  <c r="K39" i="17"/>
  <c r="O39" i="17"/>
  <c r="Q39" i="17"/>
  <c r="V39" i="17"/>
  <c r="G40" i="17"/>
  <c r="M40" i="17" s="1"/>
  <c r="I40" i="17"/>
  <c r="K40" i="17"/>
  <c r="K36" i="17" s="1"/>
  <c r="O40" i="17"/>
  <c r="Q40" i="17"/>
  <c r="V40" i="17"/>
  <c r="V36" i="17" s="1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O45" i="17" s="1"/>
  <c r="Q46" i="17"/>
  <c r="V46" i="17"/>
  <c r="G47" i="17"/>
  <c r="I47" i="17"/>
  <c r="K47" i="17"/>
  <c r="O47" i="17"/>
  <c r="Q47" i="17"/>
  <c r="Q45" i="17" s="1"/>
  <c r="V47" i="17"/>
  <c r="G48" i="17"/>
  <c r="M48" i="17" s="1"/>
  <c r="I48" i="17"/>
  <c r="I45" i="17" s="1"/>
  <c r="K48" i="17"/>
  <c r="O48" i="17"/>
  <c r="Q48" i="17"/>
  <c r="V48" i="17"/>
  <c r="G49" i="17"/>
  <c r="I49" i="17"/>
  <c r="K49" i="17"/>
  <c r="K45" i="17" s="1"/>
  <c r="M49" i="17"/>
  <c r="O49" i="17"/>
  <c r="Q49" i="17"/>
  <c r="V49" i="17"/>
  <c r="V45" i="17" s="1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AE53" i="17"/>
  <c r="F48" i="1" s="1"/>
  <c r="G9" i="16"/>
  <c r="M9" i="16" s="1"/>
  <c r="I9" i="16"/>
  <c r="K9" i="16"/>
  <c r="O9" i="16"/>
  <c r="O8" i="16" s="1"/>
  <c r="Q9" i="16"/>
  <c r="V9" i="16"/>
  <c r="G10" i="16"/>
  <c r="G8" i="16" s="1"/>
  <c r="I75" i="1" s="1"/>
  <c r="I10" i="16"/>
  <c r="K10" i="16"/>
  <c r="O10" i="16"/>
  <c r="Q10" i="16"/>
  <c r="V10" i="16"/>
  <c r="G11" i="16"/>
  <c r="M11" i="16" s="1"/>
  <c r="I11" i="16"/>
  <c r="I8" i="16" s="1"/>
  <c r="K11" i="16"/>
  <c r="O11" i="16"/>
  <c r="Q11" i="16"/>
  <c r="Q8" i="16" s="1"/>
  <c r="V11" i="16"/>
  <c r="G12" i="16"/>
  <c r="I12" i="16"/>
  <c r="K12" i="16"/>
  <c r="K8" i="16" s="1"/>
  <c r="M12" i="16"/>
  <c r="O12" i="16"/>
  <c r="Q12" i="16"/>
  <c r="V12" i="16"/>
  <c r="V8" i="16" s="1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I18" i="16" s="1"/>
  <c r="K19" i="16"/>
  <c r="O19" i="16"/>
  <c r="O18" i="16" s="1"/>
  <c r="Q19" i="16"/>
  <c r="Q18" i="16" s="1"/>
  <c r="V19" i="16"/>
  <c r="G20" i="16"/>
  <c r="M20" i="16" s="1"/>
  <c r="I20" i="16"/>
  <c r="K20" i="16"/>
  <c r="K18" i="16" s="1"/>
  <c r="O20" i="16"/>
  <c r="Q20" i="16"/>
  <c r="V20" i="16"/>
  <c r="G21" i="16"/>
  <c r="M21" i="16" s="1"/>
  <c r="I21" i="16"/>
  <c r="K21" i="16"/>
  <c r="O21" i="16"/>
  <c r="Q21" i="16"/>
  <c r="V21" i="16"/>
  <c r="V18" i="16" s="1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AE30" i="16"/>
  <c r="F47" i="1" s="1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M12" i="15" s="1"/>
  <c r="I12" i="15"/>
  <c r="K12" i="15"/>
  <c r="O12" i="15"/>
  <c r="Q12" i="15"/>
  <c r="V12" i="15"/>
  <c r="G14" i="15"/>
  <c r="I14" i="15"/>
  <c r="K14" i="15"/>
  <c r="M14" i="15"/>
  <c r="O14" i="15"/>
  <c r="Q14" i="15"/>
  <c r="V14" i="15"/>
  <c r="O15" i="15"/>
  <c r="G16" i="15"/>
  <c r="I16" i="15"/>
  <c r="I15" i="15" s="1"/>
  <c r="K16" i="15"/>
  <c r="K15" i="15" s="1"/>
  <c r="M16" i="15"/>
  <c r="O16" i="15"/>
  <c r="Q16" i="15"/>
  <c r="Q15" i="15" s="1"/>
  <c r="V16" i="15"/>
  <c r="V15" i="15" s="1"/>
  <c r="G17" i="15"/>
  <c r="M17" i="15" s="1"/>
  <c r="M15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K22" i="15"/>
  <c r="G23" i="15"/>
  <c r="I23" i="15"/>
  <c r="I22" i="15" s="1"/>
  <c r="K23" i="15"/>
  <c r="M23" i="15"/>
  <c r="O23" i="15"/>
  <c r="O22" i="15" s="1"/>
  <c r="Q23" i="15"/>
  <c r="Q22" i="15" s="1"/>
  <c r="V23" i="15"/>
  <c r="G24" i="15"/>
  <c r="G22" i="15" s="1"/>
  <c r="I76" i="1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8" i="15"/>
  <c r="I28" i="15"/>
  <c r="K28" i="15"/>
  <c r="M28" i="15"/>
  <c r="O28" i="15"/>
  <c r="Q28" i="15"/>
  <c r="V28" i="15"/>
  <c r="V22" i="15" s="1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K33" i="15"/>
  <c r="G34" i="15"/>
  <c r="M34" i="15" s="1"/>
  <c r="I34" i="15"/>
  <c r="I33" i="15" s="1"/>
  <c r="K34" i="15"/>
  <c r="O34" i="15"/>
  <c r="O33" i="15" s="1"/>
  <c r="Q34" i="15"/>
  <c r="Q33" i="15" s="1"/>
  <c r="V34" i="15"/>
  <c r="G35" i="15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V33" i="15" s="1"/>
  <c r="G39" i="15"/>
  <c r="I39" i="15"/>
  <c r="I38" i="15" s="1"/>
  <c r="K39" i="15"/>
  <c r="K38" i="15" s="1"/>
  <c r="O39" i="15"/>
  <c r="O38" i="15" s="1"/>
  <c r="Q39" i="15"/>
  <c r="V39" i="15"/>
  <c r="V38" i="15" s="1"/>
  <c r="G40" i="15"/>
  <c r="M40" i="15" s="1"/>
  <c r="I40" i="15"/>
  <c r="K40" i="15"/>
  <c r="O40" i="15"/>
  <c r="Q40" i="15"/>
  <c r="Q38" i="15" s="1"/>
  <c r="V40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I50" i="15"/>
  <c r="Q50" i="15"/>
  <c r="G51" i="15"/>
  <c r="M51" i="15" s="1"/>
  <c r="I51" i="15"/>
  <c r="K51" i="15"/>
  <c r="K50" i="15" s="1"/>
  <c r="O51" i="15"/>
  <c r="O50" i="15" s="1"/>
  <c r="Q51" i="15"/>
  <c r="V51" i="15"/>
  <c r="V50" i="15" s="1"/>
  <c r="G53" i="15"/>
  <c r="M53" i="15" s="1"/>
  <c r="I53" i="15"/>
  <c r="K53" i="15"/>
  <c r="O53" i="15"/>
  <c r="Q53" i="15"/>
  <c r="V53" i="15"/>
  <c r="G55" i="15"/>
  <c r="M55" i="15" s="1"/>
  <c r="I55" i="15"/>
  <c r="K55" i="15"/>
  <c r="O55" i="15"/>
  <c r="Q55" i="15"/>
  <c r="V55" i="15"/>
  <c r="AE58" i="15"/>
  <c r="F46" i="1" s="1"/>
  <c r="BA51" i="14"/>
  <c r="BA12" i="14"/>
  <c r="O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M11" i="14" s="1"/>
  <c r="I11" i="14"/>
  <c r="K11" i="14"/>
  <c r="O11" i="14"/>
  <c r="Q11" i="14"/>
  <c r="V11" i="14"/>
  <c r="G15" i="14"/>
  <c r="M15" i="14" s="1"/>
  <c r="I15" i="14"/>
  <c r="K15" i="14"/>
  <c r="O15" i="14"/>
  <c r="Q15" i="14"/>
  <c r="V15" i="14"/>
  <c r="O18" i="14"/>
  <c r="G19" i="14"/>
  <c r="M19" i="14" s="1"/>
  <c r="I19" i="14"/>
  <c r="I18" i="14" s="1"/>
  <c r="K19" i="14"/>
  <c r="K18" i="14" s="1"/>
  <c r="O19" i="14"/>
  <c r="Q19" i="14"/>
  <c r="Q18" i="14" s="1"/>
  <c r="V19" i="14"/>
  <c r="V18" i="14" s="1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4" i="14"/>
  <c r="M24" i="14" s="1"/>
  <c r="I24" i="14"/>
  <c r="I23" i="14" s="1"/>
  <c r="K24" i="14"/>
  <c r="K23" i="14" s="1"/>
  <c r="O24" i="14"/>
  <c r="Q24" i="14"/>
  <c r="Q23" i="14" s="1"/>
  <c r="V24" i="14"/>
  <c r="V23" i="14" s="1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9" i="14"/>
  <c r="M29" i="14" s="1"/>
  <c r="I29" i="14"/>
  <c r="K29" i="14"/>
  <c r="O29" i="14"/>
  <c r="O23" i="14" s="1"/>
  <c r="Q29" i="14"/>
  <c r="V29" i="14"/>
  <c r="G32" i="14"/>
  <c r="M32" i="14" s="1"/>
  <c r="I32" i="14"/>
  <c r="K32" i="14"/>
  <c r="O32" i="14"/>
  <c r="Q32" i="14"/>
  <c r="V32" i="14"/>
  <c r="G35" i="14"/>
  <c r="M35" i="14" s="1"/>
  <c r="I35" i="14"/>
  <c r="K35" i="14"/>
  <c r="O35" i="14"/>
  <c r="Q35" i="14"/>
  <c r="V35" i="14"/>
  <c r="G38" i="14"/>
  <c r="I38" i="14"/>
  <c r="K38" i="14"/>
  <c r="M38" i="14"/>
  <c r="O38" i="14"/>
  <c r="Q38" i="14"/>
  <c r="V38" i="14"/>
  <c r="G40" i="14"/>
  <c r="I40" i="14"/>
  <c r="K40" i="14"/>
  <c r="O40" i="14"/>
  <c r="Q40" i="14"/>
  <c r="V40" i="14"/>
  <c r="G42" i="14"/>
  <c r="M42" i="14" s="1"/>
  <c r="I42" i="14"/>
  <c r="K42" i="14"/>
  <c r="O42" i="14"/>
  <c r="Q42" i="14"/>
  <c r="V42" i="14"/>
  <c r="G44" i="14"/>
  <c r="M44" i="14" s="1"/>
  <c r="I44" i="14"/>
  <c r="K44" i="14"/>
  <c r="O44" i="14"/>
  <c r="Q44" i="14"/>
  <c r="V44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4" i="14"/>
  <c r="I54" i="14"/>
  <c r="I53" i="14" s="1"/>
  <c r="K54" i="14"/>
  <c r="O54" i="14"/>
  <c r="O53" i="14" s="1"/>
  <c r="Q54" i="14"/>
  <c r="Q53" i="14" s="1"/>
  <c r="V54" i="14"/>
  <c r="G55" i="14"/>
  <c r="M55" i="14" s="1"/>
  <c r="I55" i="14"/>
  <c r="K55" i="14"/>
  <c r="K53" i="14" s="1"/>
  <c r="O55" i="14"/>
  <c r="Q55" i="14"/>
  <c r="V55" i="14"/>
  <c r="G61" i="14"/>
  <c r="I61" i="14"/>
  <c r="K61" i="14"/>
  <c r="M61" i="14"/>
  <c r="O61" i="14"/>
  <c r="Q61" i="14"/>
  <c r="V61" i="14"/>
  <c r="V53" i="14" s="1"/>
  <c r="G68" i="14"/>
  <c r="M68" i="14" s="1"/>
  <c r="I68" i="14"/>
  <c r="K68" i="14"/>
  <c r="O68" i="14"/>
  <c r="Q68" i="14"/>
  <c r="V68" i="14"/>
  <c r="G74" i="14"/>
  <c r="M74" i="14" s="1"/>
  <c r="I74" i="14"/>
  <c r="K74" i="14"/>
  <c r="O74" i="14"/>
  <c r="Q74" i="14"/>
  <c r="V74" i="14"/>
  <c r="G76" i="14"/>
  <c r="M76" i="14" s="1"/>
  <c r="I76" i="14"/>
  <c r="K76" i="14"/>
  <c r="O76" i="14"/>
  <c r="Q76" i="14"/>
  <c r="V76" i="14"/>
  <c r="G78" i="14"/>
  <c r="I78" i="14"/>
  <c r="K78" i="14"/>
  <c r="M78" i="14"/>
  <c r="O78" i="14"/>
  <c r="Q78" i="14"/>
  <c r="V78" i="14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7" i="14"/>
  <c r="M97" i="14" s="1"/>
  <c r="I97" i="14"/>
  <c r="K97" i="14"/>
  <c r="O97" i="14"/>
  <c r="Q97" i="14"/>
  <c r="V97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3" i="14"/>
  <c r="M103" i="14" s="1"/>
  <c r="I103" i="14"/>
  <c r="K103" i="14"/>
  <c r="K102" i="14" s="1"/>
  <c r="O103" i="14"/>
  <c r="Q103" i="14"/>
  <c r="V103" i="14"/>
  <c r="V102" i="14" s="1"/>
  <c r="G107" i="14"/>
  <c r="M107" i="14" s="1"/>
  <c r="I107" i="14"/>
  <c r="K107" i="14"/>
  <c r="O107" i="14"/>
  <c r="Q107" i="14"/>
  <c r="V107" i="14"/>
  <c r="G108" i="14"/>
  <c r="I108" i="14"/>
  <c r="K108" i="14"/>
  <c r="O108" i="14"/>
  <c r="O102" i="14" s="1"/>
  <c r="Q108" i="14"/>
  <c r="V108" i="14"/>
  <c r="G111" i="14"/>
  <c r="M111" i="14" s="1"/>
  <c r="I111" i="14"/>
  <c r="I102" i="14" s="1"/>
  <c r="K111" i="14"/>
  <c r="O111" i="14"/>
  <c r="Q111" i="14"/>
  <c r="V111" i="14"/>
  <c r="G112" i="14"/>
  <c r="I112" i="14"/>
  <c r="K112" i="14"/>
  <c r="M112" i="14"/>
  <c r="O112" i="14"/>
  <c r="Q112" i="14"/>
  <c r="V112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Q102" i="14" s="1"/>
  <c r="V116" i="14"/>
  <c r="G117" i="14"/>
  <c r="I117" i="14"/>
  <c r="K117" i="14"/>
  <c r="M117" i="14"/>
  <c r="O117" i="14"/>
  <c r="Q117" i="14"/>
  <c r="V117" i="14"/>
  <c r="G118" i="14"/>
  <c r="I118" i="14"/>
  <c r="K118" i="14"/>
  <c r="M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I122" i="14"/>
  <c r="K122" i="14"/>
  <c r="M122" i="14"/>
  <c r="O122" i="14"/>
  <c r="Q122" i="14"/>
  <c r="V122" i="14"/>
  <c r="O124" i="14"/>
  <c r="G125" i="14"/>
  <c r="M125" i="14" s="1"/>
  <c r="I125" i="14"/>
  <c r="I124" i="14" s="1"/>
  <c r="K125" i="14"/>
  <c r="K124" i="14" s="1"/>
  <c r="O125" i="14"/>
  <c r="Q125" i="14"/>
  <c r="Q124" i="14" s="1"/>
  <c r="V125" i="14"/>
  <c r="V124" i="14" s="1"/>
  <c r="G127" i="14"/>
  <c r="I127" i="14"/>
  <c r="K127" i="14"/>
  <c r="M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M131" i="14" s="1"/>
  <c r="I131" i="14"/>
  <c r="K131" i="14"/>
  <c r="O131" i="14"/>
  <c r="Q131" i="14"/>
  <c r="V131" i="14"/>
  <c r="AE134" i="14"/>
  <c r="F45" i="1" s="1"/>
  <c r="BA512" i="13"/>
  <c r="BA510" i="13"/>
  <c r="BA509" i="13"/>
  <c r="BA389" i="13"/>
  <c r="BA263" i="13"/>
  <c r="BA254" i="13"/>
  <c r="BA248" i="13"/>
  <c r="BA244" i="13"/>
  <c r="BA239" i="13"/>
  <c r="BA192" i="13"/>
  <c r="BA185" i="13"/>
  <c r="BA145" i="13"/>
  <c r="BA125" i="13"/>
  <c r="BA122" i="13"/>
  <c r="BA97" i="13"/>
  <c r="BA58" i="13"/>
  <c r="V8" i="13"/>
  <c r="G9" i="13"/>
  <c r="M9" i="13" s="1"/>
  <c r="I9" i="13"/>
  <c r="I8" i="13" s="1"/>
  <c r="K9" i="13"/>
  <c r="K8" i="13" s="1"/>
  <c r="O9" i="13"/>
  <c r="O8" i="13" s="1"/>
  <c r="Q9" i="13"/>
  <c r="V9" i="13"/>
  <c r="G12" i="13"/>
  <c r="M12" i="13" s="1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Q8" i="13" s="1"/>
  <c r="V17" i="13"/>
  <c r="G22" i="13"/>
  <c r="I22" i="13"/>
  <c r="I21" i="13" s="1"/>
  <c r="K22" i="13"/>
  <c r="M22" i="13"/>
  <c r="O22" i="13"/>
  <c r="O21" i="13" s="1"/>
  <c r="Q22" i="13"/>
  <c r="V22" i="13"/>
  <c r="V21" i="13" s="1"/>
  <c r="G25" i="13"/>
  <c r="M25" i="13" s="1"/>
  <c r="I25" i="13"/>
  <c r="K25" i="13"/>
  <c r="K21" i="13" s="1"/>
  <c r="O25" i="13"/>
  <c r="Q25" i="13"/>
  <c r="V25" i="13"/>
  <c r="G28" i="13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3" i="13"/>
  <c r="I33" i="13"/>
  <c r="K33" i="13"/>
  <c r="M33" i="13"/>
  <c r="O33" i="13"/>
  <c r="Q33" i="13"/>
  <c r="V33" i="13"/>
  <c r="G37" i="13"/>
  <c r="I37" i="13"/>
  <c r="K37" i="13"/>
  <c r="M37" i="13"/>
  <c r="O37" i="13"/>
  <c r="Q37" i="13"/>
  <c r="V37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Q21" i="13" s="1"/>
  <c r="V42" i="13"/>
  <c r="G50" i="13"/>
  <c r="M50" i="13" s="1"/>
  <c r="I50" i="13"/>
  <c r="K50" i="13"/>
  <c r="O50" i="13"/>
  <c r="Q50" i="13"/>
  <c r="V50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67" i="13"/>
  <c r="M67" i="13" s="1"/>
  <c r="I67" i="13"/>
  <c r="K67" i="13"/>
  <c r="K66" i="13" s="1"/>
  <c r="O67" i="13"/>
  <c r="O66" i="13" s="1"/>
  <c r="Q67" i="13"/>
  <c r="Q66" i="13" s="1"/>
  <c r="V67" i="13"/>
  <c r="G70" i="13"/>
  <c r="I70" i="13"/>
  <c r="K70" i="13"/>
  <c r="O70" i="13"/>
  <c r="Q70" i="13"/>
  <c r="V70" i="13"/>
  <c r="G74" i="13"/>
  <c r="M74" i="13" s="1"/>
  <c r="I74" i="13"/>
  <c r="I66" i="13" s="1"/>
  <c r="K74" i="13"/>
  <c r="O74" i="13"/>
  <c r="Q74" i="13"/>
  <c r="V74" i="13"/>
  <c r="V66" i="13" s="1"/>
  <c r="G78" i="13"/>
  <c r="M78" i="13" s="1"/>
  <c r="I78" i="13"/>
  <c r="K78" i="13"/>
  <c r="O78" i="13"/>
  <c r="Q78" i="13"/>
  <c r="V78" i="13"/>
  <c r="G82" i="13"/>
  <c r="M82" i="13" s="1"/>
  <c r="I82" i="13"/>
  <c r="K82" i="13"/>
  <c r="O82" i="13"/>
  <c r="Q82" i="13"/>
  <c r="V82" i="13"/>
  <c r="G85" i="13"/>
  <c r="I85" i="13"/>
  <c r="K85" i="13"/>
  <c r="M85" i="13"/>
  <c r="O85" i="13"/>
  <c r="Q85" i="13"/>
  <c r="V85" i="13"/>
  <c r="G89" i="13"/>
  <c r="I89" i="13"/>
  <c r="K89" i="13"/>
  <c r="M89" i="13"/>
  <c r="O89" i="13"/>
  <c r="Q89" i="13"/>
  <c r="V89" i="13"/>
  <c r="G90" i="13"/>
  <c r="I90" i="13"/>
  <c r="K90" i="13"/>
  <c r="M90" i="13"/>
  <c r="O90" i="13"/>
  <c r="Q90" i="13"/>
  <c r="V90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Q106" i="13"/>
  <c r="V106" i="13"/>
  <c r="G107" i="13"/>
  <c r="M107" i="13" s="1"/>
  <c r="M106" i="13" s="1"/>
  <c r="I107" i="13"/>
  <c r="I106" i="13" s="1"/>
  <c r="K107" i="13"/>
  <c r="K106" i="13" s="1"/>
  <c r="O107" i="13"/>
  <c r="O106" i="13" s="1"/>
  <c r="Q107" i="13"/>
  <c r="V107" i="13"/>
  <c r="G111" i="13"/>
  <c r="M111" i="13" s="1"/>
  <c r="I111" i="13"/>
  <c r="I110" i="13" s="1"/>
  <c r="K111" i="13"/>
  <c r="O111" i="13"/>
  <c r="O110" i="13" s="1"/>
  <c r="Q111" i="13"/>
  <c r="V111" i="13"/>
  <c r="V110" i="13" s="1"/>
  <c r="G119" i="13"/>
  <c r="M119" i="13" s="1"/>
  <c r="I119" i="13"/>
  <c r="K119" i="13"/>
  <c r="K110" i="13" s="1"/>
  <c r="O119" i="13"/>
  <c r="Q119" i="13"/>
  <c r="V119" i="13"/>
  <c r="G121" i="13"/>
  <c r="I121" i="13"/>
  <c r="K121" i="13"/>
  <c r="M121" i="13"/>
  <c r="O121" i="13"/>
  <c r="Q121" i="13"/>
  <c r="Q110" i="13" s="1"/>
  <c r="V121" i="13"/>
  <c r="G124" i="13"/>
  <c r="I124" i="13"/>
  <c r="K124" i="13"/>
  <c r="M124" i="13"/>
  <c r="O124" i="13"/>
  <c r="Q124" i="13"/>
  <c r="V124" i="13"/>
  <c r="G129" i="13"/>
  <c r="M129" i="13" s="1"/>
  <c r="I129" i="13"/>
  <c r="K129" i="13"/>
  <c r="O129" i="13"/>
  <c r="Q129" i="13"/>
  <c r="V129" i="13"/>
  <c r="G135" i="13"/>
  <c r="M135" i="13" s="1"/>
  <c r="I135" i="13"/>
  <c r="K135" i="13"/>
  <c r="O135" i="13"/>
  <c r="Q135" i="13"/>
  <c r="V135" i="13"/>
  <c r="G141" i="13"/>
  <c r="M141" i="13" s="1"/>
  <c r="I141" i="13"/>
  <c r="K141" i="13"/>
  <c r="O141" i="13"/>
  <c r="Q141" i="13"/>
  <c r="V141" i="13"/>
  <c r="G144" i="13"/>
  <c r="M144" i="13" s="1"/>
  <c r="I144" i="13"/>
  <c r="K144" i="13"/>
  <c r="O144" i="13"/>
  <c r="Q144" i="13"/>
  <c r="V144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63" i="13"/>
  <c r="M163" i="13" s="1"/>
  <c r="I163" i="13"/>
  <c r="K163" i="13"/>
  <c r="O163" i="13"/>
  <c r="Q163" i="13"/>
  <c r="V163" i="13"/>
  <c r="O166" i="13"/>
  <c r="G167" i="13"/>
  <c r="I167" i="13"/>
  <c r="K167" i="13"/>
  <c r="K166" i="13" s="1"/>
  <c r="O167" i="13"/>
  <c r="Q167" i="13"/>
  <c r="Q166" i="13" s="1"/>
  <c r="V167" i="13"/>
  <c r="G175" i="13"/>
  <c r="M175" i="13" s="1"/>
  <c r="I175" i="13"/>
  <c r="K175" i="13"/>
  <c r="O175" i="13"/>
  <c r="Q175" i="13"/>
  <c r="V175" i="13"/>
  <c r="V166" i="13" s="1"/>
  <c r="G180" i="13"/>
  <c r="I180" i="13"/>
  <c r="I166" i="13" s="1"/>
  <c r="K180" i="13"/>
  <c r="M180" i="13"/>
  <c r="O180" i="13"/>
  <c r="Q180" i="13"/>
  <c r="V180" i="13"/>
  <c r="G184" i="13"/>
  <c r="M184" i="13" s="1"/>
  <c r="I184" i="13"/>
  <c r="K184" i="13"/>
  <c r="O184" i="13"/>
  <c r="Q184" i="13"/>
  <c r="V184" i="13"/>
  <c r="I187" i="13"/>
  <c r="G188" i="13"/>
  <c r="M188" i="13" s="1"/>
  <c r="I188" i="13"/>
  <c r="K188" i="13"/>
  <c r="K187" i="13" s="1"/>
  <c r="O188" i="13"/>
  <c r="O187" i="13" s="1"/>
  <c r="Q188" i="13"/>
  <c r="Q187" i="13" s="1"/>
  <c r="V188" i="13"/>
  <c r="G191" i="13"/>
  <c r="I191" i="13"/>
  <c r="K191" i="13"/>
  <c r="M191" i="13"/>
  <c r="O191" i="13"/>
  <c r="Q191" i="13"/>
  <c r="V191" i="13"/>
  <c r="G193" i="13"/>
  <c r="I193" i="13"/>
  <c r="K193" i="13"/>
  <c r="M193" i="13"/>
  <c r="O193" i="13"/>
  <c r="Q193" i="13"/>
  <c r="V193" i="13"/>
  <c r="V187" i="13" s="1"/>
  <c r="G196" i="13"/>
  <c r="M196" i="13" s="1"/>
  <c r="I196" i="13"/>
  <c r="K196" i="13"/>
  <c r="O196" i="13"/>
  <c r="Q196" i="13"/>
  <c r="V196" i="13"/>
  <c r="G198" i="13"/>
  <c r="M198" i="13" s="1"/>
  <c r="I198" i="13"/>
  <c r="K198" i="13"/>
  <c r="O198" i="13"/>
  <c r="Q198" i="13"/>
  <c r="V198" i="13"/>
  <c r="G201" i="13"/>
  <c r="M201" i="13" s="1"/>
  <c r="I201" i="13"/>
  <c r="K201" i="13"/>
  <c r="K200" i="13" s="1"/>
  <c r="O201" i="13"/>
  <c r="Q201" i="13"/>
  <c r="Q200" i="13" s="1"/>
  <c r="V201" i="13"/>
  <c r="G202" i="13"/>
  <c r="I202" i="13"/>
  <c r="I200" i="13" s="1"/>
  <c r="K202" i="13"/>
  <c r="M202" i="13"/>
  <c r="O202" i="13"/>
  <c r="Q202" i="13"/>
  <c r="V202" i="13"/>
  <c r="V200" i="13" s="1"/>
  <c r="G204" i="13"/>
  <c r="I204" i="13"/>
  <c r="K204" i="13"/>
  <c r="M204" i="13"/>
  <c r="O204" i="13"/>
  <c r="O200" i="13" s="1"/>
  <c r="Q204" i="13"/>
  <c r="V204" i="13"/>
  <c r="G205" i="13"/>
  <c r="I205" i="13"/>
  <c r="K205" i="13"/>
  <c r="M205" i="13"/>
  <c r="O205" i="13"/>
  <c r="Q205" i="13"/>
  <c r="V205" i="13"/>
  <c r="G206" i="13"/>
  <c r="I206" i="13"/>
  <c r="K206" i="13"/>
  <c r="M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11" i="13"/>
  <c r="I211" i="13"/>
  <c r="K211" i="13"/>
  <c r="M211" i="13"/>
  <c r="O211" i="13"/>
  <c r="Q211" i="13"/>
  <c r="V211" i="13"/>
  <c r="G212" i="13"/>
  <c r="M212" i="13" s="1"/>
  <c r="I212" i="13"/>
  <c r="K212" i="13"/>
  <c r="O212" i="13"/>
  <c r="Q212" i="13"/>
  <c r="V212" i="13"/>
  <c r="G216" i="13"/>
  <c r="I216" i="13"/>
  <c r="K216" i="13"/>
  <c r="M216" i="13"/>
  <c r="O216" i="13"/>
  <c r="Q216" i="13"/>
  <c r="V216" i="13"/>
  <c r="G220" i="13"/>
  <c r="M220" i="13" s="1"/>
  <c r="I220" i="13"/>
  <c r="K220" i="13"/>
  <c r="O220" i="13"/>
  <c r="Q220" i="13"/>
  <c r="V220" i="13"/>
  <c r="G224" i="13"/>
  <c r="M224" i="13" s="1"/>
  <c r="I224" i="13"/>
  <c r="K224" i="13"/>
  <c r="O224" i="13"/>
  <c r="Q224" i="13"/>
  <c r="V224" i="13"/>
  <c r="I225" i="13"/>
  <c r="O225" i="13"/>
  <c r="V225" i="13"/>
  <c r="G226" i="13"/>
  <c r="M226" i="13" s="1"/>
  <c r="M225" i="13" s="1"/>
  <c r="I226" i="13"/>
  <c r="K226" i="13"/>
  <c r="K225" i="13" s="1"/>
  <c r="O226" i="13"/>
  <c r="Q226" i="13"/>
  <c r="Q225" i="13" s="1"/>
  <c r="V226" i="13"/>
  <c r="V228" i="13"/>
  <c r="G229" i="13"/>
  <c r="I229" i="13"/>
  <c r="I228" i="13" s="1"/>
  <c r="K229" i="13"/>
  <c r="M229" i="13"/>
  <c r="O229" i="13"/>
  <c r="O228" i="13" s="1"/>
  <c r="Q229" i="13"/>
  <c r="V229" i="13"/>
  <c r="G231" i="13"/>
  <c r="I231" i="13"/>
  <c r="K231" i="13"/>
  <c r="K228" i="13" s="1"/>
  <c r="O231" i="13"/>
  <c r="Q231" i="13"/>
  <c r="Q228" i="13" s="1"/>
  <c r="V231" i="13"/>
  <c r="G233" i="13"/>
  <c r="I233" i="13"/>
  <c r="K233" i="13"/>
  <c r="M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8" i="13"/>
  <c r="I238" i="13"/>
  <c r="I237" i="13" s="1"/>
  <c r="K238" i="13"/>
  <c r="O238" i="13"/>
  <c r="Q238" i="13"/>
  <c r="V238" i="13"/>
  <c r="V237" i="13" s="1"/>
  <c r="G243" i="13"/>
  <c r="M243" i="13" s="1"/>
  <c r="I243" i="13"/>
  <c r="K243" i="13"/>
  <c r="O243" i="13"/>
  <c r="O237" i="13" s="1"/>
  <c r="Q243" i="13"/>
  <c r="V243" i="13"/>
  <c r="G247" i="13"/>
  <c r="M247" i="13" s="1"/>
  <c r="I247" i="13"/>
  <c r="K247" i="13"/>
  <c r="K237" i="13" s="1"/>
  <c r="O247" i="13"/>
  <c r="Q247" i="13"/>
  <c r="V247" i="13"/>
  <c r="G253" i="13"/>
  <c r="I253" i="13"/>
  <c r="K253" i="13"/>
  <c r="M253" i="13"/>
  <c r="O253" i="13"/>
  <c r="Q253" i="13"/>
  <c r="V253" i="13"/>
  <c r="G257" i="13"/>
  <c r="I257" i="13"/>
  <c r="K257" i="13"/>
  <c r="M257" i="13"/>
  <c r="O257" i="13"/>
  <c r="Q257" i="13"/>
  <c r="V257" i="13"/>
  <c r="G262" i="13"/>
  <c r="I262" i="13"/>
  <c r="K262" i="13"/>
  <c r="M262" i="13"/>
  <c r="O262" i="13"/>
  <c r="Q262" i="13"/>
  <c r="V262" i="13"/>
  <c r="G267" i="13"/>
  <c r="M267" i="13" s="1"/>
  <c r="I267" i="13"/>
  <c r="K267" i="13"/>
  <c r="O267" i="13"/>
  <c r="Q267" i="13"/>
  <c r="V267" i="13"/>
  <c r="G269" i="13"/>
  <c r="M269" i="13" s="1"/>
  <c r="I269" i="13"/>
  <c r="K269" i="13"/>
  <c r="O269" i="13"/>
  <c r="Q269" i="13"/>
  <c r="Q237" i="13" s="1"/>
  <c r="V269" i="13"/>
  <c r="G272" i="13"/>
  <c r="M272" i="13" s="1"/>
  <c r="I272" i="13"/>
  <c r="K272" i="13"/>
  <c r="O272" i="13"/>
  <c r="Q272" i="13"/>
  <c r="V272" i="13"/>
  <c r="G275" i="13"/>
  <c r="I275" i="13"/>
  <c r="K275" i="13"/>
  <c r="M275" i="13"/>
  <c r="O275" i="13"/>
  <c r="Q275" i="13"/>
  <c r="V275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8" i="13"/>
  <c r="I288" i="13"/>
  <c r="K288" i="13"/>
  <c r="M288" i="13"/>
  <c r="O288" i="13"/>
  <c r="Q288" i="13"/>
  <c r="V288" i="13"/>
  <c r="G290" i="13"/>
  <c r="M290" i="13" s="1"/>
  <c r="I290" i="13"/>
  <c r="K290" i="13"/>
  <c r="O290" i="13"/>
  <c r="Q290" i="13"/>
  <c r="V290" i="13"/>
  <c r="G292" i="13"/>
  <c r="M292" i="13" s="1"/>
  <c r="I292" i="13"/>
  <c r="K292" i="13"/>
  <c r="O292" i="13"/>
  <c r="Q292" i="13"/>
  <c r="V292" i="13"/>
  <c r="G295" i="13"/>
  <c r="M295" i="13" s="1"/>
  <c r="I295" i="13"/>
  <c r="K295" i="13"/>
  <c r="O295" i="13"/>
  <c r="Q295" i="13"/>
  <c r="V295" i="13"/>
  <c r="G300" i="13"/>
  <c r="I300" i="13"/>
  <c r="K300" i="13"/>
  <c r="M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I304" i="13"/>
  <c r="K304" i="13"/>
  <c r="M304" i="13"/>
  <c r="O304" i="13"/>
  <c r="Q304" i="13"/>
  <c r="V304" i="13"/>
  <c r="G306" i="13"/>
  <c r="I306" i="13"/>
  <c r="K306" i="13"/>
  <c r="M306" i="13"/>
  <c r="O306" i="13"/>
  <c r="Q306" i="13"/>
  <c r="V306" i="13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6" i="13"/>
  <c r="M316" i="13" s="1"/>
  <c r="I316" i="13"/>
  <c r="K316" i="13"/>
  <c r="O316" i="13"/>
  <c r="Q316" i="13"/>
  <c r="V316" i="13"/>
  <c r="G322" i="13"/>
  <c r="M322" i="13" s="1"/>
  <c r="I322" i="13"/>
  <c r="K322" i="13"/>
  <c r="O322" i="13"/>
  <c r="Q322" i="13"/>
  <c r="V322" i="13"/>
  <c r="I324" i="13"/>
  <c r="V324" i="13"/>
  <c r="G325" i="13"/>
  <c r="M325" i="13" s="1"/>
  <c r="M324" i="13" s="1"/>
  <c r="I325" i="13"/>
  <c r="K325" i="13"/>
  <c r="K324" i="13" s="1"/>
  <c r="O325" i="13"/>
  <c r="O324" i="13" s="1"/>
  <c r="Q325" i="13"/>
  <c r="Q324" i="13" s="1"/>
  <c r="V325" i="13"/>
  <c r="G328" i="13"/>
  <c r="M328" i="13" s="1"/>
  <c r="I328" i="13"/>
  <c r="K328" i="13"/>
  <c r="K327" i="13" s="1"/>
  <c r="O328" i="13"/>
  <c r="O327" i="13" s="1"/>
  <c r="Q328" i="13"/>
  <c r="V328" i="13"/>
  <c r="V327" i="13" s="1"/>
  <c r="G330" i="13"/>
  <c r="I330" i="13"/>
  <c r="K330" i="13"/>
  <c r="M330" i="13"/>
  <c r="O330" i="13"/>
  <c r="Q330" i="13"/>
  <c r="Q327" i="13" s="1"/>
  <c r="V330" i="13"/>
  <c r="G332" i="13"/>
  <c r="M332" i="13" s="1"/>
  <c r="I332" i="13"/>
  <c r="K332" i="13"/>
  <c r="O332" i="13"/>
  <c r="Q332" i="13"/>
  <c r="V332" i="13"/>
  <c r="G334" i="13"/>
  <c r="M334" i="13" s="1"/>
  <c r="I334" i="13"/>
  <c r="K334" i="13"/>
  <c r="O334" i="13"/>
  <c r="Q334" i="13"/>
  <c r="V334" i="13"/>
  <c r="G336" i="13"/>
  <c r="M336" i="13" s="1"/>
  <c r="I336" i="13"/>
  <c r="K336" i="13"/>
  <c r="O336" i="13"/>
  <c r="Q336" i="13"/>
  <c r="V336" i="13"/>
  <c r="G337" i="13"/>
  <c r="I337" i="13"/>
  <c r="K337" i="13"/>
  <c r="M337" i="13"/>
  <c r="O337" i="13"/>
  <c r="Q337" i="13"/>
  <c r="V337" i="13"/>
  <c r="G338" i="13"/>
  <c r="M338" i="13" s="1"/>
  <c r="I338" i="13"/>
  <c r="K338" i="13"/>
  <c r="O338" i="13"/>
  <c r="Q338" i="13"/>
  <c r="V338" i="13"/>
  <c r="G339" i="13"/>
  <c r="I339" i="13"/>
  <c r="I327" i="13" s="1"/>
  <c r="K339" i="13"/>
  <c r="M339" i="13"/>
  <c r="O339" i="13"/>
  <c r="Q339" i="13"/>
  <c r="V339" i="13"/>
  <c r="G340" i="13"/>
  <c r="M340" i="13" s="1"/>
  <c r="I340" i="13"/>
  <c r="K340" i="13"/>
  <c r="O340" i="13"/>
  <c r="Q340" i="13"/>
  <c r="V340" i="13"/>
  <c r="G342" i="13"/>
  <c r="M342" i="13" s="1"/>
  <c r="I342" i="13"/>
  <c r="K342" i="13"/>
  <c r="O342" i="13"/>
  <c r="Q342" i="13"/>
  <c r="V342" i="13"/>
  <c r="G343" i="13"/>
  <c r="M343" i="13" s="1"/>
  <c r="I343" i="13"/>
  <c r="K343" i="13"/>
  <c r="O343" i="13"/>
  <c r="Q343" i="13"/>
  <c r="V343" i="13"/>
  <c r="G344" i="13"/>
  <c r="M344" i="13" s="1"/>
  <c r="I344" i="13"/>
  <c r="K344" i="13"/>
  <c r="O344" i="13"/>
  <c r="Q344" i="13"/>
  <c r="V344" i="13"/>
  <c r="G345" i="13"/>
  <c r="M345" i="13" s="1"/>
  <c r="I345" i="13"/>
  <c r="K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8" i="13"/>
  <c r="I348" i="13"/>
  <c r="K348" i="13"/>
  <c r="M348" i="13"/>
  <c r="O348" i="13"/>
  <c r="Q348" i="13"/>
  <c r="V348" i="13"/>
  <c r="G349" i="13"/>
  <c r="I349" i="13"/>
  <c r="K349" i="13"/>
  <c r="M349" i="13"/>
  <c r="O349" i="13"/>
  <c r="Q349" i="13"/>
  <c r="V349" i="13"/>
  <c r="G351" i="13"/>
  <c r="I351" i="13"/>
  <c r="K351" i="13"/>
  <c r="M351" i="13"/>
  <c r="O351" i="13"/>
  <c r="Q351" i="13"/>
  <c r="V351" i="13"/>
  <c r="G352" i="13"/>
  <c r="M352" i="13" s="1"/>
  <c r="I352" i="13"/>
  <c r="K352" i="13"/>
  <c r="O352" i="13"/>
  <c r="Q352" i="13"/>
  <c r="V352" i="13"/>
  <c r="G353" i="13"/>
  <c r="M353" i="13" s="1"/>
  <c r="I353" i="13"/>
  <c r="K353" i="13"/>
  <c r="O353" i="13"/>
  <c r="Q353" i="13"/>
  <c r="V353" i="13"/>
  <c r="G355" i="13"/>
  <c r="M355" i="13" s="1"/>
  <c r="I355" i="13"/>
  <c r="K355" i="13"/>
  <c r="O355" i="13"/>
  <c r="Q355" i="13"/>
  <c r="V355" i="13"/>
  <c r="G356" i="13"/>
  <c r="I356" i="13"/>
  <c r="K356" i="13"/>
  <c r="M356" i="13"/>
  <c r="O356" i="13"/>
  <c r="Q356" i="13"/>
  <c r="V356" i="13"/>
  <c r="G358" i="13"/>
  <c r="M358" i="13" s="1"/>
  <c r="I358" i="13"/>
  <c r="K358" i="13"/>
  <c r="O358" i="13"/>
  <c r="Q358" i="13"/>
  <c r="V358" i="13"/>
  <c r="I360" i="13"/>
  <c r="G361" i="13"/>
  <c r="M361" i="13" s="1"/>
  <c r="I361" i="13"/>
  <c r="K361" i="13"/>
  <c r="K360" i="13" s="1"/>
  <c r="O361" i="13"/>
  <c r="O360" i="13" s="1"/>
  <c r="Q361" i="13"/>
  <c r="V361" i="13"/>
  <c r="V360" i="13" s="1"/>
  <c r="G364" i="13"/>
  <c r="I364" i="13"/>
  <c r="K364" i="13"/>
  <c r="M364" i="13"/>
  <c r="O364" i="13"/>
  <c r="Q364" i="13"/>
  <c r="Q360" i="13" s="1"/>
  <c r="V364" i="13"/>
  <c r="G366" i="13"/>
  <c r="M366" i="13" s="1"/>
  <c r="I366" i="13"/>
  <c r="K366" i="13"/>
  <c r="O366" i="13"/>
  <c r="Q366" i="13"/>
  <c r="V366" i="13"/>
  <c r="G369" i="13"/>
  <c r="M369" i="13" s="1"/>
  <c r="I369" i="13"/>
  <c r="K369" i="13"/>
  <c r="O369" i="13"/>
  <c r="Q369" i="13"/>
  <c r="V369" i="13"/>
  <c r="G370" i="13"/>
  <c r="M370" i="13" s="1"/>
  <c r="I370" i="13"/>
  <c r="K370" i="13"/>
  <c r="O370" i="13"/>
  <c r="Q370" i="13"/>
  <c r="V370" i="13"/>
  <c r="G372" i="13"/>
  <c r="M372" i="13" s="1"/>
  <c r="I372" i="13"/>
  <c r="K372" i="13"/>
  <c r="O372" i="13"/>
  <c r="Q372" i="13"/>
  <c r="V372" i="13"/>
  <c r="G375" i="13"/>
  <c r="I375" i="13"/>
  <c r="I374" i="13" s="1"/>
  <c r="K375" i="13"/>
  <c r="M375" i="13"/>
  <c r="O375" i="13"/>
  <c r="Q375" i="13"/>
  <c r="Q374" i="13" s="1"/>
  <c r="V375" i="13"/>
  <c r="V374" i="13" s="1"/>
  <c r="G378" i="13"/>
  <c r="I378" i="13"/>
  <c r="K378" i="13"/>
  <c r="K374" i="13" s="1"/>
  <c r="M378" i="13"/>
  <c r="O378" i="13"/>
  <c r="O374" i="13" s="1"/>
  <c r="Q378" i="13"/>
  <c r="V378" i="13"/>
  <c r="G382" i="13"/>
  <c r="I382" i="13"/>
  <c r="K382" i="13"/>
  <c r="M382" i="13"/>
  <c r="O382" i="13"/>
  <c r="Q382" i="13"/>
  <c r="V382" i="13"/>
  <c r="G385" i="13"/>
  <c r="M385" i="13" s="1"/>
  <c r="I385" i="13"/>
  <c r="K385" i="13"/>
  <c r="O385" i="13"/>
  <c r="Q385" i="13"/>
  <c r="V385" i="13"/>
  <c r="G388" i="13"/>
  <c r="I388" i="13"/>
  <c r="K388" i="13"/>
  <c r="O388" i="13"/>
  <c r="Q388" i="13"/>
  <c r="V388" i="13"/>
  <c r="G391" i="13"/>
  <c r="I391" i="13"/>
  <c r="K391" i="13"/>
  <c r="M391" i="13"/>
  <c r="O391" i="13"/>
  <c r="Q391" i="13"/>
  <c r="V391" i="13"/>
  <c r="G394" i="13"/>
  <c r="M394" i="13" s="1"/>
  <c r="I394" i="13"/>
  <c r="K394" i="13"/>
  <c r="O394" i="13"/>
  <c r="Q394" i="13"/>
  <c r="V394" i="13"/>
  <c r="G395" i="13"/>
  <c r="I395" i="13"/>
  <c r="K395" i="13"/>
  <c r="M395" i="13"/>
  <c r="O395" i="13"/>
  <c r="Q395" i="13"/>
  <c r="V395" i="13"/>
  <c r="G397" i="13"/>
  <c r="M397" i="13" s="1"/>
  <c r="I397" i="13"/>
  <c r="K397" i="13"/>
  <c r="O397" i="13"/>
  <c r="Q397" i="13"/>
  <c r="V397" i="13"/>
  <c r="G399" i="13"/>
  <c r="M399" i="13" s="1"/>
  <c r="I399" i="13"/>
  <c r="K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M401" i="13" s="1"/>
  <c r="I401" i="13"/>
  <c r="K401" i="13"/>
  <c r="O401" i="13"/>
  <c r="Q401" i="13"/>
  <c r="V401" i="13"/>
  <c r="G402" i="13"/>
  <c r="M402" i="13" s="1"/>
  <c r="I402" i="13"/>
  <c r="K402" i="13"/>
  <c r="O402" i="13"/>
  <c r="Q402" i="13"/>
  <c r="V402" i="13"/>
  <c r="G403" i="13"/>
  <c r="M403" i="13" s="1"/>
  <c r="I403" i="13"/>
  <c r="K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M405" i="13" s="1"/>
  <c r="I405" i="13"/>
  <c r="K405" i="13"/>
  <c r="O405" i="13"/>
  <c r="Q405" i="13"/>
  <c r="V405" i="13"/>
  <c r="G406" i="13"/>
  <c r="M406" i="13" s="1"/>
  <c r="I406" i="13"/>
  <c r="K406" i="13"/>
  <c r="O406" i="13"/>
  <c r="Q406" i="13"/>
  <c r="V406" i="13"/>
  <c r="G407" i="13"/>
  <c r="M407" i="13" s="1"/>
  <c r="I407" i="13"/>
  <c r="K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M409" i="13" s="1"/>
  <c r="I409" i="13"/>
  <c r="K409" i="13"/>
  <c r="O409" i="13"/>
  <c r="Q409" i="13"/>
  <c r="V409" i="13"/>
  <c r="G410" i="13"/>
  <c r="M410" i="13" s="1"/>
  <c r="I410" i="13"/>
  <c r="K410" i="13"/>
  <c r="O410" i="13"/>
  <c r="Q410" i="13"/>
  <c r="V410" i="13"/>
  <c r="G411" i="13"/>
  <c r="M411" i="13" s="1"/>
  <c r="I411" i="13"/>
  <c r="K411" i="13"/>
  <c r="O411" i="13"/>
  <c r="Q411" i="13"/>
  <c r="V411" i="13"/>
  <c r="G414" i="13"/>
  <c r="M414" i="13" s="1"/>
  <c r="I414" i="13"/>
  <c r="K414" i="13"/>
  <c r="O414" i="13"/>
  <c r="Q414" i="13"/>
  <c r="V414" i="13"/>
  <c r="G418" i="13"/>
  <c r="I418" i="13"/>
  <c r="K418" i="13"/>
  <c r="M418" i="13"/>
  <c r="O418" i="13"/>
  <c r="Q418" i="13"/>
  <c r="V418" i="13"/>
  <c r="G420" i="13"/>
  <c r="I420" i="13"/>
  <c r="K420" i="13"/>
  <c r="M420" i="13"/>
  <c r="O420" i="13"/>
  <c r="Q420" i="13"/>
  <c r="V420" i="13"/>
  <c r="G422" i="13"/>
  <c r="M422" i="13" s="1"/>
  <c r="I422" i="13"/>
  <c r="K422" i="13"/>
  <c r="O422" i="13"/>
  <c r="Q422" i="13"/>
  <c r="V422" i="13"/>
  <c r="G425" i="13"/>
  <c r="M425" i="13" s="1"/>
  <c r="I425" i="13"/>
  <c r="K425" i="13"/>
  <c r="O425" i="13"/>
  <c r="Q425" i="13"/>
  <c r="V425" i="13"/>
  <c r="G426" i="13"/>
  <c r="M426" i="13" s="1"/>
  <c r="I426" i="13"/>
  <c r="K426" i="13"/>
  <c r="O426" i="13"/>
  <c r="Q426" i="13"/>
  <c r="V426" i="13"/>
  <c r="G428" i="13"/>
  <c r="I428" i="13"/>
  <c r="K428" i="13"/>
  <c r="M428" i="13"/>
  <c r="O428" i="13"/>
  <c r="Q428" i="13"/>
  <c r="V428" i="13"/>
  <c r="G431" i="13"/>
  <c r="M431" i="13" s="1"/>
  <c r="I431" i="13"/>
  <c r="K431" i="13"/>
  <c r="K430" i="13" s="1"/>
  <c r="O431" i="13"/>
  <c r="O430" i="13" s="1"/>
  <c r="Q431" i="13"/>
  <c r="Q430" i="13" s="1"/>
  <c r="V431" i="13"/>
  <c r="G434" i="13"/>
  <c r="M434" i="13" s="1"/>
  <c r="I434" i="13"/>
  <c r="I430" i="13" s="1"/>
  <c r="K434" i="13"/>
  <c r="O434" i="13"/>
  <c r="Q434" i="13"/>
  <c r="V434" i="13"/>
  <c r="V430" i="13" s="1"/>
  <c r="G436" i="13"/>
  <c r="I436" i="13"/>
  <c r="K436" i="13"/>
  <c r="M436" i="13"/>
  <c r="O436" i="13"/>
  <c r="Q436" i="13"/>
  <c r="V436" i="13"/>
  <c r="G440" i="13"/>
  <c r="I440" i="13"/>
  <c r="K440" i="13"/>
  <c r="M440" i="13"/>
  <c r="O440" i="13"/>
  <c r="Q440" i="13"/>
  <c r="V440" i="13"/>
  <c r="G445" i="13"/>
  <c r="M445" i="13" s="1"/>
  <c r="I445" i="13"/>
  <c r="K445" i="13"/>
  <c r="O445" i="13"/>
  <c r="Q445" i="13"/>
  <c r="V445" i="13"/>
  <c r="G448" i="13"/>
  <c r="M448" i="13" s="1"/>
  <c r="I448" i="13"/>
  <c r="K448" i="13"/>
  <c r="O448" i="13"/>
  <c r="Q448" i="13"/>
  <c r="V448" i="13"/>
  <c r="G450" i="13"/>
  <c r="M450" i="13" s="1"/>
  <c r="I450" i="13"/>
  <c r="K450" i="13"/>
  <c r="O450" i="13"/>
  <c r="Q450" i="13"/>
  <c r="V450" i="13"/>
  <c r="G453" i="13"/>
  <c r="I453" i="13"/>
  <c r="K453" i="13"/>
  <c r="M453" i="13"/>
  <c r="O453" i="13"/>
  <c r="Q453" i="13"/>
  <c r="V453" i="13"/>
  <c r="G456" i="13"/>
  <c r="I456" i="13"/>
  <c r="I455" i="13" s="1"/>
  <c r="K456" i="13"/>
  <c r="M456" i="13"/>
  <c r="O456" i="13"/>
  <c r="Q456" i="13"/>
  <c r="Q455" i="13" s="1"/>
  <c r="V456" i="13"/>
  <c r="V455" i="13" s="1"/>
  <c r="G460" i="13"/>
  <c r="I460" i="13"/>
  <c r="K460" i="13"/>
  <c r="K455" i="13" s="1"/>
  <c r="M460" i="13"/>
  <c r="O460" i="13"/>
  <c r="Q460" i="13"/>
  <c r="V460" i="13"/>
  <c r="G462" i="13"/>
  <c r="I462" i="13"/>
  <c r="K462" i="13"/>
  <c r="M462" i="13"/>
  <c r="O462" i="13"/>
  <c r="Q462" i="13"/>
  <c r="V462" i="13"/>
  <c r="G463" i="13"/>
  <c r="M463" i="13" s="1"/>
  <c r="I463" i="13"/>
  <c r="K463" i="13"/>
  <c r="O463" i="13"/>
  <c r="O455" i="13" s="1"/>
  <c r="Q463" i="13"/>
  <c r="V463" i="13"/>
  <c r="G466" i="13"/>
  <c r="M466" i="13" s="1"/>
  <c r="I466" i="13"/>
  <c r="K466" i="13"/>
  <c r="O466" i="13"/>
  <c r="Q466" i="13"/>
  <c r="V466" i="13"/>
  <c r="G467" i="13"/>
  <c r="I467" i="13"/>
  <c r="K467" i="13"/>
  <c r="M467" i="13"/>
  <c r="O467" i="13"/>
  <c r="Q467" i="13"/>
  <c r="V467" i="13"/>
  <c r="G470" i="13"/>
  <c r="I470" i="13"/>
  <c r="K470" i="13"/>
  <c r="M470" i="13"/>
  <c r="O470" i="13"/>
  <c r="Q470" i="13"/>
  <c r="V470" i="13"/>
  <c r="G472" i="13"/>
  <c r="I472" i="13"/>
  <c r="I471" i="13" s="1"/>
  <c r="K472" i="13"/>
  <c r="M472" i="13"/>
  <c r="O472" i="13"/>
  <c r="Q472" i="13"/>
  <c r="Q471" i="13" s="1"/>
  <c r="V472" i="13"/>
  <c r="V471" i="13" s="1"/>
  <c r="G474" i="13"/>
  <c r="M474" i="13" s="1"/>
  <c r="I474" i="13"/>
  <c r="K474" i="13"/>
  <c r="K471" i="13" s="1"/>
  <c r="O474" i="13"/>
  <c r="Q474" i="13"/>
  <c r="V474" i="13"/>
  <c r="G477" i="13"/>
  <c r="M477" i="13" s="1"/>
  <c r="I477" i="13"/>
  <c r="K477" i="13"/>
  <c r="O477" i="13"/>
  <c r="Q477" i="13"/>
  <c r="V477" i="13"/>
  <c r="G479" i="13"/>
  <c r="M479" i="13" s="1"/>
  <c r="I479" i="13"/>
  <c r="K479" i="13"/>
  <c r="O479" i="13"/>
  <c r="O471" i="13" s="1"/>
  <c r="Q479" i="13"/>
  <c r="V479" i="13"/>
  <c r="Q481" i="13"/>
  <c r="G482" i="13"/>
  <c r="I482" i="13"/>
  <c r="K482" i="13"/>
  <c r="K481" i="13" s="1"/>
  <c r="M482" i="13"/>
  <c r="O482" i="13"/>
  <c r="Q482" i="13"/>
  <c r="V482" i="13"/>
  <c r="V481" i="13" s="1"/>
  <c r="G486" i="13"/>
  <c r="I486" i="13"/>
  <c r="K486" i="13"/>
  <c r="M486" i="13"/>
  <c r="O486" i="13"/>
  <c r="O481" i="13" s="1"/>
  <c r="Q486" i="13"/>
  <c r="V486" i="13"/>
  <c r="G487" i="13"/>
  <c r="M487" i="13" s="1"/>
  <c r="I487" i="13"/>
  <c r="K487" i="13"/>
  <c r="O487" i="13"/>
  <c r="Q487" i="13"/>
  <c r="V487" i="13"/>
  <c r="G494" i="13"/>
  <c r="M494" i="13" s="1"/>
  <c r="I494" i="13"/>
  <c r="I481" i="13" s="1"/>
  <c r="K494" i="13"/>
  <c r="O494" i="13"/>
  <c r="Q494" i="13"/>
  <c r="V494" i="13"/>
  <c r="K504" i="13"/>
  <c r="G505" i="13"/>
  <c r="I505" i="13"/>
  <c r="K505" i="13"/>
  <c r="M505" i="13"/>
  <c r="O505" i="13"/>
  <c r="Q505" i="13"/>
  <c r="V505" i="13"/>
  <c r="G506" i="13"/>
  <c r="M506" i="13" s="1"/>
  <c r="I506" i="13"/>
  <c r="I504" i="13" s="1"/>
  <c r="K506" i="13"/>
  <c r="O506" i="13"/>
  <c r="O504" i="13" s="1"/>
  <c r="Q506" i="13"/>
  <c r="V506" i="13"/>
  <c r="G507" i="13"/>
  <c r="M507" i="13" s="1"/>
  <c r="I507" i="13"/>
  <c r="K507" i="13"/>
  <c r="O507" i="13"/>
  <c r="Q507" i="13"/>
  <c r="Q504" i="13" s="1"/>
  <c r="V507" i="13"/>
  <c r="G508" i="13"/>
  <c r="M508" i="13" s="1"/>
  <c r="I508" i="13"/>
  <c r="K508" i="13"/>
  <c r="O508" i="13"/>
  <c r="Q508" i="13"/>
  <c r="V508" i="13"/>
  <c r="V504" i="13" s="1"/>
  <c r="G511" i="13"/>
  <c r="I511" i="13"/>
  <c r="K511" i="13"/>
  <c r="M511" i="13"/>
  <c r="O511" i="13"/>
  <c r="Q511" i="13"/>
  <c r="V511" i="13"/>
  <c r="G513" i="13"/>
  <c r="M513" i="13" s="1"/>
  <c r="I513" i="13"/>
  <c r="K513" i="13"/>
  <c r="O513" i="13"/>
  <c r="Q513" i="13"/>
  <c r="V513" i="13"/>
  <c r="AE516" i="13"/>
  <c r="F44" i="1" s="1"/>
  <c r="BA14" i="12"/>
  <c r="Q8" i="12"/>
  <c r="G9" i="12"/>
  <c r="M9" i="12" s="1"/>
  <c r="M8" i="12" s="1"/>
  <c r="I9" i="12"/>
  <c r="I8" i="12" s="1"/>
  <c r="K9" i="12"/>
  <c r="O9" i="12"/>
  <c r="Q9" i="12"/>
  <c r="V9" i="12"/>
  <c r="V8" i="12" s="1"/>
  <c r="G11" i="12"/>
  <c r="M11" i="12" s="1"/>
  <c r="I11" i="12"/>
  <c r="K11" i="12"/>
  <c r="K8" i="12" s="1"/>
  <c r="O11" i="12"/>
  <c r="O8" i="12" s="1"/>
  <c r="Q11" i="12"/>
  <c r="V11" i="12"/>
  <c r="G13" i="12"/>
  <c r="M13" i="12" s="1"/>
  <c r="I13" i="12"/>
  <c r="K13" i="12"/>
  <c r="O13" i="12"/>
  <c r="Q13" i="12"/>
  <c r="V13" i="12"/>
  <c r="AE16" i="12"/>
  <c r="F41" i="1" s="1"/>
  <c r="I20" i="1"/>
  <c r="H42" i="1"/>
  <c r="J28" i="1"/>
  <c r="J26" i="1"/>
  <c r="G38" i="1"/>
  <c r="F38" i="1"/>
  <c r="J23" i="1"/>
  <c r="J24" i="1"/>
  <c r="J25" i="1"/>
  <c r="J27" i="1"/>
  <c r="E24" i="1"/>
  <c r="E26" i="1"/>
  <c r="M50" i="15" l="1"/>
  <c r="G33" i="15"/>
  <c r="I77" i="1" s="1"/>
  <c r="G8" i="15"/>
  <c r="M124" i="14"/>
  <c r="G53" i="14"/>
  <c r="I73" i="1" s="1"/>
  <c r="M18" i="14"/>
  <c r="G18" i="14"/>
  <c r="M8" i="14"/>
  <c r="G8" i="14"/>
  <c r="G504" i="13"/>
  <c r="I87" i="1" s="1"/>
  <c r="G471" i="13"/>
  <c r="I83" i="1" s="1"/>
  <c r="G455" i="13"/>
  <c r="I82" i="1" s="1"/>
  <c r="G374" i="13"/>
  <c r="M374" i="13"/>
  <c r="G360" i="13"/>
  <c r="I70" i="1" s="1"/>
  <c r="M360" i="13"/>
  <c r="G327" i="13"/>
  <c r="I69" i="1" s="1"/>
  <c r="G228" i="13"/>
  <c r="I65" i="1" s="1"/>
  <c r="G225" i="13"/>
  <c r="I64" i="1" s="1"/>
  <c r="G187" i="13"/>
  <c r="I62" i="1" s="1"/>
  <c r="M8" i="13"/>
  <c r="G8" i="13"/>
  <c r="I56" i="1" s="1"/>
  <c r="G8" i="12"/>
  <c r="I88" i="1" s="1"/>
  <c r="I19" i="1" s="1"/>
  <c r="F40" i="1"/>
  <c r="AF16" i="12"/>
  <c r="G106" i="13"/>
  <c r="G21" i="13"/>
  <c r="I57" i="1" s="1"/>
  <c r="G45" i="17"/>
  <c r="I86" i="1" s="1"/>
  <c r="G36" i="17"/>
  <c r="G8" i="17"/>
  <c r="AF53" i="17"/>
  <c r="G48" i="1" s="1"/>
  <c r="H48" i="1" s="1"/>
  <c r="I48" i="1" s="1"/>
  <c r="G38" i="15"/>
  <c r="I78" i="1" s="1"/>
  <c r="G102" i="14"/>
  <c r="I74" i="1" s="1"/>
  <c r="G23" i="14"/>
  <c r="AF134" i="14"/>
  <c r="G45" i="1" s="1"/>
  <c r="H45" i="1" s="1"/>
  <c r="I45" i="1" s="1"/>
  <c r="M481" i="13"/>
  <c r="G237" i="13"/>
  <c r="I66" i="1" s="1"/>
  <c r="G166" i="13"/>
  <c r="I61" i="1" s="1"/>
  <c r="G66" i="13"/>
  <c r="I58" i="1" s="1"/>
  <c r="G387" i="13"/>
  <c r="I79" i="1" s="1"/>
  <c r="AF516" i="13"/>
  <c r="G44" i="1" s="1"/>
  <c r="H44" i="1" s="1"/>
  <c r="I44" i="1" s="1"/>
  <c r="Q387" i="13"/>
  <c r="I387" i="13"/>
  <c r="F43" i="1"/>
  <c r="V387" i="13"/>
  <c r="F39" i="1"/>
  <c r="O387" i="13"/>
  <c r="K387" i="13"/>
  <c r="M34" i="17"/>
  <c r="M33" i="17" s="1"/>
  <c r="M47" i="17"/>
  <c r="M45" i="17" s="1"/>
  <c r="M38" i="17"/>
  <c r="M36" i="17" s="1"/>
  <c r="M10" i="17"/>
  <c r="M8" i="17" s="1"/>
  <c r="M18" i="16"/>
  <c r="G18" i="16"/>
  <c r="AF30" i="16"/>
  <c r="G47" i="1" s="1"/>
  <c r="H47" i="1" s="1"/>
  <c r="I47" i="1" s="1"/>
  <c r="M10" i="16"/>
  <c r="M8" i="16" s="1"/>
  <c r="G50" i="15"/>
  <c r="M35" i="15"/>
  <c r="M33" i="15" s="1"/>
  <c r="M24" i="15"/>
  <c r="M22" i="15" s="1"/>
  <c r="AF58" i="15"/>
  <c r="G46" i="1" s="1"/>
  <c r="H46" i="1" s="1"/>
  <c r="I46" i="1" s="1"/>
  <c r="G15" i="15"/>
  <c r="M39" i="15"/>
  <c r="M38" i="15" s="1"/>
  <c r="G124" i="14"/>
  <c r="M108" i="14"/>
  <c r="M102" i="14" s="1"/>
  <c r="M54" i="14"/>
  <c r="M53" i="14" s="1"/>
  <c r="M40" i="14"/>
  <c r="M23" i="14" s="1"/>
  <c r="M430" i="13"/>
  <c r="M200" i="13"/>
  <c r="M187" i="13"/>
  <c r="M471" i="13"/>
  <c r="M455" i="13"/>
  <c r="M504" i="13"/>
  <c r="M327" i="13"/>
  <c r="M110" i="13"/>
  <c r="G430" i="13"/>
  <c r="I81" i="1" s="1"/>
  <c r="G324" i="13"/>
  <c r="I67" i="1" s="1"/>
  <c r="G200" i="13"/>
  <c r="I63" i="1" s="1"/>
  <c r="G110" i="13"/>
  <c r="I60" i="1" s="1"/>
  <c r="M70" i="13"/>
  <c r="M66" i="13" s="1"/>
  <c r="M167" i="13"/>
  <c r="M166" i="13" s="1"/>
  <c r="M388" i="13"/>
  <c r="M387" i="13" s="1"/>
  <c r="M238" i="13"/>
  <c r="M237" i="13" s="1"/>
  <c r="M28" i="13"/>
  <c r="M21" i="13" s="1"/>
  <c r="G481" i="13"/>
  <c r="I84" i="1" s="1"/>
  <c r="M231" i="13"/>
  <c r="M228" i="13" s="1"/>
  <c r="I80" i="1" l="1"/>
  <c r="I71" i="1"/>
  <c r="I68" i="1"/>
  <c r="I59" i="1"/>
  <c r="G16" i="12"/>
  <c r="G41" i="1"/>
  <c r="H41" i="1" s="1"/>
  <c r="I41" i="1" s="1"/>
  <c r="G40" i="1"/>
  <c r="H40" i="1" s="1"/>
  <c r="I40" i="1" s="1"/>
  <c r="G53" i="17"/>
  <c r="I85" i="1"/>
  <c r="I18" i="1" s="1"/>
  <c r="G30" i="16"/>
  <c r="G58" i="15"/>
  <c r="G134" i="14"/>
  <c r="I72" i="1"/>
  <c r="I16" i="1"/>
  <c r="G43" i="1"/>
  <c r="H43" i="1" s="1"/>
  <c r="I43" i="1" s="1"/>
  <c r="I17" i="1"/>
  <c r="G39" i="1"/>
  <c r="G49" i="1" s="1"/>
  <c r="G25" i="1" s="1"/>
  <c r="A25" i="1" s="1"/>
  <c r="A26" i="1" s="1"/>
  <c r="G26" i="1" s="1"/>
  <c r="G516" i="13"/>
  <c r="F49" i="1"/>
  <c r="J39" i="1"/>
  <c r="J49" i="1" s="1"/>
  <c r="I89" i="1" l="1"/>
  <c r="J66" i="1" s="1"/>
  <c r="I21" i="1"/>
  <c r="H39" i="1"/>
  <c r="I39" i="1" s="1"/>
  <c r="I49" i="1" s="1"/>
  <c r="G28" i="1"/>
  <c r="G23" i="1"/>
  <c r="A23" i="1" s="1"/>
  <c r="A24" i="1" s="1"/>
  <c r="G24" i="1" s="1"/>
  <c r="A27" i="1" s="1"/>
  <c r="A29" i="1" s="1"/>
  <c r="G29" i="1" s="1"/>
  <c r="G27" i="1" s="1"/>
  <c r="J78" i="1" l="1"/>
  <c r="J61" i="1"/>
  <c r="J80" i="1"/>
  <c r="J70" i="1"/>
  <c r="J83" i="1"/>
  <c r="J88" i="1"/>
  <c r="J77" i="1"/>
  <c r="J75" i="1"/>
  <c r="J64" i="1"/>
  <c r="J67" i="1"/>
  <c r="J84" i="1"/>
  <c r="J57" i="1"/>
  <c r="J69" i="1"/>
  <c r="J59" i="1"/>
  <c r="J62" i="1"/>
  <c r="J76" i="1"/>
  <c r="J65" i="1"/>
  <c r="J82" i="1"/>
  <c r="J68" i="1"/>
  <c r="J79" i="1"/>
  <c r="J81" i="1"/>
  <c r="J58" i="1"/>
  <c r="J63" i="1"/>
  <c r="J71" i="1"/>
  <c r="J74" i="1"/>
  <c r="J72" i="1"/>
  <c r="J87" i="1"/>
  <c r="J56" i="1"/>
  <c r="J85" i="1"/>
  <c r="J60" i="1"/>
  <c r="J86" i="1"/>
  <c r="J73" i="1"/>
  <c r="H49" i="1"/>
  <c r="J8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23195DD-FD90-4011-8B74-3F8FEFCB8B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C552F2-99C5-482F-8742-137BBC4A0C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6604FF4-6E7D-443C-AD9C-7E43B54874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8228F0-3998-419A-B79D-09B6DED0E4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16D30E0-7141-44AF-9657-F2F988F0E3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6F4074-B899-45C8-9BAA-8AF2A32ECA0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BCDF58E-7EB7-40D0-88CF-6B16C77F9A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EDBB45-A3E3-43C0-B835-CEFD708F0D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EBF0BF0-18DB-4D50-A80C-C7CEF29582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42C506-E37E-439D-B3B3-A6AF48A62B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CE72DBE-24D2-40C5-9321-0DB66E3042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E6CB063-3671-48A6-8997-7650EFDA72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<sst xmlns="http://schemas.openxmlformats.org/spreadsheetml/2006/main" count="3955" uniqueCount="1169">
  <si>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</si>
  <si>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</si>
  <si>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</si>
  <si>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</si>
  <si>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</si>
  <si>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</si>
  <si>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</si>
  <si>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</si>
  <si>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</si>
  <si>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</si>
  <si>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</si>
  <si>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</si>
  <si>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</si>
  <si>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</si>
  <si>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</si>
  <si>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</si>
  <si>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</si>
  <si>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</si>
  <si>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</si>
  <si>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</si>
  <si>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</si>
  <si>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</si>
  <si>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</si>
  <si>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</si>
  <si>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</si>
  <si>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</si>
  <si>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</si>
  <si>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</si>
  <si>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</si>
  <si>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</si>
  <si>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</si>
  <si>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</si>
  <si>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</si>
  <si>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</si>
  <si>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</si>
  <si>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</si>
  <si>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</si>
  <si>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</si>
  <si>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</si>
  <si>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</si>
  <si>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</si>
  <si>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Zadavatel</t>
  </si>
  <si>
    <t>MVA20/02</t>
  </si>
  <si>
    <t>Obchodní akademie Brno - stavební úpravy části 1.NP</t>
  </si>
  <si>
    <t>Obchodní akademie, střední odborná škola knihovnická a vyšší odborná škola Brno, příspěvková organiz</t>
  </si>
  <si>
    <t>Kotlářská 263/9</t>
  </si>
  <si>
    <t>Brno-Veveří</t>
  </si>
  <si>
    <t>60200</t>
  </si>
  <si>
    <t>00566381</t>
  </si>
  <si>
    <t>CZ00566381</t>
  </si>
  <si>
    <t>Stavba</t>
  </si>
  <si>
    <t>Ostatní a vedlejší náklady</t>
  </si>
  <si>
    <t>VRN</t>
  </si>
  <si>
    <t>Vedlejší rozpočtové náklady</t>
  </si>
  <si>
    <t>Stavební objekt</t>
  </si>
  <si>
    <t>01</t>
  </si>
  <si>
    <t>část 01</t>
  </si>
  <si>
    <t>D.1.1.01</t>
  </si>
  <si>
    <t>Stavební úpravy části 01</t>
  </si>
  <si>
    <t>D.1.4.A.01</t>
  </si>
  <si>
    <t>Zdravotechnika</t>
  </si>
  <si>
    <t>D.1.4.B.01</t>
  </si>
  <si>
    <t>Vytápění</t>
  </si>
  <si>
    <t>D.1.4.C.01</t>
  </si>
  <si>
    <t>Vzduchotechnika</t>
  </si>
  <si>
    <t>D.1.4.D.01</t>
  </si>
  <si>
    <t>Elektroinstalace</t>
  </si>
  <si>
    <t>Celkem za stavbu</t>
  </si>
  <si>
    <t>CZK</t>
  </si>
  <si>
    <t>Rekapitulace dílů</t>
  </si>
  <si>
    <t>Typ dílu</t>
  </si>
  <si>
    <t>31</t>
  </si>
  <si>
    <t>Zdi podpěrné a volné</t>
  </si>
  <si>
    <t>34</t>
  </si>
  <si>
    <t>Stěny a příčky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</si>
  <si>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</si>
  <si>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</si>
  <si>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</si>
  <si>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</si>
  <si>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</si>
  <si>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</si>
  <si>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</si>
  <si>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</si>
  <si>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</si>
  <si>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</si>
  <si>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</si>
  <si>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</si>
  <si>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</si>
  <si>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</si>
  <si>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</si>
  <si>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</si>
  <si>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</si>
  <si>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</si>
  <si>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</si>
  <si>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</si>
  <si>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</t>
  </si>
  <si>
    <t>HZS - hodinové zúčtovací sazby, zkoušky, revize</t>
  </si>
  <si>
    <t>700B</t>
  </si>
  <si>
    <t>Demontáže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</si>
  <si>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</si>
  <si>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</si>
  <si>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</si>
  <si>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</si>
  <si>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</si>
  <si>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</si>
  <si>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</si>
  <si>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</si>
  <si>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</si>
  <si>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</si>
  <si>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</si>
  <si>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</si>
  <si>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</si>
  <si>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</si>
  <si>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</si>
  <si>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</si>
  <si>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</si>
  <si>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</si>
  <si>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</si>
  <si>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</si>
  <si>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</si>
  <si>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</si>
  <si>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</si>
  <si>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</si>
  <si>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</si>
  <si>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</si>
  <si>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</si>
  <si>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</si>
  <si>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</si>
  <si>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</si>
  <si>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</si>
  <si>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</si>
  <si>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</si>
  <si>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</si>
  <si>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</si>
  <si>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</si>
  <si>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</si>
  <si>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</si>
  <si>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</si>
  <si>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</si>
  <si>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OVN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</si>
  <si>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</si>
  <si>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</si>
  <si>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</si>
  <si>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</si>
  <si>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</si>
  <si>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</si>
  <si>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</si>
  <si>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</si>
  <si>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</si>
  <si>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</si>
  <si>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</si>
  <si>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</si>
  <si>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</si>
  <si>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</si>
  <si>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</si>
  <si>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</si>
  <si>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</si>
  <si>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</si>
  <si>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</si>
  <si>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</si>
  <si>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</si>
  <si>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</si>
  <si>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</si>
  <si>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</si>
  <si>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</si>
  <si>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</si>
  <si>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</si>
  <si>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</si>
  <si>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</si>
  <si>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</t>
  </si>
  <si>
    <t>Indiv</t>
  </si>
  <si>
    <t>POL99_2</t>
  </si>
  <si>
    <t>Veškeré náklady spojené s vybudováním, provozem a odstraněním zařízení staveniště.</t>
  </si>
  <si>
    <t>POP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</si>
  <si>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</si>
  <si>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</si>
  <si>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</si>
  <si>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</si>
  <si>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</si>
  <si>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</si>
  <si>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</si>
  <si>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</si>
  <si>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</si>
  <si>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317121151RT2</t>
  </si>
  <si>
    <t>Montáž ŽB překladů dodatečně do připravených rýh včetně dodávky železobetonových prefabrikátů_x000D_
 délky 1190 mm, šířky 140 mm, výšky 140 mm</t>
  </si>
  <si>
    <t>kus</t>
  </si>
  <si>
    <t>801-4</t>
  </si>
  <si>
    <t>RTS 20/ II</t>
  </si>
  <si>
    <t>Práce</t>
  </si>
  <si>
    <t>POL1_</t>
  </si>
  <si>
    <t>včetně pomocného pracovního lešení</t>
  </si>
  <si>
    <t>SPI</t>
  </si>
  <si>
    <t>P02 : 1</t>
  </si>
  <si>
    <t>VV</t>
  </si>
  <si>
    <t>317234410RT2</t>
  </si>
  <si>
    <t>Vyzdívka mezi nosníky cementovou</t>
  </si>
  <si>
    <t>m3</t>
  </si>
  <si>
    <t>jakýmikoliv cihlami pálenými na jakoukoliv maltu,</t>
  </si>
  <si>
    <t>P01 : 1,35*0,25*0,06*2</t>
  </si>
  <si>
    <t>317321611R00</t>
  </si>
  <si>
    <t>Beton překladů železový třídy C 30/37</t>
  </si>
  <si>
    <t>801-1</t>
  </si>
  <si>
    <t>P01 : 1,35*0,25*0,08*2</t>
  </si>
  <si>
    <t>317941123RT2</t>
  </si>
  <si>
    <t>Osazení ocelových válcovaných nosníků na zdivu profil I, výšky 140 mm</t>
  </si>
  <si>
    <t>t</t>
  </si>
  <si>
    <t>profilu I, nebo IE, nebo U, nebo UE, nebo L</t>
  </si>
  <si>
    <t xml:space="preserve">hmotnost 14,30 kg/m : </t>
  </si>
  <si>
    <t>P01 : 1,35*2*2*14,3*0,001</t>
  </si>
  <si>
    <t>310271525R00</t>
  </si>
  <si>
    <t>Zazdívka otvorů z pórobetonových tvárnic plochy od 0,25 m2 do 1 m2 , tloušťka zdiva 250 mm</t>
  </si>
  <si>
    <t>ve zdivu nadzákladovém, včetně pomocného pracovního lešení</t>
  </si>
  <si>
    <t>m.č.516B/517 - fitness/zádveří : 2,05*0,5*0,25</t>
  </si>
  <si>
    <t>310271625R00</t>
  </si>
  <si>
    <t>Zazdívka otvorů z pórobetonových tvárnic plochy od 1 m2 do 4 m2, tloušťka zdiva 250 mm</t>
  </si>
  <si>
    <t>m.č.516B/518A - fitness/WC : 2,05*0,87*0,25</t>
  </si>
  <si>
    <t>317121047RT1</t>
  </si>
  <si>
    <t>Překlady pórobetonové nenosné délky 1240 mm, šířky 75 mm, výšky 249 mm</t>
  </si>
  <si>
    <t>P04 : 3</t>
  </si>
  <si>
    <t>340271515R00</t>
  </si>
  <si>
    <t>Zazdívka otvorů příček z pórobetonových tvárnic plochy od 0,25 m2 do 1 m2, tloušťka zdiva 150 mm</t>
  </si>
  <si>
    <t>m.č.516C - šatna : 2,67*0,2*0,15</t>
  </si>
  <si>
    <t>340271615R00</t>
  </si>
  <si>
    <t>Zazdívka otvorů příček z pórobetonových tvárnic plochy od 1 m2  do 4 m2, tloušťka zdiva 150 mm</t>
  </si>
  <si>
    <t>m.č.516A - tělocvična : 2,05*0,8*0,15</t>
  </si>
  <si>
    <t>m.č.516C/517 - šatna/zádveří : 2,05*0,85*0,15</t>
  </si>
  <si>
    <t>342263990RD2</t>
  </si>
  <si>
    <t>Úpravy, doplňkové práce a příplatky pro sádrokartonové a sádrovláknité příčky příplatek za desku tloušťky 12,5 mm, se zvýšenou pevností, z obou stran příčky, nebo z jedné strany dvojitě</t>
  </si>
  <si>
    <t>m2</t>
  </si>
  <si>
    <t>Odkaz na mn. položky pořadí 17 : 21,04450</t>
  </si>
  <si>
    <t>342255022RT1</t>
  </si>
  <si>
    <t>Příčky z cihel a tvárnic nepálených příčky z příčkovek pórobetonových tloušťky 75 mm</t>
  </si>
  <si>
    <t>včetně pomocného lešení</t>
  </si>
  <si>
    <t>m.č.516C/518A,B - šatna/WC, sprchy : 3,3*(1,65+2,67)-2,05*0,75*3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</si>
  <si>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</si>
  <si>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</si>
  <si>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</si>
  <si>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</si>
  <si>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</si>
  <si>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m.č.516C/518A,B - šatna/WC, sprchy : 3,3*3</t>
  </si>
  <si>
    <t>dozdívky, zazdívky : 2,05*2</t>
  </si>
  <si>
    <t xml:space="preserve">obezdívky kanal.stoupaček : </t>
  </si>
  <si>
    <t>m.č.516A - tělocvična : 3,3*4</t>
  </si>
  <si>
    <t>m.č.516B - sprchy : 3,3*2</t>
  </si>
  <si>
    <t>346244312R00</t>
  </si>
  <si>
    <t>Obezdívka van a WC modulů z pórobetonu tloušťky 75 mm</t>
  </si>
  <si>
    <t>m.č.516A - tělocvična : 3,3*(0,2+0,225+0,2)+3,3*(0,345+0,3)</t>
  </si>
  <si>
    <t>m.č.516B - sprchy : 3,3*(0,4+0,17)</t>
  </si>
  <si>
    <t>346244381RT2</t>
  </si>
  <si>
    <t>Plentování ocelových nosníků jednostranné výšky do 200 mm</t>
  </si>
  <si>
    <t>jakýmikoliv cihlami,</t>
  </si>
  <si>
    <t>P01 : 1,35*0,14*2*2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</si>
  <si>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</si>
  <si>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</si>
  <si>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</si>
  <si>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P01 : 1,35*0,7*2</t>
  </si>
  <si>
    <t>P02 : 1,2*0,6</t>
  </si>
  <si>
    <t>347034222R00</t>
  </si>
  <si>
    <t>Předstěny a stěny šachet z desek sádrokartonových a sádrovláknitých Stěny šachet opláštěné sádrovláknitými deskami  tloušťky 75 mm, ocelová konstrukce 2xR-CW 50, 2xopláštěná, voděodolnou deskou tl. 12,5 mm, minerální izolace tl. 50 mm, požární odolnost ze strany desek EI 45 a ze strany izolace EI 60</t>
  </si>
  <si>
    <t xml:space="preserve">SDK instalační předstěna : </t>
  </si>
  <si>
    <t>m.č.518A,B - WC, sprcha : 2,7*2,6</t>
  </si>
  <si>
    <t>342266111RA1</t>
  </si>
  <si>
    <t>Předstěny opláštěné sádrokartonovými deskami obklad stěn sádrokartonem na ocelovou konstrukci z profilů CW 50 tloušťka desky 12, 5 mm, standard, bez izolace</t>
  </si>
  <si>
    <t>m.č.516A - tělocvična : 3,2*(2,215+2,775+2,195)-2,05*0,95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</si>
  <si>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</si>
  <si>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</si>
  <si>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</si>
  <si>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m.č.516C - šatna : 6,8</t>
  </si>
  <si>
    <t>416021123R00</t>
  </si>
  <si>
    <t>Podhledy na kovové konstrukci opláštěné deskami sádrokartonovými nosná konstrukce z profilů CD s přímým uchycením 1x deska, tloušťky 12,5 mm, impregnovaná, bez izolace</t>
  </si>
  <si>
    <t>m.č.517 - zádveří : 4,7</t>
  </si>
  <si>
    <t>m.č.518B - sprchy : 2,5</t>
  </si>
  <si>
    <t>416052142R00</t>
  </si>
  <si>
    <t>Podhledy sádrokartonovými akustické bezespáré podhledy akustické bezespáré - hrana akustické sádrokartonové desky zploštělá jednoduchá ocelová konstrukce, rozměr desky 1200/2400 mm, rozměr otvorů 12 x 12 mm, podíl děrované plochy 6 %, bez izolace</t>
  </si>
  <si>
    <t>m.č.516A - tělocvična : 62,7-8,19*2</t>
  </si>
  <si>
    <t>m.č.516B - fitness : 0,7*5,6</t>
  </si>
  <si>
    <t>416052242R00</t>
  </si>
  <si>
    <t>Podhledy sádrokartonovými akustické bezespáré podhledy akustické bezespáré - hrana akustické sádrokartonové desky zploštělá dvouúrovňový ocelový rošt, rozměr desky 1200/2400 mm, rozměr otvorů 12 x 12 mm, podíl děrované plochy 6 %, bez izolace</t>
  </si>
  <si>
    <t>m.č.516A - tělocvična : 8,19*2,0</t>
  </si>
  <si>
    <t>m.č.516B - fitness : 29,8-0,7*5,6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</si>
  <si>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</si>
  <si>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</si>
  <si>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</si>
  <si>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Odkaz na mn. položky pořadí 29 : 11,00000</t>
  </si>
  <si>
    <t>416093121R00</t>
  </si>
  <si>
    <t>Doplňkové práce čelo podhledu SDK výšky od 200 do 500 mm, z desek standard, tloušťky 12,5 mm</t>
  </si>
  <si>
    <t>bez dodávky izolace</t>
  </si>
  <si>
    <t>m.č.516A - tělocvična : 0,5*8,19*2</t>
  </si>
  <si>
    <t>m.č.516B - fitness : 0,4*5,6*2</t>
  </si>
  <si>
    <t>416091081R00</t>
  </si>
  <si>
    <t>Příplatky k podhledům sádrokartonovým příplatek k podhledu sádrokartonovému za plochu do 2 m2</t>
  </si>
  <si>
    <t>416091082R00</t>
  </si>
  <si>
    <t>Příplatky k podhledům sádrokartonovým příplatek k podhledu sádrokartonovému za plochu přes 2 do 5 m2</t>
  </si>
  <si>
    <t>416091083R00</t>
  </si>
  <si>
    <t>Příplatky k podhledům sádrokartonovým příplatek k podhledu sádrokartonovému za plochu přes 5 do 10 m2</t>
  </si>
  <si>
    <t>954124202R00</t>
  </si>
  <si>
    <t>Obklady konstrukcí sádrokartonovými deskami obklady ocelových konstrukcí_x000D_
 obklady ocelových nosníků do 500 x 500 mm_x000D_
 1x opláštění, speciální držák, třístranný, deska protipožární tloušťky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</si>
  <si>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</si>
  <si>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</si>
  <si>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</si>
  <si>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P01 - pož.ochrana SDK : 1,35*2</t>
  </si>
  <si>
    <t>767130061RBC</t>
  </si>
  <si>
    <t>Podhledy z minerálních kazet desky měkké, 600 x 600 mm, s rovnou hranou, omyvatelné</t>
  </si>
  <si>
    <t>AP-PSV</t>
  </si>
  <si>
    <t>Agregovaná položka</t>
  </si>
  <si>
    <t>POL2_</t>
  </si>
  <si>
    <t>m.č.518A - WC : 1,4</t>
  </si>
  <si>
    <t>28349014R</t>
  </si>
  <si>
    <t>dvířka revizní plná; materiál PVC; š = 300,0 mm; h = 300,0 mm; barva bílá, šedá</t>
  </si>
  <si>
    <t>SPCM</t>
  </si>
  <si>
    <t>Specifikace</t>
  </si>
  <si>
    <t>POL3_</t>
  </si>
  <si>
    <t>m.č.516A - tělocvična : 3</t>
  </si>
  <si>
    <t>m.č.516B - fitness : 3</t>
  </si>
  <si>
    <t>m.č.516C - šatna : 3</t>
  </si>
  <si>
    <t>m.č.517 - zádveří : 2</t>
  </si>
  <si>
    <t>589152002RT1</t>
  </si>
  <si>
    <t>Kryt sportovních ploch  z plastových dílců volně kladené, pryžové desky, tloušťky 20 mm, 500x500x20 mm</t>
  </si>
  <si>
    <t>823-1</t>
  </si>
  <si>
    <t>m.č.516A - tělocvična : 62,7</t>
  </si>
  <si>
    <t>m.č.516B - fitness : 29,8</t>
  </si>
  <si>
    <t>601011193R00</t>
  </si>
  <si>
    <t>Omítka stropů a podhledů z hotových směsí Doplňkové práce pro omítky stropů z hotových směsí podkladní nátěr stropů pod tenkovrstvé omítky</t>
  </si>
  <si>
    <t>po jednotlivých vrstvách</t>
  </si>
  <si>
    <t>m.č.516A - tělocvična/chodba : 2,05*0,8*2</t>
  </si>
  <si>
    <t>m.č.516B/518A - fitness/WC : 2,05*0,87</t>
  </si>
  <si>
    <t>m.č.516B/517 - fitness/zádveří : 2,05*0,5*2</t>
  </si>
  <si>
    <t>m.č.516C/517 - šatna/zádveří : (2,05*0,85+2,67*0,2)*2</t>
  </si>
  <si>
    <t>m.č.516C/518A,B - šatna/WC, sprchy : 0,65*(1,55*2+2,67*2)</t>
  </si>
  <si>
    <t>m.č.516A - tělocvična-obezdívky kanal.stoupaček : 3,3*(0,1+0,225+0,1)+3,3*(0,345+0,2)</t>
  </si>
  <si>
    <t>602011141RT3</t>
  </si>
  <si>
    <t xml:space="preserve">Omítka stěn z hotových směsí vrstva štuková, vápenná,  , tloušťka vrstvy 4 mm,  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</si>
  <si>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</si>
  <si>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</si>
  <si>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</si>
  <si>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2,265*1,2+2,26*2,295+2,26*1,095+2,265*4,685+2,0*0,95+2,0*0,85*8</t>
  </si>
  <si>
    <t>612401391RT2</t>
  </si>
  <si>
    <t>Omítky malých ploch vnitřních stěn přes 0,25 do 1 m2, vápennou štukovou omítkou</t>
  </si>
  <si>
    <t>jakoukoliv maltou, z pomocného pracovního lešení o výšce podlahy do 1900 mm a pro zatížení do 1,5 kPa,</t>
  </si>
  <si>
    <t xml:space="preserve">zapravení překladů dodatečně vsaz. : </t>
  </si>
  <si>
    <t>P01 : 2</t>
  </si>
  <si>
    <t>612409991RT2</t>
  </si>
  <si>
    <t>Začištění omítek kolem oken, dveří a obkladů apod. s použitím suché maltové směsi</t>
  </si>
  <si>
    <t>D01 : (2,05+0,85+2,05)*2*2</t>
  </si>
  <si>
    <t>D02 : (2,05+0,95+2,05)*2</t>
  </si>
  <si>
    <t>D07 : (2,05+0,85+2,05)*2</t>
  </si>
  <si>
    <t>D10 : 2,05+0,85+2,05</t>
  </si>
  <si>
    <t>D11 : (2,05+0,85+2,05)*2</t>
  </si>
  <si>
    <t>612421231RT2</t>
  </si>
  <si>
    <t>Oprava vnitřních vápenných omítek stěn v množství opravované plochy přes 5 do 10 %,  štukových</t>
  </si>
  <si>
    <t>m.č.516A - tělocvična : 3,2*(7,63+8,19+7,63+0,75*2)-2,265*1,2-2,26*2,295-2,26*1,095-2,0*0,8+0,25*((2,265*1,2+2,265)+(2,26+2,295+2,26)+(2,26+1,095+2,26))+0,3*3,0</t>
  </si>
  <si>
    <t>m.č.516B - fitness : 2,7*(4,81+6,27)*2-2,265*4,685-2,0*0,8*4+0,25*(2,265+4,685+2,265)</t>
  </si>
  <si>
    <t>m.č.516C - šatna : 2,7*(2,56+2,67+2,56)-2,05*0,85*2</t>
  </si>
  <si>
    <t>m.č.518A,B - WC, sprchy : 0,65*(0,7+1,4)</t>
  </si>
  <si>
    <t>m.č.517 - zádveří : 2,7*(1,845+2,67)*2-2,0*0,8*3-2,0*0,9</t>
  </si>
  <si>
    <t>612423631RT2</t>
  </si>
  <si>
    <t xml:space="preserve">Omítka rýh ve stěnách maltou vápennou štuková, šířky rýhy přes 150 do 300 mm,  </t>
  </si>
  <si>
    <t>z pomocného pracovního lešení o výšce podlahy do 1900 mm a pro zatížení do 1,5 kPa,</t>
  </si>
  <si>
    <t>zapravení po vybour. zdivu, příčkách : 3,3*0,2*7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</si>
  <si>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</si>
  <si>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</si>
  <si>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</si>
  <si>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m.č.516A - tělocvična : 3,3*0,3</t>
  </si>
  <si>
    <t>D01 : (2,05+0,85+2,05)*0,15*2</t>
  </si>
  <si>
    <t>D02 : (2,05+0,95+2,05)*0,1</t>
  </si>
  <si>
    <t>D07 : (2,05+0,85+2,05)*0,1</t>
  </si>
  <si>
    <t>612474611RT1</t>
  </si>
  <si>
    <t>Omítka vnitřní stěn ze suché směsi třívrstvá, vápenocementové jádro, vápenný štuk, na pálené cihly a tvarovky, ruční zpracování</t>
  </si>
  <si>
    <t>kompletní souvrství</t>
  </si>
  <si>
    <t xml:space="preserve">zapravení po vybour. obkladech : </t>
  </si>
  <si>
    <t>m.č.516A - tělocvična : 1,5*3,0+1,5*1,25</t>
  </si>
  <si>
    <t>612481211RT8</t>
  </si>
  <si>
    <t>Vyztužení povrchu vnitřních stěn sklotextilní síťovinou s dodávkou síťoviny a stěrkového tmelu</t>
  </si>
  <si>
    <t>m.č.516A - tělocvična : 2,05*0,8*2</t>
  </si>
  <si>
    <t>m.č.516B/518A - fitness/WC : 2,05*0,87*2</t>
  </si>
  <si>
    <t>m.č.516C/518A,B - šatna/WC, sprchy : (3,3*(1,65+2,67)-2,05*0,75*3)*2</t>
  </si>
  <si>
    <t>613473115R00</t>
  </si>
  <si>
    <t>Omítky vnitřní pilířů a sloupů ze suchých směsí příplatky za zabudované rohovníky</t>
  </si>
  <si>
    <t>s plochami rovnými, omítka vápenocementová, strojně nebo ručně nanášená, kompletní souvrství</t>
  </si>
  <si>
    <t>m.č.516A - tělocvična : 3,3*3</t>
  </si>
  <si>
    <t>632415110RT2</t>
  </si>
  <si>
    <t>Potěr ze suchých směsí cementový samonivelační vyrovnávací, tloušťky 10 mm, včetně penetrace</t>
  </si>
  <si>
    <t>s rozprostřením a uhlazením</t>
  </si>
  <si>
    <t xml:space="preserve">0-20 mm : </t>
  </si>
  <si>
    <t>632415130R00</t>
  </si>
  <si>
    <t>Potěr ze suchých směsí cementový samonivelační podkladový, tloušťky 30 mm, včetně penetrace</t>
  </si>
  <si>
    <t>632415140R00</t>
  </si>
  <si>
    <t>Potěr ze suchých směsí cementový samonivelační podkladový, tloušťky 40 mm, včetně penetrace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</si>
  <si>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</si>
  <si>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</si>
  <si>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</si>
  <si>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Odkaz na mn. položky pořadí 44 : 92,50000</t>
  </si>
  <si>
    <t>642944121R00</t>
  </si>
  <si>
    <t>Osazování ocelových zárubní dodatečně plochy do 2,5 m2</t>
  </si>
  <si>
    <t>lisovaných nebo z úhelníků s vybetonováním prahu</t>
  </si>
  <si>
    <t>Včetně pomocného pracovního lešení o výšce podlahy do 1900 mm a pro zatížení do 1,5 kPa.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</si>
  <si>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</si>
  <si>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</si>
  <si>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</si>
  <si>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5533300425R</t>
  </si>
  <si>
    <t>zárubeň kovová s těsněním; pro klasické zdění; š profilu 160 mm; š průchodu 800 mm; h průchodu 1 970 mm; L, P; závěsy stavitelné</t>
  </si>
  <si>
    <t>D01 - L : 2</t>
  </si>
  <si>
    <t>D07 - P : 1</t>
  </si>
  <si>
    <t>5533301326R</t>
  </si>
  <si>
    <t>zárubeň kovová s těsněním; pro pórobetonové tvárnice; ústí 150 mm; š průchodu 800 mm; h průchodu 1 970 mm; L, P; závěsy stavitelné; požární odolnost</t>
  </si>
  <si>
    <t>D11 - L : 1</t>
  </si>
  <si>
    <t>5533301336R</t>
  </si>
  <si>
    <t>zárubeň kovová s těsněním; pro pórobetonové tvárnice; ústí 150 mm; š průchodu 900 mm; h průchodu 1 970 mm; L, P; závěsy stavitelné; požární odolnost</t>
  </si>
  <si>
    <t>D02 - L : 1</t>
  </si>
  <si>
    <t>766411821R00</t>
  </si>
  <si>
    <t>Demontáž obložení stěn palubkami</t>
  </si>
  <si>
    <t>800-766</t>
  </si>
  <si>
    <t>766421811R00</t>
  </si>
  <si>
    <t>Demontáž obložení podhledů panely velikosti do 1,5 m2</t>
  </si>
  <si>
    <t>m.č.516F : 29,8+0,5*(0,7+4,8+0,7)</t>
  </si>
  <si>
    <t>766421822R00</t>
  </si>
  <si>
    <t>Demontáž obložení podhledů podkladových roštů</t>
  </si>
  <si>
    <t>766662811R00</t>
  </si>
  <si>
    <t>Demontáž dveřních křídel prahů dveří_x000D_
 jednokřídlových</t>
  </si>
  <si>
    <t>766812840R00</t>
  </si>
  <si>
    <t>Demontáž kuchyňských linek délky přes 1800 do 2100 mnm</t>
  </si>
  <si>
    <t>766825811R00</t>
  </si>
  <si>
    <t>Demontáž nábytku vestavěného skříní jednokřídlových</t>
  </si>
  <si>
    <t>767581802R00</t>
  </si>
  <si>
    <t>Demontáž podhledů lamel</t>
  </si>
  <si>
    <t>800-767</t>
  </si>
  <si>
    <t>m.č.516G : 11,4</t>
  </si>
  <si>
    <t>m.č.517 : 1,165*2,67+0,45*2,67</t>
  </si>
  <si>
    <t>767582800R00</t>
  </si>
  <si>
    <t>Demontáž podhledů roštů</t>
  </si>
  <si>
    <t>775521800R00</t>
  </si>
  <si>
    <t>Demontáž podlah vlysových přibíjených včetně lišt</t>
  </si>
  <si>
    <t>800-775</t>
  </si>
  <si>
    <t>m.č.516B : 10,8</t>
  </si>
  <si>
    <t>m.č.516D : 17</t>
  </si>
  <si>
    <t>m.č.516F : 29,8</t>
  </si>
  <si>
    <t>776401800R00</t>
  </si>
  <si>
    <t>Demontáž soklíků nebo lišt pryžových nebo PVC odstranění a uložení na hromady</t>
  </si>
  <si>
    <t>m.č.516C : 11,5</t>
  </si>
  <si>
    <t>m.č.516E : 10</t>
  </si>
  <si>
    <t>m.č.516G : 10</t>
  </si>
  <si>
    <t>776511820RT3</t>
  </si>
  <si>
    <t>Odstranění povlakových podlah z nášlapné plochy lepených, s podložkou, z ploch do 10 m2</t>
  </si>
  <si>
    <t>m.č.516C : 9,5</t>
  </si>
  <si>
    <t>m.č.516E : 7,3</t>
  </si>
  <si>
    <t>m.č.516H : 0,9</t>
  </si>
  <si>
    <t>910      T01</t>
  </si>
  <si>
    <t>Hzs-nezměřitelné stavební práce a přípomoci</t>
  </si>
  <si>
    <t>h</t>
  </si>
  <si>
    <t>Vlastní</t>
  </si>
  <si>
    <t>941955001R00</t>
  </si>
  <si>
    <t>Lešení lehké pracovní pomocné pomocné, o výšce lešeňové podlahy do 1,2 m</t>
  </si>
  <si>
    <t>800-3</t>
  </si>
  <si>
    <t>(62,7+29,8+6,8+4,7+1,4+2,5)*0,8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</si>
  <si>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</si>
  <si>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</si>
  <si>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15,0*8,0</t>
  </si>
  <si>
    <t>952902110R00</t>
  </si>
  <si>
    <t>Čištění budov zametáním v místnostech, chodbách, na schodišti a na půdě</t>
  </si>
  <si>
    <t>62,7+29,8+6,8+4,7+1,4+2,5</t>
  </si>
  <si>
    <t>953941312R00</t>
  </si>
  <si>
    <t>Osazení předmětů na hmoždinky osazení hasicího přístroje</t>
  </si>
  <si>
    <t>953941119REV</t>
  </si>
  <si>
    <t>Osazení-zazdění revizních dvířek</t>
  </si>
  <si>
    <t>28349054R</t>
  </si>
  <si>
    <t>dvířka vanová materiál PVC; š = 200,0 mm; h = 300,0 mm</t>
  </si>
  <si>
    <t>44984124R</t>
  </si>
  <si>
    <t>přístoj hasicí práškový; PG6PDC; výtlačný prostředek dusík; náplň 6 kg; dostřik 5 m; doba činnosti 23 s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</si>
  <si>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</si>
  <si>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</si>
  <si>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</si>
  <si>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</si>
  <si>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m.č.516A : 3,3*(0,9+0,285)-1,0*0,6</t>
  </si>
  <si>
    <t>m.č.516H : 3,3*0,815</t>
  </si>
  <si>
    <t>m.č.516I : 3,3*(0,71+0,25)</t>
  </si>
  <si>
    <t>962031116R00</t>
  </si>
  <si>
    <t>Bourání příček z cihel pálených plných, tloušťky 140 mm</t>
  </si>
  <si>
    <t>m.č.516 C,I,J : 3,3*(2,49+0,15+2,225+0,14+0,815+1,47*2)</t>
  </si>
  <si>
    <t>odpočet otvorů : -2,05*0,65*3</t>
  </si>
  <si>
    <t>962031145R00</t>
  </si>
  <si>
    <t>Bourání příček z tvárnic pórobetonových, tloušťky 150 mm</t>
  </si>
  <si>
    <t>m.č.516A : 3,3*(2,215+2,5)+2,05*1,8</t>
  </si>
  <si>
    <t>odpočet otvorů : -1,97*0,8*3-0,75*2,215</t>
  </si>
  <si>
    <t>m.č.516 B,C,D,E : 3,3*(4,14+3,545+4,875+0,17+2,1+0,445)</t>
  </si>
  <si>
    <t>odpočet otvorů : -1,97*0,8*2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</si>
  <si>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</si>
  <si>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</si>
  <si>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</si>
  <si>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m.č.516A : 0,75*2,215</t>
  </si>
  <si>
    <t>m.č.516G : 2,67*0,2</t>
  </si>
  <si>
    <t>963016151R00</t>
  </si>
  <si>
    <t>Demontáž sádrokartonových a sádrovláknitých podhledů z desek bez minerální izolace, na dvouúrovňovém křížovém roštu, 1x opláštěné tl. 12,5 mm</t>
  </si>
  <si>
    <t>m.č.516B : 2,215*4,86+0,5*2,215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</si>
  <si>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</si>
  <si>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</si>
  <si>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</si>
  <si>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1,2*0,25*0,2</t>
  </si>
  <si>
    <t>1,2*0,17*0,15*4</t>
  </si>
  <si>
    <t>1,0*0,15*0,15*3</t>
  </si>
  <si>
    <t>965042141RT1</t>
  </si>
  <si>
    <t>Bourání podkladů pod dlažby nebo litých celistvých dlažeb a mazanin  betonových nebo z litého asfaltu, tloušťky do 100 mm, plochy přes 4 m2</t>
  </si>
  <si>
    <t>snížení v. podlah po úroveň HI-předpoklad : (62,7+29,8+6,8+4,7+1,4+2,5)*0,06</t>
  </si>
  <si>
    <t>965081712R00</t>
  </si>
  <si>
    <t>Bourání podlah z keramických dlaždic, tloušťky do 10 mm, plochy do 1 m2</t>
  </si>
  <si>
    <t>bez podkladního lože, s jakoukoliv výplní spár</t>
  </si>
  <si>
    <t>965081713R00</t>
  </si>
  <si>
    <t>Bourání podlah z keramických dlaždic, tloušťky do 10 mm, plochy přes 1 m2</t>
  </si>
  <si>
    <t>m.č.516 A,E,I,J : 5,7+7,3+3,2+3,7</t>
  </si>
  <si>
    <t>965081702R00</t>
  </si>
  <si>
    <t>Soklíků z dlažeb keramických tloušťky do 10 mm, výšky do 100 mm</t>
  </si>
  <si>
    <t>m.č.516A : 6</t>
  </si>
  <si>
    <t>m.č.516J : 7</t>
  </si>
  <si>
    <t>m.č.516G : 1,5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</si>
  <si>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</si>
  <si>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</si>
  <si>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</si>
  <si>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</si>
  <si>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</si>
  <si>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2,05*0,65*3+2,05*0,85*10</t>
  </si>
  <si>
    <t>968095002R00</t>
  </si>
  <si>
    <t xml:space="preserve">Vybourání vnitřních parapetů dřevěných, šířky do 50 cm,  </t>
  </si>
  <si>
    <t>m.č.516B : 2,215</t>
  </si>
  <si>
    <t>m.č.516D : 3,25</t>
  </si>
  <si>
    <t>m.č.516E : 2,1</t>
  </si>
  <si>
    <t>m.č.516F : 5,4</t>
  </si>
  <si>
    <t>969011121R00</t>
  </si>
  <si>
    <t>Vybourání vodovodního, plynového a podobného vedení DN do 52 mm</t>
  </si>
  <si>
    <t>včetně pomocného lešení o výšce podlahy do 1900 mm a pro zatížení do 1,5 kPa  (150 kg/m2),</t>
  </si>
  <si>
    <t>969021111R00</t>
  </si>
  <si>
    <t>Vybourání kanalizačního potrubí DN do 100 mm</t>
  </si>
  <si>
    <t>970231250R00</t>
  </si>
  <si>
    <t>Řezání cihelného zdiva hloubka řezu 250 mm</t>
  </si>
  <si>
    <t>m.č.516F/G : 2,2+0,85+2,2</t>
  </si>
  <si>
    <t>m.č.516F/517 : 2,2+0,15</t>
  </si>
  <si>
    <t>971033641R00</t>
  </si>
  <si>
    <t>Vybourání otvorů ve zdivu cihelném z jakýchkoliv cihel pálených_x000D_
 na jakoukoliv maltu vápenou nebo vápenocementovou, plochy do 4 m2, tloušťky do 300 mm</t>
  </si>
  <si>
    <t>základovém nebo nadzákladovém,</t>
  </si>
  <si>
    <t>Včetně pomocného lešení o výšce podlahy do 1900 mm a pro zatížení do 1,5 kPa  (150 kg/m2).</t>
  </si>
  <si>
    <t>m.č.516F/G : 2,2*0,85*0,25</t>
  </si>
  <si>
    <t>m.č.516F/517 : 2,2*0,5*0,25</t>
  </si>
  <si>
    <t>974031664R00</t>
  </si>
  <si>
    <t>Vysekání rýh v jakémkoliv zdivu cihelném pro vtahování nosníků do zdí, před vybouráním otvorů_x000D_
 do hloubky 150 mm, při výšce nosníku do 150 mm</t>
  </si>
  <si>
    <t>P02 : 1,2</t>
  </si>
  <si>
    <t>974031666R00</t>
  </si>
  <si>
    <t>Vysekání rýh v jakémkoliv zdivu cihelném pro vtahování nosníků do zdí, před vybouráním otvorů_x000D_
 do hloubky 150 mm, při výšce nosníku do 250 mm</t>
  </si>
  <si>
    <t>P01 : 1,35*2</t>
  </si>
  <si>
    <t>976072221R00</t>
  </si>
  <si>
    <t>Vybourání kovových doplňkových konstrukcí komínových a topných dvířek, ventlilací apod._x000D_
 plochy do 0,3 m2, ze zdiva cihelného nebo kamenného</t>
  </si>
  <si>
    <t>m.č.516H : 1</t>
  </si>
  <si>
    <t>976072321R00</t>
  </si>
  <si>
    <t>Vybourání kovových doplňkových konstrukcí komínových a topných dvířek, ventlilací apod._x000D_
 plochy přes 0,3 m2, ze zdiva cihelného nebo kamenného</t>
  </si>
  <si>
    <t>stáv.rozvaděč : 1</t>
  </si>
  <si>
    <t>978013191R00</t>
  </si>
  <si>
    <t>Otlučení omítek vápenných nebo vápenocementových vnitřních s vyškrabáním spár, s očištěním zdiva stěn, v rozsahu do 100 %</t>
  </si>
  <si>
    <t>Odkaz na mn. položky pořadí 93 : 23,46000</t>
  </si>
  <si>
    <t>978013211R00</t>
  </si>
  <si>
    <t>Odstranění štukové vrstvy z omítek vnitřních stěn</t>
  </si>
  <si>
    <t>m.č.516D : 3,3*(0,28+0,735+3,265)-2,26*2,295+0,25*(2,26+2,295+2,26)</t>
  </si>
  <si>
    <t>m.č.516E : 3,3*(2,1+3,48)-1,5*3,0-2,26*1,095+0,25*(2,26+1,095+2,26)</t>
  </si>
  <si>
    <t>m.č.516F : 3,3*(6,27+4,81)*2-2,05*0,85*4-2,265*4,685+0,25*(2,265+4,685+2,265)</t>
  </si>
  <si>
    <t>m.č.516C : 3,3*(2,4+0,25)-2,05*0,85</t>
  </si>
  <si>
    <t>m.č.516 H,I,J : (3,3-1,5)*(5,0+1,11)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</si>
  <si>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</si>
  <si>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</si>
  <si>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</si>
  <si>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m.č.516E : 1,5*3,0</t>
  </si>
  <si>
    <t>m.č.516I : 1,5*(1,32+2,225)*2-1,5*0,65</t>
  </si>
  <si>
    <t>m.č.516H : 1,5*(1,11+0,815)*2-1,5*0,65</t>
  </si>
  <si>
    <t>m.č.516G : 1,5*3,0</t>
  </si>
  <si>
    <t>767137803R00</t>
  </si>
  <si>
    <t>Demontáž stěn a příček z plechu příček sádrokartonových_x000D_
 desek do suti</t>
  </si>
  <si>
    <t>m.č.516A : 2,05*0,85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</si>
  <si>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</si>
  <si>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</si>
  <si>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</si>
  <si>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</si>
  <si>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</si>
  <si>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721140802R00</t>
  </si>
  <si>
    <t>Demontáž potrubí z litinových trub do DN 100</t>
  </si>
  <si>
    <t>800-721</t>
  </si>
  <si>
    <t>odpadního nebo dešťového,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</si>
  <si>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</si>
  <si>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</si>
  <si>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</si>
  <si>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</si>
  <si>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</si>
  <si>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721290821R00</t>
  </si>
  <si>
    <t>Vnitrostaveništní přemístění vybouraných hmot svislý , v objektech výšky do 6m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</si>
  <si>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</si>
  <si>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</si>
  <si>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</si>
  <si>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</si>
  <si>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</si>
  <si>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722220861R00</t>
  </si>
  <si>
    <t>Demontáž armatur závitových se dvěma závity, G 3/4"</t>
  </si>
  <si>
    <t>722254110R00</t>
  </si>
  <si>
    <t>Demontáž požárního příslušenství hydrantových skříní</t>
  </si>
  <si>
    <t>soubor</t>
  </si>
  <si>
    <t>722290821R00</t>
  </si>
  <si>
    <t>Vnitrostaveništní přemístění vybouraných hmot svislé, v objektech výšky do 6m</t>
  </si>
  <si>
    <t>vodorovně do 100 m,</t>
  </si>
  <si>
    <t>725111910R00</t>
  </si>
  <si>
    <t>Opravy zařízení záchodů nádrží_x000D_
 odmontování splachovací trubky</t>
  </si>
  <si>
    <t>725111911R00</t>
  </si>
  <si>
    <t>Opravy zařízení záchodů nádrží_x000D_
 odmontovaní nádrže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</si>
  <si>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</si>
  <si>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</si>
  <si>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</si>
  <si>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</si>
  <si>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</si>
  <si>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</si>
  <si>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725220851R00</t>
  </si>
  <si>
    <t>Demontáž van včetně obezdívky</t>
  </si>
  <si>
    <t>725530823R00</t>
  </si>
  <si>
    <t>Demontáž elektrických zásobníkových ohřívačů vody tlakových, od 50 do 200 l</t>
  </si>
  <si>
    <t>725590811R00</t>
  </si>
  <si>
    <t>Vnitrostaveništní  přemístění vybouraných hmot svislé, v objektech výšky do 6m</t>
  </si>
  <si>
    <t>725820801R00</t>
  </si>
  <si>
    <t>Demontáž baterií nástěnných do G 3/4"</t>
  </si>
  <si>
    <t>725840860R00</t>
  </si>
  <si>
    <t>Demontáž baterií sprchových sprchových ramen nebo nebo sprch táhlových</t>
  </si>
  <si>
    <t>725991811R00</t>
  </si>
  <si>
    <t>Demontáž ostatní konzol jednoduchých pro potrubí vysekáním ze zdi nebo upálením</t>
  </si>
  <si>
    <t>konzoly parapetů : 4+2+6+10</t>
  </si>
  <si>
    <t>731200831R00</t>
  </si>
  <si>
    <t>Demontáž kotlů ocelových rychlovyhřívacích závěsných bez přípravy TUV</t>
  </si>
  <si>
    <t>800-731</t>
  </si>
  <si>
    <t>735117110R00</t>
  </si>
  <si>
    <t>Otopná tělesa litinová článková doplňkové práce odpojení a připojení těles po nátěru</t>
  </si>
  <si>
    <t>viz.profese ÚT : 0,255*(11+11+19+23+22+10)*0</t>
  </si>
  <si>
    <t>735111810R00</t>
  </si>
  <si>
    <t>Demontáž radiátorů litinových článkových</t>
  </si>
  <si>
    <t>0,205*5</t>
  </si>
  <si>
    <t>711212000RU1</t>
  </si>
  <si>
    <t>Izolace proti vodě nátěr podkladní pod hydroizolační stěrky</t>
  </si>
  <si>
    <t>800-711</t>
  </si>
  <si>
    <t>m.č.518A - WC : 1,4+0,1*(1,5+0,9+1,5+0,2)</t>
  </si>
  <si>
    <t>m.č.518B - sprchy : 2,5+2,2*(1,7+1,65+1,7)</t>
  </si>
  <si>
    <t>711212002RT3</t>
  </si>
  <si>
    <t>Izolace proti vodě stěrka hydroizolační  proti vlhkosti</t>
  </si>
  <si>
    <t>jednovrstvá</t>
  </si>
  <si>
    <t>711212601RT2</t>
  </si>
  <si>
    <t>Izolace proti vodě doplňky_x000D_
 těsnicí pás š.100 mm do spoje podlaha-stěna</t>
  </si>
  <si>
    <t>m.č.518A - WC : 1,5+0,9+1,5+0,2</t>
  </si>
  <si>
    <t>m.č.518B - sprchy : 1,7+1,65+1,7</t>
  </si>
  <si>
    <t>711212602RT2</t>
  </si>
  <si>
    <t>Izolace proti vodě doplňky_x000D_
 těsnicí roh do spoje podlaha stěna</t>
  </si>
  <si>
    <t>711212611RT2</t>
  </si>
  <si>
    <t>Izolace proti vodě doplňky_x000D_
 těsnicí pás šířky 100 mm do svislých koutů</t>
  </si>
  <si>
    <t>2,2*6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</si>
  <si>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</si>
  <si>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</si>
  <si>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</si>
  <si>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</si>
  <si>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</si>
  <si>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</si>
  <si>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>713131130R00</t>
  </si>
  <si>
    <t>Montáž tepelné izolace stěn vložením do nosné rámové konstrukce</t>
  </si>
  <si>
    <t>Včetně pomocného lešení o výšce podlahy do 1900 mm a pro zatížení do 1,5 kPa.</t>
  </si>
  <si>
    <t>63153043R</t>
  </si>
  <si>
    <t>deska izolační stěnová; minerální vlákno, bez formaldehydu; rovná hrana; tl. 80,0 mm; součinitel tepelné vodivosti 0,037 W/mK; R = 2,150 m2K/W; obj. hmotnost 15,00 kg/m3</t>
  </si>
  <si>
    <t>Odkaz na mn. položky pořadí 125 : 92,50000*1,02</t>
  </si>
  <si>
    <t>Odkaz na mn. položky pořadí 126 : 21,04450*1,02</t>
  </si>
  <si>
    <t>998713101R00</t>
  </si>
  <si>
    <t>Přesun hmot pro izolace tepelné v objektech výšky do 6 m</t>
  </si>
  <si>
    <t>50 m vodorovně</t>
  </si>
  <si>
    <t>648991113RT4</t>
  </si>
  <si>
    <t>Osazení parapetních desek z plastických hmot Dodávka a osazení parapetních desek z plastických hmot šířky 350 mm</t>
  </si>
  <si>
    <t>a poloplastických hmot na montážní pěnu, zapravení omítky pod parapetem, těsnění spáry mezi parapetem a rámem okna, dodávka silikonu.</t>
  </si>
  <si>
    <t>m.č.516A - tělocvična : 2,215+5,5</t>
  </si>
  <si>
    <t>766121210R00</t>
  </si>
  <si>
    <t>Montáž stěn kompletizovaných plných, s výplní palubovkou nebo překližkou, výšky do 2,75 m</t>
  </si>
  <si>
    <t>včetně oboustranného olištování,</t>
  </si>
  <si>
    <t>S06 : 1,5*2,0</t>
  </si>
  <si>
    <t>766661112R00</t>
  </si>
  <si>
    <t>Montáž dveřních křídel kompletizovaných otevíravých ,  , do ocelové nebo fošnové zárubně, jednokřídlových, šířky do 800 mm</t>
  </si>
  <si>
    <t>766661413R00</t>
  </si>
  <si>
    <t>Montáž dveřních křídel kompletizovaných otevíravých , protipožárních bez kukátka, do ocelové nebo fošnové zárubně, jednokřídlových, šířky do 800 mm</t>
  </si>
  <si>
    <t>Dveře s protipožární odolností do 30 minut.</t>
  </si>
  <si>
    <t>766661422R00</t>
  </si>
  <si>
    <t>Montáž dveřních křídel kompletizovaných otevíravých , protipožárních, do ocelové nebo fošnové zárubně, jednokřídlových, šířky přes 800 mm</t>
  </si>
  <si>
    <t>766669117R00</t>
  </si>
  <si>
    <t>Montáž dveřních křídel kompletizovaných dokování_x000D_
 samozavírače na ocelovou zárubeň</t>
  </si>
  <si>
    <t>766670011R00</t>
  </si>
  <si>
    <t>Montáž obložkové zárubně a dveřního křídla jednokřídlového</t>
  </si>
  <si>
    <t>766670021R00</t>
  </si>
  <si>
    <t xml:space="preserve">Montáž kliky a štítku </t>
  </si>
  <si>
    <t>766695213R00</t>
  </si>
  <si>
    <t>Ostatní montáž prahů dveří_x000D_
 jednokřídlých, šířky přes 100 mm</t>
  </si>
  <si>
    <t>767649191R00</t>
  </si>
  <si>
    <t>Montáž dveří montáž doplňků dveří samozavírače hydraulického</t>
  </si>
  <si>
    <t>766-01R</t>
  </si>
  <si>
    <t>Příplatek za systém generálního klíče</t>
  </si>
  <si>
    <t>sbr.</t>
  </si>
  <si>
    <t>766-02R</t>
  </si>
  <si>
    <t>Příplatek za panikové kování</t>
  </si>
  <si>
    <t>766-03R</t>
  </si>
  <si>
    <t>Příplatek za voděodolné provedení dveří a obl.zárubní</t>
  </si>
  <si>
    <t>767811100DM</t>
  </si>
  <si>
    <t>Ddodávka a montáž větracích mřížek do parapetů</t>
  </si>
  <si>
    <t>54914582R</t>
  </si>
  <si>
    <t>kování stavební - prvek: dveřní kování se zajištěním; provedení Cr; pro dveře WC, koupelen</t>
  </si>
  <si>
    <t>54914594R</t>
  </si>
  <si>
    <t>kování stavební - prvek: kliky se štíty pro cylindrickou vložku; provedení Cr; pro dveře</t>
  </si>
  <si>
    <t>54917025R</t>
  </si>
  <si>
    <t>zavírač dveří hydraulický hmotnost dveří 42 až 70 kg; š. dveří 1 050 mm; zlatá bronz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</si>
  <si>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</si>
  <si>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</si>
  <si>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D08 - P : 1</t>
  </si>
  <si>
    <t>D09 - L : 2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</si>
  <si>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</si>
  <si>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</si>
  <si>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D10 - L : 1</t>
  </si>
  <si>
    <t>61165642R</t>
  </si>
  <si>
    <t>dveře speciální protipožární; vnitřní; vnější; š = 800 mm; h = 1 970,0 mm; hladké; EI 30 min; otevíravé; počet křídel 1; plné; povrch. úprava laminát</t>
  </si>
  <si>
    <t>61165643R</t>
  </si>
  <si>
    <t>dveře speciální protipožární; vnitřní; vnější; š = 900 mm; h = 1 970,0 mm; hladké; EI 30 min; otevíravé; počet křídel 1; plné; povrch. úprava laminát</t>
  </si>
  <si>
    <t>61181511R</t>
  </si>
  <si>
    <t>zárubeň dřevěná obkladová; otočná; pro dveře jednokřídlové; š průchodu 700 mm; h průchodu 1 970 mm; tloušťka stěny 60 až 170 mm; laminovaná; dub, buk, ořech, olše, javor, třešeň, bílá, hruška, teak, bělený dub, šedá</t>
  </si>
  <si>
    <t>61187176.zR</t>
  </si>
  <si>
    <t>práh dub</t>
  </si>
  <si>
    <t>74910121SP</t>
  </si>
  <si>
    <t>Sanitární sprchová příčka, voděodol. HPL 1500*2000 mm</t>
  </si>
  <si>
    <t>S06 : 1</t>
  </si>
  <si>
    <t>998766101R00</t>
  </si>
  <si>
    <t>Přesun hmot pro konstrukce truhlářské v objektech výšky do 6 m</t>
  </si>
  <si>
    <t>771101210R00</t>
  </si>
  <si>
    <t>Příprava podkladu pod dlažby penetrace podkladu pod dlažby</t>
  </si>
  <si>
    <t>800-771</t>
  </si>
  <si>
    <t>Odkaz na mn. položky pořadí 155 : 7,41000*0,1</t>
  </si>
  <si>
    <t>Odkaz na mn. položky pořadí 156 : 10,70000</t>
  </si>
  <si>
    <t>771475014R00</t>
  </si>
  <si>
    <t>Montáž soklíků z dlaždic keramických výšky 100 mm, soklíků vodorovných, kladených do flexibilního tmele</t>
  </si>
  <si>
    <t>m.č.516C - šatna : (2,56+2,67)*2-0,75*3-0,8</t>
  </si>
  <si>
    <t>771575109RT2</t>
  </si>
  <si>
    <t>Montáž podlah vnitřních z dlaždic keramických 300 x 300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</si>
  <si>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</si>
  <si>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</si>
  <si>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</si>
  <si>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m.č.518A - WC : (1,5+0,9)*2</t>
  </si>
  <si>
    <t>m.č.518B - sprchy : (1,65+1,7)*2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</si>
  <si>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</si>
  <si>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</si>
  <si>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</si>
  <si>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</si>
  <si>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597642031R</t>
  </si>
  <si>
    <t>dlažba keramická š = 300 mm; l = 300 mm; h = 9,0 mm; protiskluzová úprava; pro interiér i exteriér</t>
  </si>
  <si>
    <t xml:space="preserve">předběžný typ, cena, +20% : </t>
  </si>
  <si>
    <t>Odkaz na mn. položky pořadí 156 : 10,70000*1,2</t>
  </si>
  <si>
    <t>998771101R00</t>
  </si>
  <si>
    <t>Přesun hmot pro podlahy z dlaždic v objektech výšky do 6 m</t>
  </si>
  <si>
    <t>781101210R00</t>
  </si>
  <si>
    <t>Příprava podkladu pod obklady penetrace podkladu pod obklady</t>
  </si>
  <si>
    <t>včetně dodávky materiálu.</t>
  </si>
  <si>
    <t>m.č.518A - WC : 2,02*(1,5+0,9)*2-2,0*0,75</t>
  </si>
  <si>
    <t>m.č.518B - sprchy : 2,02*(1,65+1,7)*2-2,0*0,75*2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</si>
  <si>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</si>
  <si>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</si>
  <si>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m.č.518B - sprchy : 2,02*(1,7+1,65)*2-2,0*0,75*2+2,5</t>
  </si>
  <si>
    <t>781475115RT1</t>
  </si>
  <si>
    <t>Montáž obkladů vnitřních z dlaždic keramických 250 x 250 mm,  , kladených do flexibilního tmele</t>
  </si>
  <si>
    <t>781497111RS3</t>
  </si>
  <si>
    <t xml:space="preserve">Lišty k obkladům profil ukončovací leštěný hliník, uložení do tmele, výška profilu 10 mm,  </t>
  </si>
  <si>
    <t>m.č.518A - WC : (1,5+0,85)*2</t>
  </si>
  <si>
    <t>m.č.518B - sprchy : (1,5+1,65)*2</t>
  </si>
  <si>
    <t>781497121RS3</t>
  </si>
  <si>
    <t xml:space="preserve">Lišty k obkladům profil rohový eloxovaný hliník, uložení do tmele,  , výška profilu 10 mm,  </t>
  </si>
  <si>
    <t>597813660R</t>
  </si>
  <si>
    <t>obklad keramický š = 198 mm; l = 248 mm; h = 6,8 mm; pro interiér; barva bílá; mat</t>
  </si>
  <si>
    <t xml:space="preserve">předběžný typ, cena, +15% : </t>
  </si>
  <si>
    <t>Odkaz na mn. položky pořadí 164 : 18,73000*1,15</t>
  </si>
  <si>
    <t>998781101R00</t>
  </si>
  <si>
    <t>Přesun hmot pro obklady keramické v objektech výšky do 6 m</t>
  </si>
  <si>
    <t>783324340R00</t>
  </si>
  <si>
    <t>Nátěry otopných těles syntetické litinových radiátorů, základní + dvojnásobné s 2x emailováním</t>
  </si>
  <si>
    <t>800-783</t>
  </si>
  <si>
    <t>0,255*(11+11+19+23+22+10)*0</t>
  </si>
  <si>
    <t>783903811R00</t>
  </si>
  <si>
    <t>Ostatní práce odmaštění chemickými rozpuštědly</t>
  </si>
  <si>
    <t>Odkaz na mn. položky pořadí 169 : 0,00000</t>
  </si>
  <si>
    <t>stáv.oc.zárubně : 0,25*(2,05+0,85+2,05)*2</t>
  </si>
  <si>
    <t>783220010RAB</t>
  </si>
  <si>
    <t>Nátěry kovových doplňkových konstrukcí syntetické základní a dvojnásobný krycí</t>
  </si>
  <si>
    <t>P01 - I140-0,502 m2/m : 1,35*2*2*0,502</t>
  </si>
  <si>
    <t>783220010RAC</t>
  </si>
  <si>
    <t>Nátěry kovových doplňkových konstrukcí syntetické dvojnásobý krycí s emailováním</t>
  </si>
  <si>
    <t>ocel.zárubně-tmavě hnědá : 0,25*(2,05+0,85+2,05)*4+0,25*(2,05+0,95+2,05)</t>
  </si>
  <si>
    <t>784402801R00</t>
  </si>
  <si>
    <t>Odstranění maleb oškrabáním, v místnostech do 3,8 m</t>
  </si>
  <si>
    <t>800-784</t>
  </si>
  <si>
    <t>m.č.516A : 3,21*(2,69+2,215)-2,05*1,8</t>
  </si>
  <si>
    <t>m.č.516B : 3,21*(4,86+2,215+0,7)-0,2265*1,2+0,2*(2,265+1,2+2,265)</t>
  </si>
  <si>
    <t>m.č.516G : 3,21*(4,285+2,67)*2-2,05*0,85*3-1,5*3,0</t>
  </si>
  <si>
    <t>785411800R00</t>
  </si>
  <si>
    <t>Odstranění tapet lepených výšky do 3,80 m výšky do 3,8 m, papírových</t>
  </si>
  <si>
    <t>784450020RA0</t>
  </si>
  <si>
    <t>Malby z malířských směsí disperzní, penetrace jednonásobná, malba dvojnásobná, bílá</t>
  </si>
  <si>
    <t>m.č.516A - tělocvična : 3,0*(7,63+8,19+7,63+0,75*2)-2,265*1,2-2,26*2,295-2,26*1,095-2,0*0,8+0,25*((2,265*1,2+2,265)+(2,26+2,295+2,26)+(2,26+1,095+2,26))+0,3*3,0*2</t>
  </si>
  <si>
    <t>m.č.516B - fitness : 2,67*(4,81+6,27)*2-2,265*4,685-2,0*0,85*3+0,25*(2,265+4,685+2,265)</t>
  </si>
  <si>
    <t>m.č.516C - šatna : 2,67*(2,56+2,67)*2-2,05*0,85-2,05*0,75*3</t>
  </si>
  <si>
    <t>m.č.518A - WC : 0,65*(1,5+0,9)*2</t>
  </si>
  <si>
    <t>m.č.518B - sprchy : 0,65*(1,5+1,7)*2</t>
  </si>
  <si>
    <t>m.č.517 - zádveří : 2,67*(1,845+2,67)*2-2,0*0,85*2-2,0*0,95</t>
  </si>
  <si>
    <t>784450025RA0</t>
  </si>
  <si>
    <t>Malby z malířských směsí disperzní na SDK, penetrace jednonásobná, malba dvojnásobná, bílá</t>
  </si>
  <si>
    <t xml:space="preserve">SDK podhledy : </t>
  </si>
  <si>
    <t>Odkaz na mn. položky pořadí 18 : 6,80000</t>
  </si>
  <si>
    <t>Odkaz na mn. položky pořadí 19 : 7,20000</t>
  </si>
  <si>
    <t>Odkaz na mn. položky pořadí 20 : 50,24000</t>
  </si>
  <si>
    <t>Odkaz na mn. položky pořadí 21 : 42,26000</t>
  </si>
  <si>
    <t>Odkaz na mn. položky pořadí 23 : 12,67000</t>
  </si>
  <si>
    <t xml:space="preserve">SDK předstěna : </t>
  </si>
  <si>
    <t>m.č.518A,B - WC, sprcha : 0,65*2,6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</si>
  <si>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</si>
  <si>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</si>
  <si>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</si>
  <si>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</si>
  <si>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</si>
  <si>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</si>
  <si>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979999998R00</t>
  </si>
  <si>
    <t xml:space="preserve">Poplatek za skládku suti s  5% příměsí - DUFONEV Brno,  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</si>
  <si>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</si>
  <si>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</si>
  <si>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</si>
  <si>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</si>
  <si>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</si>
  <si>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</si>
  <si>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</si>
  <si>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979093111R00</t>
  </si>
  <si>
    <t>Uložení suti na skládku bez zhutnění</t>
  </si>
  <si>
    <t>800-6</t>
  </si>
  <si>
    <t>s hrubým urovnáním,</t>
  </si>
  <si>
    <t>Včetně:</t>
  </si>
  <si>
    <t>Nařezání izolace na potřebný rouzměr. Vložení izolace do stěny bez dodávky tepelné izolace.</t>
  </si>
  <si>
    <t>612403386R00</t>
  </si>
  <si>
    <t>Hrubá výplň rýh ve stěnách, jakoukoliv maltou maltou ze suchých směsí_x000D_
 100 x 100 mm</t>
  </si>
  <si>
    <t>jakékoliv šířky rýhy,</t>
  </si>
  <si>
    <t>630900020RAB</t>
  </si>
  <si>
    <t>Bourání podlahových konstrukcí vybourání betonové mazaniny, tloušťka 10 cm</t>
  </si>
  <si>
    <t>AP-HSV</t>
  </si>
  <si>
    <t>Vybourání betonových podkladů pod dlažby nebo mazanin tloušťky 100 mm. Svislé přemístění do výše jednoho podlaží a odvoz na skládku do 10 km.</t>
  </si>
  <si>
    <t>Položka neobsahuje poplatek za skládku pro vybouranou suť.</t>
  </si>
  <si>
    <t>1,0*1,0</t>
  </si>
  <si>
    <t>631310132RAA</t>
  </si>
  <si>
    <t>Mazanina z betonu prostého s izolací proti vodě C 16/20, tloušťky 100 mm, izolace proti vodě - 2 x ALP + pás izolační z oxidovaného asfaltu</t>
  </si>
  <si>
    <t>hlazená dřevěným hladítkem, penetrační nátěr jednonásobný, asfaltovaný pás natavený, dvojnásobný.</t>
  </si>
  <si>
    <t>979990101R00</t>
  </si>
  <si>
    <t>Poplatek za skládku Poplatek za sklád.suti-směs bet.a cihel do 30x30cm</t>
  </si>
  <si>
    <t>974100020RA0</t>
  </si>
  <si>
    <t>Vysekání rýh ve zdivu z cihel rozměr 10x10 cm</t>
  </si>
  <si>
    <t>na jakoukoliv maltu vápennou nebo vápenocementovou. Svislá a vodorovná doprava suti, odvoz do 10 km.</t>
  </si>
  <si>
    <t>979100011RA0</t>
  </si>
  <si>
    <t>Odvozy suti a vybouraných hmot vodorovný přesun na skládku do 10 km, vnitrostaveništně 15 m, svislá doprava výtahem z 2.NP</t>
  </si>
  <si>
    <t>721140913R00</t>
  </si>
  <si>
    <t>Opravy odpadního potrubí litinového propojení dosavadního potrubí , DN 70</t>
  </si>
  <si>
    <t>721140917R00</t>
  </si>
  <si>
    <t>Opravy odpadního potrubí litinového propojení dosavadního potrubí , DN 150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</si>
  <si>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</si>
  <si>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</si>
  <si>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</si>
  <si>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</si>
  <si>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</si>
  <si>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</si>
  <si>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</si>
  <si>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</si>
  <si>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721176224R00</t>
  </si>
  <si>
    <t>Potrubí KG svodné (ležaté) v zemi vnější průměr D 160 mm, tloušťka stěny 4,0 mm, DN 150</t>
  </si>
  <si>
    <t>721194105R00</t>
  </si>
  <si>
    <t>Zřízení přípojek na potrubí D 50 mm, materiál ve specifikaci</t>
  </si>
  <si>
    <t>vyvedení a upevnění odpadních výpustek,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</si>
  <si>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</si>
  <si>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</si>
  <si>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</si>
  <si>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</si>
  <si>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</si>
  <si>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</si>
  <si>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2+2+1</t>
  </si>
  <si>
    <t>721290112R00</t>
  </si>
  <si>
    <t>Zkouška těsnosti kanalizace v objektech vodou, DN 200</t>
  </si>
  <si>
    <t>721      T00</t>
  </si>
  <si>
    <t>Hzs-nezměřitelné práce a přípomoci při výměně kanalizace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</si>
  <si>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</si>
  <si>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</si>
  <si>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</si>
  <si>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</si>
  <si>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</si>
  <si>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</si>
  <si>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Ověření polohy a dimenze stávající kanalizace : 1</t>
  </si>
  <si>
    <t>722131934R00</t>
  </si>
  <si>
    <t>Opravy vodovodního potrubí závitového propojení dosavadního potrubí, DN 32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</si>
  <si>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</si>
  <si>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</si>
  <si>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</si>
  <si>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</si>
  <si>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SV : 4</t>
  </si>
  <si>
    <t>TV : 4</t>
  </si>
  <si>
    <t>722172412R00</t>
  </si>
  <si>
    <t>Potrubí z plastických hmot polypropylenové potrubí PP-R, D 25 mm, s 3,5 mm, PN 16, polyfúzně svařované, včetně zednických výpomocí</t>
  </si>
  <si>
    <t>C : 2</t>
  </si>
  <si>
    <t>722172713R00</t>
  </si>
  <si>
    <t>Potrubí z plastických hmot polypropylenové potrubí PP-R, D 32 mm, s 4,4 mm, PN 16, polyfúzně svařované, bez zednických výpomocí</t>
  </si>
  <si>
    <t>Potrubí včetně tvarovek bez zednických výpomocí.</t>
  </si>
  <si>
    <t>SV : 5</t>
  </si>
  <si>
    <t>TV : 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</si>
  <si>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</si>
  <si>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</si>
  <si>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</si>
  <si>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</si>
  <si>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</si>
  <si>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</si>
  <si>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</si>
  <si>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722181214RT7</t>
  </si>
  <si>
    <t>Izolace vodovodního potrubí návleková z trubic z pěnového polyetylenu, tloušťka stěny 20 mm, d 22 mm</t>
  </si>
  <si>
    <t>722181215RT9</t>
  </si>
  <si>
    <t>Izolace vodovodního potrubí návleková z trubic z pěnového polyetylenu, tloušťka stěny 25 mm, d 28 mm</t>
  </si>
  <si>
    <t>722181215RU2</t>
  </si>
  <si>
    <t>Izolace vodovodního potrubí návleková z trubic z pěnového polyetylenu, tloušťka stěny 25 mm, d 35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</si>
  <si>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</si>
  <si>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</si>
  <si>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</si>
  <si>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</si>
  <si>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</si>
  <si>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722237133R00</t>
  </si>
  <si>
    <t>Kohout kulový s vypouštěním, mosazný, vnitřní-vnitřní závit, DN 25, PN 35, včetně dodávky materiálu</t>
  </si>
  <si>
    <t>722254201RT4</t>
  </si>
  <si>
    <t>Požární příslušenství hydrantový systém D 25, box s plnými dveřmi, stálotvará hadice, průměr 19/30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</si>
  <si>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</si>
  <si>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</si>
  <si>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</si>
  <si>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</si>
  <si>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</si>
  <si>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</si>
  <si>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</si>
  <si>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</si>
  <si>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Včetně dodávky vody, uzavření a zabezpečení konců potrubí.</t>
  </si>
  <si>
    <t>6+3+12</t>
  </si>
  <si>
    <t>722290234R00</t>
  </si>
  <si>
    <t>Proplach a dezinfekce vodovodního potrubí do DN 80</t>
  </si>
  <si>
    <t>Včetně dodání desinfekčního prostředku.</t>
  </si>
  <si>
    <t>722      T00</t>
  </si>
  <si>
    <t>Hzs-nezměřitelné práce a přípomoci při výměně vodovodu</t>
  </si>
  <si>
    <t>998722101R00</t>
  </si>
  <si>
    <t>Přesun hmot pro vnitřní vodovod v objektech výšky do 6 m</t>
  </si>
  <si>
    <t>vodorovně do 50 m</t>
  </si>
  <si>
    <t>721213234R00</t>
  </si>
  <si>
    <t>Odtokové žlaby rovný odtokový žlab, umístění ke zdi , děrovaný rošt, délka 800 mm, včetně dodávky materiálu</t>
  </si>
  <si>
    <t>včetně sifonu, betonové směsi, hydroizolační bandáže, hydroizolační hmoty a silikonu</t>
  </si>
  <si>
    <t>včetně sifonu, hydroizolační bandáže, hydroizolační hmoty a silikonu</t>
  </si>
  <si>
    <t>S : 2</t>
  </si>
  <si>
    <t>725119305R00</t>
  </si>
  <si>
    <t>Klozetové mísy montáž  kombinované</t>
  </si>
  <si>
    <t>725219401R00</t>
  </si>
  <si>
    <t>Umyvadlo montáž na šrouby do zdiva</t>
  </si>
  <si>
    <t>Včetně dodání zápachové uzávěrky.</t>
  </si>
  <si>
    <t>Um : 1</t>
  </si>
  <si>
    <t>725814103R00</t>
  </si>
  <si>
    <t>Ventil  rohový, mosazný, bez matky, DN 15 x DN 10,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</si>
  <si>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</si>
  <si>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</si>
  <si>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</si>
  <si>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</si>
  <si>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</si>
  <si>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</si>
  <si>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551450004R</t>
  </si>
  <si>
    <t>baterie umyvadlová směšovací; stojánková; ovládání pákové, s otevíráním odpadu; povrch chrom; v. výtoku 45 mm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</si>
  <si>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</si>
  <si>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</si>
  <si>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</si>
  <si>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</si>
  <si>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</si>
  <si>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</si>
  <si>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64221370R</t>
  </si>
  <si>
    <t>umývátko š = 450 mm; hl. 370 mm; diturvit; s otvorem pro baterii; uprostřed; bílá</t>
  </si>
  <si>
    <t>64233510R</t>
  </si>
  <si>
    <t>klozet kombi stojící; h kloz. mísy 400 mm; š nádrže 370 mm; š kloz. mísy 360 mm; hl. 635 mm; splach. hluboké; odpad šikmý; bílý; nádrž boční napouštění; objem splachování 3 nebo 6 l</t>
  </si>
  <si>
    <t>998725101R00</t>
  </si>
  <si>
    <t>Přesun hmot pro zařizovací předměty v objektech výšky do 6 m</t>
  </si>
  <si>
    <t>767885003R00</t>
  </si>
  <si>
    <t>Žlab podpůrný pozinkovaný, pro vedení plastového potrubí, D 32 mm</t>
  </si>
  <si>
    <t>Položky neobsahují montáž objímek a konzol.</t>
  </si>
  <si>
    <t>767995101R00</t>
  </si>
  <si>
    <t>Výroba a montáž atypických kovovových doplňků staveb hmotnosti do 5 kg</t>
  </si>
  <si>
    <t>kg</t>
  </si>
  <si>
    <t>0,25kg/m : 6*0,25</t>
  </si>
  <si>
    <t>55399994R</t>
  </si>
  <si>
    <t>výrobek kovový zámečnický, atypický</t>
  </si>
  <si>
    <t>Ocelové výrobky - kotvy a spojky-atypické prvky : 1,5</t>
  </si>
  <si>
    <t>998767101R00</t>
  </si>
  <si>
    <t>Přesun hmot pro kovové stavební doplňk. konstrukce v objektech výšky do 6 m</t>
  </si>
  <si>
    <t>971033331R00</t>
  </si>
  <si>
    <t>Vybourání otvorů ve zdivu cihelném z jakýchkoliv cihel pálených_x000D_
 na jakoukoliv maltu vápenou nebo vápenocementovou, plochy do 0,09 m2, tloušťky do 150 mm</t>
  </si>
  <si>
    <t>973031324R00</t>
  </si>
  <si>
    <t>Vysekání v cihelném zdivu výklenků a kapes kapes na jakoukoliv maltu vápennou nebo vápenocementovou, plochy do 0,1 m2, hloubky do 150 mm</t>
  </si>
  <si>
    <t>904      R02</t>
  </si>
  <si>
    <t>Hzs-zkousky v ramci montaz.praci, Topná zkouška</t>
  </si>
  <si>
    <t>Prav.M</t>
  </si>
  <si>
    <t>HZS</t>
  </si>
  <si>
    <t>POL10_</t>
  </si>
  <si>
    <t>722182011RT1</t>
  </si>
  <si>
    <t>Montáž tepelné izolace potrubí lepicí páska, sponky, do DN 25</t>
  </si>
  <si>
    <t>283771008R</t>
  </si>
  <si>
    <t>pouzdro potrubní tvarovatelné; pěnový polyetylén; vnitřní průměr 15,0 mm; tl. izolace 20,0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</si>
  <si>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</si>
  <si>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</si>
  <si>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</si>
  <si>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</si>
  <si>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733113113R00</t>
  </si>
  <si>
    <t>Potrubí z trubek závitových příplatek k ceně za zhotovení přípojky z ocelových trubek závitových,  ,  , DN 15</t>
  </si>
  <si>
    <t>733161902R00</t>
  </si>
  <si>
    <t>Oprava rozvodu potrubí z měděných trubek propojení měděného potrubí, D 15 mm</t>
  </si>
  <si>
    <t>733163102R00</t>
  </si>
  <si>
    <t>Potrubí z měděných trubek měděné potrubí, D 15 mm, s 1,0 mm, pájení pomocí kapilárních pájecích tvarovek</t>
  </si>
  <si>
    <t>733167001R00</t>
  </si>
  <si>
    <t>Příplatek k ceně za zhotovení přípojky z trubek měděných D 15 mm, tloušťka stěny 1 mm</t>
  </si>
  <si>
    <t>733190306R00</t>
  </si>
  <si>
    <t xml:space="preserve">Tlakové zkoušky potrubí ocelových závitových, plastových, měděných do D 35 </t>
  </si>
  <si>
    <t>733191923R00</t>
  </si>
  <si>
    <t>Opravy rozvodu potrubí z ocelových trubek závitových normálních i zesílených_x000D_
 navaření odbočky na dosavadní potrubí, DN 15</t>
  </si>
  <si>
    <t>998733101R00</t>
  </si>
  <si>
    <t>Přesun hmot pro rozvody potrubí v objektech výšky do 6 m</t>
  </si>
  <si>
    <t>734221672RT2</t>
  </si>
  <si>
    <t>Hlavice termostatická, včetně dodávky materiálu</t>
  </si>
  <si>
    <t>734264416R00</t>
  </si>
  <si>
    <t>Šroubení pro radiátory typu VK jedno/dvoutrubkový systém, rohové, mosazné, DN EK 20x15, PN 10, včetně dodávky materiálu</t>
  </si>
  <si>
    <t>734264772R00</t>
  </si>
  <si>
    <t>Šroubení svěrné pro měděné potrubí, mosazné, D 16 x EK, PN 10, včetně dodávky materiálu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</si>
  <si>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</si>
  <si>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</si>
  <si>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</si>
  <si>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</si>
  <si>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litin.články : 0,255*(11+11+19+23+22+10)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</si>
  <si>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</si>
  <si>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</si>
  <si>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</si>
  <si>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</si>
  <si>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735191905R00</t>
  </si>
  <si>
    <t>Ostatní opravy otopných těles odvzdušnění _x000D_
 otopných těles</t>
  </si>
  <si>
    <t>735191910R00</t>
  </si>
  <si>
    <t>Ostatní opravy otopných těles napuštění vody do otopného systému včetně potrubí (bez kotle a ohříváků)_x000D_
 otopných těles</t>
  </si>
  <si>
    <t>735494811R00</t>
  </si>
  <si>
    <t>Vypuštění vody z otopných soustav bez kotlů, ohříváků, zásobníků a nádrží</t>
  </si>
  <si>
    <t>( bez kotlů, ohříváků, zásobníků a nádrží )</t>
  </si>
  <si>
    <t>48457507.AR</t>
  </si>
  <si>
    <t>těleso otopné deskové ocelové; čelní deska profilovaná; v = 600 mm; l = 1 000 mm; hloubka tělesa 66 mm; způsob připojení pravé spodní; ventil kompakt; počet desek 2; počet přídavných přestupných ploch 1; připojovací rozteč 50 mm; tepel.výkon 1 288 W</t>
  </si>
  <si>
    <t>998735101R00</t>
  </si>
  <si>
    <t>Přesun hmot pro otopná tělesa v objektech výšky do 6 m</t>
  </si>
  <si>
    <t>POL1_7</t>
  </si>
  <si>
    <t>montáží závěsů, konzol : 5</t>
  </si>
  <si>
    <t>55399999R</t>
  </si>
  <si>
    <t>POL3_7</t>
  </si>
  <si>
    <t>Ocelové výrobky - kotvy a spojky-atypické prvky : 5</t>
  </si>
  <si>
    <t>VZT.1.01</t>
  </si>
  <si>
    <t>Radiální ventilátor do podhledu vč. zpětné klapky a doběhu, průtok 50 m3/h při ext. tlak ztrátě 90, Pa, napětí 230V, příkon 0,03 kW, D+M</t>
  </si>
  <si>
    <t>ks</t>
  </si>
  <si>
    <t>POL3_0</t>
  </si>
  <si>
    <t>VZT.1.02</t>
  </si>
  <si>
    <t>Ohebná hluktlumící hadice DN 100, D+M</t>
  </si>
  <si>
    <t>bm</t>
  </si>
  <si>
    <t>VZT.1.03</t>
  </si>
  <si>
    <t>Kruhové potrubí SPIRO z poz. Plech, D+M- běžné provedení, třída těsnosti A - DN100- včetně tvarovek,, D+M</t>
  </si>
  <si>
    <t>VZT.1.04</t>
  </si>
  <si>
    <t>Fasádní žaluziová klapka plastová s okapničkou pro potrubí DN 100, D+M</t>
  </si>
  <si>
    <t>VZT.1.05</t>
  </si>
  <si>
    <t>Montážní otvory pro umístění ventilátoru ve stropních  konstrukcích</t>
  </si>
  <si>
    <t>VZT.1.06</t>
  </si>
  <si>
    <t>Veškeré stavební práce související s demontáží a montáží VZT vč. finálních povrchových úprav  a, protiotřesových úprav</t>
  </si>
  <si>
    <t>kpl</t>
  </si>
  <si>
    <t>766664916R00</t>
  </si>
  <si>
    <t>Oprava dveřních křídel doplňkové práce pro opravu dveřních křídel_x000D_
 seříznutí dveřních křídel, z tvrdého dřeva</t>
  </si>
  <si>
    <t>Podřezání dveří o výšce 3-5 mm : 4</t>
  </si>
  <si>
    <t>VZT.1.08</t>
  </si>
  <si>
    <t>Silové napájení ventilátorů vč. ovládání s doběhy - dod. profese EL.</t>
  </si>
  <si>
    <t>000.1</t>
  </si>
  <si>
    <t>Montážní materiál a spojovací materiál</t>
  </si>
  <si>
    <t>000.2</t>
  </si>
  <si>
    <t>Těsnící materiál</t>
  </si>
  <si>
    <t>POL99_</t>
  </si>
  <si>
    <t>000.6</t>
  </si>
  <si>
    <t>KoordinačnÍ činnost a náklady spojené s koordinácí</t>
  </si>
  <si>
    <t>POL1_1</t>
  </si>
  <si>
    <t>000.7</t>
  </si>
  <si>
    <t>Zkušební a revizní úkony, zaregulování systému, zaškolení obsluhy</t>
  </si>
  <si>
    <t>000.8</t>
  </si>
  <si>
    <t>Koordinační práce s ostatními profesemi</t>
  </si>
  <si>
    <t>000.9</t>
  </si>
  <si>
    <t>Náklady na dopravu materiálu</t>
  </si>
  <si>
    <t>OPN</t>
  </si>
  <si>
    <t>POL13_0</t>
  </si>
  <si>
    <t>000.10</t>
  </si>
  <si>
    <t>Vnitrostaveništní doprava (přesuny montováného a demontovaného materiálu po patrech budovy)</t>
  </si>
  <si>
    <t>000.11</t>
  </si>
  <si>
    <t>Předávací a výrobní dokumentace</t>
  </si>
  <si>
    <t>005241010R</t>
  </si>
  <si>
    <t xml:space="preserve">Dokumentace skutečného provedení </t>
  </si>
  <si>
    <t>210810046RT3</t>
  </si>
  <si>
    <t>Montáž kabelu CYKY 750 V, 3 x 2,5 mm2, pevně uloženého, včetně dodávky kabelu</t>
  </si>
  <si>
    <t>210810045RT1</t>
  </si>
  <si>
    <t>Montáž kabelu CYKY 750 V, 3 x 1,5 mm2, pevně uloženého, včetně dodávky kabelu</t>
  </si>
  <si>
    <t>210800645RT1</t>
  </si>
  <si>
    <t>Montáž vodiče H07V-K (CYA), 4 mm2, uloženého pevně, včetně dodávky vodiče</t>
  </si>
  <si>
    <t>210110041RT6</t>
  </si>
  <si>
    <t>Montáž spínače zapuštěného a polozapuštěného včetně zapojení, dodávky spínače, krytu a rámečku, jednopólového,  , řazení 1</t>
  </si>
  <si>
    <t>21011005DTR1</t>
  </si>
  <si>
    <t>Spínač zapuštěný jednopólový, řazení 1/0, vč. dodávky strojku, rámečku, krytu a doběhového relé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</si>
  <si>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</si>
  <si>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</si>
  <si>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</si>
  <si>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</si>
  <si>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</si>
  <si>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</si>
  <si>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210010311RT3</t>
  </si>
  <si>
    <t>Montáž krabice plastové univerzální, kruhové, o průměru 73 mm, hloubky 42 mm, bez víčka, do zdiva, bez zapojení, včetně dodávky</t>
  </si>
  <si>
    <t>210010321RT1</t>
  </si>
  <si>
    <t>Montáž krabice plastové univerzální, kruhové, o průměru 73 mm, hloubky 42 mm, s víčkem a svorkovnicí, do zdiva, se zapojením, včetně dodávky</t>
  </si>
  <si>
    <t>973031616R00</t>
  </si>
  <si>
    <t>Vysekání v cihelném zdivu výklenků a kapes kapes pro špalíky a krabice_x000D_
 na jakoukoliv maltu vápennou nebo vápenocementovou, velilkosti do 100x100x50 mm</t>
  </si>
  <si>
    <t>RTS 20/ I</t>
  </si>
  <si>
    <t>36+7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</si>
  <si>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</si>
  <si>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</si>
  <si>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dodávka VZT</t>
  </si>
  <si>
    <t>357-RS1</t>
  </si>
  <si>
    <t>Doplnění stávajícího rozvaděče RS1, včetně zapojení a dodávky</t>
  </si>
  <si>
    <t>650101321R00</t>
  </si>
  <si>
    <t>Montáž zářivkového svítidla stropního přisazeného</t>
  </si>
  <si>
    <t>12+7</t>
  </si>
  <si>
    <t>348-A</t>
  </si>
  <si>
    <t>Svítidlo přisazené, stropní zářivkové, IP 20, 2x36W</t>
  </si>
  <si>
    <t>Kalkul</t>
  </si>
  <si>
    <t>348-AN</t>
  </si>
  <si>
    <t>Svítidlo přisazené, stropní zářivkové, IP 20, 2x36W nouzový modul dle PBŘ</t>
  </si>
  <si>
    <t>650101521R00</t>
  </si>
  <si>
    <t>Montáž LED svítidla stropního přisazeného</t>
  </si>
  <si>
    <t>2+2+3</t>
  </si>
  <si>
    <t>348-B</t>
  </si>
  <si>
    <t>Svítidlo přisazené, stropní kruhové, IP 20, opálové</t>
  </si>
  <si>
    <t>348-BN</t>
  </si>
  <si>
    <t>Svítidlo přisazené, stropní kruhové, IP 20, opálové, nouzový modul</t>
  </si>
  <si>
    <t>348-C</t>
  </si>
  <si>
    <t>Svítidlo přisazené, stropní kruhové, IP 44</t>
  </si>
  <si>
    <t>222290007R00</t>
  </si>
  <si>
    <t>Zásuvka 2xRJ45 UTP kat.6 pod omítku</t>
  </si>
  <si>
    <t>371202013R</t>
  </si>
  <si>
    <t>zásuvka datová 2xRJ45, bílá, montáž do instalačních krabic</t>
  </si>
  <si>
    <t>210-001</t>
  </si>
  <si>
    <t>Provedení ochraného pospojování</t>
  </si>
  <si>
    <t>2100209KPL</t>
  </si>
  <si>
    <t>Protipožární ucpávky</t>
  </si>
  <si>
    <t>4606800KPL</t>
  </si>
  <si>
    <t>Průrazy zdivem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</si>
  <si>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</si>
  <si>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</si>
  <si>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</si>
  <si>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</si>
  <si>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220890202R00</t>
  </si>
  <si>
    <t>Revize</t>
  </si>
  <si>
    <t>34195R</t>
  </si>
  <si>
    <t>materiál pro elektroinstalaci</t>
  </si>
  <si>
    <t>sada</t>
  </si>
  <si>
    <t>222280215R00</t>
  </si>
  <si>
    <t>Kabel UTP kat.6 v trubkách</t>
  </si>
  <si>
    <t>371201305R</t>
  </si>
  <si>
    <t>kabel UTP Elite, Cat5E, venkovní PE+PVC, odolný proti UV záření</t>
  </si>
  <si>
    <t>210010001RU2</t>
  </si>
  <si>
    <t>Montáž trubky ohebné, z PVC, uložené pod omítku, vnější průměr 16 mm, mech. pevnost 320 N/5 cm, včetně dodávky materiálu</t>
  </si>
  <si>
    <t>220-001</t>
  </si>
  <si>
    <t>Propojení stávajícího rozhlasu do nových hlásičů dle PBŘ</t>
  </si>
  <si>
    <t>Poznámky uchazeče k zadání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</si>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</sst>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4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4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1" zoomScale="130" zoomScaleNormal="13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2" t="s">
        <v>1168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6" t="s">
        <v>22</v>
      </c>
      <c r="C2" s="77"/>
      <c r="D2" s="78" t="s">
        <v>42</v>
      </c>
      <c r="E2" s="201" t="s">
        <v>43</v>
      </c>
      <c r="F2" s="202"/>
      <c r="G2" s="202"/>
      <c r="H2" s="202"/>
      <c r="I2" s="202"/>
      <c r="J2" s="203"/>
      <c r="O2" s="1"/>
    </row>
    <row r="3" spans="1:15" ht="27" hidden="1" customHeight="1" x14ac:dyDescent="0.2">
      <c r="A3" s="2"/>
      <c r="B3" s="79"/>
      <c r="C3" s="77"/>
      <c r="D3" s="80"/>
      <c r="E3" s="204"/>
      <c r="F3" s="205"/>
      <c r="G3" s="205"/>
      <c r="H3" s="205"/>
      <c r="I3" s="205"/>
      <c r="J3" s="206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41</v>
      </c>
      <c r="D5" s="218" t="s">
        <v>44</v>
      </c>
      <c r="E5" s="219"/>
      <c r="F5" s="219"/>
      <c r="G5" s="219"/>
      <c r="H5" s="18" t="s">
        <v>40</v>
      </c>
      <c r="I5" s="85" t="s">
        <v>48</v>
      </c>
      <c r="J5" s="8"/>
    </row>
    <row r="6" spans="1:15" ht="15.75" customHeight="1" x14ac:dyDescent="0.2">
      <c r="A6" s="2"/>
      <c r="B6" s="28"/>
      <c r="C6" s="55"/>
      <c r="D6" s="220" t="s">
        <v>45</v>
      </c>
      <c r="E6" s="221"/>
      <c r="F6" s="221"/>
      <c r="G6" s="221"/>
      <c r="H6" s="18" t="s">
        <v>34</v>
      </c>
      <c r="I6" s="85" t="s">
        <v>49</v>
      </c>
      <c r="J6" s="8"/>
    </row>
    <row r="7" spans="1:15" ht="15.75" customHeight="1" x14ac:dyDescent="0.2">
      <c r="A7" s="2"/>
      <c r="B7" s="29"/>
      <c r="C7" s="56"/>
      <c r="D7" s="84" t="s">
        <v>47</v>
      </c>
      <c r="E7" s="222" t="s">
        <v>46</v>
      </c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8"/>
      <c r="E11" s="208"/>
      <c r="F11" s="208"/>
      <c r="G11" s="208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7"/>
      <c r="F15" s="207"/>
      <c r="G15" s="209"/>
      <c r="H15" s="209"/>
      <c r="I15" s="209" t="s">
        <v>29</v>
      </c>
      <c r="J15" s="210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SUMIF(F56:F88,A16,I56:I88)+SUMIF(F56:F88,"PSU",I56:I88)</f>
        <v>0</v>
      </c>
      <c r="J16" s="200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SUMIF(F56:F88,A17,I56:I88)</f>
        <v>0</v>
      </c>
      <c r="J17" s="200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SUMIF(F56:F88,A18,I56:I88)</f>
        <v>0</v>
      </c>
      <c r="J18" s="200"/>
    </row>
    <row r="19" spans="1:10" ht="23.25" customHeight="1" x14ac:dyDescent="0.2">
      <c r="A19" s="140" t="s">
        <v>135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SUMIF(F56:F88,A19,I56:I88)</f>
        <v>0</v>
      </c>
      <c r="J19" s="200"/>
    </row>
    <row r="20" spans="1:10" ht="23.25" customHeight="1" x14ac:dyDescent="0.2">
      <c r="A20" s="140" t="s">
        <v>136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SUMIF(F56:F88,A20,I56:I88)</f>
        <v>0</v>
      </c>
      <c r="J20" s="20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12"/>
      <c r="G21" s="211"/>
      <c r="H21" s="212"/>
      <c r="I21" s="211">
        <f>SUM(I16:J20)</f>
        <v>0</v>
      </c>
      <c r="J21" s="22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7">
        <f>ZakladDPHSniVypocet</f>
        <v>0</v>
      </c>
      <c r="H23" s="228"/>
      <c r="I23" s="22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5">
        <f>IF(A24&gt;50, ROUNDUP(A23, 0), ROUNDDOWN(A23, 0))</f>
        <v>0</v>
      </c>
      <c r="H24" s="226"/>
      <c r="I24" s="22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7">
        <f>ZakladDPHZaklVypocet</f>
        <v>0</v>
      </c>
      <c r="H25" s="228"/>
      <c r="I25" s="22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5">
        <f>IF(A26&gt;50, ROUNDUP(A25, 0), ROUNDDOWN(A25, 0))</f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30">
        <f>ZakladDPHSniVypocet+ZakladDPHZaklVypocet</f>
        <v>0</v>
      </c>
      <c r="H28" s="231"/>
      <c r="I28" s="231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30">
        <f>IF(A29&gt;50, ROUNDUP(A27, 0), ROUNDDOWN(A27, 0))</f>
        <v>0</v>
      </c>
      <c r="H29" s="230"/>
      <c r="I29" s="230"/>
      <c r="J29" s="121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2"/>
      <c r="E34" s="233"/>
      <c r="G34" s="234"/>
      <c r="H34" s="235"/>
      <c r="I34" s="235"/>
      <c r="J34" s="25"/>
    </row>
    <row r="35" spans="1:10" ht="12.75" customHeight="1" x14ac:dyDescent="0.2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50</v>
      </c>
      <c r="C39" s="236"/>
      <c r="D39" s="236"/>
      <c r="E39" s="236"/>
      <c r="F39" s="101">
        <f>'OVN VRN Naklady'!AE16+'01 D.1.1.01 Pol'!AE516+'01 D.1.4.A.01 Pol'!AE134+'01 D.1.4.B.01 Pol'!AE58+'01 D.1.4.C.01 Pol'!AE30+'01 D.1.4.D.01 Pol'!AE53</f>
        <v>0</v>
      </c>
      <c r="G39" s="102">
        <f>'OVN VRN Naklady'!AF16+'01 D.1.1.01 Pol'!AF516+'01 D.1.4.A.01 Pol'!AF134+'01 D.1.4.B.01 Pol'!AF58+'01 D.1.4.C.01 Pol'!AF30+'01 D.1.4.D.01 Pol'!AF53</f>
        <v>0</v>
      </c>
      <c r="H39" s="103">
        <f t="shared" ref="H39:H48" si="1">(F39*SazbaDPH1/100)+(G39*SazbaDPH2/100)</f>
        <v>0</v>
      </c>
      <c r="I39" s="103">
        <f>F39+G39+H39</f>
        <v>0</v>
      </c>
      <c r="J39" s="104" t="e">
        <f ca="1">IF(_xlfn.SINGLE(CenaCelkemVypocet)=0,"",I39/_xlfn.SINGLE(CenaCelkemVypocet)*100)</f>
        <v>#NAME?</v>
      </c>
    </row>
    <row r="40" spans="1:10" ht="25.5" customHeight="1" x14ac:dyDescent="0.2">
      <c r="A40" s="90">
        <v>2</v>
      </c>
      <c r="B40" s="105"/>
      <c r="C40" s="237" t="s">
        <v>51</v>
      </c>
      <c r="D40" s="237"/>
      <c r="E40" s="237"/>
      <c r="F40" s="106">
        <f>'OVN VRN Naklady'!AE16</f>
        <v>0</v>
      </c>
      <c r="G40" s="107">
        <f>'OVN VRN Naklady'!AF16</f>
        <v>0</v>
      </c>
      <c r="H40" s="107">
        <f t="shared" si="1"/>
        <v>0</v>
      </c>
      <c r="I40" s="107">
        <f>F40+G40+H40</f>
        <v>0</v>
      </c>
      <c r="J40" s="108" t="e">
        <f ca="1">IF(_xlfn.SINGLE(CenaCelkemVypocet)=0,"",I40/_xlfn.SINGLE(CenaCelkemVypocet)*100)</f>
        <v>#NAME?</v>
      </c>
    </row>
    <row r="41" spans="1:10" ht="25.5" customHeight="1" x14ac:dyDescent="0.2">
      <c r="A41" s="90">
        <v>3</v>
      </c>
      <c r="B41" s="109" t="s">
        <v>52</v>
      </c>
      <c r="C41" s="236" t="s">
        <v>53</v>
      </c>
      <c r="D41" s="236"/>
      <c r="E41" s="236"/>
      <c r="F41" s="110">
        <f>'OVN VRN Naklady'!AE16</f>
        <v>0</v>
      </c>
      <c r="G41" s="103">
        <f>'OVN VRN Naklady'!AF16</f>
        <v>0</v>
      </c>
      <c r="H41" s="103">
        <f t="shared" si="1"/>
        <v>0</v>
      </c>
      <c r="I41" s="103">
        <f>F41+G41+H41</f>
        <v>0</v>
      </c>
      <c r="J41" s="104" t="e">
        <f ca="1">IF(_xlfn.SINGLE(CenaCelkemVypocet)=0,"",I41/_xlfn.SINGLE(CenaCelkemVypocet)*100)</f>
        <v>#NAME?</v>
      </c>
    </row>
    <row r="42" spans="1:10" ht="25.5" customHeight="1" x14ac:dyDescent="0.2">
      <c r="A42" s="90">
        <v>2</v>
      </c>
      <c r="B42" s="105"/>
      <c r="C42" s="237" t="s">
        <v>54</v>
      </c>
      <c r="D42" s="237"/>
      <c r="E42" s="237"/>
      <c r="F42" s="106"/>
      <c r="G42" s="107"/>
      <c r="H42" s="107">
        <f t="shared" si="1"/>
        <v>0</v>
      </c>
      <c r="I42" s="107"/>
      <c r="J42" s="108"/>
    </row>
    <row r="43" spans="1:10" ht="25.5" customHeight="1" x14ac:dyDescent="0.2">
      <c r="A43" s="90">
        <v>2</v>
      </c>
      <c r="B43" s="105" t="s">
        <v>55</v>
      </c>
      <c r="C43" s="237" t="s">
        <v>56</v>
      </c>
      <c r="D43" s="237"/>
      <c r="E43" s="237"/>
      <c r="F43" s="106">
        <f>'01 D.1.1.01 Pol'!AE516+'01 D.1.4.A.01 Pol'!AE134+'01 D.1.4.B.01 Pol'!AE58+'01 D.1.4.C.01 Pol'!AE30+'01 D.1.4.D.01 Pol'!AE53</f>
        <v>0</v>
      </c>
      <c r="G43" s="107">
        <f>'01 D.1.1.01 Pol'!AF516+'01 D.1.4.A.01 Pol'!AF134+'01 D.1.4.B.01 Pol'!AF58+'01 D.1.4.C.01 Pol'!AF30+'01 D.1.4.D.01 Pol'!AF53</f>
        <v>0</v>
      </c>
      <c r="H43" s="107">
        <f t="shared" si="1"/>
        <v>0</v>
      </c>
      <c r="I43" s="107">
        <f t="shared" ref="I43:I48" si="2">F43+G43+H43</f>
        <v>0</v>
      </c>
      <c r="J43" s="108" t="e">
        <f ca="1">IF(_xlfn.SINGLE(CenaCelkemVypocet)=0,"",I43/_xlfn.SINGLE(CenaCelkemVypocet)*100)</f>
        <v>#NAME?</v>
      </c>
    </row>
    <row r="44" spans="1:10" ht="25.5" customHeight="1" x14ac:dyDescent="0.2">
      <c r="A44" s="90">
        <v>3</v>
      </c>
      <c r="B44" s="109" t="s">
        <v>57</v>
      </c>
      <c r="C44" s="236" t="s">
        <v>58</v>
      </c>
      <c r="D44" s="236"/>
      <c r="E44" s="236"/>
      <c r="F44" s="110">
        <f>'01 D.1.1.01 Pol'!AE516</f>
        <v>0</v>
      </c>
      <c r="G44" s="103">
        <f>'01 D.1.1.01 Pol'!AF516</f>
        <v>0</v>
      </c>
      <c r="H44" s="103">
        <f t="shared" si="1"/>
        <v>0</v>
      </c>
      <c r="I44" s="103">
        <f t="shared" si="2"/>
        <v>0</v>
      </c>
      <c r="J44" s="104" t="e">
        <f ca="1">IF(_xlfn.SINGLE(CenaCelkemVypocet)=0,"",I44/_xlfn.SINGLE(CenaCelkemVypocet)*100)</f>
        <v>#NAME?</v>
      </c>
    </row>
    <row r="45" spans="1:10" ht="25.5" customHeight="1" x14ac:dyDescent="0.2">
      <c r="A45" s="90">
        <v>3</v>
      </c>
      <c r="B45" s="109" t="s">
        <v>59</v>
      </c>
      <c r="C45" s="236" t="s">
        <v>60</v>
      </c>
      <c r="D45" s="236"/>
      <c r="E45" s="236"/>
      <c r="F45" s="110">
        <f>'01 D.1.4.A.01 Pol'!AE134</f>
        <v>0</v>
      </c>
      <c r="G45" s="103">
        <f>'01 D.1.4.A.01 Pol'!AF134</f>
        <v>0</v>
      </c>
      <c r="H45" s="103">
        <f t="shared" si="1"/>
        <v>0</v>
      </c>
      <c r="I45" s="103">
        <f t="shared" si="2"/>
        <v>0</v>
      </c>
      <c r="J45" s="104" t="e">
        <f ca="1">IF(_xlfn.SINGLE(CenaCelkemVypocet)=0,"",I45/_xlfn.SINGLE(CenaCelkemVypocet)*100)</f>
        <v>#NAME?</v>
      </c>
    </row>
    <row r="46" spans="1:10" ht="25.5" customHeight="1" x14ac:dyDescent="0.2">
      <c r="A46" s="90">
        <v>3</v>
      </c>
      <c r="B46" s="109" t="s">
        <v>61</v>
      </c>
      <c r="C46" s="236" t="s">
        <v>62</v>
      </c>
      <c r="D46" s="236"/>
      <c r="E46" s="236"/>
      <c r="F46" s="110">
        <f>'01 D.1.4.B.01 Pol'!AE58</f>
        <v>0</v>
      </c>
      <c r="G46" s="103">
        <f>'01 D.1.4.B.01 Pol'!AF58</f>
        <v>0</v>
      </c>
      <c r="H46" s="103">
        <f t="shared" si="1"/>
        <v>0</v>
      </c>
      <c r="I46" s="103">
        <f t="shared" si="2"/>
        <v>0</v>
      </c>
      <c r="J46" s="104" t="e">
        <f ca="1">IF(_xlfn.SINGLE(CenaCelkemVypocet)=0,"",I46/_xlfn.SINGLE(CenaCelkemVypocet)*100)</f>
        <v>#NAME?</v>
      </c>
    </row>
    <row r="47" spans="1:10" ht="25.5" customHeight="1" x14ac:dyDescent="0.2">
      <c r="A47" s="90">
        <v>3</v>
      </c>
      <c r="B47" s="109" t="s">
        <v>63</v>
      </c>
      <c r="C47" s="236" t="s">
        <v>64</v>
      </c>
      <c r="D47" s="236"/>
      <c r="E47" s="236"/>
      <c r="F47" s="110">
        <f>'01 D.1.4.C.01 Pol'!AE30</f>
        <v>0</v>
      </c>
      <c r="G47" s="103">
        <f>'01 D.1.4.C.01 Pol'!AF30</f>
        <v>0</v>
      </c>
      <c r="H47" s="103">
        <f t="shared" si="1"/>
        <v>0</v>
      </c>
      <c r="I47" s="103">
        <f t="shared" si="2"/>
        <v>0</v>
      </c>
      <c r="J47" s="104" t="e">
        <f ca="1">IF(_xlfn.SINGLE(CenaCelkemVypocet)=0,"",I47/_xlfn.SINGLE(CenaCelkemVypocet)*100)</f>
        <v>#NAME?</v>
      </c>
    </row>
    <row r="48" spans="1:10" ht="25.5" customHeight="1" x14ac:dyDescent="0.2">
      <c r="A48" s="90">
        <v>3</v>
      </c>
      <c r="B48" s="109" t="s">
        <v>65</v>
      </c>
      <c r="C48" s="236" t="s">
        <v>66</v>
      </c>
      <c r="D48" s="236"/>
      <c r="E48" s="236"/>
      <c r="F48" s="110">
        <f>'01 D.1.4.D.01 Pol'!AE53</f>
        <v>0</v>
      </c>
      <c r="G48" s="103">
        <f>'01 D.1.4.D.01 Pol'!AF53</f>
        <v>0</v>
      </c>
      <c r="H48" s="103">
        <f t="shared" si="1"/>
        <v>0</v>
      </c>
      <c r="I48" s="103">
        <f t="shared" si="2"/>
        <v>0</v>
      </c>
      <c r="J48" s="104" t="e">
        <f ca="1">IF(_xlfn.SINGLE(CenaCelkemVypocet)=0,"",I48/_xlfn.SINGLE(CenaCelkemVypocet)*100)</f>
        <v>#NAME?</v>
      </c>
    </row>
    <row r="49" spans="1:10" ht="25.5" customHeight="1" x14ac:dyDescent="0.2">
      <c r="A49" s="90"/>
      <c r="B49" s="238" t="s">
        <v>67</v>
      </c>
      <c r="C49" s="239"/>
      <c r="D49" s="239"/>
      <c r="E49" s="240"/>
      <c r="F49" s="111">
        <f>SUMIF(A39:A48,"=1",F39:F48)</f>
        <v>0</v>
      </c>
      <c r="G49" s="112">
        <f>SUMIF(A39:A48,"=1",G39:G48)</f>
        <v>0</v>
      </c>
      <c r="H49" s="112">
        <f>SUMIF(A39:A48,"=1",H39:H48)</f>
        <v>0</v>
      </c>
      <c r="I49" s="112">
        <f>SUMIF(A39:A48,"=1",I39:I48)</f>
        <v>0</v>
      </c>
      <c r="J49" s="113" t="e">
        <f ca="1">SUMIF(A39:A48,"=1",J39:J48)</f>
        <v>#NAME?</v>
      </c>
    </row>
    <row r="53" spans="1:10" ht="15.75" x14ac:dyDescent="0.25">
      <c r="B53" s="122" t="s">
        <v>69</v>
      </c>
    </row>
    <row r="55" spans="1:10" ht="25.5" customHeight="1" x14ac:dyDescent="0.2">
      <c r="A55" s="124"/>
      <c r="B55" s="127" t="s">
        <v>17</v>
      </c>
      <c r="C55" s="127" t="s">
        <v>5</v>
      </c>
      <c r="D55" s="128"/>
      <c r="E55" s="128"/>
      <c r="F55" s="129" t="s">
        <v>70</v>
      </c>
      <c r="G55" s="129"/>
      <c r="H55" s="129"/>
      <c r="I55" s="129" t="s">
        <v>29</v>
      </c>
      <c r="J55" s="129" t="s">
        <v>0</v>
      </c>
    </row>
    <row r="56" spans="1:10" ht="36.75" customHeight="1" x14ac:dyDescent="0.2">
      <c r="A56" s="125"/>
      <c r="B56" s="130" t="s">
        <v>71</v>
      </c>
      <c r="C56" s="241" t="s">
        <v>72</v>
      </c>
      <c r="D56" s="242"/>
      <c r="E56" s="242"/>
      <c r="F56" s="138" t="s">
        <v>24</v>
      </c>
      <c r="G56" s="131"/>
      <c r="H56" s="131"/>
      <c r="I56" s="131">
        <f>'01 D.1.1.01 Pol'!G8</f>
        <v>0</v>
      </c>
      <c r="J56" s="136" t="str">
        <f>IF(I89=0,"",I56/I89*100)</f>
        <v/>
      </c>
    </row>
    <row r="57" spans="1:10" ht="36.75" customHeight="1" x14ac:dyDescent="0.2">
      <c r="A57" s="125"/>
      <c r="B57" s="130" t="s">
        <v>73</v>
      </c>
      <c r="C57" s="241" t="s">
        <v>74</v>
      </c>
      <c r="D57" s="242"/>
      <c r="E57" s="242"/>
      <c r="F57" s="138" t="s">
        <v>24</v>
      </c>
      <c r="G57" s="131"/>
      <c r="H57" s="131"/>
      <c r="I57" s="131">
        <f>'01 D.1.1.01 Pol'!G21</f>
        <v>0</v>
      </c>
      <c r="J57" s="136" t="str">
        <f>IF(I89=0,"",I57/I89*100)</f>
        <v/>
      </c>
    </row>
    <row r="58" spans="1:10" ht="36.75" customHeight="1" x14ac:dyDescent="0.2">
      <c r="A58" s="125"/>
      <c r="B58" s="130" t="s">
        <v>75</v>
      </c>
      <c r="C58" s="241" t="s">
        <v>76</v>
      </c>
      <c r="D58" s="242"/>
      <c r="E58" s="242"/>
      <c r="F58" s="138" t="s">
        <v>24</v>
      </c>
      <c r="G58" s="131"/>
      <c r="H58" s="131"/>
      <c r="I58" s="131">
        <f>'01 D.1.1.01 Pol'!G66</f>
        <v>0</v>
      </c>
      <c r="J58" s="136" t="str">
        <f>IF(I89=0,"",I58/I89*100)</f>
        <v/>
      </c>
    </row>
    <row r="59" spans="1:10" ht="36.75" customHeight="1" x14ac:dyDescent="0.2">
      <c r="A59" s="125"/>
      <c r="B59" s="130" t="s">
        <v>77</v>
      </c>
      <c r="C59" s="241" t="s">
        <v>78</v>
      </c>
      <c r="D59" s="242"/>
      <c r="E59" s="242"/>
      <c r="F59" s="138" t="s">
        <v>24</v>
      </c>
      <c r="G59" s="131"/>
      <c r="H59" s="131"/>
      <c r="I59" s="131">
        <f>'01 D.1.1.01 Pol'!G106+'01 D.1.4.A.01 Pol'!G8</f>
        <v>0</v>
      </c>
      <c r="J59" s="136" t="str">
        <f>IF(I89=0,"",I59/I89*100)</f>
        <v/>
      </c>
    </row>
    <row r="60" spans="1:10" ht="36.75" customHeight="1" x14ac:dyDescent="0.2">
      <c r="A60" s="125"/>
      <c r="B60" s="130" t="s">
        <v>79</v>
      </c>
      <c r="C60" s="241" t="s">
        <v>80</v>
      </c>
      <c r="D60" s="242"/>
      <c r="E60" s="242"/>
      <c r="F60" s="138" t="s">
        <v>24</v>
      </c>
      <c r="G60" s="131"/>
      <c r="H60" s="131"/>
      <c r="I60" s="131">
        <f>'01 D.1.1.01 Pol'!G110</f>
        <v>0</v>
      </c>
      <c r="J60" s="136" t="str">
        <f>IF(I89=0,"",I60/I89*100)</f>
        <v/>
      </c>
    </row>
    <row r="61" spans="1:10" ht="36.75" customHeight="1" x14ac:dyDescent="0.2">
      <c r="A61" s="125"/>
      <c r="B61" s="130" t="s">
        <v>81</v>
      </c>
      <c r="C61" s="241" t="s">
        <v>82</v>
      </c>
      <c r="D61" s="242"/>
      <c r="E61" s="242"/>
      <c r="F61" s="138" t="s">
        <v>24</v>
      </c>
      <c r="G61" s="131"/>
      <c r="H61" s="131"/>
      <c r="I61" s="131">
        <f>'01 D.1.1.01 Pol'!G166</f>
        <v>0</v>
      </c>
      <c r="J61" s="136" t="str">
        <f>IF(I89=0,"",I61/I89*100)</f>
        <v/>
      </c>
    </row>
    <row r="62" spans="1:10" ht="36.75" customHeight="1" x14ac:dyDescent="0.2">
      <c r="A62" s="125"/>
      <c r="B62" s="130" t="s">
        <v>83</v>
      </c>
      <c r="C62" s="241" t="s">
        <v>84</v>
      </c>
      <c r="D62" s="242"/>
      <c r="E62" s="242"/>
      <c r="F62" s="138" t="s">
        <v>24</v>
      </c>
      <c r="G62" s="131"/>
      <c r="H62" s="131"/>
      <c r="I62" s="131">
        <f>'01 D.1.1.01 Pol'!G187</f>
        <v>0</v>
      </c>
      <c r="J62" s="136" t="str">
        <f>IF(I89=0,"",I62/I89*100)</f>
        <v/>
      </c>
    </row>
    <row r="63" spans="1:10" ht="36.75" customHeight="1" x14ac:dyDescent="0.2">
      <c r="A63" s="125"/>
      <c r="B63" s="130" t="s">
        <v>85</v>
      </c>
      <c r="C63" s="241" t="s">
        <v>86</v>
      </c>
      <c r="D63" s="242"/>
      <c r="E63" s="242"/>
      <c r="F63" s="138" t="s">
        <v>24</v>
      </c>
      <c r="G63" s="131"/>
      <c r="H63" s="131"/>
      <c r="I63" s="131">
        <f>'01 D.1.1.01 Pol'!G200+'01 D.1.4.A.01 Pol'!G18</f>
        <v>0</v>
      </c>
      <c r="J63" s="136" t="str">
        <f>IF(I89=0,"",I63/I89*100)</f>
        <v/>
      </c>
    </row>
    <row r="64" spans="1:10" ht="36.75" customHeight="1" x14ac:dyDescent="0.2">
      <c r="A64" s="125"/>
      <c r="B64" s="130" t="s">
        <v>87</v>
      </c>
      <c r="C64" s="241" t="s">
        <v>88</v>
      </c>
      <c r="D64" s="242"/>
      <c r="E64" s="242"/>
      <c r="F64" s="138" t="s">
        <v>24</v>
      </c>
      <c r="G64" s="131"/>
      <c r="H64" s="131"/>
      <c r="I64" s="131">
        <f>'01 D.1.1.01 Pol'!G225</f>
        <v>0</v>
      </c>
      <c r="J64" s="136" t="str">
        <f>IF(I89=0,"",I64/I89*100)</f>
        <v/>
      </c>
    </row>
    <row r="65" spans="1:10" ht="36.75" customHeight="1" x14ac:dyDescent="0.2">
      <c r="A65" s="125"/>
      <c r="B65" s="130" t="s">
        <v>89</v>
      </c>
      <c r="C65" s="241" t="s">
        <v>90</v>
      </c>
      <c r="D65" s="242"/>
      <c r="E65" s="242"/>
      <c r="F65" s="138" t="s">
        <v>24</v>
      </c>
      <c r="G65" s="131"/>
      <c r="H65" s="131"/>
      <c r="I65" s="131">
        <f>'01 D.1.1.01 Pol'!G228</f>
        <v>0</v>
      </c>
      <c r="J65" s="136" t="str">
        <f>IF(I89=0,"",I65/I89*100)</f>
        <v/>
      </c>
    </row>
    <row r="66" spans="1:10" ht="36.75" customHeight="1" x14ac:dyDescent="0.2">
      <c r="A66" s="125"/>
      <c r="B66" s="130" t="s">
        <v>91</v>
      </c>
      <c r="C66" s="241" t="s">
        <v>92</v>
      </c>
      <c r="D66" s="242"/>
      <c r="E66" s="242"/>
      <c r="F66" s="138" t="s">
        <v>24</v>
      </c>
      <c r="G66" s="131"/>
      <c r="H66" s="131"/>
      <c r="I66" s="131">
        <f>'01 D.1.1.01 Pol'!G237</f>
        <v>0</v>
      </c>
      <c r="J66" s="136" t="str">
        <f>IF(I89=0,"",I66/I89*100)</f>
        <v/>
      </c>
    </row>
    <row r="67" spans="1:10" ht="36.75" customHeight="1" x14ac:dyDescent="0.2">
      <c r="A67" s="125"/>
      <c r="B67" s="130" t="s">
        <v>93</v>
      </c>
      <c r="C67" s="241" t="s">
        <v>94</v>
      </c>
      <c r="D67" s="242"/>
      <c r="E67" s="242"/>
      <c r="F67" s="138" t="s">
        <v>24</v>
      </c>
      <c r="G67" s="131"/>
      <c r="H67" s="131"/>
      <c r="I67" s="131">
        <f>'01 D.1.1.01 Pol'!G324</f>
        <v>0</v>
      </c>
      <c r="J67" s="136" t="str">
        <f>IF(I89=0,"",I67/I89*100)</f>
        <v/>
      </c>
    </row>
    <row r="68" spans="1:10" ht="36.75" customHeight="1" x14ac:dyDescent="0.2">
      <c r="A68" s="125"/>
      <c r="B68" s="130" t="s">
        <v>95</v>
      </c>
      <c r="C68" s="241" t="s">
        <v>96</v>
      </c>
      <c r="D68" s="242"/>
      <c r="E68" s="242"/>
      <c r="F68" s="138" t="s">
        <v>25</v>
      </c>
      <c r="G68" s="131"/>
      <c r="H68" s="131"/>
      <c r="I68" s="131">
        <f>'01 D.1.4.B.01 Pol'!G8+'01 D.1.4.C.01 Pol'!G18</f>
        <v>0</v>
      </c>
      <c r="J68" s="136" t="str">
        <f>IF(I89=0,"",I68/I89*100)</f>
        <v/>
      </c>
    </row>
    <row r="69" spans="1:10" ht="36.75" customHeight="1" x14ac:dyDescent="0.2">
      <c r="A69" s="125"/>
      <c r="B69" s="130" t="s">
        <v>97</v>
      </c>
      <c r="C69" s="241" t="s">
        <v>98</v>
      </c>
      <c r="D69" s="242"/>
      <c r="E69" s="242"/>
      <c r="F69" s="138" t="s">
        <v>25</v>
      </c>
      <c r="G69" s="131"/>
      <c r="H69" s="131"/>
      <c r="I69" s="131">
        <f>'01 D.1.1.01 Pol'!G327</f>
        <v>0</v>
      </c>
      <c r="J69" s="136" t="str">
        <f>IF(I89=0,"",I69/I89*100)</f>
        <v/>
      </c>
    </row>
    <row r="70" spans="1:10" ht="36.75" customHeight="1" x14ac:dyDescent="0.2">
      <c r="A70" s="125"/>
      <c r="B70" s="130" t="s">
        <v>99</v>
      </c>
      <c r="C70" s="241" t="s">
        <v>100</v>
      </c>
      <c r="D70" s="242"/>
      <c r="E70" s="242"/>
      <c r="F70" s="138" t="s">
        <v>25</v>
      </c>
      <c r="G70" s="131"/>
      <c r="H70" s="131"/>
      <c r="I70" s="131">
        <f>'01 D.1.1.01 Pol'!G360</f>
        <v>0</v>
      </c>
      <c r="J70" s="136" t="str">
        <f>IF(I89=0,"",I70/I89*100)</f>
        <v/>
      </c>
    </row>
    <row r="71" spans="1:10" ht="36.75" customHeight="1" x14ac:dyDescent="0.2">
      <c r="A71" s="125"/>
      <c r="B71" s="130" t="s">
        <v>101</v>
      </c>
      <c r="C71" s="241" t="s">
        <v>102</v>
      </c>
      <c r="D71" s="242"/>
      <c r="E71" s="242"/>
      <c r="F71" s="138" t="s">
        <v>25</v>
      </c>
      <c r="G71" s="131"/>
      <c r="H71" s="131"/>
      <c r="I71" s="131">
        <f>'01 D.1.1.01 Pol'!G374+'01 D.1.4.B.01 Pol'!G15</f>
        <v>0</v>
      </c>
      <c r="J71" s="136" t="str">
        <f>IF(I89=0,"",I71/I89*100)</f>
        <v/>
      </c>
    </row>
    <row r="72" spans="1:10" ht="36.75" customHeight="1" x14ac:dyDescent="0.2">
      <c r="A72" s="125"/>
      <c r="B72" s="130" t="s">
        <v>103</v>
      </c>
      <c r="C72" s="241" t="s">
        <v>104</v>
      </c>
      <c r="D72" s="242"/>
      <c r="E72" s="242"/>
      <c r="F72" s="138" t="s">
        <v>25</v>
      </c>
      <c r="G72" s="131"/>
      <c r="H72" s="131"/>
      <c r="I72" s="131">
        <f>'01 D.1.4.A.01 Pol'!G23</f>
        <v>0</v>
      </c>
      <c r="J72" s="136" t="str">
        <f>IF(I89=0,"",I72/I89*100)</f>
        <v/>
      </c>
    </row>
    <row r="73" spans="1:10" ht="36.75" customHeight="1" x14ac:dyDescent="0.2">
      <c r="A73" s="125"/>
      <c r="B73" s="130" t="s">
        <v>105</v>
      </c>
      <c r="C73" s="241" t="s">
        <v>106</v>
      </c>
      <c r="D73" s="242"/>
      <c r="E73" s="242"/>
      <c r="F73" s="138" t="s">
        <v>25</v>
      </c>
      <c r="G73" s="131"/>
      <c r="H73" s="131"/>
      <c r="I73" s="131">
        <f>'01 D.1.4.A.01 Pol'!G53</f>
        <v>0</v>
      </c>
      <c r="J73" s="136" t="str">
        <f>IF(I89=0,"",I73/I89*100)</f>
        <v/>
      </c>
    </row>
    <row r="74" spans="1:10" ht="36.75" customHeight="1" x14ac:dyDescent="0.2">
      <c r="A74" s="125"/>
      <c r="B74" s="130" t="s">
        <v>107</v>
      </c>
      <c r="C74" s="241" t="s">
        <v>108</v>
      </c>
      <c r="D74" s="242"/>
      <c r="E74" s="242"/>
      <c r="F74" s="138" t="s">
        <v>25</v>
      </c>
      <c r="G74" s="131"/>
      <c r="H74" s="131"/>
      <c r="I74" s="131">
        <f>'01 D.1.4.A.01 Pol'!G102</f>
        <v>0</v>
      </c>
      <c r="J74" s="136" t="str">
        <f>IF(I89=0,"",I74/I89*100)</f>
        <v/>
      </c>
    </row>
    <row r="75" spans="1:10" ht="36.75" customHeight="1" x14ac:dyDescent="0.2">
      <c r="A75" s="125"/>
      <c r="B75" s="130" t="s">
        <v>109</v>
      </c>
      <c r="C75" s="241" t="s">
        <v>64</v>
      </c>
      <c r="D75" s="242"/>
      <c r="E75" s="242"/>
      <c r="F75" s="138" t="s">
        <v>25</v>
      </c>
      <c r="G75" s="131"/>
      <c r="H75" s="131"/>
      <c r="I75" s="131">
        <f>'01 D.1.4.C.01 Pol'!G8</f>
        <v>0</v>
      </c>
      <c r="J75" s="136" t="str">
        <f>IF(I89=0,"",I75/I89*100)</f>
        <v/>
      </c>
    </row>
    <row r="76" spans="1:10" ht="36.75" customHeight="1" x14ac:dyDescent="0.2">
      <c r="A76" s="125"/>
      <c r="B76" s="130" t="s">
        <v>110</v>
      </c>
      <c r="C76" s="241" t="s">
        <v>111</v>
      </c>
      <c r="D76" s="242"/>
      <c r="E76" s="242"/>
      <c r="F76" s="138" t="s">
        <v>25</v>
      </c>
      <c r="G76" s="131"/>
      <c r="H76" s="131"/>
      <c r="I76" s="131">
        <f>'01 D.1.4.B.01 Pol'!G22</f>
        <v>0</v>
      </c>
      <c r="J76" s="136" t="str">
        <f>IF(I89=0,"",I76/I89*100)</f>
        <v/>
      </c>
    </row>
    <row r="77" spans="1:10" ht="36.75" customHeight="1" x14ac:dyDescent="0.2">
      <c r="A77" s="125"/>
      <c r="B77" s="130" t="s">
        <v>112</v>
      </c>
      <c r="C77" s="241" t="s">
        <v>113</v>
      </c>
      <c r="D77" s="242"/>
      <c r="E77" s="242"/>
      <c r="F77" s="138" t="s">
        <v>25</v>
      </c>
      <c r="G77" s="131"/>
      <c r="H77" s="131"/>
      <c r="I77" s="131">
        <f>'01 D.1.4.B.01 Pol'!G33</f>
        <v>0</v>
      </c>
      <c r="J77" s="136" t="str">
        <f>IF(I89=0,"",I77/I89*100)</f>
        <v/>
      </c>
    </row>
    <row r="78" spans="1:10" ht="36.75" customHeight="1" x14ac:dyDescent="0.2">
      <c r="A78" s="125"/>
      <c r="B78" s="130" t="s">
        <v>114</v>
      </c>
      <c r="C78" s="241" t="s">
        <v>115</v>
      </c>
      <c r="D78" s="242"/>
      <c r="E78" s="242"/>
      <c r="F78" s="138" t="s">
        <v>25</v>
      </c>
      <c r="G78" s="131"/>
      <c r="H78" s="131"/>
      <c r="I78" s="131">
        <f>'01 D.1.4.B.01 Pol'!G38</f>
        <v>0</v>
      </c>
      <c r="J78" s="136" t="str">
        <f>IF(I89=0,"",I78/I89*100)</f>
        <v/>
      </c>
    </row>
    <row r="79" spans="1:10" ht="36.75" customHeight="1" x14ac:dyDescent="0.2">
      <c r="A79" s="125"/>
      <c r="B79" s="130" t="s">
        <v>116</v>
      </c>
      <c r="C79" s="241" t="s">
        <v>117</v>
      </c>
      <c r="D79" s="242"/>
      <c r="E79" s="242"/>
      <c r="F79" s="138" t="s">
        <v>25</v>
      </c>
      <c r="G79" s="131"/>
      <c r="H79" s="131"/>
      <c r="I79" s="131">
        <f>'01 D.1.1.01 Pol'!G387</f>
        <v>0</v>
      </c>
      <c r="J79" s="136" t="str">
        <f>IF(I89=0,"",I79/I89*100)</f>
        <v/>
      </c>
    </row>
    <row r="80" spans="1:10" ht="36.75" customHeight="1" x14ac:dyDescent="0.2">
      <c r="A80" s="125"/>
      <c r="B80" s="130" t="s">
        <v>118</v>
      </c>
      <c r="C80" s="241" t="s">
        <v>119</v>
      </c>
      <c r="D80" s="242"/>
      <c r="E80" s="242"/>
      <c r="F80" s="138" t="s">
        <v>25</v>
      </c>
      <c r="G80" s="131"/>
      <c r="H80" s="131"/>
      <c r="I80" s="131">
        <f>'01 D.1.4.A.01 Pol'!G124+'01 D.1.4.B.01 Pol'!G50</f>
        <v>0</v>
      </c>
      <c r="J80" s="136" t="str">
        <f>IF(I89=0,"",I80/I89*100)</f>
        <v/>
      </c>
    </row>
    <row r="81" spans="1:10" ht="36.75" customHeight="1" x14ac:dyDescent="0.2">
      <c r="A81" s="125"/>
      <c r="B81" s="130" t="s">
        <v>120</v>
      </c>
      <c r="C81" s="241" t="s">
        <v>121</v>
      </c>
      <c r="D81" s="242"/>
      <c r="E81" s="242"/>
      <c r="F81" s="138" t="s">
        <v>25</v>
      </c>
      <c r="G81" s="131"/>
      <c r="H81" s="131"/>
      <c r="I81" s="131">
        <f>'01 D.1.1.01 Pol'!G430</f>
        <v>0</v>
      </c>
      <c r="J81" s="136" t="str">
        <f>IF(I89=0,"",I81/I89*100)</f>
        <v/>
      </c>
    </row>
    <row r="82" spans="1:10" ht="36.75" customHeight="1" x14ac:dyDescent="0.2">
      <c r="A82" s="125"/>
      <c r="B82" s="130" t="s">
        <v>122</v>
      </c>
      <c r="C82" s="241" t="s">
        <v>123</v>
      </c>
      <c r="D82" s="242"/>
      <c r="E82" s="242"/>
      <c r="F82" s="138" t="s">
        <v>25</v>
      </c>
      <c r="G82" s="131"/>
      <c r="H82" s="131"/>
      <c r="I82" s="131">
        <f>'01 D.1.1.01 Pol'!G455</f>
        <v>0</v>
      </c>
      <c r="J82" s="136" t="str">
        <f>IF(I89=0,"",I82/I89*100)</f>
        <v/>
      </c>
    </row>
    <row r="83" spans="1:10" ht="36.75" customHeight="1" x14ac:dyDescent="0.2">
      <c r="A83" s="125"/>
      <c r="B83" s="130" t="s">
        <v>124</v>
      </c>
      <c r="C83" s="241" t="s">
        <v>125</v>
      </c>
      <c r="D83" s="242"/>
      <c r="E83" s="242"/>
      <c r="F83" s="138" t="s">
        <v>25</v>
      </c>
      <c r="G83" s="131"/>
      <c r="H83" s="131"/>
      <c r="I83" s="131">
        <f>'01 D.1.1.01 Pol'!G471</f>
        <v>0</v>
      </c>
      <c r="J83" s="136" t="str">
        <f>IF(I89=0,"",I83/I89*100)</f>
        <v/>
      </c>
    </row>
    <row r="84" spans="1:10" ht="36.75" customHeight="1" x14ac:dyDescent="0.2">
      <c r="A84" s="125"/>
      <c r="B84" s="130" t="s">
        <v>126</v>
      </c>
      <c r="C84" s="241" t="s">
        <v>127</v>
      </c>
      <c r="D84" s="242"/>
      <c r="E84" s="242"/>
      <c r="F84" s="138" t="s">
        <v>25</v>
      </c>
      <c r="G84" s="131"/>
      <c r="H84" s="131"/>
      <c r="I84" s="131">
        <f>'01 D.1.1.01 Pol'!G481</f>
        <v>0</v>
      </c>
      <c r="J84" s="136" t="str">
        <f>IF(I89=0,"",I84/I89*100)</f>
        <v/>
      </c>
    </row>
    <row r="85" spans="1:10" ht="36.75" customHeight="1" x14ac:dyDescent="0.2">
      <c r="A85" s="125"/>
      <c r="B85" s="130" t="s">
        <v>128</v>
      </c>
      <c r="C85" s="241" t="s">
        <v>129</v>
      </c>
      <c r="D85" s="242"/>
      <c r="E85" s="242"/>
      <c r="F85" s="138" t="s">
        <v>26</v>
      </c>
      <c r="G85" s="131"/>
      <c r="H85" s="131"/>
      <c r="I85" s="131">
        <f>'01 D.1.4.D.01 Pol'!G8+'01 D.1.4.D.01 Pol'!G36</f>
        <v>0</v>
      </c>
      <c r="J85" s="136" t="str">
        <f>IF(I89=0,"",I85/I89*100)</f>
        <v/>
      </c>
    </row>
    <row r="86" spans="1:10" ht="36.75" customHeight="1" x14ac:dyDescent="0.2">
      <c r="A86" s="125"/>
      <c r="B86" s="130" t="s">
        <v>130</v>
      </c>
      <c r="C86" s="241" t="s">
        <v>131</v>
      </c>
      <c r="D86" s="242"/>
      <c r="E86" s="242"/>
      <c r="F86" s="138" t="s">
        <v>26</v>
      </c>
      <c r="G86" s="131"/>
      <c r="H86" s="131"/>
      <c r="I86" s="131">
        <f>'01 D.1.4.D.01 Pol'!G33+'01 D.1.4.D.01 Pol'!G45</f>
        <v>0</v>
      </c>
      <c r="J86" s="136" t="str">
        <f>IF(I89=0,"",I86/I89*100)</f>
        <v/>
      </c>
    </row>
    <row r="87" spans="1:10" ht="36.75" customHeight="1" x14ac:dyDescent="0.2">
      <c r="A87" s="125"/>
      <c r="B87" s="130" t="s">
        <v>132</v>
      </c>
      <c r="C87" s="241" t="s">
        <v>133</v>
      </c>
      <c r="D87" s="242"/>
      <c r="E87" s="242"/>
      <c r="F87" s="138" t="s">
        <v>134</v>
      </c>
      <c r="G87" s="131"/>
      <c r="H87" s="131"/>
      <c r="I87" s="131">
        <f>'01 D.1.1.01 Pol'!G504</f>
        <v>0</v>
      </c>
      <c r="J87" s="136" t="str">
        <f>IF(I89=0,"",I87/I89*100)</f>
        <v/>
      </c>
    </row>
    <row r="88" spans="1:10" ht="36.75" customHeight="1" x14ac:dyDescent="0.2">
      <c r="A88" s="125"/>
      <c r="B88" s="130" t="s">
        <v>135</v>
      </c>
      <c r="C88" s="241" t="s">
        <v>27</v>
      </c>
      <c r="D88" s="242"/>
      <c r="E88" s="242"/>
      <c r="F88" s="138" t="s">
        <v>135</v>
      </c>
      <c r="G88" s="131"/>
      <c r="H88" s="131"/>
      <c r="I88" s="131">
        <f>'OVN VRN Naklady'!G8</f>
        <v>0</v>
      </c>
      <c r="J88" s="136" t="str">
        <f>IF(I89=0,"",I88/I89*100)</f>
        <v/>
      </c>
    </row>
    <row r="89" spans="1:10" ht="25.5" customHeight="1" x14ac:dyDescent="0.2">
      <c r="A89" s="126"/>
      <c r="B89" s="132" t="s">
        <v>1</v>
      </c>
      <c r="C89" s="133"/>
      <c r="D89" s="134"/>
      <c r="E89" s="134"/>
      <c r="F89" s="139"/>
      <c r="G89" s="135"/>
      <c r="H89" s="135"/>
      <c r="I89" s="135">
        <f>SUM(I56:I88)</f>
        <v>0</v>
      </c>
      <c r="J89" s="137">
        <f>SUM(J56:J88)</f>
        <v>0</v>
      </c>
    </row>
    <row r="90" spans="1:10" x14ac:dyDescent="0.2">
      <c r="F90" s="88"/>
      <c r="G90" s="88"/>
      <c r="H90" s="88"/>
      <c r="I90" s="88"/>
      <c r="J90" s="89"/>
    </row>
    <row r="91" spans="1:10" x14ac:dyDescent="0.2">
      <c r="F91" s="88"/>
      <c r="G91" s="88"/>
      <c r="H91" s="88"/>
      <c r="I91" s="88"/>
      <c r="J91" s="89"/>
    </row>
    <row r="92" spans="1:10" x14ac:dyDescent="0.2">
      <c r="F92" s="88"/>
      <c r="G92" s="88"/>
      <c r="H92" s="88"/>
      <c r="I92" s="88"/>
      <c r="J92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7A53-B3C0-48A8-9319-0E376453D253}">
  <sheetPr>
    <outlinePr summaryBelow="0"/>
  </sheetPr>
  <dimension ref="A1:BH5000"/>
  <sheetViews>
    <sheetView zoomScale="145" zoomScaleNormal="145"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1168</v>
      </c>
      <c r="B1" s="249"/>
      <c r="C1" s="249"/>
      <c r="D1" s="249"/>
      <c r="E1" s="249"/>
      <c r="F1" s="249"/>
      <c r="G1" s="249"/>
      <c r="AG1" t="s">
        <v>137</v>
      </c>
    </row>
    <row r="2" spans="1:60" ht="24.95" customHeight="1" x14ac:dyDescent="0.2">
      <c r="A2" s="141" t="s">
        <v>7</v>
      </c>
      <c r="B2" s="49" t="s">
        <v>42</v>
      </c>
      <c r="C2" s="250" t="s">
        <v>43</v>
      </c>
      <c r="D2" s="251"/>
      <c r="E2" s="251"/>
      <c r="F2" s="251"/>
      <c r="G2" s="252"/>
      <c r="AG2" t="s">
        <v>138</v>
      </c>
    </row>
    <row r="3" spans="1:60" ht="24.95" customHeight="1" x14ac:dyDescent="0.2">
      <c r="A3" s="141" t="s">
        <v>8</v>
      </c>
      <c r="B3" s="49" t="s">
        <v>139</v>
      </c>
      <c r="C3" s="250" t="s">
        <v>51</v>
      </c>
      <c r="D3" s="251"/>
      <c r="E3" s="251"/>
      <c r="F3" s="251"/>
      <c r="G3" s="252"/>
      <c r="AC3" s="123" t="s">
        <v>140</v>
      </c>
      <c r="AG3" t="s">
        <v>141</v>
      </c>
    </row>
    <row r="4" spans="1:60" ht="24.95" customHeight="1" x14ac:dyDescent="0.2">
      <c r="A4" s="142" t="s">
        <v>9</v>
      </c>
      <c r="B4" s="143" t="s">
        <v>52</v>
      </c>
      <c r="C4" s="253" t="s">
        <v>53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5" t="s">
        <v>143</v>
      </c>
      <c r="B6" s="147" t="s">
        <v>144</v>
      </c>
      <c r="C6" s="147" t="s">
        <v>145</v>
      </c>
      <c r="D6" s="146" t="s">
        <v>146</v>
      </c>
      <c r="E6" s="145" t="s">
        <v>147</v>
      </c>
      <c r="F6" s="144" t="s">
        <v>148</v>
      </c>
      <c r="G6" s="145" t="s">
        <v>29</v>
      </c>
      <c r="H6" s="148" t="s">
        <v>30</v>
      </c>
      <c r="I6" s="148" t="s">
        <v>149</v>
      </c>
      <c r="J6" s="148" t="s">
        <v>31</v>
      </c>
      <c r="K6" s="148" t="s">
        <v>150</v>
      </c>
      <c r="L6" s="148" t="s">
        <v>151</v>
      </c>
      <c r="M6" s="148" t="s">
        <v>152</v>
      </c>
      <c r="N6" s="148" t="s">
        <v>153</v>
      </c>
      <c r="O6" s="148" t="s">
        <v>154</v>
      </c>
      <c r="P6" s="148" t="s">
        <v>155</v>
      </c>
      <c r="Q6" s="148" t="s">
        <v>156</v>
      </c>
      <c r="R6" s="148" t="s">
        <v>157</v>
      </c>
      <c r="S6" s="148" t="s">
        <v>158</v>
      </c>
      <c r="T6" s="148" t="s">
        <v>159</v>
      </c>
      <c r="U6" s="148" t="s">
        <v>160</v>
      </c>
      <c r="V6" s="148" t="s">
        <v>161</v>
      </c>
      <c r="W6" s="148" t="s">
        <v>162</v>
      </c>
      <c r="X6" s="148" t="s">
        <v>163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164</v>
      </c>
      <c r="B8" s="161" t="s">
        <v>135</v>
      </c>
      <c r="C8" s="175" t="s">
        <v>27</v>
      </c>
      <c r="D8" s="162"/>
      <c r="E8" s="163"/>
      <c r="F8" s="164"/>
      <c r="G8" s="164">
        <f>SUMIF(AG9:AG14,"&lt;&gt;NOR",G9:G14)</f>
        <v>0</v>
      </c>
      <c r="H8" s="164"/>
      <c r="I8" s="164">
        <f>SUM(I9:I14)</f>
        <v>0</v>
      </c>
      <c r="J8" s="164"/>
      <c r="K8" s="164">
        <f>SUM(K9:K14)</f>
        <v>29180.81</v>
      </c>
      <c r="L8" s="164"/>
      <c r="M8" s="164">
        <f>SUM(M9:M14)</f>
        <v>0</v>
      </c>
      <c r="N8" s="164"/>
      <c r="O8" s="164">
        <f>SUM(O9:O14)</f>
        <v>0</v>
      </c>
      <c r="P8" s="164"/>
      <c r="Q8" s="164">
        <f>SUM(Q9:Q14)</f>
        <v>0</v>
      </c>
      <c r="R8" s="164"/>
      <c r="S8" s="164"/>
      <c r="T8" s="165"/>
      <c r="U8" s="159"/>
      <c r="V8" s="159">
        <f>SUM(V9:V14)</f>
        <v>0</v>
      </c>
      <c r="W8" s="159"/>
      <c r="X8" s="159"/>
      <c r="AG8" t="s">
        <v>165</v>
      </c>
    </row>
    <row r="9" spans="1:60" outlineLevel="1" x14ac:dyDescent="0.2">
      <c r="A9" s="166">
        <v>1</v>
      </c>
      <c r="B9" s="167" t="s">
        <v>166</v>
      </c>
      <c r="C9" s="176" t="s">
        <v>167</v>
      </c>
      <c r="D9" s="168" t="s">
        <v>168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18135.61</v>
      </c>
      <c r="K9" s="171">
        <f>ROUND(E9*J9,2)</f>
        <v>18135.61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169</v>
      </c>
      <c r="T9" s="172" t="s">
        <v>170</v>
      </c>
      <c r="U9" s="158">
        <v>0</v>
      </c>
      <c r="V9" s="158">
        <f>ROUND(E9*U9,2)</f>
        <v>0</v>
      </c>
      <c r="W9" s="158"/>
      <c r="X9" s="158" t="s">
        <v>52</v>
      </c>
      <c r="Y9" s="149"/>
      <c r="Z9" s="149"/>
      <c r="AA9" s="149"/>
      <c r="AB9" s="149"/>
      <c r="AC9" s="149"/>
      <c r="AD9" s="149"/>
      <c r="AE9" s="149"/>
      <c r="AF9" s="149"/>
      <c r="AG9" s="149" t="s">
        <v>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47" t="s">
        <v>172</v>
      </c>
      <c r="D10" s="248"/>
      <c r="E10" s="248"/>
      <c r="F10" s="248"/>
      <c r="G10" s="24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6">
        <v>2</v>
      </c>
      <c r="B11" s="167" t="s">
        <v>174</v>
      </c>
      <c r="C11" s="176" t="s">
        <v>175</v>
      </c>
      <c r="D11" s="168" t="s">
        <v>168</v>
      </c>
      <c r="E11" s="169">
        <v>1</v>
      </c>
      <c r="F11" s="170"/>
      <c r="G11" s="171">
        <f>ROUND(E11*F11,2)</f>
        <v>0</v>
      </c>
      <c r="H11" s="170">
        <v>0</v>
      </c>
      <c r="I11" s="171">
        <f>ROUND(E11*H11,2)</f>
        <v>0</v>
      </c>
      <c r="J11" s="170">
        <v>6045.2</v>
      </c>
      <c r="K11" s="171">
        <f>ROUND(E11*J11,2)</f>
        <v>6045.2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169</v>
      </c>
      <c r="T11" s="172" t="s">
        <v>170</v>
      </c>
      <c r="U11" s="158">
        <v>0</v>
      </c>
      <c r="V11" s="158">
        <f>ROUND(E11*U11,2)</f>
        <v>0</v>
      </c>
      <c r="W11" s="158"/>
      <c r="X11" s="158" t="s">
        <v>52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47" t="s">
        <v>176</v>
      </c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3</v>
      </c>
      <c r="B13" s="167" t="s">
        <v>177</v>
      </c>
      <c r="C13" s="176" t="s">
        <v>178</v>
      </c>
      <c r="D13" s="168" t="s">
        <v>168</v>
      </c>
      <c r="E13" s="169">
        <v>1</v>
      </c>
      <c r="F13" s="170"/>
      <c r="G13" s="171">
        <f>ROUND(E13*F13,2)</f>
        <v>0</v>
      </c>
      <c r="H13" s="170">
        <v>0</v>
      </c>
      <c r="I13" s="171">
        <f>ROUND(E13*H13,2)</f>
        <v>0</v>
      </c>
      <c r="J13" s="170">
        <v>5000</v>
      </c>
      <c r="K13" s="171">
        <f>ROUND(E13*J13,2)</f>
        <v>5000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169</v>
      </c>
      <c r="T13" s="172" t="s">
        <v>170</v>
      </c>
      <c r="U13" s="158">
        <v>0</v>
      </c>
      <c r="V13" s="158">
        <f>ROUND(E13*U13,2)</f>
        <v>0</v>
      </c>
      <c r="W13" s="158"/>
      <c r="X13" s="158" t="s">
        <v>52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1" x14ac:dyDescent="0.2">
      <c r="A14" s="156"/>
      <c r="B14" s="157"/>
      <c r="C14" s="247" t="s">
        <v>180</v>
      </c>
      <c r="D14" s="248"/>
      <c r="E14" s="248"/>
      <c r="F14" s="248"/>
      <c r="G14" s="24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3" t="str">
        <f>C14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3"/>
      <c r="B15" s="4"/>
      <c r="C15" s="177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151</v>
      </c>
    </row>
    <row r="16" spans="1:60" x14ac:dyDescent="0.2">
      <c r="A16" s="152"/>
      <c r="B16" s="153" t="s">
        <v>29</v>
      </c>
      <c r="C16" s="178"/>
      <c r="D16" s="154"/>
      <c r="E16" s="155"/>
      <c r="F16" s="155"/>
      <c r="G16" s="174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181</v>
      </c>
    </row>
    <row r="17" spans="1:33" x14ac:dyDescent="0.2">
      <c r="C17" s="179"/>
      <c r="D17" s="10"/>
      <c r="AG17" t="s">
        <v>182</v>
      </c>
    </row>
    <row r="18" spans="1:33" x14ac:dyDescent="0.2">
      <c r="D18" s="10"/>
    </row>
    <row r="19" spans="1:33" x14ac:dyDescent="0.2">
      <c r="A19" s="269" t="s">
        <v>1167</v>
      </c>
      <c r="B19" s="269"/>
      <c r="C19" s="269"/>
      <c r="D19" s="6"/>
      <c r="E19" s="3"/>
      <c r="F19" s="3"/>
      <c r="G19" s="3"/>
    </row>
    <row r="20" spans="1:33" x14ac:dyDescent="0.2">
      <c r="A20" s="260"/>
      <c r="B20" s="261"/>
      <c r="C20" s="261"/>
      <c r="D20" s="261"/>
      <c r="E20" s="261"/>
      <c r="F20" s="261"/>
      <c r="G20" s="262"/>
    </row>
    <row r="21" spans="1:33" x14ac:dyDescent="0.2">
      <c r="A21" s="263"/>
      <c r="B21" s="268"/>
      <c r="C21" s="268"/>
      <c r="D21" s="268"/>
      <c r="E21" s="268"/>
      <c r="F21" s="268"/>
      <c r="G21" s="264"/>
    </row>
    <row r="22" spans="1:33" x14ac:dyDescent="0.2">
      <c r="A22" s="263"/>
      <c r="B22" s="268"/>
      <c r="C22" s="268"/>
      <c r="D22" s="268"/>
      <c r="E22" s="268"/>
      <c r="F22" s="268"/>
      <c r="G22" s="264"/>
    </row>
    <row r="23" spans="1:33" x14ac:dyDescent="0.2">
      <c r="A23" s="263"/>
      <c r="B23" s="268"/>
      <c r="C23" s="268"/>
      <c r="D23" s="268"/>
      <c r="E23" s="268"/>
      <c r="F23" s="268"/>
      <c r="G23" s="264"/>
    </row>
    <row r="24" spans="1:33" x14ac:dyDescent="0.2">
      <c r="A24" s="265"/>
      <c r="B24" s="266"/>
      <c r="C24" s="266"/>
      <c r="D24" s="266"/>
      <c r="E24" s="266"/>
      <c r="F24" s="266"/>
      <c r="G24" s="267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9:C19"/>
    <mergeCell ref="A20:G24"/>
    <mergeCell ref="C14:G1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E957-DB57-4DF9-B585-2B35C9117598}">
  <sheetPr>
    <outlinePr summaryBelow="0"/>
  </sheetPr>
  <dimension ref="A1:BH5000"/>
  <sheetViews>
    <sheetView zoomScale="115" zoomScaleNormal="115"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1168</v>
      </c>
      <c r="B1" s="249"/>
      <c r="C1" s="249"/>
      <c r="D1" s="249"/>
      <c r="E1" s="249"/>
      <c r="F1" s="249"/>
      <c r="G1" s="249"/>
      <c r="AG1" t="s">
        <v>137</v>
      </c>
    </row>
    <row r="2" spans="1:60" ht="24.95" customHeight="1" x14ac:dyDescent="0.2">
      <c r="A2" s="141" t="s">
        <v>7</v>
      </c>
      <c r="B2" s="49" t="s">
        <v>42</v>
      </c>
      <c r="C2" s="250" t="s">
        <v>43</v>
      </c>
      <c r="D2" s="251"/>
      <c r="E2" s="251"/>
      <c r="F2" s="251"/>
      <c r="G2" s="252"/>
      <c r="AG2" t="s">
        <v>138</v>
      </c>
    </row>
    <row r="3" spans="1:60" ht="24.95" customHeight="1" x14ac:dyDescent="0.2">
      <c r="A3" s="141" t="s">
        <v>8</v>
      </c>
      <c r="B3" s="49" t="s">
        <v>55</v>
      </c>
      <c r="C3" s="250" t="s">
        <v>56</v>
      </c>
      <c r="D3" s="251"/>
      <c r="E3" s="251"/>
      <c r="F3" s="251"/>
      <c r="G3" s="252"/>
      <c r="AC3" s="123" t="s">
        <v>138</v>
      </c>
      <c r="AG3" t="s">
        <v>141</v>
      </c>
    </row>
    <row r="4" spans="1:60" ht="24.95" customHeight="1" x14ac:dyDescent="0.2">
      <c r="A4" s="142" t="s">
        <v>9</v>
      </c>
      <c r="B4" s="143" t="s">
        <v>57</v>
      </c>
      <c r="C4" s="253" t="s">
        <v>58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5" t="s">
        <v>143</v>
      </c>
      <c r="B6" s="147" t="s">
        <v>144</v>
      </c>
      <c r="C6" s="147" t="s">
        <v>145</v>
      </c>
      <c r="D6" s="146" t="s">
        <v>146</v>
      </c>
      <c r="E6" s="145" t="s">
        <v>147</v>
      </c>
      <c r="F6" s="144" t="s">
        <v>148</v>
      </c>
      <c r="G6" s="145" t="s">
        <v>29</v>
      </c>
      <c r="H6" s="148" t="s">
        <v>30</v>
      </c>
      <c r="I6" s="148" t="s">
        <v>149</v>
      </c>
      <c r="J6" s="148" t="s">
        <v>31</v>
      </c>
      <c r="K6" s="148" t="s">
        <v>150</v>
      </c>
      <c r="L6" s="148" t="s">
        <v>151</v>
      </c>
      <c r="M6" s="148" t="s">
        <v>152</v>
      </c>
      <c r="N6" s="148" t="s">
        <v>153</v>
      </c>
      <c r="O6" s="148" t="s">
        <v>154</v>
      </c>
      <c r="P6" s="148" t="s">
        <v>155</v>
      </c>
      <c r="Q6" s="148" t="s">
        <v>156</v>
      </c>
      <c r="R6" s="148" t="s">
        <v>157</v>
      </c>
      <c r="S6" s="148" t="s">
        <v>158</v>
      </c>
      <c r="T6" s="148" t="s">
        <v>159</v>
      </c>
      <c r="U6" s="148" t="s">
        <v>160</v>
      </c>
      <c r="V6" s="148" t="s">
        <v>161</v>
      </c>
      <c r="W6" s="148" t="s">
        <v>162</v>
      </c>
      <c r="X6" s="148" t="s">
        <v>163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164</v>
      </c>
      <c r="B8" s="161" t="s">
        <v>71</v>
      </c>
      <c r="C8" s="175" t="s">
        <v>72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2594.44</v>
      </c>
      <c r="J8" s="164"/>
      <c r="K8" s="164">
        <f>SUM(K9:K20)</f>
        <v>1191.49</v>
      </c>
      <c r="L8" s="164"/>
      <c r="M8" s="164">
        <f>SUM(M9:M20)</f>
        <v>0</v>
      </c>
      <c r="N8" s="164"/>
      <c r="O8" s="164">
        <f>SUM(O9:O20)</f>
        <v>0.38000000000000006</v>
      </c>
      <c r="P8" s="164"/>
      <c r="Q8" s="164">
        <f>SUM(Q9:Q20)</f>
        <v>0</v>
      </c>
      <c r="R8" s="164"/>
      <c r="S8" s="164"/>
      <c r="T8" s="165"/>
      <c r="U8" s="159"/>
      <c r="V8" s="159">
        <f>SUM(V9:V20)</f>
        <v>2.2599999999999998</v>
      </c>
      <c r="W8" s="159"/>
      <c r="X8" s="159"/>
      <c r="AG8" t="s">
        <v>165</v>
      </c>
    </row>
    <row r="9" spans="1:60" ht="33.75" outlineLevel="1" x14ac:dyDescent="0.2">
      <c r="A9" s="166">
        <v>1</v>
      </c>
      <c r="B9" s="167" t="s">
        <v>183</v>
      </c>
      <c r="C9" s="176" t="s">
        <v>184</v>
      </c>
      <c r="D9" s="168" t="s">
        <v>185</v>
      </c>
      <c r="E9" s="169">
        <v>1</v>
      </c>
      <c r="F9" s="170"/>
      <c r="G9" s="171">
        <f>ROUND(E9*F9,2)</f>
        <v>0</v>
      </c>
      <c r="H9" s="170">
        <v>252.28</v>
      </c>
      <c r="I9" s="171">
        <f>ROUND(E9*H9,2)</f>
        <v>252.28</v>
      </c>
      <c r="J9" s="170">
        <v>261.72000000000003</v>
      </c>
      <c r="K9" s="171">
        <f>ROUND(E9*J9,2)</f>
        <v>261.72000000000003</v>
      </c>
      <c r="L9" s="171">
        <v>21</v>
      </c>
      <c r="M9" s="171">
        <f>G9*(1+L9/100)</f>
        <v>0</v>
      </c>
      <c r="N9" s="171">
        <v>8.6249999999999993E-2</v>
      </c>
      <c r="O9" s="171">
        <f>ROUND(E9*N9,2)</f>
        <v>0.09</v>
      </c>
      <c r="P9" s="171">
        <v>0</v>
      </c>
      <c r="Q9" s="171">
        <f>ROUND(E9*P9,2)</f>
        <v>0</v>
      </c>
      <c r="R9" s="171" t="s">
        <v>186</v>
      </c>
      <c r="S9" s="171" t="s">
        <v>169</v>
      </c>
      <c r="T9" s="172" t="s">
        <v>187</v>
      </c>
      <c r="U9" s="158">
        <v>0.61799999999999999</v>
      </c>
      <c r="V9" s="158">
        <f>ROUND(E9*U9,2)</f>
        <v>0.62</v>
      </c>
      <c r="W9" s="158"/>
      <c r="X9" s="158" t="s">
        <v>188</v>
      </c>
      <c r="Y9" s="149"/>
      <c r="Z9" s="149"/>
      <c r="AA9" s="149"/>
      <c r="AB9" s="149"/>
      <c r="AC9" s="149"/>
      <c r="AD9" s="149"/>
      <c r="AE9" s="149"/>
      <c r="AF9" s="149"/>
      <c r="AG9" s="149" t="s">
        <v>189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56" t="s">
        <v>190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191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192</v>
      </c>
      <c r="D11" s="180"/>
      <c r="E11" s="181">
        <v>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193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6">
        <v>2</v>
      </c>
      <c r="B12" s="167" t="s">
        <v>194</v>
      </c>
      <c r="C12" s="176" t="s">
        <v>195</v>
      </c>
      <c r="D12" s="168" t="s">
        <v>196</v>
      </c>
      <c r="E12" s="169">
        <v>4.0500000000000001E-2</v>
      </c>
      <c r="F12" s="170"/>
      <c r="G12" s="171">
        <f>ROUND(E12*F12,2)</f>
        <v>0</v>
      </c>
      <c r="H12" s="170">
        <v>3791.5</v>
      </c>
      <c r="I12" s="171">
        <f>ROUND(E12*H12,2)</f>
        <v>153.56</v>
      </c>
      <c r="J12" s="170">
        <v>3153.5</v>
      </c>
      <c r="K12" s="171">
        <f>ROUND(E12*J12,2)</f>
        <v>127.72</v>
      </c>
      <c r="L12" s="171">
        <v>21</v>
      </c>
      <c r="M12" s="171">
        <f>G12*(1+L12/100)</f>
        <v>0</v>
      </c>
      <c r="N12" s="171">
        <v>1.6823999999999999</v>
      </c>
      <c r="O12" s="171">
        <f>ROUND(E12*N12,2)</f>
        <v>7.0000000000000007E-2</v>
      </c>
      <c r="P12" s="171">
        <v>0</v>
      </c>
      <c r="Q12" s="171">
        <f>ROUND(E12*P12,2)</f>
        <v>0</v>
      </c>
      <c r="R12" s="171" t="s">
        <v>186</v>
      </c>
      <c r="S12" s="171" t="s">
        <v>169</v>
      </c>
      <c r="T12" s="172" t="s">
        <v>187</v>
      </c>
      <c r="U12" s="158">
        <v>6.8680000000000003</v>
      </c>
      <c r="V12" s="158">
        <f>ROUND(E12*U12,2)</f>
        <v>0.28000000000000003</v>
      </c>
      <c r="W12" s="158"/>
      <c r="X12" s="158" t="s">
        <v>188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56" t="s">
        <v>197</v>
      </c>
      <c r="D13" s="257"/>
      <c r="E13" s="257"/>
      <c r="F13" s="257"/>
      <c r="G13" s="25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191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198</v>
      </c>
      <c r="D14" s="180"/>
      <c r="E14" s="181">
        <v>4.0500000000000001E-2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193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6">
        <v>3</v>
      </c>
      <c r="B15" s="167" t="s">
        <v>199</v>
      </c>
      <c r="C15" s="176" t="s">
        <v>200</v>
      </c>
      <c r="D15" s="168" t="s">
        <v>196</v>
      </c>
      <c r="E15" s="169">
        <v>5.3999999999999999E-2</v>
      </c>
      <c r="F15" s="170"/>
      <c r="G15" s="171">
        <f>ROUND(E15*F15,2)</f>
        <v>0</v>
      </c>
      <c r="H15" s="170">
        <v>2969.24</v>
      </c>
      <c r="I15" s="171">
        <f>ROUND(E15*H15,2)</f>
        <v>160.34</v>
      </c>
      <c r="J15" s="170">
        <v>675.76</v>
      </c>
      <c r="K15" s="171">
        <f>ROUND(E15*J15,2)</f>
        <v>36.49</v>
      </c>
      <c r="L15" s="171">
        <v>21</v>
      </c>
      <c r="M15" s="171">
        <f>G15*(1+L15/100)</f>
        <v>0</v>
      </c>
      <c r="N15" s="171">
        <v>2.52501</v>
      </c>
      <c r="O15" s="171">
        <f>ROUND(E15*N15,2)</f>
        <v>0.14000000000000001</v>
      </c>
      <c r="P15" s="171">
        <v>0</v>
      </c>
      <c r="Q15" s="171">
        <f>ROUND(E15*P15,2)</f>
        <v>0</v>
      </c>
      <c r="R15" s="171" t="s">
        <v>201</v>
      </c>
      <c r="S15" s="171" t="s">
        <v>169</v>
      </c>
      <c r="T15" s="172" t="s">
        <v>187</v>
      </c>
      <c r="U15" s="158">
        <v>1.421</v>
      </c>
      <c r="V15" s="158">
        <f>ROUND(E15*U15,2)</f>
        <v>0.08</v>
      </c>
      <c r="W15" s="158"/>
      <c r="X15" s="158" t="s">
        <v>188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202</v>
      </c>
      <c r="D16" s="180"/>
      <c r="E16" s="181">
        <v>5.3999999999999999E-2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193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6">
        <v>4</v>
      </c>
      <c r="B17" s="167" t="s">
        <v>203</v>
      </c>
      <c r="C17" s="176" t="s">
        <v>204</v>
      </c>
      <c r="D17" s="168" t="s">
        <v>205</v>
      </c>
      <c r="E17" s="169">
        <v>7.7219999999999997E-2</v>
      </c>
      <c r="F17" s="170"/>
      <c r="G17" s="171">
        <f>ROUND(E17*F17,2)</f>
        <v>0</v>
      </c>
      <c r="H17" s="170">
        <v>26266.01</v>
      </c>
      <c r="I17" s="171">
        <f>ROUND(E17*H17,2)</f>
        <v>2028.26</v>
      </c>
      <c r="J17" s="170">
        <v>9913.99</v>
      </c>
      <c r="K17" s="171">
        <f>ROUND(E17*J17,2)</f>
        <v>765.56</v>
      </c>
      <c r="L17" s="171">
        <v>21</v>
      </c>
      <c r="M17" s="171">
        <f>G17*(1+L17/100)</f>
        <v>0</v>
      </c>
      <c r="N17" s="171">
        <v>1.0970899999999999</v>
      </c>
      <c r="O17" s="171">
        <f>ROUND(E17*N17,2)</f>
        <v>0.08</v>
      </c>
      <c r="P17" s="171">
        <v>0</v>
      </c>
      <c r="Q17" s="171">
        <f>ROUND(E17*P17,2)</f>
        <v>0</v>
      </c>
      <c r="R17" s="171" t="s">
        <v>201</v>
      </c>
      <c r="S17" s="171" t="s">
        <v>169</v>
      </c>
      <c r="T17" s="172" t="s">
        <v>187</v>
      </c>
      <c r="U17" s="158">
        <v>16.582999999999998</v>
      </c>
      <c r="V17" s="158">
        <f>ROUND(E17*U17,2)</f>
        <v>1.28</v>
      </c>
      <c r="W17" s="158"/>
      <c r="X17" s="158" t="s">
        <v>188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56" t="s">
        <v>206</v>
      </c>
      <c r="D18" s="257"/>
      <c r="E18" s="257"/>
      <c r="F18" s="257"/>
      <c r="G18" s="2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191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9" t="s">
        <v>207</v>
      </c>
      <c r="D19" s="180"/>
      <c r="E19" s="181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193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208</v>
      </c>
      <c r="D20" s="180"/>
      <c r="E20" s="181">
        <v>7.7219999999999997E-2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193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0" t="s">
        <v>164</v>
      </c>
      <c r="B21" s="161" t="s">
        <v>73</v>
      </c>
      <c r="C21" s="175" t="s">
        <v>74</v>
      </c>
      <c r="D21" s="162"/>
      <c r="E21" s="163"/>
      <c r="F21" s="164"/>
      <c r="G21" s="164">
        <f>SUMIF(AG22:AG65,"&lt;&gt;NOR",G22:G65)</f>
        <v>0</v>
      </c>
      <c r="H21" s="164"/>
      <c r="I21" s="164">
        <f>SUM(I22:I65)</f>
        <v>33830.410000000003</v>
      </c>
      <c r="J21" s="164"/>
      <c r="K21" s="164">
        <f>SUM(K22:K65)</f>
        <v>25947.489999999998</v>
      </c>
      <c r="L21" s="164"/>
      <c r="M21" s="164">
        <f>SUM(M22:M65)</f>
        <v>0</v>
      </c>
      <c r="N21" s="164"/>
      <c r="O21" s="164">
        <f>SUM(O22:O65)</f>
        <v>2.8900000000000006</v>
      </c>
      <c r="P21" s="164"/>
      <c r="Q21" s="164">
        <f>SUM(Q22:Q65)</f>
        <v>0</v>
      </c>
      <c r="R21" s="164"/>
      <c r="S21" s="164"/>
      <c r="T21" s="165"/>
      <c r="U21" s="159"/>
      <c r="V21" s="159">
        <f>SUM(V22:V65)</f>
        <v>55.400000000000006</v>
      </c>
      <c r="W21" s="159"/>
      <c r="X21" s="159"/>
      <c r="AG21" t="s">
        <v>165</v>
      </c>
    </row>
    <row r="22" spans="1:60" ht="22.5" outlineLevel="1" x14ac:dyDescent="0.2">
      <c r="A22" s="166">
        <v>5</v>
      </c>
      <c r="B22" s="167" t="s">
        <v>209</v>
      </c>
      <c r="C22" s="176" t="s">
        <v>210</v>
      </c>
      <c r="D22" s="168" t="s">
        <v>196</v>
      </c>
      <c r="E22" s="169">
        <v>0.25624999999999998</v>
      </c>
      <c r="F22" s="170"/>
      <c r="G22" s="171">
        <f>ROUND(E22*F22,2)</f>
        <v>0</v>
      </c>
      <c r="H22" s="170">
        <v>4299.38</v>
      </c>
      <c r="I22" s="171">
        <f>ROUND(E22*H22,2)</f>
        <v>1101.72</v>
      </c>
      <c r="J22" s="170">
        <v>3075.62</v>
      </c>
      <c r="K22" s="171">
        <f>ROUND(E22*J22,2)</f>
        <v>788.13</v>
      </c>
      <c r="L22" s="171">
        <v>21</v>
      </c>
      <c r="M22" s="171">
        <f>G22*(1+L22/100)</f>
        <v>0</v>
      </c>
      <c r="N22" s="171">
        <v>0.74797000000000002</v>
      </c>
      <c r="O22" s="171">
        <f>ROUND(E22*N22,2)</f>
        <v>0.19</v>
      </c>
      <c r="P22" s="171">
        <v>0</v>
      </c>
      <c r="Q22" s="171">
        <f>ROUND(E22*P22,2)</f>
        <v>0</v>
      </c>
      <c r="R22" s="171" t="s">
        <v>186</v>
      </c>
      <c r="S22" s="171" t="s">
        <v>169</v>
      </c>
      <c r="T22" s="172" t="s">
        <v>187</v>
      </c>
      <c r="U22" s="158">
        <v>7.2624000000000004</v>
      </c>
      <c r="V22" s="158">
        <f>ROUND(E22*U22,2)</f>
        <v>1.86</v>
      </c>
      <c r="W22" s="158"/>
      <c r="X22" s="158" t="s">
        <v>188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56" t="s">
        <v>211</v>
      </c>
      <c r="D23" s="257"/>
      <c r="E23" s="257"/>
      <c r="F23" s="257"/>
      <c r="G23" s="25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191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212</v>
      </c>
      <c r="D24" s="180"/>
      <c r="E24" s="181">
        <v>0.25624999999999998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193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6">
        <v>6</v>
      </c>
      <c r="B25" s="167" t="s">
        <v>213</v>
      </c>
      <c r="C25" s="176" t="s">
        <v>214</v>
      </c>
      <c r="D25" s="168" t="s">
        <v>196</v>
      </c>
      <c r="E25" s="169">
        <v>0.44588</v>
      </c>
      <c r="F25" s="170"/>
      <c r="G25" s="171">
        <f>ROUND(E25*F25,2)</f>
        <v>0</v>
      </c>
      <c r="H25" s="170">
        <v>4299.66</v>
      </c>
      <c r="I25" s="171">
        <f>ROUND(E25*H25,2)</f>
        <v>1917.13</v>
      </c>
      <c r="J25" s="170">
        <v>2670.34</v>
      </c>
      <c r="K25" s="171">
        <f>ROUND(E25*J25,2)</f>
        <v>1190.6500000000001</v>
      </c>
      <c r="L25" s="171">
        <v>21</v>
      </c>
      <c r="M25" s="171">
        <f>G25*(1+L25/100)</f>
        <v>0</v>
      </c>
      <c r="N25" s="171">
        <v>0.74797000000000002</v>
      </c>
      <c r="O25" s="171">
        <f>ROUND(E25*N25,2)</f>
        <v>0.33</v>
      </c>
      <c r="P25" s="171">
        <v>0</v>
      </c>
      <c r="Q25" s="171">
        <f>ROUND(E25*P25,2)</f>
        <v>0</v>
      </c>
      <c r="R25" s="171" t="s">
        <v>186</v>
      </c>
      <c r="S25" s="171" t="s">
        <v>169</v>
      </c>
      <c r="T25" s="172" t="s">
        <v>187</v>
      </c>
      <c r="U25" s="158">
        <v>6.3053999999999997</v>
      </c>
      <c r="V25" s="158">
        <f>ROUND(E25*U25,2)</f>
        <v>2.81</v>
      </c>
      <c r="W25" s="158"/>
      <c r="X25" s="158" t="s">
        <v>188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56" t="s">
        <v>211</v>
      </c>
      <c r="D26" s="257"/>
      <c r="E26" s="257"/>
      <c r="F26" s="257"/>
      <c r="G26" s="25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191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215</v>
      </c>
      <c r="D27" s="180"/>
      <c r="E27" s="181">
        <v>0.44588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193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6">
        <v>7</v>
      </c>
      <c r="B28" s="167" t="s">
        <v>216</v>
      </c>
      <c r="C28" s="176" t="s">
        <v>217</v>
      </c>
      <c r="D28" s="168" t="s">
        <v>185</v>
      </c>
      <c r="E28" s="169">
        <v>3</v>
      </c>
      <c r="F28" s="170"/>
      <c r="G28" s="171">
        <f>ROUND(E28*F28,2)</f>
        <v>0</v>
      </c>
      <c r="H28" s="170">
        <v>481.48</v>
      </c>
      <c r="I28" s="171">
        <f>ROUND(E28*H28,2)</f>
        <v>1444.44</v>
      </c>
      <c r="J28" s="170">
        <v>113.52</v>
      </c>
      <c r="K28" s="171">
        <f>ROUND(E28*J28,2)</f>
        <v>340.56</v>
      </c>
      <c r="L28" s="171">
        <v>21</v>
      </c>
      <c r="M28" s="171">
        <f>G28*(1+L28/100)</f>
        <v>0</v>
      </c>
      <c r="N28" s="171">
        <v>2.0400000000000001E-2</v>
      </c>
      <c r="O28" s="171">
        <f>ROUND(E28*N28,2)</f>
        <v>0.06</v>
      </c>
      <c r="P28" s="171">
        <v>0</v>
      </c>
      <c r="Q28" s="171">
        <f>ROUND(E28*P28,2)</f>
        <v>0</v>
      </c>
      <c r="R28" s="171" t="s">
        <v>201</v>
      </c>
      <c r="S28" s="171" t="s">
        <v>169</v>
      </c>
      <c r="T28" s="172" t="s">
        <v>187</v>
      </c>
      <c r="U28" s="158">
        <v>0.24199999999999999</v>
      </c>
      <c r="V28" s="158">
        <f>ROUND(E28*U28,2)</f>
        <v>0.73</v>
      </c>
      <c r="W28" s="158"/>
      <c r="X28" s="158" t="s">
        <v>188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218</v>
      </c>
      <c r="D29" s="180"/>
      <c r="E29" s="181">
        <v>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193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6">
        <v>8</v>
      </c>
      <c r="B30" s="167" t="s">
        <v>219</v>
      </c>
      <c r="C30" s="176" t="s">
        <v>220</v>
      </c>
      <c r="D30" s="168" t="s">
        <v>196</v>
      </c>
      <c r="E30" s="169">
        <v>8.0100000000000005E-2</v>
      </c>
      <c r="F30" s="170"/>
      <c r="G30" s="171">
        <f>ROUND(E30*F30,2)</f>
        <v>0</v>
      </c>
      <c r="H30" s="170">
        <v>4958.08</v>
      </c>
      <c r="I30" s="171">
        <f>ROUND(E30*H30,2)</f>
        <v>397.14</v>
      </c>
      <c r="J30" s="170">
        <v>1926.92</v>
      </c>
      <c r="K30" s="171">
        <f>ROUND(E30*J30,2)</f>
        <v>154.35</v>
      </c>
      <c r="L30" s="171">
        <v>21</v>
      </c>
      <c r="M30" s="171">
        <f>G30*(1+L30/100)</f>
        <v>0</v>
      </c>
      <c r="N30" s="171">
        <v>0.76605000000000001</v>
      </c>
      <c r="O30" s="171">
        <f>ROUND(E30*N30,2)</f>
        <v>0.06</v>
      </c>
      <c r="P30" s="171">
        <v>0</v>
      </c>
      <c r="Q30" s="171">
        <f>ROUND(E30*P30,2)</f>
        <v>0</v>
      </c>
      <c r="R30" s="171" t="s">
        <v>186</v>
      </c>
      <c r="S30" s="171" t="s">
        <v>169</v>
      </c>
      <c r="T30" s="172" t="s">
        <v>187</v>
      </c>
      <c r="U30" s="158">
        <v>4.2801900000000002</v>
      </c>
      <c r="V30" s="158">
        <f>ROUND(E30*U30,2)</f>
        <v>0.34</v>
      </c>
      <c r="W30" s="158"/>
      <c r="X30" s="158" t="s">
        <v>188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56" t="s">
        <v>190</v>
      </c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191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221</v>
      </c>
      <c r="D32" s="180"/>
      <c r="E32" s="181">
        <v>8.0100000000000005E-2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193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66">
        <v>9</v>
      </c>
      <c r="B33" s="167" t="s">
        <v>222</v>
      </c>
      <c r="C33" s="176" t="s">
        <v>223</v>
      </c>
      <c r="D33" s="168" t="s">
        <v>196</v>
      </c>
      <c r="E33" s="169">
        <v>0.50738000000000005</v>
      </c>
      <c r="F33" s="170"/>
      <c r="G33" s="171">
        <f>ROUND(E33*F33,2)</f>
        <v>0</v>
      </c>
      <c r="H33" s="170">
        <v>4958.3500000000004</v>
      </c>
      <c r="I33" s="171">
        <f>ROUND(E33*H33,2)</f>
        <v>2515.77</v>
      </c>
      <c r="J33" s="170">
        <v>1486.65</v>
      </c>
      <c r="K33" s="171">
        <f>ROUND(E33*J33,2)</f>
        <v>754.3</v>
      </c>
      <c r="L33" s="171">
        <v>21</v>
      </c>
      <c r="M33" s="171">
        <f>G33*(1+L33/100)</f>
        <v>0</v>
      </c>
      <c r="N33" s="171">
        <v>0.76605000000000001</v>
      </c>
      <c r="O33" s="171">
        <f>ROUND(E33*N33,2)</f>
        <v>0.39</v>
      </c>
      <c r="P33" s="171">
        <v>0</v>
      </c>
      <c r="Q33" s="171">
        <f>ROUND(E33*P33,2)</f>
        <v>0</v>
      </c>
      <c r="R33" s="171" t="s">
        <v>186</v>
      </c>
      <c r="S33" s="171" t="s">
        <v>169</v>
      </c>
      <c r="T33" s="172" t="s">
        <v>187</v>
      </c>
      <c r="U33" s="158">
        <v>3.3231899999999999</v>
      </c>
      <c r="V33" s="158">
        <f>ROUND(E33*U33,2)</f>
        <v>1.69</v>
      </c>
      <c r="W33" s="158"/>
      <c r="X33" s="158" t="s">
        <v>188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56" t="s">
        <v>190</v>
      </c>
      <c r="D34" s="257"/>
      <c r="E34" s="257"/>
      <c r="F34" s="257"/>
      <c r="G34" s="25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191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224</v>
      </c>
      <c r="D35" s="180"/>
      <c r="E35" s="181">
        <v>0.246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193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225</v>
      </c>
      <c r="D36" s="180"/>
      <c r="E36" s="181">
        <v>0.26138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193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33.75" outlineLevel="1" x14ac:dyDescent="0.2">
      <c r="A37" s="166">
        <v>10</v>
      </c>
      <c r="B37" s="167" t="s">
        <v>226</v>
      </c>
      <c r="C37" s="176" t="s">
        <v>227</v>
      </c>
      <c r="D37" s="168" t="s">
        <v>228</v>
      </c>
      <c r="E37" s="169">
        <v>21.044499999999999</v>
      </c>
      <c r="F37" s="170"/>
      <c r="G37" s="171">
        <f>ROUND(E37*F37,2)</f>
        <v>0</v>
      </c>
      <c r="H37" s="170">
        <v>208</v>
      </c>
      <c r="I37" s="171">
        <f>ROUND(E37*H37,2)</f>
        <v>4377.26</v>
      </c>
      <c r="J37" s="170">
        <v>0</v>
      </c>
      <c r="K37" s="171">
        <f>ROUND(E37*J37,2)</f>
        <v>0</v>
      </c>
      <c r="L37" s="171">
        <v>21</v>
      </c>
      <c r="M37" s="171">
        <f>G37*(1+L37/100)</f>
        <v>0</v>
      </c>
      <c r="N37" s="171">
        <v>7.7999999999999996E-3</v>
      </c>
      <c r="O37" s="171">
        <f>ROUND(E37*N37,2)</f>
        <v>0.16</v>
      </c>
      <c r="P37" s="171">
        <v>0</v>
      </c>
      <c r="Q37" s="171">
        <f>ROUND(E37*P37,2)</f>
        <v>0</v>
      </c>
      <c r="R37" s="171" t="s">
        <v>201</v>
      </c>
      <c r="S37" s="171" t="s">
        <v>169</v>
      </c>
      <c r="T37" s="172" t="s">
        <v>187</v>
      </c>
      <c r="U37" s="158">
        <v>0</v>
      </c>
      <c r="V37" s="158">
        <f>ROUND(E37*U37,2)</f>
        <v>0</v>
      </c>
      <c r="W37" s="158"/>
      <c r="X37" s="158" t="s">
        <v>188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229</v>
      </c>
      <c r="D38" s="180"/>
      <c r="E38" s="181">
        <v>21.044499999999999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193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11</v>
      </c>
      <c r="B39" s="167" t="s">
        <v>230</v>
      </c>
      <c r="C39" s="176" t="s">
        <v>231</v>
      </c>
      <c r="D39" s="168" t="s">
        <v>228</v>
      </c>
      <c r="E39" s="169">
        <v>9.6434999999999995</v>
      </c>
      <c r="F39" s="170"/>
      <c r="G39" s="171">
        <f>ROUND(E39*F39,2)</f>
        <v>0</v>
      </c>
      <c r="H39" s="170">
        <v>400.91</v>
      </c>
      <c r="I39" s="171">
        <f>ROUND(E39*H39,2)</f>
        <v>3866.18</v>
      </c>
      <c r="J39" s="170">
        <v>238.09</v>
      </c>
      <c r="K39" s="171">
        <f>ROUND(E39*J39,2)</f>
        <v>2296.02</v>
      </c>
      <c r="L39" s="171">
        <v>21</v>
      </c>
      <c r="M39" s="171">
        <f>G39*(1+L39/100)</f>
        <v>0</v>
      </c>
      <c r="N39" s="171">
        <v>5.654E-2</v>
      </c>
      <c r="O39" s="171">
        <f>ROUND(E39*N39,2)</f>
        <v>0.55000000000000004</v>
      </c>
      <c r="P39" s="171">
        <v>0</v>
      </c>
      <c r="Q39" s="171">
        <f>ROUND(E39*P39,2)</f>
        <v>0</v>
      </c>
      <c r="R39" s="171" t="s">
        <v>201</v>
      </c>
      <c r="S39" s="171" t="s">
        <v>169</v>
      </c>
      <c r="T39" s="172" t="s">
        <v>187</v>
      </c>
      <c r="U39" s="158">
        <v>0.51744999999999997</v>
      </c>
      <c r="V39" s="158">
        <f>ROUND(E39*U39,2)</f>
        <v>4.99</v>
      </c>
      <c r="W39" s="158"/>
      <c r="X39" s="158" t="s">
        <v>188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56" t="s">
        <v>232</v>
      </c>
      <c r="D40" s="257"/>
      <c r="E40" s="257"/>
      <c r="F40" s="257"/>
      <c r="G40" s="25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191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9" t="s">
        <v>233</v>
      </c>
      <c r="D41" s="180"/>
      <c r="E41" s="181">
        <v>9.6434999999999995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193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6">
        <v>12</v>
      </c>
      <c r="B42" s="167" t="s">
        <v>234</v>
      </c>
      <c r="C42" s="176" t="s">
        <v>235</v>
      </c>
      <c r="D42" s="168" t="s">
        <v>236</v>
      </c>
      <c r="E42" s="169">
        <v>33.799999999999997</v>
      </c>
      <c r="F42" s="170"/>
      <c r="G42" s="171">
        <f>ROUND(E42*F42,2)</f>
        <v>0</v>
      </c>
      <c r="H42" s="170">
        <v>22.62</v>
      </c>
      <c r="I42" s="171">
        <f>ROUND(E42*H42,2)</f>
        <v>764.56</v>
      </c>
      <c r="J42" s="170">
        <v>104.38</v>
      </c>
      <c r="K42" s="171">
        <f>ROUND(E42*J42,2)</f>
        <v>3528.04</v>
      </c>
      <c r="L42" s="171">
        <v>21</v>
      </c>
      <c r="M42" s="171">
        <f>G42*(1+L42/100)</f>
        <v>0</v>
      </c>
      <c r="N42" s="171">
        <v>1.0200000000000001E-3</v>
      </c>
      <c r="O42" s="171">
        <f>ROUND(E42*N42,2)</f>
        <v>0.03</v>
      </c>
      <c r="P42" s="171">
        <v>0</v>
      </c>
      <c r="Q42" s="171">
        <f>ROUND(E42*P42,2)</f>
        <v>0</v>
      </c>
      <c r="R42" s="171" t="s">
        <v>201</v>
      </c>
      <c r="S42" s="171" t="s">
        <v>169</v>
      </c>
      <c r="T42" s="172" t="s">
        <v>187</v>
      </c>
      <c r="U42" s="158">
        <v>0.223</v>
      </c>
      <c r="V42" s="158">
        <f>ROUND(E42*U42,2)</f>
        <v>7.54</v>
      </c>
      <c r="W42" s="158"/>
      <c r="X42" s="158" t="s">
        <v>188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256" t="s">
        <v>237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191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58" t="s">
        <v>238</v>
      </c>
      <c r="D44" s="259"/>
      <c r="E44" s="259"/>
      <c r="F44" s="259"/>
      <c r="G44" s="259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173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239</v>
      </c>
      <c r="D45" s="180"/>
      <c r="E45" s="181">
        <v>9.9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193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9" t="s">
        <v>240</v>
      </c>
      <c r="D46" s="180"/>
      <c r="E46" s="181">
        <v>4.0999999999999996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193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9" t="s">
        <v>241</v>
      </c>
      <c r="D47" s="180"/>
      <c r="E47" s="181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193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9" t="s">
        <v>242</v>
      </c>
      <c r="D48" s="180"/>
      <c r="E48" s="181">
        <v>13.2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193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243</v>
      </c>
      <c r="D49" s="180"/>
      <c r="E49" s="181">
        <v>6.6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193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6">
        <v>13</v>
      </c>
      <c r="B50" s="167" t="s">
        <v>244</v>
      </c>
      <c r="C50" s="176" t="s">
        <v>245</v>
      </c>
      <c r="D50" s="168" t="s">
        <v>228</v>
      </c>
      <c r="E50" s="169">
        <v>6.0720000000000001</v>
      </c>
      <c r="F50" s="170"/>
      <c r="G50" s="171">
        <f>ROUND(E50*F50,2)</f>
        <v>0</v>
      </c>
      <c r="H50" s="170">
        <v>382.78</v>
      </c>
      <c r="I50" s="171">
        <f>ROUND(E50*H50,2)</f>
        <v>2324.2399999999998</v>
      </c>
      <c r="J50" s="170">
        <v>349.22</v>
      </c>
      <c r="K50" s="171">
        <f>ROUND(E50*J50,2)</f>
        <v>2120.46</v>
      </c>
      <c r="L50" s="171">
        <v>21</v>
      </c>
      <c r="M50" s="171">
        <f>G50*(1+L50/100)</f>
        <v>0</v>
      </c>
      <c r="N50" s="171">
        <v>5.5750000000000001E-2</v>
      </c>
      <c r="O50" s="171">
        <f>ROUND(E50*N50,2)</f>
        <v>0.34</v>
      </c>
      <c r="P50" s="171">
        <v>0</v>
      </c>
      <c r="Q50" s="171">
        <f>ROUND(E50*P50,2)</f>
        <v>0</v>
      </c>
      <c r="R50" s="171" t="s">
        <v>201</v>
      </c>
      <c r="S50" s="171" t="s">
        <v>169</v>
      </c>
      <c r="T50" s="172" t="s">
        <v>187</v>
      </c>
      <c r="U50" s="158">
        <v>0.75800000000000001</v>
      </c>
      <c r="V50" s="158">
        <f>ROUND(E50*U50,2)</f>
        <v>4.5999999999999996</v>
      </c>
      <c r="W50" s="158"/>
      <c r="X50" s="158" t="s">
        <v>188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9" t="s">
        <v>241</v>
      </c>
      <c r="D51" s="180"/>
      <c r="E51" s="181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193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246</v>
      </c>
      <c r="D52" s="180"/>
      <c r="E52" s="181">
        <v>4.1909999999999998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193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9" t="s">
        <v>247</v>
      </c>
      <c r="D53" s="180"/>
      <c r="E53" s="181">
        <v>1.881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193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6">
        <v>14</v>
      </c>
      <c r="B54" s="167" t="s">
        <v>248</v>
      </c>
      <c r="C54" s="176" t="s">
        <v>249</v>
      </c>
      <c r="D54" s="168" t="s">
        <v>228</v>
      </c>
      <c r="E54" s="169">
        <v>0.75600000000000001</v>
      </c>
      <c r="F54" s="170"/>
      <c r="G54" s="171">
        <f>ROUND(E54*F54,2)</f>
        <v>0</v>
      </c>
      <c r="H54" s="170">
        <v>390.88</v>
      </c>
      <c r="I54" s="171">
        <f>ROUND(E54*H54,2)</f>
        <v>295.51</v>
      </c>
      <c r="J54" s="170">
        <v>566.12</v>
      </c>
      <c r="K54" s="171">
        <f>ROUND(E54*J54,2)</f>
        <v>427.99</v>
      </c>
      <c r="L54" s="171">
        <v>21</v>
      </c>
      <c r="M54" s="171">
        <f>G54*(1+L54/100)</f>
        <v>0</v>
      </c>
      <c r="N54" s="171">
        <v>0.15679999999999999</v>
      </c>
      <c r="O54" s="171">
        <f>ROUND(E54*N54,2)</f>
        <v>0.12</v>
      </c>
      <c r="P54" s="171">
        <v>0</v>
      </c>
      <c r="Q54" s="171">
        <f>ROUND(E54*P54,2)</f>
        <v>0</v>
      </c>
      <c r="R54" s="171" t="s">
        <v>201</v>
      </c>
      <c r="S54" s="171" t="s">
        <v>169</v>
      </c>
      <c r="T54" s="172" t="s">
        <v>187</v>
      </c>
      <c r="U54" s="158">
        <v>1.2225999999999999</v>
      </c>
      <c r="V54" s="158">
        <f>ROUND(E54*U54,2)</f>
        <v>0.92</v>
      </c>
      <c r="W54" s="158"/>
      <c r="X54" s="158" t="s">
        <v>188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56" t="s">
        <v>250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191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9" t="s">
        <v>251</v>
      </c>
      <c r="D56" s="180"/>
      <c r="E56" s="181">
        <v>0.75600000000000001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193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66">
        <v>15</v>
      </c>
      <c r="B57" s="167" t="s">
        <v>252</v>
      </c>
      <c r="C57" s="176" t="s">
        <v>253</v>
      </c>
      <c r="D57" s="168" t="s">
        <v>228</v>
      </c>
      <c r="E57" s="169">
        <v>2.61</v>
      </c>
      <c r="F57" s="170"/>
      <c r="G57" s="171">
        <f>ROUND(E57*F57,2)</f>
        <v>0</v>
      </c>
      <c r="H57" s="170">
        <v>56.09</v>
      </c>
      <c r="I57" s="171">
        <f>ROUND(E57*H57,2)</f>
        <v>146.38999999999999</v>
      </c>
      <c r="J57" s="170">
        <v>377.91</v>
      </c>
      <c r="K57" s="171">
        <f>ROUND(E57*J57,2)</f>
        <v>986.35</v>
      </c>
      <c r="L57" s="171">
        <v>21</v>
      </c>
      <c r="M57" s="171">
        <f>G57*(1+L57/100)</f>
        <v>0</v>
      </c>
      <c r="N57" s="171">
        <v>5.4200000000000003E-3</v>
      </c>
      <c r="O57" s="171">
        <f>ROUND(E57*N57,2)</f>
        <v>0.01</v>
      </c>
      <c r="P57" s="171">
        <v>0</v>
      </c>
      <c r="Q57" s="171">
        <f>ROUND(E57*P57,2)</f>
        <v>0</v>
      </c>
      <c r="R57" s="171" t="s">
        <v>201</v>
      </c>
      <c r="S57" s="171" t="s">
        <v>169</v>
      </c>
      <c r="T57" s="172" t="s">
        <v>187</v>
      </c>
      <c r="U57" s="158">
        <v>0.89205000000000001</v>
      </c>
      <c r="V57" s="158">
        <f>ROUND(E57*U57,2)</f>
        <v>2.33</v>
      </c>
      <c r="W57" s="158"/>
      <c r="X57" s="158" t="s">
        <v>188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6"/>
      <c r="B58" s="157"/>
      <c r="C58" s="256" t="s">
        <v>254</v>
      </c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191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73" t="str">
        <f>C58</f>
        <v>plentování potrubí, válcovaných nosníků, výklenků nebo nik, jakéhokoliv tvaru, na jakoukoliv maltu, s potřebným vypnutím pletiva, přetažením a zakotvením drátů a provedení postřiku maltou,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9" t="s">
        <v>255</v>
      </c>
      <c r="D59" s="180"/>
      <c r="E59" s="181">
        <v>1.89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193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9" t="s">
        <v>256</v>
      </c>
      <c r="D60" s="180"/>
      <c r="E60" s="181">
        <v>0.72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193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45" outlineLevel="1" x14ac:dyDescent="0.2">
      <c r="A61" s="166">
        <v>16</v>
      </c>
      <c r="B61" s="167" t="s">
        <v>257</v>
      </c>
      <c r="C61" s="176" t="s">
        <v>258</v>
      </c>
      <c r="D61" s="168" t="s">
        <v>228</v>
      </c>
      <c r="E61" s="169">
        <v>7.02</v>
      </c>
      <c r="F61" s="170"/>
      <c r="G61" s="171">
        <f>ROUND(E61*F61,2)</f>
        <v>0</v>
      </c>
      <c r="H61" s="170">
        <v>1258.75</v>
      </c>
      <c r="I61" s="171">
        <f>ROUND(E61*H61,2)</f>
        <v>8836.43</v>
      </c>
      <c r="J61" s="170">
        <v>565.25</v>
      </c>
      <c r="K61" s="171">
        <f>ROUND(E61*J61,2)</f>
        <v>3968.06</v>
      </c>
      <c r="L61" s="171">
        <v>21</v>
      </c>
      <c r="M61" s="171">
        <f>G61*(1+L61/100)</f>
        <v>0</v>
      </c>
      <c r="N61" s="171">
        <v>2.8649999999999998E-2</v>
      </c>
      <c r="O61" s="171">
        <f>ROUND(E61*N61,2)</f>
        <v>0.2</v>
      </c>
      <c r="P61" s="171">
        <v>0</v>
      </c>
      <c r="Q61" s="171">
        <f>ROUND(E61*P61,2)</f>
        <v>0</v>
      </c>
      <c r="R61" s="171" t="s">
        <v>201</v>
      </c>
      <c r="S61" s="171" t="s">
        <v>169</v>
      </c>
      <c r="T61" s="172" t="s">
        <v>187</v>
      </c>
      <c r="U61" s="158">
        <v>1.0580000000000001</v>
      </c>
      <c r="V61" s="158">
        <f>ROUND(E61*U61,2)</f>
        <v>7.43</v>
      </c>
      <c r="W61" s="158"/>
      <c r="X61" s="158" t="s">
        <v>188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9" t="s">
        <v>259</v>
      </c>
      <c r="D62" s="180"/>
      <c r="E62" s="181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193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9" t="s">
        <v>260</v>
      </c>
      <c r="D63" s="180"/>
      <c r="E63" s="181">
        <v>7.02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193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66">
        <v>17</v>
      </c>
      <c r="B64" s="167" t="s">
        <v>261</v>
      </c>
      <c r="C64" s="176" t="s">
        <v>262</v>
      </c>
      <c r="D64" s="168" t="s">
        <v>228</v>
      </c>
      <c r="E64" s="169">
        <v>21.044499999999999</v>
      </c>
      <c r="F64" s="170"/>
      <c r="G64" s="171">
        <f>ROUND(E64*F64,2)</f>
        <v>0</v>
      </c>
      <c r="H64" s="170">
        <v>277.68</v>
      </c>
      <c r="I64" s="171">
        <f>ROUND(E64*H64,2)</f>
        <v>5843.64</v>
      </c>
      <c r="J64" s="170">
        <v>446.32</v>
      </c>
      <c r="K64" s="171">
        <f>ROUND(E64*J64,2)</f>
        <v>9392.58</v>
      </c>
      <c r="L64" s="171">
        <v>21</v>
      </c>
      <c r="M64" s="171">
        <f>G64*(1+L64/100)</f>
        <v>0</v>
      </c>
      <c r="N64" s="171">
        <v>2.1350000000000001E-2</v>
      </c>
      <c r="O64" s="171">
        <f>ROUND(E64*N64,2)</f>
        <v>0.45</v>
      </c>
      <c r="P64" s="171">
        <v>0</v>
      </c>
      <c r="Q64" s="171">
        <f>ROUND(E64*P64,2)</f>
        <v>0</v>
      </c>
      <c r="R64" s="171" t="s">
        <v>201</v>
      </c>
      <c r="S64" s="171" t="s">
        <v>169</v>
      </c>
      <c r="T64" s="172" t="s">
        <v>187</v>
      </c>
      <c r="U64" s="158">
        <v>0.95799999999999996</v>
      </c>
      <c r="V64" s="158">
        <f>ROUND(E64*U64,2)</f>
        <v>20.16</v>
      </c>
      <c r="W64" s="158"/>
      <c r="X64" s="158" t="s">
        <v>188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263</v>
      </c>
      <c r="D65" s="180"/>
      <c r="E65" s="181">
        <v>21.044499999999999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193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0" t="s">
        <v>164</v>
      </c>
      <c r="B66" s="161" t="s">
        <v>75</v>
      </c>
      <c r="C66" s="175" t="s">
        <v>76</v>
      </c>
      <c r="D66" s="162"/>
      <c r="E66" s="163"/>
      <c r="F66" s="164"/>
      <c r="G66" s="164">
        <f>SUMIF(AG67:AG105,"&lt;&gt;NOR",G67:G105)</f>
        <v>0</v>
      </c>
      <c r="H66" s="164"/>
      <c r="I66" s="164">
        <f>SUM(I67:I105)</f>
        <v>77268.860000000015</v>
      </c>
      <c r="J66" s="164"/>
      <c r="K66" s="164">
        <f>SUM(K67:K105)</f>
        <v>79659.239999999991</v>
      </c>
      <c r="L66" s="164"/>
      <c r="M66" s="164">
        <f>SUM(M67:M105)</f>
        <v>0</v>
      </c>
      <c r="N66" s="164"/>
      <c r="O66" s="164">
        <f>SUM(O67:O105)</f>
        <v>1.43</v>
      </c>
      <c r="P66" s="164"/>
      <c r="Q66" s="164">
        <f>SUM(Q67:Q105)</f>
        <v>0</v>
      </c>
      <c r="R66" s="164"/>
      <c r="S66" s="164"/>
      <c r="T66" s="165"/>
      <c r="U66" s="159"/>
      <c r="V66" s="159">
        <f>SUM(V67:V105)</f>
        <v>150.79</v>
      </c>
      <c r="W66" s="159"/>
      <c r="X66" s="159"/>
      <c r="AG66" t="s">
        <v>165</v>
      </c>
    </row>
    <row r="67" spans="1:60" ht="22.5" outlineLevel="1" x14ac:dyDescent="0.2">
      <c r="A67" s="166">
        <v>18</v>
      </c>
      <c r="B67" s="167" t="s">
        <v>264</v>
      </c>
      <c r="C67" s="176" t="s">
        <v>265</v>
      </c>
      <c r="D67" s="168" t="s">
        <v>228</v>
      </c>
      <c r="E67" s="169">
        <v>6.8</v>
      </c>
      <c r="F67" s="170"/>
      <c r="G67" s="171">
        <f>ROUND(E67*F67,2)</f>
        <v>0</v>
      </c>
      <c r="H67" s="170">
        <v>223.04</v>
      </c>
      <c r="I67" s="171">
        <f>ROUND(E67*H67,2)</f>
        <v>1516.67</v>
      </c>
      <c r="J67" s="170">
        <v>507.96</v>
      </c>
      <c r="K67" s="171">
        <f>ROUND(E67*J67,2)</f>
        <v>3454.13</v>
      </c>
      <c r="L67" s="171">
        <v>21</v>
      </c>
      <c r="M67" s="171">
        <f>G67*(1+L67/100)</f>
        <v>0</v>
      </c>
      <c r="N67" s="171">
        <v>1.1900000000000001E-2</v>
      </c>
      <c r="O67" s="171">
        <f>ROUND(E67*N67,2)</f>
        <v>0.08</v>
      </c>
      <c r="P67" s="171">
        <v>0</v>
      </c>
      <c r="Q67" s="171">
        <f>ROUND(E67*P67,2)</f>
        <v>0</v>
      </c>
      <c r="R67" s="171" t="s">
        <v>201</v>
      </c>
      <c r="S67" s="171" t="s">
        <v>169</v>
      </c>
      <c r="T67" s="172" t="s">
        <v>187</v>
      </c>
      <c r="U67" s="158">
        <v>0.95</v>
      </c>
      <c r="V67" s="158">
        <f>ROUND(E67*U67,2)</f>
        <v>6.46</v>
      </c>
      <c r="W67" s="158"/>
      <c r="X67" s="158" t="s">
        <v>188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47" t="s">
        <v>266</v>
      </c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173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9" t="s">
        <v>267</v>
      </c>
      <c r="D69" s="180"/>
      <c r="E69" s="181">
        <v>6.8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193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33.75" outlineLevel="1" x14ac:dyDescent="0.2">
      <c r="A70" s="166">
        <v>19</v>
      </c>
      <c r="B70" s="167" t="s">
        <v>268</v>
      </c>
      <c r="C70" s="176" t="s">
        <v>269</v>
      </c>
      <c r="D70" s="168" t="s">
        <v>228</v>
      </c>
      <c r="E70" s="169">
        <v>7.2</v>
      </c>
      <c r="F70" s="170"/>
      <c r="G70" s="171">
        <f>ROUND(E70*F70,2)</f>
        <v>0</v>
      </c>
      <c r="H70" s="170">
        <v>272.45</v>
      </c>
      <c r="I70" s="171">
        <f>ROUND(E70*H70,2)</f>
        <v>1961.64</v>
      </c>
      <c r="J70" s="170">
        <v>507.55</v>
      </c>
      <c r="K70" s="171">
        <f>ROUND(E70*J70,2)</f>
        <v>3654.36</v>
      </c>
      <c r="L70" s="171">
        <v>21</v>
      </c>
      <c r="M70" s="171">
        <f>G70*(1+L70/100)</f>
        <v>0</v>
      </c>
      <c r="N70" s="171">
        <v>1.201E-2</v>
      </c>
      <c r="O70" s="171">
        <f>ROUND(E70*N70,2)</f>
        <v>0.09</v>
      </c>
      <c r="P70" s="171">
        <v>0</v>
      </c>
      <c r="Q70" s="171">
        <f>ROUND(E70*P70,2)</f>
        <v>0</v>
      </c>
      <c r="R70" s="171" t="s">
        <v>201</v>
      </c>
      <c r="S70" s="171" t="s">
        <v>169</v>
      </c>
      <c r="T70" s="172" t="s">
        <v>187</v>
      </c>
      <c r="U70" s="158">
        <v>0.95</v>
      </c>
      <c r="V70" s="158">
        <f>ROUND(E70*U70,2)</f>
        <v>6.84</v>
      </c>
      <c r="W70" s="158"/>
      <c r="X70" s="158" t="s">
        <v>188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47" t="s">
        <v>266</v>
      </c>
      <c r="D71" s="248"/>
      <c r="E71" s="248"/>
      <c r="F71" s="248"/>
      <c r="G71" s="24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173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9" t="s">
        <v>270</v>
      </c>
      <c r="D72" s="180"/>
      <c r="E72" s="181">
        <v>4.7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193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9" t="s">
        <v>271</v>
      </c>
      <c r="D73" s="180"/>
      <c r="E73" s="181">
        <v>2.5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193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45" outlineLevel="1" x14ac:dyDescent="0.2">
      <c r="A74" s="166">
        <v>20</v>
      </c>
      <c r="B74" s="167" t="s">
        <v>272</v>
      </c>
      <c r="C74" s="176" t="s">
        <v>273</v>
      </c>
      <c r="D74" s="168" t="s">
        <v>228</v>
      </c>
      <c r="E74" s="169">
        <v>50.24</v>
      </c>
      <c r="F74" s="170"/>
      <c r="G74" s="171">
        <f>ROUND(E74*F74,2)</f>
        <v>0</v>
      </c>
      <c r="H74" s="170">
        <v>687</v>
      </c>
      <c r="I74" s="171">
        <f>ROUND(E74*H74,2)</f>
        <v>34514.879999999997</v>
      </c>
      <c r="J74" s="170">
        <v>577</v>
      </c>
      <c r="K74" s="171">
        <f>ROUND(E74*J74,2)</f>
        <v>28988.48</v>
      </c>
      <c r="L74" s="171">
        <v>21</v>
      </c>
      <c r="M74" s="171">
        <f>G74*(1+L74/100)</f>
        <v>0</v>
      </c>
      <c r="N74" s="171">
        <v>1.093E-2</v>
      </c>
      <c r="O74" s="171">
        <f>ROUND(E74*N74,2)</f>
        <v>0.55000000000000004</v>
      </c>
      <c r="P74" s="171">
        <v>0</v>
      </c>
      <c r="Q74" s="171">
        <f>ROUND(E74*P74,2)</f>
        <v>0</v>
      </c>
      <c r="R74" s="171" t="s">
        <v>201</v>
      </c>
      <c r="S74" s="171" t="s">
        <v>169</v>
      </c>
      <c r="T74" s="172" t="s">
        <v>187</v>
      </c>
      <c r="U74" s="158">
        <v>1.08</v>
      </c>
      <c r="V74" s="158">
        <f>ROUND(E74*U74,2)</f>
        <v>54.26</v>
      </c>
      <c r="W74" s="158"/>
      <c r="X74" s="158" t="s">
        <v>188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56" t="s">
        <v>266</v>
      </c>
      <c r="D75" s="257"/>
      <c r="E75" s="257"/>
      <c r="F75" s="257"/>
      <c r="G75" s="257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191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9" t="s">
        <v>274</v>
      </c>
      <c r="D76" s="180"/>
      <c r="E76" s="181">
        <v>46.32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193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9" t="s">
        <v>275</v>
      </c>
      <c r="D77" s="180"/>
      <c r="E77" s="181">
        <v>3.92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193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45" outlineLevel="1" x14ac:dyDescent="0.2">
      <c r="A78" s="166">
        <v>21</v>
      </c>
      <c r="B78" s="167" t="s">
        <v>276</v>
      </c>
      <c r="C78" s="176" t="s">
        <v>277</v>
      </c>
      <c r="D78" s="168" t="s">
        <v>228</v>
      </c>
      <c r="E78" s="169">
        <v>42.26</v>
      </c>
      <c r="F78" s="170"/>
      <c r="G78" s="171">
        <f>ROUND(E78*F78,2)</f>
        <v>0</v>
      </c>
      <c r="H78" s="170">
        <v>703</v>
      </c>
      <c r="I78" s="171">
        <f>ROUND(E78*H78,2)</f>
        <v>29708.78</v>
      </c>
      <c r="J78" s="170">
        <v>577</v>
      </c>
      <c r="K78" s="171">
        <f>ROUND(E78*J78,2)</f>
        <v>24384.02</v>
      </c>
      <c r="L78" s="171">
        <v>21</v>
      </c>
      <c r="M78" s="171">
        <f>G78*(1+L78/100)</f>
        <v>0</v>
      </c>
      <c r="N78" s="171">
        <v>1.1169999999999999E-2</v>
      </c>
      <c r="O78" s="171">
        <f>ROUND(E78*N78,2)</f>
        <v>0.47</v>
      </c>
      <c r="P78" s="171">
        <v>0</v>
      </c>
      <c r="Q78" s="171">
        <f>ROUND(E78*P78,2)</f>
        <v>0</v>
      </c>
      <c r="R78" s="171" t="s">
        <v>201</v>
      </c>
      <c r="S78" s="171" t="s">
        <v>169</v>
      </c>
      <c r="T78" s="172" t="s">
        <v>187</v>
      </c>
      <c r="U78" s="158">
        <v>1.08</v>
      </c>
      <c r="V78" s="158">
        <f>ROUND(E78*U78,2)</f>
        <v>45.64</v>
      </c>
      <c r="W78" s="158"/>
      <c r="X78" s="158" t="s">
        <v>188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56" t="s">
        <v>266</v>
      </c>
      <c r="D79" s="257"/>
      <c r="E79" s="257"/>
      <c r="F79" s="257"/>
      <c r="G79" s="257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191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9" t="s">
        <v>278</v>
      </c>
      <c r="D80" s="180"/>
      <c r="E80" s="181">
        <v>16.38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193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9" t="s">
        <v>279</v>
      </c>
      <c r="D81" s="180"/>
      <c r="E81" s="181">
        <v>25.88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193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22</v>
      </c>
      <c r="B82" s="167" t="s">
        <v>280</v>
      </c>
      <c r="C82" s="176" t="s">
        <v>281</v>
      </c>
      <c r="D82" s="168" t="s">
        <v>185</v>
      </c>
      <c r="E82" s="169">
        <v>11</v>
      </c>
      <c r="F82" s="170"/>
      <c r="G82" s="171">
        <f>ROUND(E82*F82,2)</f>
        <v>0</v>
      </c>
      <c r="H82" s="170">
        <v>5.86</v>
      </c>
      <c r="I82" s="171">
        <f>ROUND(E82*H82,2)</f>
        <v>64.459999999999994</v>
      </c>
      <c r="J82" s="170">
        <v>608.14</v>
      </c>
      <c r="K82" s="171">
        <f>ROUND(E82*J82,2)</f>
        <v>6689.54</v>
      </c>
      <c r="L82" s="171">
        <v>21</v>
      </c>
      <c r="M82" s="171">
        <f>G82*(1+L82/100)</f>
        <v>0</v>
      </c>
      <c r="N82" s="171">
        <v>1.6000000000000001E-4</v>
      </c>
      <c r="O82" s="171">
        <f>ROUND(E82*N82,2)</f>
        <v>0</v>
      </c>
      <c r="P82" s="171">
        <v>0</v>
      </c>
      <c r="Q82" s="171">
        <f>ROUND(E82*P82,2)</f>
        <v>0</v>
      </c>
      <c r="R82" s="171" t="s">
        <v>201</v>
      </c>
      <c r="S82" s="171" t="s">
        <v>169</v>
      </c>
      <c r="T82" s="172" t="s">
        <v>187</v>
      </c>
      <c r="U82" s="158">
        <v>1.24</v>
      </c>
      <c r="V82" s="158">
        <f>ROUND(E82*U82,2)</f>
        <v>13.64</v>
      </c>
      <c r="W82" s="158"/>
      <c r="X82" s="158" t="s">
        <v>188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47" t="s">
        <v>282</v>
      </c>
      <c r="D83" s="248"/>
      <c r="E83" s="248"/>
      <c r="F83" s="248"/>
      <c r="G83" s="24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173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9" t="s">
        <v>283</v>
      </c>
      <c r="D84" s="180"/>
      <c r="E84" s="181">
        <v>11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193</v>
      </c>
      <c r="AH84" s="149">
        <v>5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66">
        <v>23</v>
      </c>
      <c r="B85" s="167" t="s">
        <v>284</v>
      </c>
      <c r="C85" s="176" t="s">
        <v>285</v>
      </c>
      <c r="D85" s="168" t="s">
        <v>228</v>
      </c>
      <c r="E85" s="169">
        <v>12.67</v>
      </c>
      <c r="F85" s="170"/>
      <c r="G85" s="171">
        <f>ROUND(E85*F85,2)</f>
        <v>0</v>
      </c>
      <c r="H85" s="170">
        <v>289.45</v>
      </c>
      <c r="I85" s="171">
        <f>ROUND(E85*H85,2)</f>
        <v>3667.33</v>
      </c>
      <c r="J85" s="170">
        <v>507.55</v>
      </c>
      <c r="K85" s="171">
        <f>ROUND(E85*J85,2)</f>
        <v>6430.66</v>
      </c>
      <c r="L85" s="171">
        <v>21</v>
      </c>
      <c r="M85" s="171">
        <f>G85*(1+L85/100)</f>
        <v>0</v>
      </c>
      <c r="N85" s="171">
        <v>1.3690000000000001E-2</v>
      </c>
      <c r="O85" s="171">
        <f>ROUND(E85*N85,2)</f>
        <v>0.17</v>
      </c>
      <c r="P85" s="171">
        <v>0</v>
      </c>
      <c r="Q85" s="171">
        <f>ROUND(E85*P85,2)</f>
        <v>0</v>
      </c>
      <c r="R85" s="171" t="s">
        <v>201</v>
      </c>
      <c r="S85" s="171" t="s">
        <v>169</v>
      </c>
      <c r="T85" s="172" t="s">
        <v>187</v>
      </c>
      <c r="U85" s="158">
        <v>0.95</v>
      </c>
      <c r="V85" s="158">
        <f>ROUND(E85*U85,2)</f>
        <v>12.04</v>
      </c>
      <c r="W85" s="158"/>
      <c r="X85" s="158" t="s">
        <v>188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47" t="s">
        <v>286</v>
      </c>
      <c r="D86" s="248"/>
      <c r="E86" s="248"/>
      <c r="F86" s="248"/>
      <c r="G86" s="24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173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9" t="s">
        <v>287</v>
      </c>
      <c r="D87" s="180"/>
      <c r="E87" s="181">
        <v>8.19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193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9" t="s">
        <v>288</v>
      </c>
      <c r="D88" s="180"/>
      <c r="E88" s="181">
        <v>4.4800000000000004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193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82">
        <v>24</v>
      </c>
      <c r="B89" s="183" t="s">
        <v>289</v>
      </c>
      <c r="C89" s="190" t="s">
        <v>290</v>
      </c>
      <c r="D89" s="184" t="s">
        <v>228</v>
      </c>
      <c r="E89" s="185">
        <v>2.5</v>
      </c>
      <c r="F89" s="186"/>
      <c r="G89" s="187">
        <f>ROUND(E89*F89,2)</f>
        <v>0</v>
      </c>
      <c r="H89" s="186">
        <v>0</v>
      </c>
      <c r="I89" s="187">
        <f>ROUND(E89*H89,2)</f>
        <v>0</v>
      </c>
      <c r="J89" s="186">
        <v>284.5</v>
      </c>
      <c r="K89" s="187">
        <f>ROUND(E89*J89,2)</f>
        <v>711.25</v>
      </c>
      <c r="L89" s="187">
        <v>21</v>
      </c>
      <c r="M89" s="187">
        <f>G89*(1+L89/100)</f>
        <v>0</v>
      </c>
      <c r="N89" s="187">
        <v>0</v>
      </c>
      <c r="O89" s="187">
        <f>ROUND(E89*N89,2)</f>
        <v>0</v>
      </c>
      <c r="P89" s="187">
        <v>0</v>
      </c>
      <c r="Q89" s="187">
        <f>ROUND(E89*P89,2)</f>
        <v>0</v>
      </c>
      <c r="R89" s="187" t="s">
        <v>201</v>
      </c>
      <c r="S89" s="187" t="s">
        <v>169</v>
      </c>
      <c r="T89" s="188" t="s">
        <v>187</v>
      </c>
      <c r="U89" s="158">
        <v>0.57999999999999996</v>
      </c>
      <c r="V89" s="158">
        <f>ROUND(E89*U89,2)</f>
        <v>1.45</v>
      </c>
      <c r="W89" s="158"/>
      <c r="X89" s="158" t="s">
        <v>188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66">
        <v>25</v>
      </c>
      <c r="B90" s="167" t="s">
        <v>291</v>
      </c>
      <c r="C90" s="176" t="s">
        <v>292</v>
      </c>
      <c r="D90" s="168" t="s">
        <v>228</v>
      </c>
      <c r="E90" s="169">
        <v>4.7</v>
      </c>
      <c r="F90" s="170"/>
      <c r="G90" s="171">
        <f>ROUND(E90*F90,2)</f>
        <v>0</v>
      </c>
      <c r="H90" s="170">
        <v>0</v>
      </c>
      <c r="I90" s="171">
        <f>ROUND(E90*H90,2)</f>
        <v>0</v>
      </c>
      <c r="J90" s="170">
        <v>211</v>
      </c>
      <c r="K90" s="171">
        <f>ROUND(E90*J90,2)</f>
        <v>991.7</v>
      </c>
      <c r="L90" s="171">
        <v>21</v>
      </c>
      <c r="M90" s="171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1" t="s">
        <v>201</v>
      </c>
      <c r="S90" s="171" t="s">
        <v>169</v>
      </c>
      <c r="T90" s="172" t="s">
        <v>187</v>
      </c>
      <c r="U90" s="158">
        <v>0.43</v>
      </c>
      <c r="V90" s="158">
        <f>ROUND(E90*U90,2)</f>
        <v>2.02</v>
      </c>
      <c r="W90" s="158"/>
      <c r="X90" s="158" t="s">
        <v>188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9" t="s">
        <v>270</v>
      </c>
      <c r="D91" s="180"/>
      <c r="E91" s="181">
        <v>4.7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193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82">
        <v>26</v>
      </c>
      <c r="B92" s="183" t="s">
        <v>293</v>
      </c>
      <c r="C92" s="190" t="s">
        <v>294</v>
      </c>
      <c r="D92" s="184" t="s">
        <v>228</v>
      </c>
      <c r="E92" s="185">
        <v>6.8</v>
      </c>
      <c r="F92" s="186"/>
      <c r="G92" s="187">
        <f>ROUND(E92*F92,2)</f>
        <v>0</v>
      </c>
      <c r="H92" s="186">
        <v>0</v>
      </c>
      <c r="I92" s="187">
        <f>ROUND(E92*H92,2)</f>
        <v>0</v>
      </c>
      <c r="J92" s="186">
        <v>137.5</v>
      </c>
      <c r="K92" s="187">
        <f>ROUND(E92*J92,2)</f>
        <v>935</v>
      </c>
      <c r="L92" s="187">
        <v>21</v>
      </c>
      <c r="M92" s="187">
        <f>G92*(1+L92/100)</f>
        <v>0</v>
      </c>
      <c r="N92" s="187">
        <v>0</v>
      </c>
      <c r="O92" s="187">
        <f>ROUND(E92*N92,2)</f>
        <v>0</v>
      </c>
      <c r="P92" s="187">
        <v>0</v>
      </c>
      <c r="Q92" s="187">
        <f>ROUND(E92*P92,2)</f>
        <v>0</v>
      </c>
      <c r="R92" s="187" t="s">
        <v>201</v>
      </c>
      <c r="S92" s="187" t="s">
        <v>169</v>
      </c>
      <c r="T92" s="188" t="s">
        <v>187</v>
      </c>
      <c r="U92" s="158">
        <v>0.28000000000000003</v>
      </c>
      <c r="V92" s="158">
        <f>ROUND(E92*U92,2)</f>
        <v>1.9</v>
      </c>
      <c r="W92" s="158"/>
      <c r="X92" s="158" t="s">
        <v>188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33.75" outlineLevel="1" x14ac:dyDescent="0.2">
      <c r="A93" s="166">
        <v>27</v>
      </c>
      <c r="B93" s="167" t="s">
        <v>295</v>
      </c>
      <c r="C93" s="176" t="s">
        <v>296</v>
      </c>
      <c r="D93" s="168" t="s">
        <v>236</v>
      </c>
      <c r="E93" s="169">
        <v>2.7</v>
      </c>
      <c r="F93" s="170"/>
      <c r="G93" s="171">
        <f>ROUND(E93*F93,2)</f>
        <v>0</v>
      </c>
      <c r="H93" s="170">
        <v>361.44</v>
      </c>
      <c r="I93" s="171">
        <f>ROUND(E93*H93,2)</f>
        <v>975.89</v>
      </c>
      <c r="J93" s="170">
        <v>1015.56</v>
      </c>
      <c r="K93" s="171">
        <f>ROUND(E93*J93,2)</f>
        <v>2742.01</v>
      </c>
      <c r="L93" s="171">
        <v>21</v>
      </c>
      <c r="M93" s="171">
        <f>G93*(1+L93/100)</f>
        <v>0</v>
      </c>
      <c r="N93" s="171">
        <v>2.0219999999999998E-2</v>
      </c>
      <c r="O93" s="171">
        <f>ROUND(E93*N93,2)</f>
        <v>0.05</v>
      </c>
      <c r="P93" s="171">
        <v>0</v>
      </c>
      <c r="Q93" s="171">
        <f>ROUND(E93*P93,2)</f>
        <v>0</v>
      </c>
      <c r="R93" s="171" t="s">
        <v>201</v>
      </c>
      <c r="S93" s="171" t="s">
        <v>169</v>
      </c>
      <c r="T93" s="172" t="s">
        <v>187</v>
      </c>
      <c r="U93" s="158">
        <v>1.9</v>
      </c>
      <c r="V93" s="158">
        <f>ROUND(E93*U93,2)</f>
        <v>5.13</v>
      </c>
      <c r="W93" s="158"/>
      <c r="X93" s="158" t="s">
        <v>188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47" t="s">
        <v>832</v>
      </c>
      <c r="D94" s="248"/>
      <c r="E94" s="248"/>
      <c r="F94" s="248"/>
      <c r="G94" s="24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173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58" t="s">
        <v>297</v>
      </c>
      <c r="D95" s="259"/>
      <c r="E95" s="259"/>
      <c r="F95" s="259"/>
      <c r="G95" s="259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173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258" t="s">
        <v>298</v>
      </c>
      <c r="D96" s="259"/>
      <c r="E96" s="259"/>
      <c r="F96" s="259"/>
      <c r="G96" s="259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173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58" t="s">
        <v>299</v>
      </c>
      <c r="D97" s="259"/>
      <c r="E97" s="259"/>
      <c r="F97" s="259"/>
      <c r="G97" s="259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173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73" t="str">
        <f>C97</f>
        <v>- standardního tmelení Q2, to je: základní tmelení Q1+ dodatečné tmelení (tmelení najemno) a případné přebroušení.</v>
      </c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9" t="s">
        <v>300</v>
      </c>
      <c r="D98" s="180"/>
      <c r="E98" s="181">
        <v>2.7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193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66">
        <v>28</v>
      </c>
      <c r="B99" s="167" t="s">
        <v>301</v>
      </c>
      <c r="C99" s="176" t="s">
        <v>302</v>
      </c>
      <c r="D99" s="168" t="s">
        <v>228</v>
      </c>
      <c r="E99" s="169">
        <v>1.4</v>
      </c>
      <c r="F99" s="170"/>
      <c r="G99" s="171">
        <f>ROUND(E99*F99,2)</f>
        <v>0</v>
      </c>
      <c r="H99" s="170">
        <v>1117.6500000000001</v>
      </c>
      <c r="I99" s="171">
        <f>ROUND(E99*H99,2)</f>
        <v>1564.71</v>
      </c>
      <c r="J99" s="170">
        <v>484.35</v>
      </c>
      <c r="K99" s="171">
        <f>ROUND(E99*J99,2)</f>
        <v>678.09</v>
      </c>
      <c r="L99" s="171">
        <v>21</v>
      </c>
      <c r="M99" s="171">
        <f>G99*(1+L99/100)</f>
        <v>0</v>
      </c>
      <c r="N99" s="171">
        <v>4.2700000000000004E-3</v>
      </c>
      <c r="O99" s="171">
        <f>ROUND(E99*N99,2)</f>
        <v>0.01</v>
      </c>
      <c r="P99" s="171">
        <v>0</v>
      </c>
      <c r="Q99" s="171">
        <f>ROUND(E99*P99,2)</f>
        <v>0</v>
      </c>
      <c r="R99" s="171" t="s">
        <v>303</v>
      </c>
      <c r="S99" s="171" t="s">
        <v>169</v>
      </c>
      <c r="T99" s="172" t="s">
        <v>187</v>
      </c>
      <c r="U99" s="158">
        <v>1.00983</v>
      </c>
      <c r="V99" s="158">
        <f>ROUND(E99*U99,2)</f>
        <v>1.41</v>
      </c>
      <c r="W99" s="158"/>
      <c r="X99" s="158" t="s">
        <v>304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305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9" t="s">
        <v>306</v>
      </c>
      <c r="D100" s="180"/>
      <c r="E100" s="181">
        <v>1.4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193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66">
        <v>29</v>
      </c>
      <c r="B101" s="167" t="s">
        <v>307</v>
      </c>
      <c r="C101" s="176" t="s">
        <v>308</v>
      </c>
      <c r="D101" s="168" t="s">
        <v>185</v>
      </c>
      <c r="E101" s="169">
        <v>11</v>
      </c>
      <c r="F101" s="170"/>
      <c r="G101" s="171">
        <f>ROUND(E101*F101,2)</f>
        <v>0</v>
      </c>
      <c r="H101" s="170">
        <v>299.5</v>
      </c>
      <c r="I101" s="171">
        <f>ROUND(E101*H101,2)</f>
        <v>3294.5</v>
      </c>
      <c r="J101" s="170">
        <v>0</v>
      </c>
      <c r="K101" s="171">
        <f>ROUND(E101*J101,2)</f>
        <v>0</v>
      </c>
      <c r="L101" s="171">
        <v>21</v>
      </c>
      <c r="M101" s="171">
        <f>G101*(1+L101/100)</f>
        <v>0</v>
      </c>
      <c r="N101" s="171">
        <v>8.0000000000000004E-4</v>
      </c>
      <c r="O101" s="171">
        <f>ROUND(E101*N101,2)</f>
        <v>0.01</v>
      </c>
      <c r="P101" s="171">
        <v>0</v>
      </c>
      <c r="Q101" s="171">
        <f>ROUND(E101*P101,2)</f>
        <v>0</v>
      </c>
      <c r="R101" s="171" t="s">
        <v>309</v>
      </c>
      <c r="S101" s="171" t="s">
        <v>169</v>
      </c>
      <c r="T101" s="172" t="s">
        <v>187</v>
      </c>
      <c r="U101" s="158">
        <v>0</v>
      </c>
      <c r="V101" s="158">
        <f>ROUND(E101*U101,2)</f>
        <v>0</v>
      </c>
      <c r="W101" s="158"/>
      <c r="X101" s="158" t="s">
        <v>310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311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9" t="s">
        <v>312</v>
      </c>
      <c r="D102" s="180"/>
      <c r="E102" s="181">
        <v>3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193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9" t="s">
        <v>313</v>
      </c>
      <c r="D103" s="180"/>
      <c r="E103" s="181">
        <v>3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193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9" t="s">
        <v>314</v>
      </c>
      <c r="D104" s="180"/>
      <c r="E104" s="181">
        <v>3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193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9" t="s">
        <v>315</v>
      </c>
      <c r="D105" s="180"/>
      <c r="E105" s="181">
        <v>2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193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0" t="s">
        <v>164</v>
      </c>
      <c r="B106" s="161" t="s">
        <v>77</v>
      </c>
      <c r="C106" s="175" t="s">
        <v>78</v>
      </c>
      <c r="D106" s="162"/>
      <c r="E106" s="163"/>
      <c r="F106" s="164"/>
      <c r="G106" s="164">
        <f>SUMIF(AG107:AG109,"&lt;&gt;NOR",G107:G109)</f>
        <v>0</v>
      </c>
      <c r="H106" s="164"/>
      <c r="I106" s="164">
        <f>SUM(I107:I109)</f>
        <v>66606.48</v>
      </c>
      <c r="J106" s="164"/>
      <c r="K106" s="164">
        <f>SUM(K107:K109)</f>
        <v>6006.03</v>
      </c>
      <c r="L106" s="164"/>
      <c r="M106" s="164">
        <f>SUM(M107:M109)</f>
        <v>0</v>
      </c>
      <c r="N106" s="164"/>
      <c r="O106" s="164">
        <f>SUM(O107:O109)</f>
        <v>1.54</v>
      </c>
      <c r="P106" s="164"/>
      <c r="Q106" s="164">
        <f>SUM(Q107:Q109)</f>
        <v>0</v>
      </c>
      <c r="R106" s="164"/>
      <c r="S106" s="164"/>
      <c r="T106" s="165"/>
      <c r="U106" s="159"/>
      <c r="V106" s="159">
        <f>SUM(V107:V109)</f>
        <v>13.88</v>
      </c>
      <c r="W106" s="159"/>
      <c r="X106" s="159"/>
      <c r="AG106" t="s">
        <v>165</v>
      </c>
    </row>
    <row r="107" spans="1:60" ht="22.5" outlineLevel="1" x14ac:dyDescent="0.2">
      <c r="A107" s="166">
        <v>30</v>
      </c>
      <c r="B107" s="167" t="s">
        <v>316</v>
      </c>
      <c r="C107" s="176" t="s">
        <v>317</v>
      </c>
      <c r="D107" s="168" t="s">
        <v>228</v>
      </c>
      <c r="E107" s="169">
        <v>92.5</v>
      </c>
      <c r="F107" s="170"/>
      <c r="G107" s="171">
        <f>ROUND(E107*F107,2)</f>
        <v>0</v>
      </c>
      <c r="H107" s="170">
        <v>720.07</v>
      </c>
      <c r="I107" s="171">
        <f>ROUND(E107*H107,2)</f>
        <v>66606.48</v>
      </c>
      <c r="J107" s="170">
        <v>64.930000000000007</v>
      </c>
      <c r="K107" s="171">
        <f>ROUND(E107*J107,2)</f>
        <v>6006.03</v>
      </c>
      <c r="L107" s="171">
        <v>21</v>
      </c>
      <c r="M107" s="171">
        <f>G107*(1+L107/100)</f>
        <v>0</v>
      </c>
      <c r="N107" s="171">
        <v>1.6639999999999999E-2</v>
      </c>
      <c r="O107" s="171">
        <f>ROUND(E107*N107,2)</f>
        <v>1.54</v>
      </c>
      <c r="P107" s="171">
        <v>0</v>
      </c>
      <c r="Q107" s="171">
        <f>ROUND(E107*P107,2)</f>
        <v>0</v>
      </c>
      <c r="R107" s="171" t="s">
        <v>318</v>
      </c>
      <c r="S107" s="171" t="s">
        <v>169</v>
      </c>
      <c r="T107" s="172" t="s">
        <v>187</v>
      </c>
      <c r="U107" s="158">
        <v>0.15</v>
      </c>
      <c r="V107" s="158">
        <f>ROUND(E107*U107,2)</f>
        <v>13.88</v>
      </c>
      <c r="W107" s="158"/>
      <c r="X107" s="158" t="s">
        <v>188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9" t="s">
        <v>319</v>
      </c>
      <c r="D108" s="180"/>
      <c r="E108" s="181">
        <v>62.7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193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9" t="s">
        <v>320</v>
      </c>
      <c r="D109" s="180"/>
      <c r="E109" s="181">
        <v>29.8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193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60" t="s">
        <v>164</v>
      </c>
      <c r="B110" s="161" t="s">
        <v>79</v>
      </c>
      <c r="C110" s="175" t="s">
        <v>80</v>
      </c>
      <c r="D110" s="162"/>
      <c r="E110" s="163"/>
      <c r="F110" s="164"/>
      <c r="G110" s="164">
        <f>SUMIF(AG111:AG165,"&lt;&gt;NOR",G111:G165)</f>
        <v>0</v>
      </c>
      <c r="H110" s="164"/>
      <c r="I110" s="164">
        <f>SUM(I111:I165)</f>
        <v>10791.96</v>
      </c>
      <c r="J110" s="164"/>
      <c r="K110" s="164">
        <f>SUM(K111:K165)</f>
        <v>38402.239999999991</v>
      </c>
      <c r="L110" s="164"/>
      <c r="M110" s="164">
        <f>SUM(M111:M165)</f>
        <v>0</v>
      </c>
      <c r="N110" s="164"/>
      <c r="O110" s="164">
        <f>SUM(O111:O165)</f>
        <v>1.5299999999999998</v>
      </c>
      <c r="P110" s="164"/>
      <c r="Q110" s="164">
        <f>SUM(Q111:Q165)</f>
        <v>0</v>
      </c>
      <c r="R110" s="164"/>
      <c r="S110" s="164"/>
      <c r="T110" s="165"/>
      <c r="U110" s="159"/>
      <c r="V110" s="159">
        <f>SUM(V111:V165)</f>
        <v>80.569999999999993</v>
      </c>
      <c r="W110" s="159"/>
      <c r="X110" s="159"/>
      <c r="AG110" t="s">
        <v>165</v>
      </c>
    </row>
    <row r="111" spans="1:60" ht="22.5" outlineLevel="1" x14ac:dyDescent="0.2">
      <c r="A111" s="166">
        <v>31</v>
      </c>
      <c r="B111" s="167" t="s">
        <v>321</v>
      </c>
      <c r="C111" s="176" t="s">
        <v>322</v>
      </c>
      <c r="D111" s="168" t="s">
        <v>228</v>
      </c>
      <c r="E111" s="169">
        <v>20.3535</v>
      </c>
      <c r="F111" s="170"/>
      <c r="G111" s="171">
        <f>ROUND(E111*F111,2)</f>
        <v>0</v>
      </c>
      <c r="H111" s="170">
        <v>27.6</v>
      </c>
      <c r="I111" s="171">
        <f>ROUND(E111*H111,2)</f>
        <v>561.76</v>
      </c>
      <c r="J111" s="170">
        <v>37.700000000000003</v>
      </c>
      <c r="K111" s="171">
        <f>ROUND(E111*J111,2)</f>
        <v>767.33</v>
      </c>
      <c r="L111" s="171">
        <v>21</v>
      </c>
      <c r="M111" s="171">
        <f>G111*(1+L111/100)</f>
        <v>0</v>
      </c>
      <c r="N111" s="171">
        <v>3.2000000000000003E-4</v>
      </c>
      <c r="O111" s="171">
        <f>ROUND(E111*N111,2)</f>
        <v>0.01</v>
      </c>
      <c r="P111" s="171">
        <v>0</v>
      </c>
      <c r="Q111" s="171">
        <f>ROUND(E111*P111,2)</f>
        <v>0</v>
      </c>
      <c r="R111" s="171" t="s">
        <v>201</v>
      </c>
      <c r="S111" s="171" t="s">
        <v>169</v>
      </c>
      <c r="T111" s="172" t="s">
        <v>187</v>
      </c>
      <c r="U111" s="158">
        <v>8.8999999999999996E-2</v>
      </c>
      <c r="V111" s="158">
        <f>ROUND(E111*U111,2)</f>
        <v>1.81</v>
      </c>
      <c r="W111" s="158"/>
      <c r="X111" s="158" t="s">
        <v>188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56" t="s">
        <v>323</v>
      </c>
      <c r="D112" s="257"/>
      <c r="E112" s="257"/>
      <c r="F112" s="257"/>
      <c r="G112" s="257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191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9" t="s">
        <v>324</v>
      </c>
      <c r="D113" s="180"/>
      <c r="E113" s="181">
        <v>3.28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193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9" t="s">
        <v>325</v>
      </c>
      <c r="D114" s="180"/>
      <c r="E114" s="181">
        <v>1.7835000000000001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193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9" t="s">
        <v>326</v>
      </c>
      <c r="D115" s="180"/>
      <c r="E115" s="181">
        <v>2.0499999999999998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193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9" t="s">
        <v>327</v>
      </c>
      <c r="D116" s="180"/>
      <c r="E116" s="181">
        <v>4.5529999999999999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193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9" t="s">
        <v>328</v>
      </c>
      <c r="D117" s="180"/>
      <c r="E117" s="181">
        <v>5.4859999999999998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193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56"/>
      <c r="B118" s="157"/>
      <c r="C118" s="189" t="s">
        <v>329</v>
      </c>
      <c r="D118" s="180"/>
      <c r="E118" s="181">
        <v>3.2010000000000001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193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66">
        <v>32</v>
      </c>
      <c r="B119" s="167" t="s">
        <v>330</v>
      </c>
      <c r="C119" s="176" t="s">
        <v>331</v>
      </c>
      <c r="D119" s="168" t="s">
        <v>228</v>
      </c>
      <c r="E119" s="169">
        <v>20.3535</v>
      </c>
      <c r="F119" s="170"/>
      <c r="G119" s="171">
        <f>ROUND(E119*F119,2)</f>
        <v>0</v>
      </c>
      <c r="H119" s="170">
        <v>24.78</v>
      </c>
      <c r="I119" s="171">
        <f>ROUND(E119*H119,2)</f>
        <v>504.36</v>
      </c>
      <c r="J119" s="170">
        <v>115.22</v>
      </c>
      <c r="K119" s="171">
        <f>ROUND(E119*J119,2)</f>
        <v>2345.13</v>
      </c>
      <c r="L119" s="171">
        <v>21</v>
      </c>
      <c r="M119" s="171">
        <f>G119*(1+L119/100)</f>
        <v>0</v>
      </c>
      <c r="N119" s="171">
        <v>4.8999999999999998E-3</v>
      </c>
      <c r="O119" s="171">
        <f>ROUND(E119*N119,2)</f>
        <v>0.1</v>
      </c>
      <c r="P119" s="171">
        <v>0</v>
      </c>
      <c r="Q119" s="171">
        <f>ROUND(E119*P119,2)</f>
        <v>0</v>
      </c>
      <c r="R119" s="171" t="s">
        <v>201</v>
      </c>
      <c r="S119" s="171" t="s">
        <v>169</v>
      </c>
      <c r="T119" s="172" t="s">
        <v>187</v>
      </c>
      <c r="U119" s="158">
        <v>0.25</v>
      </c>
      <c r="V119" s="158">
        <f>ROUND(E119*U119,2)</f>
        <v>5.09</v>
      </c>
      <c r="W119" s="158"/>
      <c r="X119" s="158" t="s">
        <v>188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56" t="s">
        <v>323</v>
      </c>
      <c r="D120" s="257"/>
      <c r="E120" s="257"/>
      <c r="F120" s="257"/>
      <c r="G120" s="257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191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6">
        <v>33</v>
      </c>
      <c r="B121" s="167" t="s">
        <v>332</v>
      </c>
      <c r="C121" s="176" t="s">
        <v>333</v>
      </c>
      <c r="D121" s="168" t="s">
        <v>228</v>
      </c>
      <c r="E121" s="169">
        <v>36.490929999999999</v>
      </c>
      <c r="F121" s="170"/>
      <c r="G121" s="171">
        <f>ROUND(E121*F121,2)</f>
        <v>0</v>
      </c>
      <c r="H121" s="170">
        <v>13.56</v>
      </c>
      <c r="I121" s="171">
        <f>ROUND(E121*H121,2)</f>
        <v>494.82</v>
      </c>
      <c r="J121" s="170">
        <v>33.04</v>
      </c>
      <c r="K121" s="171">
        <f>ROUND(E121*J121,2)</f>
        <v>1205.6600000000001</v>
      </c>
      <c r="L121" s="171">
        <v>21</v>
      </c>
      <c r="M121" s="171">
        <f>G121*(1+L121/100)</f>
        <v>0</v>
      </c>
      <c r="N121" s="171">
        <v>4.0000000000000003E-5</v>
      </c>
      <c r="O121" s="171">
        <f>ROUND(E121*N121,2)</f>
        <v>0</v>
      </c>
      <c r="P121" s="171">
        <v>0</v>
      </c>
      <c r="Q121" s="171">
        <f>ROUND(E121*P121,2)</f>
        <v>0</v>
      </c>
      <c r="R121" s="171" t="s">
        <v>201</v>
      </c>
      <c r="S121" s="171" t="s">
        <v>169</v>
      </c>
      <c r="T121" s="172" t="s">
        <v>187</v>
      </c>
      <c r="U121" s="158">
        <v>7.8E-2</v>
      </c>
      <c r="V121" s="158">
        <f>ROUND(E121*U121,2)</f>
        <v>2.85</v>
      </c>
      <c r="W121" s="158"/>
      <c r="X121" s="158" t="s">
        <v>188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189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56"/>
      <c r="B122" s="157"/>
      <c r="C122" s="256" t="s">
        <v>334</v>
      </c>
      <c r="D122" s="257"/>
      <c r="E122" s="257"/>
      <c r="F122" s="257"/>
      <c r="G122" s="257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191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73" t="str">
        <f>C122</f>
        <v>které se zřizují před úpravami povrchu, a obalení osazených dveřních zárubní před znečištěním při úpravách povrchu nástřikem plastických maltovin včetně pozdějšího odkrytí,</v>
      </c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9" t="s">
        <v>335</v>
      </c>
      <c r="D123" s="180"/>
      <c r="E123" s="181">
        <v>36.490929999999999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193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66">
        <v>34</v>
      </c>
      <c r="B124" s="167" t="s">
        <v>336</v>
      </c>
      <c r="C124" s="176" t="s">
        <v>337</v>
      </c>
      <c r="D124" s="168" t="s">
        <v>185</v>
      </c>
      <c r="E124" s="169">
        <v>3</v>
      </c>
      <c r="F124" s="170"/>
      <c r="G124" s="171">
        <f>ROUND(E124*F124,2)</f>
        <v>0</v>
      </c>
      <c r="H124" s="170">
        <v>164.79</v>
      </c>
      <c r="I124" s="171">
        <f>ROUND(E124*H124,2)</f>
        <v>494.37</v>
      </c>
      <c r="J124" s="170">
        <v>429.21</v>
      </c>
      <c r="K124" s="171">
        <f>ROUND(E124*J124,2)</f>
        <v>1287.6300000000001</v>
      </c>
      <c r="L124" s="171">
        <v>21</v>
      </c>
      <c r="M124" s="171">
        <f>G124*(1+L124/100)</f>
        <v>0</v>
      </c>
      <c r="N124" s="171">
        <v>3.5619999999999999E-2</v>
      </c>
      <c r="O124" s="171">
        <f>ROUND(E124*N124,2)</f>
        <v>0.11</v>
      </c>
      <c r="P124" s="171">
        <v>0</v>
      </c>
      <c r="Q124" s="171">
        <f>ROUND(E124*P124,2)</f>
        <v>0</v>
      </c>
      <c r="R124" s="171" t="s">
        <v>186</v>
      </c>
      <c r="S124" s="171" t="s">
        <v>169</v>
      </c>
      <c r="T124" s="172" t="s">
        <v>187</v>
      </c>
      <c r="U124" s="158">
        <v>0.88292999999999999</v>
      </c>
      <c r="V124" s="158">
        <f>ROUND(E124*U124,2)</f>
        <v>2.65</v>
      </c>
      <c r="W124" s="158"/>
      <c r="X124" s="158" t="s">
        <v>188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256" t="s">
        <v>338</v>
      </c>
      <c r="D125" s="257"/>
      <c r="E125" s="257"/>
      <c r="F125" s="257"/>
      <c r="G125" s="257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191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73" t="str">
        <f>C125</f>
        <v>jakoukoliv maltou, z pomocného pracovního lešení o výšce podlahy do 1900 mm a pro zatížení do 1,5 kPa,</v>
      </c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9" t="s">
        <v>339</v>
      </c>
      <c r="D126" s="180"/>
      <c r="E126" s="181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193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9" t="s">
        <v>340</v>
      </c>
      <c r="D127" s="180"/>
      <c r="E127" s="181">
        <v>2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193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9" t="s">
        <v>192</v>
      </c>
      <c r="D128" s="180"/>
      <c r="E128" s="181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193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6">
        <v>35</v>
      </c>
      <c r="B129" s="167" t="s">
        <v>341</v>
      </c>
      <c r="C129" s="176" t="s">
        <v>342</v>
      </c>
      <c r="D129" s="168" t="s">
        <v>236</v>
      </c>
      <c r="E129" s="169">
        <v>54.65</v>
      </c>
      <c r="F129" s="170"/>
      <c r="G129" s="171">
        <f>ROUND(E129*F129,2)</f>
        <v>0</v>
      </c>
      <c r="H129" s="170">
        <v>8.99</v>
      </c>
      <c r="I129" s="171">
        <f>ROUND(E129*H129,2)</f>
        <v>491.3</v>
      </c>
      <c r="J129" s="170">
        <v>77.209999999999994</v>
      </c>
      <c r="K129" s="171">
        <f>ROUND(E129*J129,2)</f>
        <v>4219.53</v>
      </c>
      <c r="L129" s="171">
        <v>21</v>
      </c>
      <c r="M129" s="171">
        <f>G129*(1+L129/100)</f>
        <v>0</v>
      </c>
      <c r="N129" s="171">
        <v>2.3800000000000002E-3</v>
      </c>
      <c r="O129" s="171">
        <f>ROUND(E129*N129,2)</f>
        <v>0.13</v>
      </c>
      <c r="P129" s="171">
        <v>0</v>
      </c>
      <c r="Q129" s="171">
        <f>ROUND(E129*P129,2)</f>
        <v>0</v>
      </c>
      <c r="R129" s="171" t="s">
        <v>186</v>
      </c>
      <c r="S129" s="171" t="s">
        <v>169</v>
      </c>
      <c r="T129" s="172" t="s">
        <v>187</v>
      </c>
      <c r="U129" s="158">
        <v>0.18232999999999999</v>
      </c>
      <c r="V129" s="158">
        <f>ROUND(E129*U129,2)</f>
        <v>9.9600000000000009</v>
      </c>
      <c r="W129" s="158"/>
      <c r="X129" s="158" t="s">
        <v>188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9" t="s">
        <v>343</v>
      </c>
      <c r="D130" s="180"/>
      <c r="E130" s="181">
        <v>19.8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193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9" t="s">
        <v>344</v>
      </c>
      <c r="D131" s="180"/>
      <c r="E131" s="181">
        <v>10.1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193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9" t="s">
        <v>345</v>
      </c>
      <c r="D132" s="180"/>
      <c r="E132" s="181">
        <v>9.9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193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9" t="s">
        <v>346</v>
      </c>
      <c r="D133" s="180"/>
      <c r="E133" s="181">
        <v>4.95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193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9" t="s">
        <v>347</v>
      </c>
      <c r="D134" s="180"/>
      <c r="E134" s="181">
        <v>9.9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193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66">
        <v>36</v>
      </c>
      <c r="B135" s="167" t="s">
        <v>348</v>
      </c>
      <c r="C135" s="176" t="s">
        <v>349</v>
      </c>
      <c r="D135" s="168" t="s">
        <v>228</v>
      </c>
      <c r="E135" s="169">
        <v>154.93208000000001</v>
      </c>
      <c r="F135" s="170"/>
      <c r="G135" s="171">
        <f>ROUND(E135*F135,2)</f>
        <v>0</v>
      </c>
      <c r="H135" s="170">
        <v>13.62</v>
      </c>
      <c r="I135" s="171">
        <f>ROUND(E135*H135,2)</f>
        <v>2110.17</v>
      </c>
      <c r="J135" s="170">
        <v>84.48</v>
      </c>
      <c r="K135" s="171">
        <f>ROUND(E135*J135,2)</f>
        <v>13088.66</v>
      </c>
      <c r="L135" s="171">
        <v>21</v>
      </c>
      <c r="M135" s="171">
        <f>G135*(1+L135/100)</f>
        <v>0</v>
      </c>
      <c r="N135" s="171">
        <v>3.5500000000000002E-3</v>
      </c>
      <c r="O135" s="171">
        <f>ROUND(E135*N135,2)</f>
        <v>0.55000000000000004</v>
      </c>
      <c r="P135" s="171">
        <v>0</v>
      </c>
      <c r="Q135" s="171">
        <f>ROUND(E135*P135,2)</f>
        <v>0</v>
      </c>
      <c r="R135" s="171" t="s">
        <v>186</v>
      </c>
      <c r="S135" s="171" t="s">
        <v>169</v>
      </c>
      <c r="T135" s="172" t="s">
        <v>187</v>
      </c>
      <c r="U135" s="158">
        <v>0.17016000000000001</v>
      </c>
      <c r="V135" s="158">
        <f>ROUND(E135*U135,2)</f>
        <v>26.36</v>
      </c>
      <c r="W135" s="158"/>
      <c r="X135" s="158" t="s">
        <v>188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56"/>
      <c r="B136" s="157"/>
      <c r="C136" s="189" t="s">
        <v>350</v>
      </c>
      <c r="D136" s="180"/>
      <c r="E136" s="181">
        <v>73.113849999999999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193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56"/>
      <c r="B137" s="157"/>
      <c r="C137" s="189" t="s">
        <v>351</v>
      </c>
      <c r="D137" s="180"/>
      <c r="E137" s="181">
        <v>45.124229999999997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193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89" t="s">
        <v>352</v>
      </c>
      <c r="D138" s="180"/>
      <c r="E138" s="181">
        <v>17.547999999999998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193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9" t="s">
        <v>353</v>
      </c>
      <c r="D139" s="180"/>
      <c r="E139" s="181">
        <v>1.365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193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9" t="s">
        <v>354</v>
      </c>
      <c r="D140" s="180"/>
      <c r="E140" s="181">
        <v>17.780999999999999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193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6">
        <v>37</v>
      </c>
      <c r="B141" s="167" t="s">
        <v>355</v>
      </c>
      <c r="C141" s="176" t="s">
        <v>356</v>
      </c>
      <c r="D141" s="168" t="s">
        <v>228</v>
      </c>
      <c r="E141" s="169">
        <v>4.62</v>
      </c>
      <c r="F141" s="170"/>
      <c r="G141" s="171">
        <f>ROUND(E141*F141,2)</f>
        <v>0</v>
      </c>
      <c r="H141" s="170">
        <v>175.88</v>
      </c>
      <c r="I141" s="171">
        <f>ROUND(E141*H141,2)</f>
        <v>812.57</v>
      </c>
      <c r="J141" s="170">
        <v>768.12</v>
      </c>
      <c r="K141" s="171">
        <f>ROUND(E141*J141,2)</f>
        <v>3548.71</v>
      </c>
      <c r="L141" s="171">
        <v>21</v>
      </c>
      <c r="M141" s="171">
        <f>G141*(1+L141/100)</f>
        <v>0</v>
      </c>
      <c r="N141" s="171">
        <v>3.6069999999999998E-2</v>
      </c>
      <c r="O141" s="171">
        <f>ROUND(E141*N141,2)</f>
        <v>0.17</v>
      </c>
      <c r="P141" s="171">
        <v>0</v>
      </c>
      <c r="Q141" s="171">
        <f>ROUND(E141*P141,2)</f>
        <v>0</v>
      </c>
      <c r="R141" s="171" t="s">
        <v>186</v>
      </c>
      <c r="S141" s="171" t="s">
        <v>169</v>
      </c>
      <c r="T141" s="172" t="s">
        <v>187</v>
      </c>
      <c r="U141" s="158">
        <v>1.58036</v>
      </c>
      <c r="V141" s="158">
        <f>ROUND(E141*U141,2)</f>
        <v>7.3</v>
      </c>
      <c r="W141" s="158"/>
      <c r="X141" s="158" t="s">
        <v>188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56" t="s">
        <v>357</v>
      </c>
      <c r="D142" s="257"/>
      <c r="E142" s="257"/>
      <c r="F142" s="257"/>
      <c r="G142" s="257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191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9" t="s">
        <v>358</v>
      </c>
      <c r="D143" s="180"/>
      <c r="E143" s="181">
        <v>4.62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193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6">
        <v>38</v>
      </c>
      <c r="B144" s="167" t="s">
        <v>359</v>
      </c>
      <c r="C144" s="176" t="s">
        <v>360</v>
      </c>
      <c r="D144" s="168" t="s">
        <v>228</v>
      </c>
      <c r="E144" s="169">
        <v>3.4750000000000001</v>
      </c>
      <c r="F144" s="170"/>
      <c r="G144" s="171">
        <f>ROUND(E144*F144,2)</f>
        <v>0</v>
      </c>
      <c r="H144" s="170">
        <v>164.77</v>
      </c>
      <c r="I144" s="171">
        <f>ROUND(E144*H144,2)</f>
        <v>572.58000000000004</v>
      </c>
      <c r="J144" s="170">
        <v>577.23</v>
      </c>
      <c r="K144" s="171">
        <f>ROUND(E144*J144,2)</f>
        <v>2005.87</v>
      </c>
      <c r="L144" s="171">
        <v>21</v>
      </c>
      <c r="M144" s="171">
        <f>G144*(1+L144/100)</f>
        <v>0</v>
      </c>
      <c r="N144" s="171">
        <v>3.4909999999999997E-2</v>
      </c>
      <c r="O144" s="171">
        <f>ROUND(E144*N144,2)</f>
        <v>0.12</v>
      </c>
      <c r="P144" s="171">
        <v>0</v>
      </c>
      <c r="Q144" s="171">
        <f>ROUND(E144*P144,2)</f>
        <v>0</v>
      </c>
      <c r="R144" s="171" t="s">
        <v>186</v>
      </c>
      <c r="S144" s="171" t="s">
        <v>169</v>
      </c>
      <c r="T144" s="172" t="s">
        <v>187</v>
      </c>
      <c r="U144" s="158">
        <v>1.1841699999999999</v>
      </c>
      <c r="V144" s="158">
        <f>ROUND(E144*U144,2)</f>
        <v>4.1100000000000003</v>
      </c>
      <c r="W144" s="158"/>
      <c r="X144" s="158" t="s">
        <v>188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189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56" t="s">
        <v>361</v>
      </c>
      <c r="D145" s="257"/>
      <c r="E145" s="257"/>
      <c r="F145" s="257"/>
      <c r="G145" s="257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191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73" t="str">
        <f>C145</f>
        <v>okenního nebo dveřního, z pomocného pracovního lešení o výšce podlahy do 1900 mm a pro zatížení do 1,5 kPa,</v>
      </c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9" t="s">
        <v>362</v>
      </c>
      <c r="D146" s="180"/>
      <c r="E146" s="181">
        <v>0.99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193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9" t="s">
        <v>363</v>
      </c>
      <c r="D147" s="180"/>
      <c r="E147" s="181">
        <v>1.4850000000000001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193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9" t="s">
        <v>364</v>
      </c>
      <c r="D148" s="180"/>
      <c r="E148" s="181">
        <v>0.505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193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9" t="s">
        <v>365</v>
      </c>
      <c r="D149" s="180"/>
      <c r="E149" s="181">
        <v>0.495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193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66">
        <v>39</v>
      </c>
      <c r="B150" s="167" t="s">
        <v>366</v>
      </c>
      <c r="C150" s="176" t="s">
        <v>367</v>
      </c>
      <c r="D150" s="168" t="s">
        <v>228</v>
      </c>
      <c r="E150" s="169">
        <v>6.375</v>
      </c>
      <c r="F150" s="170"/>
      <c r="G150" s="171">
        <f>ROUND(E150*F150,2)</f>
        <v>0</v>
      </c>
      <c r="H150" s="170">
        <v>138.09</v>
      </c>
      <c r="I150" s="171">
        <f>ROUND(E150*H150,2)</f>
        <v>880.32</v>
      </c>
      <c r="J150" s="170">
        <v>374.91</v>
      </c>
      <c r="K150" s="171">
        <f>ROUND(E150*J150,2)</f>
        <v>2390.0500000000002</v>
      </c>
      <c r="L150" s="171">
        <v>21</v>
      </c>
      <c r="M150" s="171">
        <f>G150*(1+L150/100)</f>
        <v>0</v>
      </c>
      <c r="N150" s="171">
        <v>3.2030000000000003E-2</v>
      </c>
      <c r="O150" s="171">
        <f>ROUND(E150*N150,2)</f>
        <v>0.2</v>
      </c>
      <c r="P150" s="171">
        <v>0</v>
      </c>
      <c r="Q150" s="171">
        <f>ROUND(E150*P150,2)</f>
        <v>0</v>
      </c>
      <c r="R150" s="171" t="s">
        <v>201</v>
      </c>
      <c r="S150" s="171" t="s">
        <v>169</v>
      </c>
      <c r="T150" s="172" t="s">
        <v>187</v>
      </c>
      <c r="U150" s="158">
        <v>0.81599999999999995</v>
      </c>
      <c r="V150" s="158">
        <f>ROUND(E150*U150,2)</f>
        <v>5.2</v>
      </c>
      <c r="W150" s="158"/>
      <c r="X150" s="158" t="s">
        <v>188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189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256" t="s">
        <v>368</v>
      </c>
      <c r="D151" s="257"/>
      <c r="E151" s="257"/>
      <c r="F151" s="257"/>
      <c r="G151" s="257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191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9" t="s">
        <v>369</v>
      </c>
      <c r="D152" s="180"/>
      <c r="E152" s="181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193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9" t="s">
        <v>370</v>
      </c>
      <c r="D153" s="180"/>
      <c r="E153" s="181">
        <v>6.375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193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66">
        <v>40</v>
      </c>
      <c r="B154" s="167" t="s">
        <v>371</v>
      </c>
      <c r="C154" s="176" t="s">
        <v>372</v>
      </c>
      <c r="D154" s="168" t="s">
        <v>228</v>
      </c>
      <c r="E154" s="169">
        <v>38.808999999999997</v>
      </c>
      <c r="F154" s="170"/>
      <c r="G154" s="171">
        <f>ROUND(E154*F154,2)</f>
        <v>0</v>
      </c>
      <c r="H154" s="170">
        <v>84.48</v>
      </c>
      <c r="I154" s="171">
        <f>ROUND(E154*H154,2)</f>
        <v>3278.58</v>
      </c>
      <c r="J154" s="170">
        <v>180.02</v>
      </c>
      <c r="K154" s="171">
        <f>ROUND(E154*J154,2)</f>
        <v>6986.4</v>
      </c>
      <c r="L154" s="171">
        <v>21</v>
      </c>
      <c r="M154" s="171">
        <f>G154*(1+L154/100)</f>
        <v>0</v>
      </c>
      <c r="N154" s="171">
        <v>3.6099999999999999E-3</v>
      </c>
      <c r="O154" s="171">
        <f>ROUND(E154*N154,2)</f>
        <v>0.14000000000000001</v>
      </c>
      <c r="P154" s="171">
        <v>0</v>
      </c>
      <c r="Q154" s="171">
        <f>ROUND(E154*P154,2)</f>
        <v>0</v>
      </c>
      <c r="R154" s="171" t="s">
        <v>201</v>
      </c>
      <c r="S154" s="171" t="s">
        <v>169</v>
      </c>
      <c r="T154" s="172" t="s">
        <v>187</v>
      </c>
      <c r="U154" s="158">
        <v>0.36199999999999999</v>
      </c>
      <c r="V154" s="158">
        <f>ROUND(E154*U154,2)</f>
        <v>14.05</v>
      </c>
      <c r="W154" s="158"/>
      <c r="X154" s="158" t="s">
        <v>188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9" t="s">
        <v>373</v>
      </c>
      <c r="D155" s="180"/>
      <c r="E155" s="181">
        <v>3.28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193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9" t="s">
        <v>374</v>
      </c>
      <c r="D156" s="180"/>
      <c r="E156" s="181">
        <v>3.5670000000000002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193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9" t="s">
        <v>326</v>
      </c>
      <c r="D157" s="180"/>
      <c r="E157" s="181">
        <v>2.0499999999999998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193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9" t="s">
        <v>327</v>
      </c>
      <c r="D158" s="180"/>
      <c r="E158" s="181">
        <v>4.5529999999999999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193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9" t="s">
        <v>375</v>
      </c>
      <c r="D159" s="180"/>
      <c r="E159" s="181">
        <v>19.286999999999999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193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9" t="s">
        <v>241</v>
      </c>
      <c r="D160" s="180"/>
      <c r="E160" s="181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193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9" t="s">
        <v>246</v>
      </c>
      <c r="D161" s="180"/>
      <c r="E161" s="181">
        <v>4.1909999999999998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193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9" t="s">
        <v>247</v>
      </c>
      <c r="D162" s="180"/>
      <c r="E162" s="181">
        <v>1.881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193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66">
        <v>41</v>
      </c>
      <c r="B163" s="167" t="s">
        <v>376</v>
      </c>
      <c r="C163" s="176" t="s">
        <v>377</v>
      </c>
      <c r="D163" s="168" t="s">
        <v>236</v>
      </c>
      <c r="E163" s="169">
        <v>9.9</v>
      </c>
      <c r="F163" s="170"/>
      <c r="G163" s="171">
        <f>ROUND(E163*F163,2)</f>
        <v>0</v>
      </c>
      <c r="H163" s="170">
        <v>59.71</v>
      </c>
      <c r="I163" s="171">
        <f>ROUND(E163*H163,2)</f>
        <v>591.13</v>
      </c>
      <c r="J163" s="170">
        <v>56.29</v>
      </c>
      <c r="K163" s="171">
        <f>ROUND(E163*J163,2)</f>
        <v>557.27</v>
      </c>
      <c r="L163" s="171">
        <v>21</v>
      </c>
      <c r="M163" s="171">
        <f>G163*(1+L163/100)</f>
        <v>0</v>
      </c>
      <c r="N163" s="171">
        <v>4.6000000000000001E-4</v>
      </c>
      <c r="O163" s="171">
        <f>ROUND(E163*N163,2)</f>
        <v>0</v>
      </c>
      <c r="P163" s="171">
        <v>0</v>
      </c>
      <c r="Q163" s="171">
        <f>ROUND(E163*P163,2)</f>
        <v>0</v>
      </c>
      <c r="R163" s="171" t="s">
        <v>201</v>
      </c>
      <c r="S163" s="171" t="s">
        <v>169</v>
      </c>
      <c r="T163" s="172" t="s">
        <v>187</v>
      </c>
      <c r="U163" s="158">
        <v>0.12</v>
      </c>
      <c r="V163" s="158">
        <f>ROUND(E163*U163,2)</f>
        <v>1.19</v>
      </c>
      <c r="W163" s="158"/>
      <c r="X163" s="158" t="s">
        <v>188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256" t="s">
        <v>378</v>
      </c>
      <c r="D164" s="257"/>
      <c r="E164" s="257"/>
      <c r="F164" s="257"/>
      <c r="G164" s="257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191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9" t="s">
        <v>379</v>
      </c>
      <c r="D165" s="180"/>
      <c r="E165" s="181">
        <v>9.9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193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x14ac:dyDescent="0.2">
      <c r="A166" s="160" t="s">
        <v>164</v>
      </c>
      <c r="B166" s="161" t="s">
        <v>81</v>
      </c>
      <c r="C166" s="175" t="s">
        <v>82</v>
      </c>
      <c r="D166" s="162"/>
      <c r="E166" s="163"/>
      <c r="F166" s="164"/>
      <c r="G166" s="164">
        <f>SUMIF(AG167:AG186,"&lt;&gt;NOR",G167:G186)</f>
        <v>0</v>
      </c>
      <c r="H166" s="164"/>
      <c r="I166" s="164">
        <f>SUM(I167:I186)</f>
        <v>129691.79000000001</v>
      </c>
      <c r="J166" s="164"/>
      <c r="K166" s="164">
        <f>SUM(K167:K186)</f>
        <v>43578.57</v>
      </c>
      <c r="L166" s="164"/>
      <c r="M166" s="164">
        <f>SUM(M167:M186)</f>
        <v>0</v>
      </c>
      <c r="N166" s="164"/>
      <c r="O166" s="164">
        <f>SUM(O167:O186)</f>
        <v>9.02</v>
      </c>
      <c r="P166" s="164"/>
      <c r="Q166" s="164">
        <f>SUM(Q167:Q186)</f>
        <v>0</v>
      </c>
      <c r="R166" s="164"/>
      <c r="S166" s="164"/>
      <c r="T166" s="165"/>
      <c r="U166" s="159"/>
      <c r="V166" s="159">
        <f>SUM(V167:V186)</f>
        <v>91.6</v>
      </c>
      <c r="W166" s="159"/>
      <c r="X166" s="159"/>
      <c r="AG166" t="s">
        <v>165</v>
      </c>
    </row>
    <row r="167" spans="1:60" ht="22.5" outlineLevel="1" x14ac:dyDescent="0.2">
      <c r="A167" s="166">
        <v>42</v>
      </c>
      <c r="B167" s="167" t="s">
        <v>380</v>
      </c>
      <c r="C167" s="176" t="s">
        <v>381</v>
      </c>
      <c r="D167" s="168" t="s">
        <v>228</v>
      </c>
      <c r="E167" s="169">
        <v>103.2</v>
      </c>
      <c r="F167" s="170"/>
      <c r="G167" s="171">
        <f>ROUND(E167*F167,2)</f>
        <v>0</v>
      </c>
      <c r="H167" s="170">
        <v>275.27999999999997</v>
      </c>
      <c r="I167" s="171">
        <f>ROUND(E167*H167,2)</f>
        <v>28408.9</v>
      </c>
      <c r="J167" s="170">
        <v>170.72</v>
      </c>
      <c r="K167" s="171">
        <f>ROUND(E167*J167,2)</f>
        <v>17618.3</v>
      </c>
      <c r="L167" s="171">
        <v>21</v>
      </c>
      <c r="M167" s="171">
        <f>G167*(1+L167/100)</f>
        <v>0</v>
      </c>
      <c r="N167" s="171">
        <v>1.7149999999999999E-2</v>
      </c>
      <c r="O167" s="171">
        <f>ROUND(E167*N167,2)</f>
        <v>1.77</v>
      </c>
      <c r="P167" s="171">
        <v>0</v>
      </c>
      <c r="Q167" s="171">
        <f>ROUND(E167*P167,2)</f>
        <v>0</v>
      </c>
      <c r="R167" s="171" t="s">
        <v>201</v>
      </c>
      <c r="S167" s="171" t="s">
        <v>169</v>
      </c>
      <c r="T167" s="172" t="s">
        <v>187</v>
      </c>
      <c r="U167" s="158">
        <v>0.372</v>
      </c>
      <c r="V167" s="158">
        <f>ROUND(E167*U167,2)</f>
        <v>38.39</v>
      </c>
      <c r="W167" s="158"/>
      <c r="X167" s="158" t="s">
        <v>188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189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256" t="s">
        <v>382</v>
      </c>
      <c r="D168" s="257"/>
      <c r="E168" s="257"/>
      <c r="F168" s="257"/>
      <c r="G168" s="257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191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9" t="s">
        <v>383</v>
      </c>
      <c r="D169" s="180"/>
      <c r="E169" s="181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193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9" t="s">
        <v>319</v>
      </c>
      <c r="D170" s="180"/>
      <c r="E170" s="181">
        <v>62.7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193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89" t="s">
        <v>320</v>
      </c>
      <c r="D171" s="180"/>
      <c r="E171" s="181">
        <v>29.8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193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89" t="s">
        <v>267</v>
      </c>
      <c r="D172" s="180"/>
      <c r="E172" s="181">
        <v>6.8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193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9" t="s">
        <v>306</v>
      </c>
      <c r="D173" s="180"/>
      <c r="E173" s="181">
        <v>1.4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193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89" t="s">
        <v>271</v>
      </c>
      <c r="D174" s="180"/>
      <c r="E174" s="181">
        <v>2.5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193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66">
        <v>43</v>
      </c>
      <c r="B175" s="167" t="s">
        <v>384</v>
      </c>
      <c r="C175" s="176" t="s">
        <v>385</v>
      </c>
      <c r="D175" s="168" t="s">
        <v>228</v>
      </c>
      <c r="E175" s="169">
        <v>10.7</v>
      </c>
      <c r="F175" s="170"/>
      <c r="G175" s="171">
        <f>ROUND(E175*F175,2)</f>
        <v>0</v>
      </c>
      <c r="H175" s="170">
        <v>759.02</v>
      </c>
      <c r="I175" s="171">
        <f>ROUND(E175*H175,2)</f>
        <v>8121.51</v>
      </c>
      <c r="J175" s="170">
        <v>197.98</v>
      </c>
      <c r="K175" s="171">
        <f>ROUND(E175*J175,2)</f>
        <v>2118.39</v>
      </c>
      <c r="L175" s="171">
        <v>21</v>
      </c>
      <c r="M175" s="171">
        <f>G175*(1+L175/100)</f>
        <v>0</v>
      </c>
      <c r="N175" s="171">
        <v>5.4149999999999997E-2</v>
      </c>
      <c r="O175" s="171">
        <f>ROUND(E175*N175,2)</f>
        <v>0.57999999999999996</v>
      </c>
      <c r="P175" s="171">
        <v>0</v>
      </c>
      <c r="Q175" s="171">
        <f>ROUND(E175*P175,2)</f>
        <v>0</v>
      </c>
      <c r="R175" s="171" t="s">
        <v>201</v>
      </c>
      <c r="S175" s="171" t="s">
        <v>169</v>
      </c>
      <c r="T175" s="172" t="s">
        <v>187</v>
      </c>
      <c r="U175" s="158">
        <v>0.434</v>
      </c>
      <c r="V175" s="158">
        <f>ROUND(E175*U175,2)</f>
        <v>4.6399999999999997</v>
      </c>
      <c r="W175" s="158"/>
      <c r="X175" s="158" t="s">
        <v>188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189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256" t="s">
        <v>382</v>
      </c>
      <c r="D176" s="257"/>
      <c r="E176" s="257"/>
      <c r="F176" s="257"/>
      <c r="G176" s="257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191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9" t="s">
        <v>267</v>
      </c>
      <c r="D177" s="180"/>
      <c r="E177" s="181">
        <v>6.8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193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89" t="s">
        <v>306</v>
      </c>
      <c r="D178" s="180"/>
      <c r="E178" s="181">
        <v>1.4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193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9" t="s">
        <v>271</v>
      </c>
      <c r="D179" s="180"/>
      <c r="E179" s="181">
        <v>2.5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193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66">
        <v>44</v>
      </c>
      <c r="B180" s="167" t="s">
        <v>386</v>
      </c>
      <c r="C180" s="176" t="s">
        <v>387</v>
      </c>
      <c r="D180" s="168" t="s">
        <v>228</v>
      </c>
      <c r="E180" s="169">
        <v>92.5</v>
      </c>
      <c r="F180" s="170"/>
      <c r="G180" s="171">
        <f>ROUND(E180*F180,2)</f>
        <v>0</v>
      </c>
      <c r="H180" s="170">
        <v>1007.15</v>
      </c>
      <c r="I180" s="171">
        <f>ROUND(E180*H180,2)</f>
        <v>93161.38</v>
      </c>
      <c r="J180" s="170">
        <v>215.85</v>
      </c>
      <c r="K180" s="171">
        <f>ROUND(E180*J180,2)</f>
        <v>19966.13</v>
      </c>
      <c r="L180" s="171">
        <v>21</v>
      </c>
      <c r="M180" s="171">
        <f>G180*(1+L180/100)</f>
        <v>0</v>
      </c>
      <c r="N180" s="171">
        <v>7.2150000000000006E-2</v>
      </c>
      <c r="O180" s="171">
        <f>ROUND(E180*N180,2)</f>
        <v>6.67</v>
      </c>
      <c r="P180" s="171">
        <v>0</v>
      </c>
      <c r="Q180" s="171">
        <f>ROUND(E180*P180,2)</f>
        <v>0</v>
      </c>
      <c r="R180" s="171" t="s">
        <v>201</v>
      </c>
      <c r="S180" s="171" t="s">
        <v>169</v>
      </c>
      <c r="T180" s="172" t="s">
        <v>187</v>
      </c>
      <c r="U180" s="158">
        <v>0.47499999999999998</v>
      </c>
      <c r="V180" s="158">
        <f>ROUND(E180*U180,2)</f>
        <v>43.94</v>
      </c>
      <c r="W180" s="158"/>
      <c r="X180" s="158" t="s">
        <v>188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189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256" t="s">
        <v>382</v>
      </c>
      <c r="D181" s="257"/>
      <c r="E181" s="257"/>
      <c r="F181" s="257"/>
      <c r="G181" s="257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191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9" t="s">
        <v>319</v>
      </c>
      <c r="D182" s="180"/>
      <c r="E182" s="181">
        <v>62.7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193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9" t="s">
        <v>320</v>
      </c>
      <c r="D183" s="180"/>
      <c r="E183" s="181">
        <v>29.8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193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66">
        <v>45</v>
      </c>
      <c r="B184" s="167" t="s">
        <v>388</v>
      </c>
      <c r="C184" s="176" t="s">
        <v>389</v>
      </c>
      <c r="D184" s="168" t="s">
        <v>228</v>
      </c>
      <c r="E184" s="169">
        <v>92.5</v>
      </c>
      <c r="F184" s="170"/>
      <c r="G184" s="171">
        <f>ROUND(E184*F184,2)</f>
        <v>0</v>
      </c>
      <c r="H184" s="170">
        <v>0</v>
      </c>
      <c r="I184" s="171">
        <f>ROUND(E184*H184,2)</f>
        <v>0</v>
      </c>
      <c r="J184" s="170">
        <v>41.9</v>
      </c>
      <c r="K184" s="171">
        <f>ROUND(E184*J184,2)</f>
        <v>3875.75</v>
      </c>
      <c r="L184" s="171">
        <v>21</v>
      </c>
      <c r="M184" s="171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1" t="s">
        <v>201</v>
      </c>
      <c r="S184" s="171" t="s">
        <v>169</v>
      </c>
      <c r="T184" s="172" t="s">
        <v>187</v>
      </c>
      <c r="U184" s="158">
        <v>0.05</v>
      </c>
      <c r="V184" s="158">
        <f>ROUND(E184*U184,2)</f>
        <v>4.63</v>
      </c>
      <c r="W184" s="158"/>
      <c r="X184" s="158" t="s">
        <v>188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189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256" t="s">
        <v>390</v>
      </c>
      <c r="D185" s="257"/>
      <c r="E185" s="257"/>
      <c r="F185" s="257"/>
      <c r="G185" s="257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191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73" t="str">
        <f>C185</f>
        <v>dovoz směsi, doprava pomocí šnekového čerpadla, lití hadicí na plochu, dvojí (křížem vedené) rozvlnění hrazdami</v>
      </c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9" t="s">
        <v>391</v>
      </c>
      <c r="D186" s="180"/>
      <c r="E186" s="181">
        <v>92.5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193</v>
      </c>
      <c r="AH186" s="149">
        <v>5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x14ac:dyDescent="0.2">
      <c r="A187" s="160" t="s">
        <v>164</v>
      </c>
      <c r="B187" s="161" t="s">
        <v>83</v>
      </c>
      <c r="C187" s="175" t="s">
        <v>84</v>
      </c>
      <c r="D187" s="162"/>
      <c r="E187" s="163"/>
      <c r="F187" s="164"/>
      <c r="G187" s="164">
        <f>SUMIF(AG188:AG199,"&lt;&gt;NOR",G188:G199)</f>
        <v>0</v>
      </c>
      <c r="H187" s="164"/>
      <c r="I187" s="164">
        <f>SUM(I188:I199)</f>
        <v>8915.5299999999988</v>
      </c>
      <c r="J187" s="164"/>
      <c r="K187" s="164">
        <f>SUM(K188:K199)</f>
        <v>5670.47</v>
      </c>
      <c r="L187" s="164"/>
      <c r="M187" s="164">
        <f>SUM(M188:M199)</f>
        <v>0</v>
      </c>
      <c r="N187" s="164"/>
      <c r="O187" s="164">
        <f>SUM(O188:O199)</f>
        <v>0.33</v>
      </c>
      <c r="P187" s="164"/>
      <c r="Q187" s="164">
        <f>SUM(Q188:Q199)</f>
        <v>0</v>
      </c>
      <c r="R187" s="164"/>
      <c r="S187" s="164"/>
      <c r="T187" s="165"/>
      <c r="U187" s="159"/>
      <c r="V187" s="159">
        <f>SUM(V188:V199)</f>
        <v>12.809999999999999</v>
      </c>
      <c r="W187" s="159"/>
      <c r="X187" s="159"/>
      <c r="AG187" t="s">
        <v>165</v>
      </c>
    </row>
    <row r="188" spans="1:60" outlineLevel="1" x14ac:dyDescent="0.2">
      <c r="A188" s="166">
        <v>46</v>
      </c>
      <c r="B188" s="167" t="s">
        <v>392</v>
      </c>
      <c r="C188" s="176" t="s">
        <v>393</v>
      </c>
      <c r="D188" s="168" t="s">
        <v>185</v>
      </c>
      <c r="E188" s="169">
        <v>3</v>
      </c>
      <c r="F188" s="170"/>
      <c r="G188" s="171">
        <f>ROUND(E188*F188,2)</f>
        <v>0</v>
      </c>
      <c r="H188" s="170">
        <v>106.13</v>
      </c>
      <c r="I188" s="171">
        <f>ROUND(E188*H188,2)</f>
        <v>318.39</v>
      </c>
      <c r="J188" s="170">
        <v>969.87</v>
      </c>
      <c r="K188" s="171">
        <f>ROUND(E188*J188,2)</f>
        <v>2909.61</v>
      </c>
      <c r="L188" s="171">
        <v>21</v>
      </c>
      <c r="M188" s="171">
        <f>G188*(1+L188/100)</f>
        <v>0</v>
      </c>
      <c r="N188" s="171">
        <v>5.4109999999999998E-2</v>
      </c>
      <c r="O188" s="171">
        <f>ROUND(E188*N188,2)</f>
        <v>0.16</v>
      </c>
      <c r="P188" s="171">
        <v>0</v>
      </c>
      <c r="Q188" s="171">
        <f>ROUND(E188*P188,2)</f>
        <v>0</v>
      </c>
      <c r="R188" s="171" t="s">
        <v>186</v>
      </c>
      <c r="S188" s="171" t="s">
        <v>169</v>
      </c>
      <c r="T188" s="172" t="s">
        <v>187</v>
      </c>
      <c r="U188" s="158">
        <v>2.097</v>
      </c>
      <c r="V188" s="158">
        <f>ROUND(E188*U188,2)</f>
        <v>6.29</v>
      </c>
      <c r="W188" s="158"/>
      <c r="X188" s="158" t="s">
        <v>188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189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256" t="s">
        <v>394</v>
      </c>
      <c r="D189" s="257"/>
      <c r="E189" s="257"/>
      <c r="F189" s="257"/>
      <c r="G189" s="257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191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58" t="s">
        <v>395</v>
      </c>
      <c r="D190" s="259"/>
      <c r="E190" s="259"/>
      <c r="F190" s="259"/>
      <c r="G190" s="259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173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2.5" outlineLevel="1" x14ac:dyDescent="0.2">
      <c r="A191" s="166">
        <v>47</v>
      </c>
      <c r="B191" s="167" t="s">
        <v>396</v>
      </c>
      <c r="C191" s="176" t="s">
        <v>397</v>
      </c>
      <c r="D191" s="168" t="s">
        <v>185</v>
      </c>
      <c r="E191" s="169">
        <v>2</v>
      </c>
      <c r="F191" s="170"/>
      <c r="G191" s="171">
        <f>ROUND(E191*F191,2)</f>
        <v>0</v>
      </c>
      <c r="H191" s="170">
        <v>244.57</v>
      </c>
      <c r="I191" s="171">
        <f>ROUND(E191*H191,2)</f>
        <v>489.14</v>
      </c>
      <c r="J191" s="170">
        <v>1380.43</v>
      </c>
      <c r="K191" s="171">
        <f>ROUND(E191*J191,2)</f>
        <v>2760.86</v>
      </c>
      <c r="L191" s="171">
        <v>21</v>
      </c>
      <c r="M191" s="171">
        <f>G191*(1+L191/100)</f>
        <v>0</v>
      </c>
      <c r="N191" s="171">
        <v>4.3200000000000002E-2</v>
      </c>
      <c r="O191" s="171">
        <f>ROUND(E191*N191,2)</f>
        <v>0.09</v>
      </c>
      <c r="P191" s="171">
        <v>0</v>
      </c>
      <c r="Q191" s="171">
        <f>ROUND(E191*P191,2)</f>
        <v>0</v>
      </c>
      <c r="R191" s="171" t="s">
        <v>201</v>
      </c>
      <c r="S191" s="171" t="s">
        <v>169</v>
      </c>
      <c r="T191" s="172" t="s">
        <v>187</v>
      </c>
      <c r="U191" s="158">
        <v>3.258</v>
      </c>
      <c r="V191" s="158">
        <f>ROUND(E191*U191,2)</f>
        <v>6.52</v>
      </c>
      <c r="W191" s="158"/>
      <c r="X191" s="158" t="s">
        <v>188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189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56"/>
      <c r="B192" s="157"/>
      <c r="C192" s="256" t="s">
        <v>398</v>
      </c>
      <c r="D192" s="257"/>
      <c r="E192" s="257"/>
      <c r="F192" s="257"/>
      <c r="G192" s="257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191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73" t="str">
        <f>C192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92" s="149"/>
      <c r="BC192" s="149"/>
      <c r="BD192" s="149"/>
      <c r="BE192" s="149"/>
      <c r="BF192" s="149"/>
      <c r="BG192" s="149"/>
      <c r="BH192" s="149"/>
    </row>
    <row r="193" spans="1:60" ht="22.5" outlineLevel="1" x14ac:dyDescent="0.2">
      <c r="A193" s="166">
        <v>48</v>
      </c>
      <c r="B193" s="167" t="s">
        <v>399</v>
      </c>
      <c r="C193" s="176" t="s">
        <v>400</v>
      </c>
      <c r="D193" s="168" t="s">
        <v>185</v>
      </c>
      <c r="E193" s="169">
        <v>3</v>
      </c>
      <c r="F193" s="170"/>
      <c r="G193" s="171">
        <f>ROUND(E193*F193,2)</f>
        <v>0</v>
      </c>
      <c r="H193" s="170">
        <v>1487</v>
      </c>
      <c r="I193" s="171">
        <f>ROUND(E193*H193,2)</f>
        <v>4461</v>
      </c>
      <c r="J193" s="170">
        <v>0</v>
      </c>
      <c r="K193" s="171">
        <f>ROUND(E193*J193,2)</f>
        <v>0</v>
      </c>
      <c r="L193" s="171">
        <v>21</v>
      </c>
      <c r="M193" s="171">
        <f>G193*(1+L193/100)</f>
        <v>0</v>
      </c>
      <c r="N193" s="171">
        <v>1.3299999999999999E-2</v>
      </c>
      <c r="O193" s="171">
        <f>ROUND(E193*N193,2)</f>
        <v>0.04</v>
      </c>
      <c r="P193" s="171">
        <v>0</v>
      </c>
      <c r="Q193" s="171">
        <f>ROUND(E193*P193,2)</f>
        <v>0</v>
      </c>
      <c r="R193" s="171" t="s">
        <v>309</v>
      </c>
      <c r="S193" s="171" t="s">
        <v>169</v>
      </c>
      <c r="T193" s="172" t="s">
        <v>187</v>
      </c>
      <c r="U193" s="158">
        <v>0</v>
      </c>
      <c r="V193" s="158">
        <f>ROUND(E193*U193,2)</f>
        <v>0</v>
      </c>
      <c r="W193" s="158"/>
      <c r="X193" s="158" t="s">
        <v>310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311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9" t="s">
        <v>401</v>
      </c>
      <c r="D194" s="180"/>
      <c r="E194" s="181">
        <v>2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193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89" t="s">
        <v>402</v>
      </c>
      <c r="D195" s="180"/>
      <c r="E195" s="181">
        <v>1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193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66">
        <v>49</v>
      </c>
      <c r="B196" s="167" t="s">
        <v>403</v>
      </c>
      <c r="C196" s="176" t="s">
        <v>404</v>
      </c>
      <c r="D196" s="168" t="s">
        <v>185</v>
      </c>
      <c r="E196" s="169">
        <v>1</v>
      </c>
      <c r="F196" s="170"/>
      <c r="G196" s="171">
        <f>ROUND(E196*F196,2)</f>
        <v>0</v>
      </c>
      <c r="H196" s="170">
        <v>1808</v>
      </c>
      <c r="I196" s="171">
        <f>ROUND(E196*H196,2)</f>
        <v>1808</v>
      </c>
      <c r="J196" s="170">
        <v>0</v>
      </c>
      <c r="K196" s="171">
        <f>ROUND(E196*J196,2)</f>
        <v>0</v>
      </c>
      <c r="L196" s="171">
        <v>21</v>
      </c>
      <c r="M196" s="171">
        <f>G196*(1+L196/100)</f>
        <v>0</v>
      </c>
      <c r="N196" s="171">
        <v>1.5699999999999999E-2</v>
      </c>
      <c r="O196" s="171">
        <f>ROUND(E196*N196,2)</f>
        <v>0.02</v>
      </c>
      <c r="P196" s="171">
        <v>0</v>
      </c>
      <c r="Q196" s="171">
        <f>ROUND(E196*P196,2)</f>
        <v>0</v>
      </c>
      <c r="R196" s="171" t="s">
        <v>309</v>
      </c>
      <c r="S196" s="171" t="s">
        <v>169</v>
      </c>
      <c r="T196" s="172" t="s">
        <v>187</v>
      </c>
      <c r="U196" s="158">
        <v>0</v>
      </c>
      <c r="V196" s="158">
        <f>ROUND(E196*U196,2)</f>
        <v>0</v>
      </c>
      <c r="W196" s="158"/>
      <c r="X196" s="158" t="s">
        <v>310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311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9" t="s">
        <v>405</v>
      </c>
      <c r="D197" s="180"/>
      <c r="E197" s="181">
        <v>1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193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66">
        <v>50</v>
      </c>
      <c r="B198" s="167" t="s">
        <v>406</v>
      </c>
      <c r="C198" s="176" t="s">
        <v>407</v>
      </c>
      <c r="D198" s="168" t="s">
        <v>185</v>
      </c>
      <c r="E198" s="169">
        <v>1</v>
      </c>
      <c r="F198" s="170"/>
      <c r="G198" s="171">
        <f>ROUND(E198*F198,2)</f>
        <v>0</v>
      </c>
      <c r="H198" s="170">
        <v>1839</v>
      </c>
      <c r="I198" s="171">
        <f>ROUND(E198*H198,2)</f>
        <v>1839</v>
      </c>
      <c r="J198" s="170">
        <v>0</v>
      </c>
      <c r="K198" s="171">
        <f>ROUND(E198*J198,2)</f>
        <v>0</v>
      </c>
      <c r="L198" s="171">
        <v>21</v>
      </c>
      <c r="M198" s="171">
        <f>G198*(1+L198/100)</f>
        <v>0</v>
      </c>
      <c r="N198" s="171">
        <v>1.6E-2</v>
      </c>
      <c r="O198" s="171">
        <f>ROUND(E198*N198,2)</f>
        <v>0.02</v>
      </c>
      <c r="P198" s="171">
        <v>0</v>
      </c>
      <c r="Q198" s="171">
        <f>ROUND(E198*P198,2)</f>
        <v>0</v>
      </c>
      <c r="R198" s="171" t="s">
        <v>309</v>
      </c>
      <c r="S198" s="171" t="s">
        <v>169</v>
      </c>
      <c r="T198" s="172" t="s">
        <v>187</v>
      </c>
      <c r="U198" s="158">
        <v>0</v>
      </c>
      <c r="V198" s="158">
        <f>ROUND(E198*U198,2)</f>
        <v>0</v>
      </c>
      <c r="W198" s="158"/>
      <c r="X198" s="158" t="s">
        <v>310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311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89" t="s">
        <v>408</v>
      </c>
      <c r="D199" s="180"/>
      <c r="E199" s="181">
        <v>1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193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x14ac:dyDescent="0.2">
      <c r="A200" s="160" t="s">
        <v>164</v>
      </c>
      <c r="B200" s="161" t="s">
        <v>85</v>
      </c>
      <c r="C200" s="175" t="s">
        <v>86</v>
      </c>
      <c r="D200" s="162"/>
      <c r="E200" s="163"/>
      <c r="F200" s="164"/>
      <c r="G200" s="164">
        <f>SUMIF(AG201:AG224,"&lt;&gt;NOR",G201:G224)</f>
        <v>0</v>
      </c>
      <c r="H200" s="164"/>
      <c r="I200" s="164">
        <f>SUM(I201:I224)</f>
        <v>0</v>
      </c>
      <c r="J200" s="164"/>
      <c r="K200" s="164">
        <f>SUM(K201:K224)</f>
        <v>24042.26</v>
      </c>
      <c r="L200" s="164"/>
      <c r="M200" s="164">
        <f>SUM(M201:M224)</f>
        <v>0</v>
      </c>
      <c r="N200" s="164"/>
      <c r="O200" s="164">
        <f>SUM(O201:O224)</f>
        <v>0</v>
      </c>
      <c r="P200" s="164"/>
      <c r="Q200" s="164">
        <f>SUM(Q201:Q224)</f>
        <v>2.75</v>
      </c>
      <c r="R200" s="164"/>
      <c r="S200" s="164"/>
      <c r="T200" s="165"/>
      <c r="U200" s="159"/>
      <c r="V200" s="159">
        <f>SUM(V201:V224)</f>
        <v>60.85</v>
      </c>
      <c r="W200" s="159"/>
      <c r="X200" s="159"/>
      <c r="AG200" t="s">
        <v>165</v>
      </c>
    </row>
    <row r="201" spans="1:60" outlineLevel="1" x14ac:dyDescent="0.2">
      <c r="A201" s="182">
        <v>51</v>
      </c>
      <c r="B201" s="183" t="s">
        <v>409</v>
      </c>
      <c r="C201" s="190" t="s">
        <v>410</v>
      </c>
      <c r="D201" s="184" t="s">
        <v>228</v>
      </c>
      <c r="E201" s="185">
        <v>5</v>
      </c>
      <c r="F201" s="186"/>
      <c r="G201" s="187">
        <f>ROUND(E201*F201,2)</f>
        <v>0</v>
      </c>
      <c r="H201" s="186">
        <v>0</v>
      </c>
      <c r="I201" s="187">
        <f>ROUND(E201*H201,2)</f>
        <v>0</v>
      </c>
      <c r="J201" s="186">
        <v>180</v>
      </c>
      <c r="K201" s="187">
        <f>ROUND(E201*J201,2)</f>
        <v>900</v>
      </c>
      <c r="L201" s="187">
        <v>21</v>
      </c>
      <c r="M201" s="187">
        <f>G201*(1+L201/100)</f>
        <v>0</v>
      </c>
      <c r="N201" s="187">
        <v>0</v>
      </c>
      <c r="O201" s="187">
        <f>ROUND(E201*N201,2)</f>
        <v>0</v>
      </c>
      <c r="P201" s="187">
        <v>1.098E-2</v>
      </c>
      <c r="Q201" s="187">
        <f>ROUND(E201*P201,2)</f>
        <v>0.05</v>
      </c>
      <c r="R201" s="187" t="s">
        <v>411</v>
      </c>
      <c r="S201" s="187" t="s">
        <v>169</v>
      </c>
      <c r="T201" s="188" t="s">
        <v>187</v>
      </c>
      <c r="U201" s="158">
        <v>0.37</v>
      </c>
      <c r="V201" s="158">
        <f>ROUND(E201*U201,2)</f>
        <v>1.85</v>
      </c>
      <c r="W201" s="158"/>
      <c r="X201" s="158" t="s">
        <v>188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189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66">
        <v>52</v>
      </c>
      <c r="B202" s="167" t="s">
        <v>412</v>
      </c>
      <c r="C202" s="176" t="s">
        <v>413</v>
      </c>
      <c r="D202" s="168" t="s">
        <v>228</v>
      </c>
      <c r="E202" s="169">
        <v>32.9</v>
      </c>
      <c r="F202" s="170"/>
      <c r="G202" s="171">
        <f>ROUND(E202*F202,2)</f>
        <v>0</v>
      </c>
      <c r="H202" s="170">
        <v>0</v>
      </c>
      <c r="I202" s="171">
        <f>ROUND(E202*H202,2)</f>
        <v>0</v>
      </c>
      <c r="J202" s="170">
        <v>146</v>
      </c>
      <c r="K202" s="171">
        <f>ROUND(E202*J202,2)</f>
        <v>4803.3999999999996</v>
      </c>
      <c r="L202" s="171">
        <v>21</v>
      </c>
      <c r="M202" s="171">
        <f>G202*(1+L202/100)</f>
        <v>0</v>
      </c>
      <c r="N202" s="171">
        <v>0</v>
      </c>
      <c r="O202" s="171">
        <f>ROUND(E202*N202,2)</f>
        <v>0</v>
      </c>
      <c r="P202" s="171">
        <v>2.4649999999999998E-2</v>
      </c>
      <c r="Q202" s="171">
        <f>ROUND(E202*P202,2)</f>
        <v>0.81</v>
      </c>
      <c r="R202" s="171" t="s">
        <v>411</v>
      </c>
      <c r="S202" s="171" t="s">
        <v>169</v>
      </c>
      <c r="T202" s="172" t="s">
        <v>187</v>
      </c>
      <c r="U202" s="158">
        <v>0.3</v>
      </c>
      <c r="V202" s="158">
        <f>ROUND(E202*U202,2)</f>
        <v>9.8699999999999992</v>
      </c>
      <c r="W202" s="158"/>
      <c r="X202" s="158" t="s">
        <v>188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189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9" t="s">
        <v>414</v>
      </c>
      <c r="D203" s="180"/>
      <c r="E203" s="181">
        <v>32.9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193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82">
        <v>53</v>
      </c>
      <c r="B204" s="183" t="s">
        <v>415</v>
      </c>
      <c r="C204" s="190" t="s">
        <v>416</v>
      </c>
      <c r="D204" s="184" t="s">
        <v>228</v>
      </c>
      <c r="E204" s="185">
        <v>32.9</v>
      </c>
      <c r="F204" s="186"/>
      <c r="G204" s="187">
        <f>ROUND(E204*F204,2)</f>
        <v>0</v>
      </c>
      <c r="H204" s="186">
        <v>0</v>
      </c>
      <c r="I204" s="187">
        <f>ROUND(E204*H204,2)</f>
        <v>0</v>
      </c>
      <c r="J204" s="186">
        <v>32.1</v>
      </c>
      <c r="K204" s="187">
        <f>ROUND(E204*J204,2)</f>
        <v>1056.0899999999999</v>
      </c>
      <c r="L204" s="187">
        <v>21</v>
      </c>
      <c r="M204" s="187">
        <f>G204*(1+L204/100)</f>
        <v>0</v>
      </c>
      <c r="N204" s="187">
        <v>0</v>
      </c>
      <c r="O204" s="187">
        <f>ROUND(E204*N204,2)</f>
        <v>0</v>
      </c>
      <c r="P204" s="187">
        <v>8.0000000000000002E-3</v>
      </c>
      <c r="Q204" s="187">
        <f>ROUND(E204*P204,2)</f>
        <v>0.26</v>
      </c>
      <c r="R204" s="187" t="s">
        <v>411</v>
      </c>
      <c r="S204" s="187" t="s">
        <v>169</v>
      </c>
      <c r="T204" s="188" t="s">
        <v>187</v>
      </c>
      <c r="U204" s="158">
        <v>6.6000000000000003E-2</v>
      </c>
      <c r="V204" s="158">
        <f>ROUND(E204*U204,2)</f>
        <v>2.17</v>
      </c>
      <c r="W204" s="158"/>
      <c r="X204" s="158" t="s">
        <v>188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189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 x14ac:dyDescent="0.2">
      <c r="A205" s="182">
        <v>54</v>
      </c>
      <c r="B205" s="183" t="s">
        <v>417</v>
      </c>
      <c r="C205" s="190" t="s">
        <v>418</v>
      </c>
      <c r="D205" s="184" t="s">
        <v>185</v>
      </c>
      <c r="E205" s="185">
        <v>13</v>
      </c>
      <c r="F205" s="186"/>
      <c r="G205" s="187">
        <f>ROUND(E205*F205,2)</f>
        <v>0</v>
      </c>
      <c r="H205" s="186">
        <v>0</v>
      </c>
      <c r="I205" s="187">
        <f>ROUND(E205*H205,2)</f>
        <v>0</v>
      </c>
      <c r="J205" s="186">
        <v>48.8</v>
      </c>
      <c r="K205" s="187">
        <f>ROUND(E205*J205,2)</f>
        <v>634.4</v>
      </c>
      <c r="L205" s="187">
        <v>21</v>
      </c>
      <c r="M205" s="187">
        <f>G205*(1+L205/100)</f>
        <v>0</v>
      </c>
      <c r="N205" s="187">
        <v>0</v>
      </c>
      <c r="O205" s="187">
        <f>ROUND(E205*N205,2)</f>
        <v>0</v>
      </c>
      <c r="P205" s="187">
        <v>1.8E-3</v>
      </c>
      <c r="Q205" s="187">
        <f>ROUND(E205*P205,2)</f>
        <v>0.02</v>
      </c>
      <c r="R205" s="187" t="s">
        <v>411</v>
      </c>
      <c r="S205" s="187" t="s">
        <v>169</v>
      </c>
      <c r="T205" s="188" t="s">
        <v>187</v>
      </c>
      <c r="U205" s="158">
        <v>0.11</v>
      </c>
      <c r="V205" s="158">
        <f>ROUND(E205*U205,2)</f>
        <v>1.43</v>
      </c>
      <c r="W205" s="158"/>
      <c r="X205" s="158" t="s">
        <v>188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189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82">
        <v>55</v>
      </c>
      <c r="B206" s="183" t="s">
        <v>419</v>
      </c>
      <c r="C206" s="190" t="s">
        <v>420</v>
      </c>
      <c r="D206" s="184" t="s">
        <v>185</v>
      </c>
      <c r="E206" s="185">
        <v>1</v>
      </c>
      <c r="F206" s="186"/>
      <c r="G206" s="187">
        <f>ROUND(E206*F206,2)</f>
        <v>0</v>
      </c>
      <c r="H206" s="186">
        <v>0</v>
      </c>
      <c r="I206" s="187">
        <f>ROUND(E206*H206,2)</f>
        <v>0</v>
      </c>
      <c r="J206" s="186">
        <v>421.5</v>
      </c>
      <c r="K206" s="187">
        <f>ROUND(E206*J206,2)</f>
        <v>421.5</v>
      </c>
      <c r="L206" s="187">
        <v>21</v>
      </c>
      <c r="M206" s="187">
        <f>G206*(1+L206/100)</f>
        <v>0</v>
      </c>
      <c r="N206" s="187">
        <v>0</v>
      </c>
      <c r="O206" s="187">
        <f>ROUND(E206*N206,2)</f>
        <v>0</v>
      </c>
      <c r="P206" s="187">
        <v>0.17399999999999999</v>
      </c>
      <c r="Q206" s="187">
        <f>ROUND(E206*P206,2)</f>
        <v>0.17</v>
      </c>
      <c r="R206" s="187" t="s">
        <v>411</v>
      </c>
      <c r="S206" s="187" t="s">
        <v>169</v>
      </c>
      <c r="T206" s="188" t="s">
        <v>187</v>
      </c>
      <c r="U206" s="158">
        <v>0.95</v>
      </c>
      <c r="V206" s="158">
        <f>ROUND(E206*U206,2)</f>
        <v>0.95</v>
      </c>
      <c r="W206" s="158"/>
      <c r="X206" s="158" t="s">
        <v>188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189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82">
        <v>56</v>
      </c>
      <c r="B207" s="183" t="s">
        <v>421</v>
      </c>
      <c r="C207" s="190" t="s">
        <v>422</v>
      </c>
      <c r="D207" s="184" t="s">
        <v>185</v>
      </c>
      <c r="E207" s="185">
        <v>2</v>
      </c>
      <c r="F207" s="186"/>
      <c r="G207" s="187">
        <f>ROUND(E207*F207,2)</f>
        <v>0</v>
      </c>
      <c r="H207" s="186">
        <v>0</v>
      </c>
      <c r="I207" s="187">
        <f>ROUND(E207*H207,2)</f>
        <v>0</v>
      </c>
      <c r="J207" s="186">
        <v>173</v>
      </c>
      <c r="K207" s="187">
        <f>ROUND(E207*J207,2)</f>
        <v>346</v>
      </c>
      <c r="L207" s="187">
        <v>21</v>
      </c>
      <c r="M207" s="187">
        <f>G207*(1+L207/100)</f>
        <v>0</v>
      </c>
      <c r="N207" s="187">
        <v>0</v>
      </c>
      <c r="O207" s="187">
        <f>ROUND(E207*N207,2)</f>
        <v>0</v>
      </c>
      <c r="P207" s="187">
        <v>8.8099999999999998E-2</v>
      </c>
      <c r="Q207" s="187">
        <f>ROUND(E207*P207,2)</f>
        <v>0.18</v>
      </c>
      <c r="R207" s="187" t="s">
        <v>411</v>
      </c>
      <c r="S207" s="187" t="s">
        <v>169</v>
      </c>
      <c r="T207" s="188" t="s">
        <v>187</v>
      </c>
      <c r="U207" s="158">
        <v>0.39</v>
      </c>
      <c r="V207" s="158">
        <f>ROUND(E207*U207,2)</f>
        <v>0.78</v>
      </c>
      <c r="W207" s="158"/>
      <c r="X207" s="158" t="s">
        <v>188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189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66">
        <v>57</v>
      </c>
      <c r="B208" s="167" t="s">
        <v>423</v>
      </c>
      <c r="C208" s="176" t="s">
        <v>424</v>
      </c>
      <c r="D208" s="168" t="s">
        <v>228</v>
      </c>
      <c r="E208" s="169">
        <v>15.71205</v>
      </c>
      <c r="F208" s="170"/>
      <c r="G208" s="171">
        <f>ROUND(E208*F208,2)</f>
        <v>0</v>
      </c>
      <c r="H208" s="170">
        <v>0</v>
      </c>
      <c r="I208" s="171">
        <f>ROUND(E208*H208,2)</f>
        <v>0</v>
      </c>
      <c r="J208" s="170">
        <v>182</v>
      </c>
      <c r="K208" s="171">
        <f>ROUND(E208*J208,2)</f>
        <v>2859.59</v>
      </c>
      <c r="L208" s="171">
        <v>21</v>
      </c>
      <c r="M208" s="171">
        <f>G208*(1+L208/100)</f>
        <v>0</v>
      </c>
      <c r="N208" s="171">
        <v>0</v>
      </c>
      <c r="O208" s="171">
        <f>ROUND(E208*N208,2)</f>
        <v>0</v>
      </c>
      <c r="P208" s="171">
        <v>4.0000000000000001E-3</v>
      </c>
      <c r="Q208" s="171">
        <f>ROUND(E208*P208,2)</f>
        <v>0.06</v>
      </c>
      <c r="R208" s="171" t="s">
        <v>425</v>
      </c>
      <c r="S208" s="171" t="s">
        <v>169</v>
      </c>
      <c r="T208" s="172" t="s">
        <v>187</v>
      </c>
      <c r="U208" s="158">
        <v>0.41</v>
      </c>
      <c r="V208" s="158">
        <f>ROUND(E208*U208,2)</f>
        <v>6.44</v>
      </c>
      <c r="W208" s="158"/>
      <c r="X208" s="158" t="s">
        <v>188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189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9" t="s">
        <v>426</v>
      </c>
      <c r="D209" s="180"/>
      <c r="E209" s="181">
        <v>11.4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193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89" t="s">
        <v>427</v>
      </c>
      <c r="D210" s="180"/>
      <c r="E210" s="181">
        <v>4.3120500000000002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193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82">
        <v>58</v>
      </c>
      <c r="B211" s="183" t="s">
        <v>428</v>
      </c>
      <c r="C211" s="190" t="s">
        <v>429</v>
      </c>
      <c r="D211" s="184" t="s">
        <v>228</v>
      </c>
      <c r="E211" s="185">
        <v>14.71205</v>
      </c>
      <c r="F211" s="186"/>
      <c r="G211" s="187">
        <f>ROUND(E211*F211,2)</f>
        <v>0</v>
      </c>
      <c r="H211" s="186">
        <v>0</v>
      </c>
      <c r="I211" s="187">
        <f>ROUND(E211*H211,2)</f>
        <v>0</v>
      </c>
      <c r="J211" s="186">
        <v>48.7</v>
      </c>
      <c r="K211" s="187">
        <f>ROUND(E211*J211,2)</f>
        <v>716.48</v>
      </c>
      <c r="L211" s="187">
        <v>21</v>
      </c>
      <c r="M211" s="187">
        <f>G211*(1+L211/100)</f>
        <v>0</v>
      </c>
      <c r="N211" s="187">
        <v>0</v>
      </c>
      <c r="O211" s="187">
        <f>ROUND(E211*N211,2)</f>
        <v>0</v>
      </c>
      <c r="P211" s="187">
        <v>2E-3</v>
      </c>
      <c r="Q211" s="187">
        <f>ROUND(E211*P211,2)</f>
        <v>0.03</v>
      </c>
      <c r="R211" s="187" t="s">
        <v>425</v>
      </c>
      <c r="S211" s="187" t="s">
        <v>169</v>
      </c>
      <c r="T211" s="188" t="s">
        <v>187</v>
      </c>
      <c r="U211" s="158">
        <v>0.1</v>
      </c>
      <c r="V211" s="158">
        <f>ROUND(E211*U211,2)</f>
        <v>1.47</v>
      </c>
      <c r="W211" s="158"/>
      <c r="X211" s="158" t="s">
        <v>188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189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66">
        <v>59</v>
      </c>
      <c r="B212" s="167" t="s">
        <v>430</v>
      </c>
      <c r="C212" s="176" t="s">
        <v>431</v>
      </c>
      <c r="D212" s="168" t="s">
        <v>228</v>
      </c>
      <c r="E212" s="169">
        <v>57.6</v>
      </c>
      <c r="F212" s="170"/>
      <c r="G212" s="171">
        <f>ROUND(E212*F212,2)</f>
        <v>0</v>
      </c>
      <c r="H212" s="170">
        <v>0</v>
      </c>
      <c r="I212" s="171">
        <f>ROUND(E212*H212,2)</f>
        <v>0</v>
      </c>
      <c r="J212" s="170">
        <v>90.5</v>
      </c>
      <c r="K212" s="171">
        <f>ROUND(E212*J212,2)</f>
        <v>5212.8</v>
      </c>
      <c r="L212" s="171">
        <v>21</v>
      </c>
      <c r="M212" s="171">
        <f>G212*(1+L212/100)</f>
        <v>0</v>
      </c>
      <c r="N212" s="171">
        <v>0</v>
      </c>
      <c r="O212" s="171">
        <f>ROUND(E212*N212,2)</f>
        <v>0</v>
      </c>
      <c r="P212" s="171">
        <v>0.02</v>
      </c>
      <c r="Q212" s="171">
        <f>ROUND(E212*P212,2)</f>
        <v>1.1499999999999999</v>
      </c>
      <c r="R212" s="171" t="s">
        <v>432</v>
      </c>
      <c r="S212" s="171" t="s">
        <v>169</v>
      </c>
      <c r="T212" s="172" t="s">
        <v>187</v>
      </c>
      <c r="U212" s="158">
        <v>0.24</v>
      </c>
      <c r="V212" s="158">
        <f>ROUND(E212*U212,2)</f>
        <v>13.82</v>
      </c>
      <c r="W212" s="158"/>
      <c r="X212" s="158" t="s">
        <v>188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189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9" t="s">
        <v>433</v>
      </c>
      <c r="D213" s="180"/>
      <c r="E213" s="181">
        <v>10.8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193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9" t="s">
        <v>434</v>
      </c>
      <c r="D214" s="180"/>
      <c r="E214" s="181">
        <v>17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193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89" t="s">
        <v>435</v>
      </c>
      <c r="D215" s="180"/>
      <c r="E215" s="181">
        <v>29.8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193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66">
        <v>60</v>
      </c>
      <c r="B216" s="167" t="s">
        <v>436</v>
      </c>
      <c r="C216" s="176" t="s">
        <v>437</v>
      </c>
      <c r="D216" s="168" t="s">
        <v>236</v>
      </c>
      <c r="E216" s="169">
        <v>31.5</v>
      </c>
      <c r="F216" s="170"/>
      <c r="G216" s="171">
        <f>ROUND(E216*F216,2)</f>
        <v>0</v>
      </c>
      <c r="H216" s="170">
        <v>0</v>
      </c>
      <c r="I216" s="171">
        <f>ROUND(E216*H216,2)</f>
        <v>0</v>
      </c>
      <c r="J216" s="170">
        <v>13.2</v>
      </c>
      <c r="K216" s="171">
        <f>ROUND(E216*J216,2)</f>
        <v>415.8</v>
      </c>
      <c r="L216" s="171">
        <v>21</v>
      </c>
      <c r="M216" s="171">
        <f>G216*(1+L216/100)</f>
        <v>0</v>
      </c>
      <c r="N216" s="171">
        <v>0</v>
      </c>
      <c r="O216" s="171">
        <f>ROUND(E216*N216,2)</f>
        <v>0</v>
      </c>
      <c r="P216" s="171">
        <v>8.0000000000000007E-5</v>
      </c>
      <c r="Q216" s="171">
        <f>ROUND(E216*P216,2)</f>
        <v>0</v>
      </c>
      <c r="R216" s="171" t="s">
        <v>432</v>
      </c>
      <c r="S216" s="171" t="s">
        <v>169</v>
      </c>
      <c r="T216" s="172" t="s">
        <v>187</v>
      </c>
      <c r="U216" s="158">
        <v>3.5000000000000003E-2</v>
      </c>
      <c r="V216" s="158">
        <f>ROUND(E216*U216,2)</f>
        <v>1.1000000000000001</v>
      </c>
      <c r="W216" s="158"/>
      <c r="X216" s="158" t="s">
        <v>188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189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9" t="s">
        <v>438</v>
      </c>
      <c r="D217" s="180"/>
      <c r="E217" s="181">
        <v>11.5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193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9" t="s">
        <v>439</v>
      </c>
      <c r="D218" s="180"/>
      <c r="E218" s="181">
        <v>10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193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9" t="s">
        <v>440</v>
      </c>
      <c r="D219" s="180"/>
      <c r="E219" s="181">
        <v>10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193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66">
        <v>61</v>
      </c>
      <c r="B220" s="167" t="s">
        <v>441</v>
      </c>
      <c r="C220" s="176" t="s">
        <v>442</v>
      </c>
      <c r="D220" s="168" t="s">
        <v>228</v>
      </c>
      <c r="E220" s="169">
        <v>17.7</v>
      </c>
      <c r="F220" s="170"/>
      <c r="G220" s="171">
        <f>ROUND(E220*F220,2)</f>
        <v>0</v>
      </c>
      <c r="H220" s="170">
        <v>0</v>
      </c>
      <c r="I220" s="171">
        <f>ROUND(E220*H220,2)</f>
        <v>0</v>
      </c>
      <c r="J220" s="170">
        <v>106</v>
      </c>
      <c r="K220" s="171">
        <f>ROUND(E220*J220,2)</f>
        <v>1876.2</v>
      </c>
      <c r="L220" s="171">
        <v>21</v>
      </c>
      <c r="M220" s="171">
        <f>G220*(1+L220/100)</f>
        <v>0</v>
      </c>
      <c r="N220" s="171">
        <v>0</v>
      </c>
      <c r="O220" s="171">
        <f>ROUND(E220*N220,2)</f>
        <v>0</v>
      </c>
      <c r="P220" s="171">
        <v>1E-3</v>
      </c>
      <c r="Q220" s="171">
        <f>ROUND(E220*P220,2)</f>
        <v>0.02</v>
      </c>
      <c r="R220" s="171" t="s">
        <v>432</v>
      </c>
      <c r="S220" s="171" t="s">
        <v>169</v>
      </c>
      <c r="T220" s="172" t="s">
        <v>187</v>
      </c>
      <c r="U220" s="158">
        <v>0.28100000000000003</v>
      </c>
      <c r="V220" s="158">
        <f>ROUND(E220*U220,2)</f>
        <v>4.97</v>
      </c>
      <c r="W220" s="158"/>
      <c r="X220" s="158" t="s">
        <v>188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189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9" t="s">
        <v>443</v>
      </c>
      <c r="D221" s="180"/>
      <c r="E221" s="181">
        <v>9.5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193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9" t="s">
        <v>444</v>
      </c>
      <c r="D222" s="180"/>
      <c r="E222" s="181">
        <v>7.3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193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89" t="s">
        <v>445</v>
      </c>
      <c r="D223" s="180"/>
      <c r="E223" s="181">
        <v>0.9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193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82">
        <v>62</v>
      </c>
      <c r="B224" s="183" t="s">
        <v>446</v>
      </c>
      <c r="C224" s="190" t="s">
        <v>447</v>
      </c>
      <c r="D224" s="184" t="s">
        <v>448</v>
      </c>
      <c r="E224" s="185">
        <v>16</v>
      </c>
      <c r="F224" s="186"/>
      <c r="G224" s="187">
        <f>ROUND(E224*F224,2)</f>
        <v>0</v>
      </c>
      <c r="H224" s="186">
        <v>0</v>
      </c>
      <c r="I224" s="187">
        <f>ROUND(E224*H224,2)</f>
        <v>0</v>
      </c>
      <c r="J224" s="186">
        <v>300</v>
      </c>
      <c r="K224" s="187">
        <f>ROUND(E224*J224,2)</f>
        <v>4800</v>
      </c>
      <c r="L224" s="187">
        <v>21</v>
      </c>
      <c r="M224" s="187">
        <f>G224*(1+L224/100)</f>
        <v>0</v>
      </c>
      <c r="N224" s="187">
        <v>0</v>
      </c>
      <c r="O224" s="187">
        <f>ROUND(E224*N224,2)</f>
        <v>0</v>
      </c>
      <c r="P224" s="187">
        <v>0</v>
      </c>
      <c r="Q224" s="187">
        <f>ROUND(E224*P224,2)</f>
        <v>0</v>
      </c>
      <c r="R224" s="187"/>
      <c r="S224" s="187" t="s">
        <v>449</v>
      </c>
      <c r="T224" s="188" t="s">
        <v>170</v>
      </c>
      <c r="U224" s="158">
        <v>1</v>
      </c>
      <c r="V224" s="158">
        <f>ROUND(E224*U224,2)</f>
        <v>16</v>
      </c>
      <c r="W224" s="158"/>
      <c r="X224" s="158" t="s">
        <v>188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189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x14ac:dyDescent="0.2">
      <c r="A225" s="160" t="s">
        <v>164</v>
      </c>
      <c r="B225" s="161" t="s">
        <v>87</v>
      </c>
      <c r="C225" s="175" t="s">
        <v>88</v>
      </c>
      <c r="D225" s="162"/>
      <c r="E225" s="163"/>
      <c r="F225" s="164"/>
      <c r="G225" s="164">
        <f>SUMIF(AG226:AG227,"&lt;&gt;NOR",G226:G227)</f>
        <v>0</v>
      </c>
      <c r="H225" s="164"/>
      <c r="I225" s="164">
        <f>SUM(I226:I227)</f>
        <v>3095.44</v>
      </c>
      <c r="J225" s="164"/>
      <c r="K225" s="164">
        <f>SUM(K226:K227)</f>
        <v>6270.28</v>
      </c>
      <c r="L225" s="164"/>
      <c r="M225" s="164">
        <f>SUM(M226:M227)</f>
        <v>0</v>
      </c>
      <c r="N225" s="164"/>
      <c r="O225" s="164">
        <f>SUM(O226:O227)</f>
        <v>0.1</v>
      </c>
      <c r="P225" s="164"/>
      <c r="Q225" s="164">
        <f>SUM(Q226:Q227)</f>
        <v>0</v>
      </c>
      <c r="R225" s="164"/>
      <c r="S225" s="164"/>
      <c r="T225" s="165"/>
      <c r="U225" s="159"/>
      <c r="V225" s="159">
        <f>SUM(V226:V227)</f>
        <v>15.28</v>
      </c>
      <c r="W225" s="159"/>
      <c r="X225" s="159"/>
      <c r="AG225" t="s">
        <v>165</v>
      </c>
    </row>
    <row r="226" spans="1:60" outlineLevel="1" x14ac:dyDescent="0.2">
      <c r="A226" s="166">
        <v>63</v>
      </c>
      <c r="B226" s="167" t="s">
        <v>450</v>
      </c>
      <c r="C226" s="176" t="s">
        <v>451</v>
      </c>
      <c r="D226" s="168" t="s">
        <v>228</v>
      </c>
      <c r="E226" s="169">
        <v>86.32</v>
      </c>
      <c r="F226" s="170"/>
      <c r="G226" s="171">
        <f>ROUND(E226*F226,2)</f>
        <v>0</v>
      </c>
      <c r="H226" s="170">
        <v>35.86</v>
      </c>
      <c r="I226" s="171">
        <f>ROUND(E226*H226,2)</f>
        <v>3095.44</v>
      </c>
      <c r="J226" s="170">
        <v>72.64</v>
      </c>
      <c r="K226" s="171">
        <f>ROUND(E226*J226,2)</f>
        <v>6270.28</v>
      </c>
      <c r="L226" s="171">
        <v>21</v>
      </c>
      <c r="M226" s="171">
        <f>G226*(1+L226/100)</f>
        <v>0</v>
      </c>
      <c r="N226" s="171">
        <v>1.2099999999999999E-3</v>
      </c>
      <c r="O226" s="171">
        <f>ROUND(E226*N226,2)</f>
        <v>0.1</v>
      </c>
      <c r="P226" s="171">
        <v>0</v>
      </c>
      <c r="Q226" s="171">
        <f>ROUND(E226*P226,2)</f>
        <v>0</v>
      </c>
      <c r="R226" s="171" t="s">
        <v>452</v>
      </c>
      <c r="S226" s="171" t="s">
        <v>169</v>
      </c>
      <c r="T226" s="172" t="s">
        <v>187</v>
      </c>
      <c r="U226" s="158">
        <v>0.17699999999999999</v>
      </c>
      <c r="V226" s="158">
        <f>ROUND(E226*U226,2)</f>
        <v>15.28</v>
      </c>
      <c r="W226" s="158"/>
      <c r="X226" s="158" t="s">
        <v>188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189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9" t="s">
        <v>453</v>
      </c>
      <c r="D227" s="180"/>
      <c r="E227" s="181">
        <v>86.32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193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x14ac:dyDescent="0.2">
      <c r="A228" s="160" t="s">
        <v>164</v>
      </c>
      <c r="B228" s="161" t="s">
        <v>89</v>
      </c>
      <c r="C228" s="175" t="s">
        <v>90</v>
      </c>
      <c r="D228" s="162"/>
      <c r="E228" s="163"/>
      <c r="F228" s="164"/>
      <c r="G228" s="164">
        <f>SUMIF(AG229:AG236,"&lt;&gt;NOR",G229:G236)</f>
        <v>0</v>
      </c>
      <c r="H228" s="164"/>
      <c r="I228" s="164">
        <f>SUM(I229:I236)</f>
        <v>2479.54</v>
      </c>
      <c r="J228" s="164"/>
      <c r="K228" s="164">
        <f>SUM(K229:K236)</f>
        <v>15267.94</v>
      </c>
      <c r="L228" s="164"/>
      <c r="M228" s="164">
        <f>SUM(M229:M236)</f>
        <v>0</v>
      </c>
      <c r="N228" s="164"/>
      <c r="O228" s="164">
        <f>SUM(O229:O236)</f>
        <v>0.08</v>
      </c>
      <c r="P228" s="164"/>
      <c r="Q228" s="164">
        <f>SUM(Q229:Q236)</f>
        <v>0</v>
      </c>
      <c r="R228" s="164"/>
      <c r="S228" s="164"/>
      <c r="T228" s="165"/>
      <c r="U228" s="159"/>
      <c r="V228" s="159">
        <f>SUM(V229:V236)</f>
        <v>40.03</v>
      </c>
      <c r="W228" s="159"/>
      <c r="X228" s="159"/>
      <c r="AG228" t="s">
        <v>165</v>
      </c>
    </row>
    <row r="229" spans="1:60" ht="56.25" outlineLevel="1" x14ac:dyDescent="0.2">
      <c r="A229" s="166">
        <v>64</v>
      </c>
      <c r="B229" s="167" t="s">
        <v>454</v>
      </c>
      <c r="C229" s="176" t="s">
        <v>455</v>
      </c>
      <c r="D229" s="168" t="s">
        <v>228</v>
      </c>
      <c r="E229" s="169">
        <v>120</v>
      </c>
      <c r="F229" s="170"/>
      <c r="G229" s="171">
        <f>ROUND(E229*F229,2)</f>
        <v>0</v>
      </c>
      <c r="H229" s="170">
        <v>1.44</v>
      </c>
      <c r="I229" s="171">
        <f>ROUND(E229*H229,2)</f>
        <v>172.8</v>
      </c>
      <c r="J229" s="170">
        <v>117.06</v>
      </c>
      <c r="K229" s="171">
        <f>ROUND(E229*J229,2)</f>
        <v>14047.2</v>
      </c>
      <c r="L229" s="171">
        <v>21</v>
      </c>
      <c r="M229" s="171">
        <f>G229*(1+L229/100)</f>
        <v>0</v>
      </c>
      <c r="N229" s="171">
        <v>4.0000000000000003E-5</v>
      </c>
      <c r="O229" s="171">
        <f>ROUND(E229*N229,2)</f>
        <v>0</v>
      </c>
      <c r="P229" s="171">
        <v>0</v>
      </c>
      <c r="Q229" s="171">
        <f>ROUND(E229*P229,2)</f>
        <v>0</v>
      </c>
      <c r="R229" s="171" t="s">
        <v>201</v>
      </c>
      <c r="S229" s="171" t="s">
        <v>169</v>
      </c>
      <c r="T229" s="172" t="s">
        <v>187</v>
      </c>
      <c r="U229" s="158">
        <v>0.308</v>
      </c>
      <c r="V229" s="158">
        <f>ROUND(E229*U229,2)</f>
        <v>36.96</v>
      </c>
      <c r="W229" s="158"/>
      <c r="X229" s="158" t="s">
        <v>188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189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89" t="s">
        <v>456</v>
      </c>
      <c r="D230" s="180"/>
      <c r="E230" s="181">
        <v>120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193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66">
        <v>65</v>
      </c>
      <c r="B231" s="167" t="s">
        <v>457</v>
      </c>
      <c r="C231" s="176" t="s">
        <v>458</v>
      </c>
      <c r="D231" s="168" t="s">
        <v>228</v>
      </c>
      <c r="E231" s="169">
        <v>107.9</v>
      </c>
      <c r="F231" s="170"/>
      <c r="G231" s="171">
        <f>ROUND(E231*F231,2)</f>
        <v>0</v>
      </c>
      <c r="H231" s="170">
        <v>0</v>
      </c>
      <c r="I231" s="171">
        <f>ROUND(E231*H231,2)</f>
        <v>0</v>
      </c>
      <c r="J231" s="170">
        <v>5.2</v>
      </c>
      <c r="K231" s="171">
        <f>ROUND(E231*J231,2)</f>
        <v>561.08000000000004</v>
      </c>
      <c r="L231" s="171">
        <v>21</v>
      </c>
      <c r="M231" s="171">
        <f>G231*(1+L231/100)</f>
        <v>0</v>
      </c>
      <c r="N231" s="171">
        <v>0</v>
      </c>
      <c r="O231" s="171">
        <f>ROUND(E231*N231,2)</f>
        <v>0</v>
      </c>
      <c r="P231" s="171">
        <v>0</v>
      </c>
      <c r="Q231" s="171">
        <f>ROUND(E231*P231,2)</f>
        <v>0</v>
      </c>
      <c r="R231" s="171" t="s">
        <v>186</v>
      </c>
      <c r="S231" s="171" t="s">
        <v>169</v>
      </c>
      <c r="T231" s="172" t="s">
        <v>187</v>
      </c>
      <c r="U231" s="158">
        <v>1.4999999999999999E-2</v>
      </c>
      <c r="V231" s="158">
        <f>ROUND(E231*U231,2)</f>
        <v>1.62</v>
      </c>
      <c r="W231" s="158"/>
      <c r="X231" s="158" t="s">
        <v>188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189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89" t="s">
        <v>459</v>
      </c>
      <c r="D232" s="180"/>
      <c r="E232" s="181">
        <v>107.9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193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82">
        <v>66</v>
      </c>
      <c r="B233" s="183" t="s">
        <v>460</v>
      </c>
      <c r="C233" s="190" t="s">
        <v>461</v>
      </c>
      <c r="D233" s="184" t="s">
        <v>185</v>
      </c>
      <c r="E233" s="185">
        <v>2</v>
      </c>
      <c r="F233" s="186"/>
      <c r="G233" s="187">
        <f>ROUND(E233*F233,2)</f>
        <v>0</v>
      </c>
      <c r="H233" s="186">
        <v>11.37</v>
      </c>
      <c r="I233" s="187">
        <f>ROUND(E233*H233,2)</f>
        <v>22.74</v>
      </c>
      <c r="J233" s="186">
        <v>65.83</v>
      </c>
      <c r="K233" s="187">
        <f>ROUND(E233*J233,2)</f>
        <v>131.66</v>
      </c>
      <c r="L233" s="187">
        <v>21</v>
      </c>
      <c r="M233" s="187">
        <f>G233*(1+L233/100)</f>
        <v>0</v>
      </c>
      <c r="N233" s="187">
        <v>1.0000000000000001E-5</v>
      </c>
      <c r="O233" s="187">
        <f>ROUND(E233*N233,2)</f>
        <v>0</v>
      </c>
      <c r="P233" s="187">
        <v>0</v>
      </c>
      <c r="Q233" s="187">
        <f>ROUND(E233*P233,2)</f>
        <v>0</v>
      </c>
      <c r="R233" s="187" t="s">
        <v>201</v>
      </c>
      <c r="S233" s="187" t="s">
        <v>169</v>
      </c>
      <c r="T233" s="188" t="s">
        <v>187</v>
      </c>
      <c r="U233" s="158">
        <v>0.17</v>
      </c>
      <c r="V233" s="158">
        <f>ROUND(E233*U233,2)</f>
        <v>0.34</v>
      </c>
      <c r="W233" s="158"/>
      <c r="X233" s="158" t="s">
        <v>188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189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82">
        <v>67</v>
      </c>
      <c r="B234" s="183" t="s">
        <v>462</v>
      </c>
      <c r="C234" s="190" t="s">
        <v>463</v>
      </c>
      <c r="D234" s="184" t="s">
        <v>185</v>
      </c>
      <c r="E234" s="185">
        <v>3</v>
      </c>
      <c r="F234" s="186"/>
      <c r="G234" s="187">
        <f>ROUND(E234*F234,2)</f>
        <v>0</v>
      </c>
      <c r="H234" s="186">
        <v>0</v>
      </c>
      <c r="I234" s="187">
        <f>ROUND(E234*H234,2)</f>
        <v>0</v>
      </c>
      <c r="J234" s="186">
        <v>176</v>
      </c>
      <c r="K234" s="187">
        <f>ROUND(E234*J234,2)</f>
        <v>528</v>
      </c>
      <c r="L234" s="187">
        <v>21</v>
      </c>
      <c r="M234" s="187">
        <f>G234*(1+L234/100)</f>
        <v>0</v>
      </c>
      <c r="N234" s="187">
        <v>1.6379999999999999E-2</v>
      </c>
      <c r="O234" s="187">
        <f>ROUND(E234*N234,2)</f>
        <v>0.05</v>
      </c>
      <c r="P234" s="187">
        <v>0</v>
      </c>
      <c r="Q234" s="187">
        <f>ROUND(E234*P234,2)</f>
        <v>0</v>
      </c>
      <c r="R234" s="187"/>
      <c r="S234" s="187" t="s">
        <v>449</v>
      </c>
      <c r="T234" s="188" t="s">
        <v>187</v>
      </c>
      <c r="U234" s="158">
        <v>0.37</v>
      </c>
      <c r="V234" s="158">
        <f>ROUND(E234*U234,2)</f>
        <v>1.1100000000000001</v>
      </c>
      <c r="W234" s="158"/>
      <c r="X234" s="158" t="s">
        <v>188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189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82">
        <v>68</v>
      </c>
      <c r="B235" s="183" t="s">
        <v>464</v>
      </c>
      <c r="C235" s="190" t="s">
        <v>465</v>
      </c>
      <c r="D235" s="184" t="s">
        <v>185</v>
      </c>
      <c r="E235" s="185">
        <v>3</v>
      </c>
      <c r="F235" s="186"/>
      <c r="G235" s="187">
        <f>ROUND(E235*F235,2)</f>
        <v>0</v>
      </c>
      <c r="H235" s="186">
        <v>116</v>
      </c>
      <c r="I235" s="187">
        <f>ROUND(E235*H235,2)</f>
        <v>348</v>
      </c>
      <c r="J235" s="186">
        <v>0</v>
      </c>
      <c r="K235" s="187">
        <f>ROUND(E235*J235,2)</f>
        <v>0</v>
      </c>
      <c r="L235" s="187">
        <v>21</v>
      </c>
      <c r="M235" s="187">
        <f>G235*(1+L235/100)</f>
        <v>0</v>
      </c>
      <c r="N235" s="187">
        <v>6.9999999999999999E-4</v>
      </c>
      <c r="O235" s="187">
        <f>ROUND(E235*N235,2)</f>
        <v>0</v>
      </c>
      <c r="P235" s="187">
        <v>0</v>
      </c>
      <c r="Q235" s="187">
        <f>ROUND(E235*P235,2)</f>
        <v>0</v>
      </c>
      <c r="R235" s="187" t="s">
        <v>309</v>
      </c>
      <c r="S235" s="187" t="s">
        <v>169</v>
      </c>
      <c r="T235" s="188" t="s">
        <v>187</v>
      </c>
      <c r="U235" s="158">
        <v>0</v>
      </c>
      <c r="V235" s="158">
        <f>ROUND(E235*U235,2)</f>
        <v>0</v>
      </c>
      <c r="W235" s="158"/>
      <c r="X235" s="158" t="s">
        <v>310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311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1" x14ac:dyDescent="0.2">
      <c r="A236" s="182">
        <v>69</v>
      </c>
      <c r="B236" s="183" t="s">
        <v>466</v>
      </c>
      <c r="C236" s="190" t="s">
        <v>467</v>
      </c>
      <c r="D236" s="184" t="s">
        <v>185</v>
      </c>
      <c r="E236" s="185">
        <v>2</v>
      </c>
      <c r="F236" s="186"/>
      <c r="G236" s="187">
        <f>ROUND(E236*F236,2)</f>
        <v>0</v>
      </c>
      <c r="H236" s="186">
        <v>968</v>
      </c>
      <c r="I236" s="187">
        <f>ROUND(E236*H236,2)</f>
        <v>1936</v>
      </c>
      <c r="J236" s="186">
        <v>0</v>
      </c>
      <c r="K236" s="187">
        <f>ROUND(E236*J236,2)</f>
        <v>0</v>
      </c>
      <c r="L236" s="187">
        <v>21</v>
      </c>
      <c r="M236" s="187">
        <f>G236*(1+L236/100)</f>
        <v>0</v>
      </c>
      <c r="N236" s="187">
        <v>1.55E-2</v>
      </c>
      <c r="O236" s="187">
        <f>ROUND(E236*N236,2)</f>
        <v>0.03</v>
      </c>
      <c r="P236" s="187">
        <v>0</v>
      </c>
      <c r="Q236" s="187">
        <f>ROUND(E236*P236,2)</f>
        <v>0</v>
      </c>
      <c r="R236" s="187" t="s">
        <v>309</v>
      </c>
      <c r="S236" s="187" t="s">
        <v>169</v>
      </c>
      <c r="T236" s="188" t="s">
        <v>187</v>
      </c>
      <c r="U236" s="158">
        <v>0</v>
      </c>
      <c r="V236" s="158">
        <f>ROUND(E236*U236,2)</f>
        <v>0</v>
      </c>
      <c r="W236" s="158"/>
      <c r="X236" s="158" t="s">
        <v>310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311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x14ac:dyDescent="0.2">
      <c r="A237" s="160" t="s">
        <v>164</v>
      </c>
      <c r="B237" s="161" t="s">
        <v>91</v>
      </c>
      <c r="C237" s="175" t="s">
        <v>92</v>
      </c>
      <c r="D237" s="162"/>
      <c r="E237" s="163"/>
      <c r="F237" s="164"/>
      <c r="G237" s="164">
        <f>SUMIF(AG238:AG323,"&lt;&gt;NOR",G238:G323)</f>
        <v>0</v>
      </c>
      <c r="H237" s="164"/>
      <c r="I237" s="164">
        <f>SUM(I238:I323)</f>
        <v>4730.1399999999994</v>
      </c>
      <c r="J237" s="164"/>
      <c r="K237" s="164">
        <f>SUM(K238:K323)</f>
        <v>72845</v>
      </c>
      <c r="L237" s="164"/>
      <c r="M237" s="164">
        <f>SUM(M238:M323)</f>
        <v>0</v>
      </c>
      <c r="N237" s="164"/>
      <c r="O237" s="164">
        <f>SUM(O238:O323)</f>
        <v>0.14000000000000001</v>
      </c>
      <c r="P237" s="164"/>
      <c r="Q237" s="164">
        <f>SUM(Q238:Q323)</f>
        <v>43.450000000000017</v>
      </c>
      <c r="R237" s="164"/>
      <c r="S237" s="164"/>
      <c r="T237" s="165"/>
      <c r="U237" s="159"/>
      <c r="V237" s="159">
        <f>SUM(V238:V323)</f>
        <v>194.08</v>
      </c>
      <c r="W237" s="159"/>
      <c r="X237" s="159"/>
      <c r="AG237" t="s">
        <v>165</v>
      </c>
    </row>
    <row r="238" spans="1:60" outlineLevel="1" x14ac:dyDescent="0.2">
      <c r="A238" s="166">
        <v>70</v>
      </c>
      <c r="B238" s="167" t="s">
        <v>468</v>
      </c>
      <c r="C238" s="176" t="s">
        <v>469</v>
      </c>
      <c r="D238" s="168" t="s">
        <v>228</v>
      </c>
      <c r="E238" s="169">
        <v>9.1679999999999993</v>
      </c>
      <c r="F238" s="170"/>
      <c r="G238" s="171">
        <f>ROUND(E238*F238,2)</f>
        <v>0</v>
      </c>
      <c r="H238" s="170">
        <v>15.3</v>
      </c>
      <c r="I238" s="171">
        <f>ROUND(E238*H238,2)</f>
        <v>140.27000000000001</v>
      </c>
      <c r="J238" s="170">
        <v>104.7</v>
      </c>
      <c r="K238" s="171">
        <f>ROUND(E238*J238,2)</f>
        <v>959.89</v>
      </c>
      <c r="L238" s="171">
        <v>21</v>
      </c>
      <c r="M238" s="171">
        <f>G238*(1+L238/100)</f>
        <v>0</v>
      </c>
      <c r="N238" s="171">
        <v>6.7000000000000002E-4</v>
      </c>
      <c r="O238" s="171">
        <f>ROUND(E238*N238,2)</f>
        <v>0.01</v>
      </c>
      <c r="P238" s="171">
        <v>0.184</v>
      </c>
      <c r="Q238" s="171">
        <f>ROUND(E238*P238,2)</f>
        <v>1.69</v>
      </c>
      <c r="R238" s="171" t="s">
        <v>470</v>
      </c>
      <c r="S238" s="171" t="s">
        <v>169</v>
      </c>
      <c r="T238" s="172" t="s">
        <v>187</v>
      </c>
      <c r="U238" s="158">
        <v>0.22700000000000001</v>
      </c>
      <c r="V238" s="158">
        <f>ROUND(E238*U238,2)</f>
        <v>2.08</v>
      </c>
      <c r="W238" s="158"/>
      <c r="X238" s="158" t="s">
        <v>188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189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56"/>
      <c r="B239" s="157"/>
      <c r="C239" s="256" t="s">
        <v>471</v>
      </c>
      <c r="D239" s="257"/>
      <c r="E239" s="257"/>
      <c r="F239" s="257"/>
      <c r="G239" s="257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191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73" t="str">
        <f>C239</f>
        <v>nebo vybourání otvorů průřezové plochy přes 4 m2 v příčkách, včetně pomocného lešení o výšce podlahy do 1900 mm a pro zatížení do 1,5 kPa  (150 kg/m2),</v>
      </c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9" t="s">
        <v>472</v>
      </c>
      <c r="D240" s="180"/>
      <c r="E240" s="181">
        <v>3.3105000000000002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193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89" t="s">
        <v>473</v>
      </c>
      <c r="D241" s="180"/>
      <c r="E241" s="181">
        <v>2.6894999999999998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193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9" t="s">
        <v>474</v>
      </c>
      <c r="D242" s="180"/>
      <c r="E242" s="181">
        <v>3.1680000000000001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193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66">
        <v>71</v>
      </c>
      <c r="B243" s="167" t="s">
        <v>475</v>
      </c>
      <c r="C243" s="176" t="s">
        <v>476</v>
      </c>
      <c r="D243" s="168" t="s">
        <v>228</v>
      </c>
      <c r="E243" s="169">
        <v>24.910499999999999</v>
      </c>
      <c r="F243" s="170"/>
      <c r="G243" s="171">
        <f>ROUND(E243*F243,2)</f>
        <v>0</v>
      </c>
      <c r="H243" s="170">
        <v>15.3</v>
      </c>
      <c r="I243" s="171">
        <f>ROUND(E243*H243,2)</f>
        <v>381.13</v>
      </c>
      <c r="J243" s="170">
        <v>145.69999999999999</v>
      </c>
      <c r="K243" s="171">
        <f>ROUND(E243*J243,2)</f>
        <v>3629.46</v>
      </c>
      <c r="L243" s="171">
        <v>21</v>
      </c>
      <c r="M243" s="171">
        <f>G243*(1+L243/100)</f>
        <v>0</v>
      </c>
      <c r="N243" s="171">
        <v>6.7000000000000002E-4</v>
      </c>
      <c r="O243" s="171">
        <f>ROUND(E243*N243,2)</f>
        <v>0.02</v>
      </c>
      <c r="P243" s="171">
        <v>0.31900000000000001</v>
      </c>
      <c r="Q243" s="171">
        <f>ROUND(E243*P243,2)</f>
        <v>7.95</v>
      </c>
      <c r="R243" s="171" t="s">
        <v>470</v>
      </c>
      <c r="S243" s="171" t="s">
        <v>169</v>
      </c>
      <c r="T243" s="172" t="s">
        <v>187</v>
      </c>
      <c r="U243" s="158">
        <v>0.317</v>
      </c>
      <c r="V243" s="158">
        <f>ROUND(E243*U243,2)</f>
        <v>7.9</v>
      </c>
      <c r="W243" s="158"/>
      <c r="X243" s="158" t="s">
        <v>188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189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56"/>
      <c r="B244" s="157"/>
      <c r="C244" s="256" t="s">
        <v>471</v>
      </c>
      <c r="D244" s="257"/>
      <c r="E244" s="257"/>
      <c r="F244" s="257"/>
      <c r="G244" s="257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191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73" t="str">
        <f>C244</f>
        <v>nebo vybourání otvorů průřezové plochy přes 4 m2 v příčkách, včetně pomocného lešení o výšce podlahy do 1900 mm a pro zatížení do 1,5 kPa  (150 kg/m2),</v>
      </c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9" t="s">
        <v>477</v>
      </c>
      <c r="D245" s="180"/>
      <c r="E245" s="181">
        <v>28.908000000000001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193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89" t="s">
        <v>478</v>
      </c>
      <c r="D246" s="180"/>
      <c r="E246" s="181">
        <v>-3.9975000000000001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193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66">
        <v>72</v>
      </c>
      <c r="B247" s="167" t="s">
        <v>479</v>
      </c>
      <c r="C247" s="176" t="s">
        <v>480</v>
      </c>
      <c r="D247" s="168" t="s">
        <v>228</v>
      </c>
      <c r="E247" s="169">
        <v>60.115749999999998</v>
      </c>
      <c r="F247" s="170"/>
      <c r="G247" s="171">
        <f>ROUND(E247*F247,2)</f>
        <v>0</v>
      </c>
      <c r="H247" s="170">
        <v>15.3</v>
      </c>
      <c r="I247" s="171">
        <f>ROUND(E247*H247,2)</f>
        <v>919.77</v>
      </c>
      <c r="J247" s="170">
        <v>79.599999999999994</v>
      </c>
      <c r="K247" s="171">
        <f>ROUND(E247*J247,2)</f>
        <v>4785.21</v>
      </c>
      <c r="L247" s="171">
        <v>21</v>
      </c>
      <c r="M247" s="171">
        <f>G247*(1+L247/100)</f>
        <v>0</v>
      </c>
      <c r="N247" s="171">
        <v>6.7000000000000002E-4</v>
      </c>
      <c r="O247" s="171">
        <f>ROUND(E247*N247,2)</f>
        <v>0.04</v>
      </c>
      <c r="P247" s="171">
        <v>0.13300000000000001</v>
      </c>
      <c r="Q247" s="171">
        <f>ROUND(E247*P247,2)</f>
        <v>8</v>
      </c>
      <c r="R247" s="171" t="s">
        <v>470</v>
      </c>
      <c r="S247" s="171" t="s">
        <v>169</v>
      </c>
      <c r="T247" s="172" t="s">
        <v>187</v>
      </c>
      <c r="U247" s="158">
        <v>0.188</v>
      </c>
      <c r="V247" s="158">
        <f>ROUND(E247*U247,2)</f>
        <v>11.3</v>
      </c>
      <c r="W247" s="158"/>
      <c r="X247" s="158" t="s">
        <v>188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189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t="22.5" outlineLevel="1" x14ac:dyDescent="0.2">
      <c r="A248" s="156"/>
      <c r="B248" s="157"/>
      <c r="C248" s="256" t="s">
        <v>471</v>
      </c>
      <c r="D248" s="257"/>
      <c r="E248" s="257"/>
      <c r="F248" s="257"/>
      <c r="G248" s="257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191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73" t="str">
        <f>C248</f>
        <v>nebo vybourání otvorů průřezové plochy přes 4 m2 v příčkách, včetně pomocného lešení o výšce podlahy do 1900 mm a pro zatížení do 1,5 kPa  (150 kg/m2),</v>
      </c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9" t="s">
        <v>481</v>
      </c>
      <c r="D249" s="180"/>
      <c r="E249" s="181">
        <v>19.249500000000001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193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89" t="s">
        <v>482</v>
      </c>
      <c r="D250" s="180"/>
      <c r="E250" s="181">
        <v>-6.3892499999999997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193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9" t="s">
        <v>483</v>
      </c>
      <c r="D251" s="180"/>
      <c r="E251" s="181">
        <v>50.407499999999999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193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9" t="s">
        <v>484</v>
      </c>
      <c r="D252" s="180"/>
      <c r="E252" s="181">
        <v>-3.1520000000000001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193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66">
        <v>73</v>
      </c>
      <c r="B253" s="167" t="s">
        <v>485</v>
      </c>
      <c r="C253" s="176" t="s">
        <v>486</v>
      </c>
      <c r="D253" s="168" t="s">
        <v>228</v>
      </c>
      <c r="E253" s="169">
        <v>2.1952500000000001</v>
      </c>
      <c r="F253" s="170"/>
      <c r="G253" s="171">
        <f>ROUND(E253*F253,2)</f>
        <v>0</v>
      </c>
      <c r="H253" s="170">
        <v>15.3</v>
      </c>
      <c r="I253" s="171">
        <f>ROUND(E253*H253,2)</f>
        <v>33.590000000000003</v>
      </c>
      <c r="J253" s="170">
        <v>142.69999999999999</v>
      </c>
      <c r="K253" s="171">
        <f>ROUND(E253*J253,2)</f>
        <v>313.26</v>
      </c>
      <c r="L253" s="171">
        <v>21</v>
      </c>
      <c r="M253" s="171">
        <f>G253*(1+L253/100)</f>
        <v>0</v>
      </c>
      <c r="N253" s="171">
        <v>6.7000000000000002E-4</v>
      </c>
      <c r="O253" s="171">
        <f>ROUND(E253*N253,2)</f>
        <v>0</v>
      </c>
      <c r="P253" s="171">
        <v>5.5E-2</v>
      </c>
      <c r="Q253" s="171">
        <f>ROUND(E253*P253,2)</f>
        <v>0.12</v>
      </c>
      <c r="R253" s="171" t="s">
        <v>470</v>
      </c>
      <c r="S253" s="171" t="s">
        <v>169</v>
      </c>
      <c r="T253" s="172" t="s">
        <v>187</v>
      </c>
      <c r="U253" s="158">
        <v>0.38100000000000001</v>
      </c>
      <c r="V253" s="158">
        <f>ROUND(E253*U253,2)</f>
        <v>0.84</v>
      </c>
      <c r="W253" s="158"/>
      <c r="X253" s="158" t="s">
        <v>188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189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56"/>
      <c r="B254" s="157"/>
      <c r="C254" s="256" t="s">
        <v>487</v>
      </c>
      <c r="D254" s="257"/>
      <c r="E254" s="257"/>
      <c r="F254" s="257"/>
      <c r="G254" s="257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191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73" t="str">
        <f>C254</f>
        <v>nebo vybourání otvorů jakýchkoliv rozměrů, včetně pomocného lešení o výšce podlahy do 1900 mm a pro zatížení do 1,5 kPa  (150 kg/m2),</v>
      </c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9" t="s">
        <v>488</v>
      </c>
      <c r="D255" s="180"/>
      <c r="E255" s="181">
        <v>1.6612499999999999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193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9" t="s">
        <v>489</v>
      </c>
      <c r="D256" s="180"/>
      <c r="E256" s="181">
        <v>0.53400000000000003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193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22.5" outlineLevel="1" x14ac:dyDescent="0.2">
      <c r="A257" s="166">
        <v>74</v>
      </c>
      <c r="B257" s="167" t="s">
        <v>490</v>
      </c>
      <c r="C257" s="176" t="s">
        <v>491</v>
      </c>
      <c r="D257" s="168" t="s">
        <v>228</v>
      </c>
      <c r="E257" s="169">
        <v>45.672400000000003</v>
      </c>
      <c r="F257" s="170"/>
      <c r="G257" s="171">
        <f>ROUND(E257*F257,2)</f>
        <v>0</v>
      </c>
      <c r="H257" s="170">
        <v>7.6</v>
      </c>
      <c r="I257" s="171">
        <f>ROUND(E257*H257,2)</f>
        <v>347.11</v>
      </c>
      <c r="J257" s="170">
        <v>129.9</v>
      </c>
      <c r="K257" s="171">
        <f>ROUND(E257*J257,2)</f>
        <v>5932.84</v>
      </c>
      <c r="L257" s="171">
        <v>21</v>
      </c>
      <c r="M257" s="171">
        <f>G257*(1+L257/100)</f>
        <v>0</v>
      </c>
      <c r="N257" s="171">
        <v>3.3E-4</v>
      </c>
      <c r="O257" s="171">
        <f>ROUND(E257*N257,2)</f>
        <v>0.02</v>
      </c>
      <c r="P257" s="171">
        <v>1.235E-2</v>
      </c>
      <c r="Q257" s="171">
        <f>ROUND(E257*P257,2)</f>
        <v>0.56000000000000005</v>
      </c>
      <c r="R257" s="171" t="s">
        <v>470</v>
      </c>
      <c r="S257" s="171" t="s">
        <v>169</v>
      </c>
      <c r="T257" s="172" t="s">
        <v>187</v>
      </c>
      <c r="U257" s="158">
        <v>0.34599999999999997</v>
      </c>
      <c r="V257" s="158">
        <f>ROUND(E257*U257,2)</f>
        <v>15.8</v>
      </c>
      <c r="W257" s="158"/>
      <c r="X257" s="158" t="s">
        <v>188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189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89" t="s">
        <v>492</v>
      </c>
      <c r="D258" s="180"/>
      <c r="E258" s="181">
        <v>11.872400000000001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193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9" t="s">
        <v>434</v>
      </c>
      <c r="D259" s="180"/>
      <c r="E259" s="181">
        <v>17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193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89" t="s">
        <v>443</v>
      </c>
      <c r="D260" s="180"/>
      <c r="E260" s="181">
        <v>9.5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193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9" t="s">
        <v>444</v>
      </c>
      <c r="D261" s="180"/>
      <c r="E261" s="181">
        <v>7.3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193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ht="22.5" outlineLevel="1" x14ac:dyDescent="0.2">
      <c r="A262" s="166">
        <v>75</v>
      </c>
      <c r="B262" s="167" t="s">
        <v>493</v>
      </c>
      <c r="C262" s="176" t="s">
        <v>494</v>
      </c>
      <c r="D262" s="168" t="s">
        <v>196</v>
      </c>
      <c r="E262" s="169">
        <v>0.24990000000000001</v>
      </c>
      <c r="F262" s="170"/>
      <c r="G262" s="171">
        <f>ROUND(E262*F262,2)</f>
        <v>0</v>
      </c>
      <c r="H262" s="170">
        <v>413.22</v>
      </c>
      <c r="I262" s="171">
        <f>ROUND(E262*H262,2)</f>
        <v>103.26</v>
      </c>
      <c r="J262" s="170">
        <v>5251.78</v>
      </c>
      <c r="K262" s="171">
        <f>ROUND(E262*J262,2)</f>
        <v>1312.42</v>
      </c>
      <c r="L262" s="171">
        <v>21</v>
      </c>
      <c r="M262" s="171">
        <f>G262*(1+L262/100)</f>
        <v>0</v>
      </c>
      <c r="N262" s="171">
        <v>1.7989999999999999E-2</v>
      </c>
      <c r="O262" s="171">
        <f>ROUND(E262*N262,2)</f>
        <v>0</v>
      </c>
      <c r="P262" s="171">
        <v>2.4</v>
      </c>
      <c r="Q262" s="171">
        <f>ROUND(E262*P262,2)</f>
        <v>0.6</v>
      </c>
      <c r="R262" s="171" t="s">
        <v>470</v>
      </c>
      <c r="S262" s="171" t="s">
        <v>169</v>
      </c>
      <c r="T262" s="172" t="s">
        <v>187</v>
      </c>
      <c r="U262" s="158">
        <v>12.817</v>
      </c>
      <c r="V262" s="158">
        <f>ROUND(E262*U262,2)</f>
        <v>3.2</v>
      </c>
      <c r="W262" s="158"/>
      <c r="X262" s="158" t="s">
        <v>188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189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256" t="s">
        <v>495</v>
      </c>
      <c r="D263" s="257"/>
      <c r="E263" s="257"/>
      <c r="F263" s="257"/>
      <c r="G263" s="257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191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73" t="str">
        <f>C263</f>
        <v>uložených ve zdivu, včetně pomocného lešení o výšce podlahy do 1900 mm a pro zatížení do 1,5 kPa  (150 kg/m2),</v>
      </c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89" t="s">
        <v>496</v>
      </c>
      <c r="D264" s="180"/>
      <c r="E264" s="181">
        <v>0.06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193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89" t="s">
        <v>497</v>
      </c>
      <c r="D265" s="180"/>
      <c r="E265" s="181">
        <v>0.12239999999999999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193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9" t="s">
        <v>498</v>
      </c>
      <c r="D266" s="180"/>
      <c r="E266" s="181">
        <v>6.7500000000000004E-2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193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2.5" outlineLevel="1" x14ac:dyDescent="0.2">
      <c r="A267" s="166">
        <v>76</v>
      </c>
      <c r="B267" s="167" t="s">
        <v>499</v>
      </c>
      <c r="C267" s="176" t="s">
        <v>500</v>
      </c>
      <c r="D267" s="168" t="s">
        <v>196</v>
      </c>
      <c r="E267" s="169">
        <v>6.4740000000000002</v>
      </c>
      <c r="F267" s="170"/>
      <c r="G267" s="171">
        <f>ROUND(E267*F267,2)</f>
        <v>0</v>
      </c>
      <c r="H267" s="170">
        <v>0</v>
      </c>
      <c r="I267" s="171">
        <f>ROUND(E267*H267,2)</f>
        <v>0</v>
      </c>
      <c r="J267" s="170">
        <v>3690</v>
      </c>
      <c r="K267" s="171">
        <f>ROUND(E267*J267,2)</f>
        <v>23889.06</v>
      </c>
      <c r="L267" s="171">
        <v>21</v>
      </c>
      <c r="M267" s="171">
        <f>G267*(1+L267/100)</f>
        <v>0</v>
      </c>
      <c r="N267" s="171">
        <v>0</v>
      </c>
      <c r="O267" s="171">
        <f>ROUND(E267*N267,2)</f>
        <v>0</v>
      </c>
      <c r="P267" s="171">
        <v>2.2000000000000002</v>
      </c>
      <c r="Q267" s="171">
        <f>ROUND(E267*P267,2)</f>
        <v>14.24</v>
      </c>
      <c r="R267" s="171" t="s">
        <v>470</v>
      </c>
      <c r="S267" s="171" t="s">
        <v>169</v>
      </c>
      <c r="T267" s="172" t="s">
        <v>187</v>
      </c>
      <c r="U267" s="158">
        <v>11.05</v>
      </c>
      <c r="V267" s="158">
        <f>ROUND(E267*U267,2)</f>
        <v>71.540000000000006</v>
      </c>
      <c r="W267" s="158"/>
      <c r="X267" s="158" t="s">
        <v>188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189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9" t="s">
        <v>501</v>
      </c>
      <c r="D268" s="180"/>
      <c r="E268" s="181">
        <v>6.4740000000000002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193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66">
        <v>77</v>
      </c>
      <c r="B269" s="167" t="s">
        <v>502</v>
      </c>
      <c r="C269" s="176" t="s">
        <v>503</v>
      </c>
      <c r="D269" s="168" t="s">
        <v>228</v>
      </c>
      <c r="E269" s="169">
        <v>0.9</v>
      </c>
      <c r="F269" s="170"/>
      <c r="G269" s="171">
        <f>ROUND(E269*F269,2)</f>
        <v>0</v>
      </c>
      <c r="H269" s="170">
        <v>0</v>
      </c>
      <c r="I269" s="171">
        <f>ROUND(E269*H269,2)</f>
        <v>0</v>
      </c>
      <c r="J269" s="170">
        <v>88.3</v>
      </c>
      <c r="K269" s="171">
        <f>ROUND(E269*J269,2)</f>
        <v>79.47</v>
      </c>
      <c r="L269" s="171">
        <v>21</v>
      </c>
      <c r="M269" s="171">
        <f>G269*(1+L269/100)</f>
        <v>0</v>
      </c>
      <c r="N269" s="171">
        <v>0</v>
      </c>
      <c r="O269" s="171">
        <f>ROUND(E269*N269,2)</f>
        <v>0</v>
      </c>
      <c r="P269" s="171">
        <v>0.02</v>
      </c>
      <c r="Q269" s="171">
        <f>ROUND(E269*P269,2)</f>
        <v>0.02</v>
      </c>
      <c r="R269" s="171" t="s">
        <v>470</v>
      </c>
      <c r="S269" s="171" t="s">
        <v>169</v>
      </c>
      <c r="T269" s="172" t="s">
        <v>187</v>
      </c>
      <c r="U269" s="158">
        <v>0.24</v>
      </c>
      <c r="V269" s="158">
        <f>ROUND(E269*U269,2)</f>
        <v>0.22</v>
      </c>
      <c r="W269" s="158"/>
      <c r="X269" s="158" t="s">
        <v>188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189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256" t="s">
        <v>504</v>
      </c>
      <c r="D270" s="257"/>
      <c r="E270" s="257"/>
      <c r="F270" s="257"/>
      <c r="G270" s="257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191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89" t="s">
        <v>445</v>
      </c>
      <c r="D271" s="180"/>
      <c r="E271" s="181">
        <v>0.9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193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66">
        <v>78</v>
      </c>
      <c r="B272" s="167" t="s">
        <v>505</v>
      </c>
      <c r="C272" s="176" t="s">
        <v>506</v>
      </c>
      <c r="D272" s="168" t="s">
        <v>228</v>
      </c>
      <c r="E272" s="169">
        <v>19.899999999999999</v>
      </c>
      <c r="F272" s="170"/>
      <c r="G272" s="171">
        <f>ROUND(E272*F272,2)</f>
        <v>0</v>
      </c>
      <c r="H272" s="170">
        <v>0</v>
      </c>
      <c r="I272" s="171">
        <f>ROUND(E272*H272,2)</f>
        <v>0</v>
      </c>
      <c r="J272" s="170">
        <v>64.7</v>
      </c>
      <c r="K272" s="171">
        <f>ROUND(E272*J272,2)</f>
        <v>1287.53</v>
      </c>
      <c r="L272" s="171">
        <v>21</v>
      </c>
      <c r="M272" s="171">
        <f>G272*(1+L272/100)</f>
        <v>0</v>
      </c>
      <c r="N272" s="171">
        <v>0</v>
      </c>
      <c r="O272" s="171">
        <f>ROUND(E272*N272,2)</f>
        <v>0</v>
      </c>
      <c r="P272" s="171">
        <v>0.02</v>
      </c>
      <c r="Q272" s="171">
        <f>ROUND(E272*P272,2)</f>
        <v>0.4</v>
      </c>
      <c r="R272" s="171" t="s">
        <v>470</v>
      </c>
      <c r="S272" s="171" t="s">
        <v>169</v>
      </c>
      <c r="T272" s="172" t="s">
        <v>187</v>
      </c>
      <c r="U272" s="158">
        <v>0.14699999999999999</v>
      </c>
      <c r="V272" s="158">
        <f>ROUND(E272*U272,2)</f>
        <v>2.93</v>
      </c>
      <c r="W272" s="158"/>
      <c r="X272" s="158" t="s">
        <v>188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189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256" t="s">
        <v>504</v>
      </c>
      <c r="D273" s="257"/>
      <c r="E273" s="257"/>
      <c r="F273" s="257"/>
      <c r="G273" s="257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191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89" t="s">
        <v>507</v>
      </c>
      <c r="D274" s="180"/>
      <c r="E274" s="181">
        <v>19.899999999999999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193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66">
        <v>79</v>
      </c>
      <c r="B275" s="167" t="s">
        <v>508</v>
      </c>
      <c r="C275" s="176" t="s">
        <v>509</v>
      </c>
      <c r="D275" s="168" t="s">
        <v>236</v>
      </c>
      <c r="E275" s="169">
        <v>14.5</v>
      </c>
      <c r="F275" s="170"/>
      <c r="G275" s="171">
        <f>ROUND(E275*F275,2)</f>
        <v>0</v>
      </c>
      <c r="H275" s="170">
        <v>0</v>
      </c>
      <c r="I275" s="171">
        <f>ROUND(E275*H275,2)</f>
        <v>0</v>
      </c>
      <c r="J275" s="170">
        <v>25.7</v>
      </c>
      <c r="K275" s="171">
        <f>ROUND(E275*J275,2)</f>
        <v>372.65</v>
      </c>
      <c r="L275" s="171">
        <v>21</v>
      </c>
      <c r="M275" s="171">
        <f>G275*(1+L275/100)</f>
        <v>0</v>
      </c>
      <c r="N275" s="171">
        <v>0</v>
      </c>
      <c r="O275" s="171">
        <f>ROUND(E275*N275,2)</f>
        <v>0</v>
      </c>
      <c r="P275" s="171">
        <v>4.0000000000000002E-4</v>
      </c>
      <c r="Q275" s="171">
        <f>ROUND(E275*P275,2)</f>
        <v>0.01</v>
      </c>
      <c r="R275" s="171" t="s">
        <v>470</v>
      </c>
      <c r="S275" s="171" t="s">
        <v>169</v>
      </c>
      <c r="T275" s="172" t="s">
        <v>187</v>
      </c>
      <c r="U275" s="158">
        <v>7.0000000000000007E-2</v>
      </c>
      <c r="V275" s="158">
        <f>ROUND(E275*U275,2)</f>
        <v>1.02</v>
      </c>
      <c r="W275" s="158"/>
      <c r="X275" s="158" t="s">
        <v>188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189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89" t="s">
        <v>510</v>
      </c>
      <c r="D276" s="180"/>
      <c r="E276" s="181">
        <v>6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193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9" t="s">
        <v>511</v>
      </c>
      <c r="D277" s="180"/>
      <c r="E277" s="181">
        <v>7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193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9" t="s">
        <v>512</v>
      </c>
      <c r="D278" s="180"/>
      <c r="E278" s="181">
        <v>1.5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193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66">
        <v>80</v>
      </c>
      <c r="B279" s="167" t="s">
        <v>513</v>
      </c>
      <c r="C279" s="176" t="s">
        <v>514</v>
      </c>
      <c r="D279" s="168" t="s">
        <v>185</v>
      </c>
      <c r="E279" s="169">
        <v>13</v>
      </c>
      <c r="F279" s="170"/>
      <c r="G279" s="171">
        <f>ROUND(E279*F279,2)</f>
        <v>0</v>
      </c>
      <c r="H279" s="170">
        <v>0</v>
      </c>
      <c r="I279" s="171">
        <f>ROUND(E279*H279,2)</f>
        <v>0</v>
      </c>
      <c r="J279" s="170">
        <v>16.7</v>
      </c>
      <c r="K279" s="171">
        <f>ROUND(E279*J279,2)</f>
        <v>217.1</v>
      </c>
      <c r="L279" s="171">
        <v>21</v>
      </c>
      <c r="M279" s="171">
        <f>G279*(1+L279/100)</f>
        <v>0</v>
      </c>
      <c r="N279" s="171">
        <v>0</v>
      </c>
      <c r="O279" s="171">
        <f>ROUND(E279*N279,2)</f>
        <v>0</v>
      </c>
      <c r="P279" s="171">
        <v>0</v>
      </c>
      <c r="Q279" s="171">
        <f>ROUND(E279*P279,2)</f>
        <v>0</v>
      </c>
      <c r="R279" s="171" t="s">
        <v>470</v>
      </c>
      <c r="S279" s="171" t="s">
        <v>169</v>
      </c>
      <c r="T279" s="172" t="s">
        <v>187</v>
      </c>
      <c r="U279" s="158">
        <v>0.05</v>
      </c>
      <c r="V279" s="158">
        <f>ROUND(E279*U279,2)</f>
        <v>0.65</v>
      </c>
      <c r="W279" s="158"/>
      <c r="X279" s="158" t="s">
        <v>188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189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256" t="s">
        <v>515</v>
      </c>
      <c r="D280" s="257"/>
      <c r="E280" s="257"/>
      <c r="F280" s="257"/>
      <c r="G280" s="257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191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33.75" outlineLevel="1" x14ac:dyDescent="0.2">
      <c r="A281" s="166">
        <v>81</v>
      </c>
      <c r="B281" s="167" t="s">
        <v>516</v>
      </c>
      <c r="C281" s="176" t="s">
        <v>517</v>
      </c>
      <c r="D281" s="168" t="s">
        <v>228</v>
      </c>
      <c r="E281" s="169">
        <v>21.422499999999999</v>
      </c>
      <c r="F281" s="170"/>
      <c r="G281" s="171">
        <f>ROUND(E281*F281,2)</f>
        <v>0</v>
      </c>
      <c r="H281" s="170">
        <v>26.9</v>
      </c>
      <c r="I281" s="171">
        <f>ROUND(E281*H281,2)</f>
        <v>576.27</v>
      </c>
      <c r="J281" s="170">
        <v>349.6</v>
      </c>
      <c r="K281" s="171">
        <f>ROUND(E281*J281,2)</f>
        <v>7489.31</v>
      </c>
      <c r="L281" s="171">
        <v>21</v>
      </c>
      <c r="M281" s="171">
        <f>G281*(1+L281/100)</f>
        <v>0</v>
      </c>
      <c r="N281" s="171">
        <v>1.17E-3</v>
      </c>
      <c r="O281" s="171">
        <f>ROUND(E281*N281,2)</f>
        <v>0.03</v>
      </c>
      <c r="P281" s="171">
        <v>7.5999999999999998E-2</v>
      </c>
      <c r="Q281" s="171">
        <f>ROUND(E281*P281,2)</f>
        <v>1.63</v>
      </c>
      <c r="R281" s="171" t="s">
        <v>470</v>
      </c>
      <c r="S281" s="171" t="s">
        <v>169</v>
      </c>
      <c r="T281" s="172" t="s">
        <v>187</v>
      </c>
      <c r="U281" s="158">
        <v>0.93899999999999995</v>
      </c>
      <c r="V281" s="158">
        <f>ROUND(E281*U281,2)</f>
        <v>20.12</v>
      </c>
      <c r="W281" s="158"/>
      <c r="X281" s="158" t="s">
        <v>188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189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89" t="s">
        <v>518</v>
      </c>
      <c r="D282" s="180"/>
      <c r="E282" s="181">
        <v>21.422499999999999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193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66">
        <v>82</v>
      </c>
      <c r="B283" s="167" t="s">
        <v>519</v>
      </c>
      <c r="C283" s="176" t="s">
        <v>520</v>
      </c>
      <c r="D283" s="168" t="s">
        <v>236</v>
      </c>
      <c r="E283" s="169">
        <v>12.965</v>
      </c>
      <c r="F283" s="170"/>
      <c r="G283" s="171">
        <f>ROUND(E283*F283,2)</f>
        <v>0</v>
      </c>
      <c r="H283" s="170">
        <v>0</v>
      </c>
      <c r="I283" s="171">
        <f>ROUND(E283*H283,2)</f>
        <v>0</v>
      </c>
      <c r="J283" s="170">
        <v>45.1</v>
      </c>
      <c r="K283" s="171">
        <f>ROUND(E283*J283,2)</f>
        <v>584.72</v>
      </c>
      <c r="L283" s="171">
        <v>21</v>
      </c>
      <c r="M283" s="171">
        <f>G283*(1+L283/100)</f>
        <v>0</v>
      </c>
      <c r="N283" s="171">
        <v>0</v>
      </c>
      <c r="O283" s="171">
        <f>ROUND(E283*N283,2)</f>
        <v>0</v>
      </c>
      <c r="P283" s="171">
        <v>1.507E-2</v>
      </c>
      <c r="Q283" s="171">
        <f>ROUND(E283*P283,2)</f>
        <v>0.2</v>
      </c>
      <c r="R283" s="171" t="s">
        <v>470</v>
      </c>
      <c r="S283" s="171" t="s">
        <v>169</v>
      </c>
      <c r="T283" s="172" t="s">
        <v>187</v>
      </c>
      <c r="U283" s="158">
        <v>0.11</v>
      </c>
      <c r="V283" s="158">
        <f>ROUND(E283*U283,2)</f>
        <v>1.43</v>
      </c>
      <c r="W283" s="158"/>
      <c r="X283" s="158" t="s">
        <v>188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189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9" t="s">
        <v>521</v>
      </c>
      <c r="D284" s="180"/>
      <c r="E284" s="181">
        <v>2.2149999999999999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193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89" t="s">
        <v>522</v>
      </c>
      <c r="D285" s="180"/>
      <c r="E285" s="181">
        <v>3.25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193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89" t="s">
        <v>523</v>
      </c>
      <c r="D286" s="180"/>
      <c r="E286" s="181">
        <v>2.1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193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89" t="s">
        <v>524</v>
      </c>
      <c r="D287" s="180"/>
      <c r="E287" s="181">
        <v>5.4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193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66">
        <v>83</v>
      </c>
      <c r="B288" s="167" t="s">
        <v>525</v>
      </c>
      <c r="C288" s="176" t="s">
        <v>526</v>
      </c>
      <c r="D288" s="168" t="s">
        <v>236</v>
      </c>
      <c r="E288" s="169">
        <v>30</v>
      </c>
      <c r="F288" s="170"/>
      <c r="G288" s="171">
        <f>ROUND(E288*F288,2)</f>
        <v>0</v>
      </c>
      <c r="H288" s="170">
        <v>8.83</v>
      </c>
      <c r="I288" s="171">
        <f>ROUND(E288*H288,2)</f>
        <v>264.89999999999998</v>
      </c>
      <c r="J288" s="170">
        <v>38.369999999999997</v>
      </c>
      <c r="K288" s="171">
        <f>ROUND(E288*J288,2)</f>
        <v>1151.0999999999999</v>
      </c>
      <c r="L288" s="171">
        <v>21</v>
      </c>
      <c r="M288" s="171">
        <f>G288*(1+L288/100)</f>
        <v>0</v>
      </c>
      <c r="N288" s="171">
        <v>3.8000000000000002E-4</v>
      </c>
      <c r="O288" s="171">
        <f>ROUND(E288*N288,2)</f>
        <v>0.01</v>
      </c>
      <c r="P288" s="171">
        <v>1.2999999999999999E-2</v>
      </c>
      <c r="Q288" s="171">
        <f>ROUND(E288*P288,2)</f>
        <v>0.39</v>
      </c>
      <c r="R288" s="171" t="s">
        <v>470</v>
      </c>
      <c r="S288" s="171" t="s">
        <v>169</v>
      </c>
      <c r="T288" s="172" t="s">
        <v>187</v>
      </c>
      <c r="U288" s="158">
        <v>0.107</v>
      </c>
      <c r="V288" s="158">
        <f>ROUND(E288*U288,2)</f>
        <v>3.21</v>
      </c>
      <c r="W288" s="158"/>
      <c r="X288" s="158" t="s">
        <v>188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189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256" t="s">
        <v>527</v>
      </c>
      <c r="D289" s="257"/>
      <c r="E289" s="257"/>
      <c r="F289" s="257"/>
      <c r="G289" s="257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191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66">
        <v>84</v>
      </c>
      <c r="B290" s="167" t="s">
        <v>528</v>
      </c>
      <c r="C290" s="176" t="s">
        <v>529</v>
      </c>
      <c r="D290" s="168" t="s">
        <v>236</v>
      </c>
      <c r="E290" s="169">
        <v>15</v>
      </c>
      <c r="F290" s="170"/>
      <c r="G290" s="171">
        <f>ROUND(E290*F290,2)</f>
        <v>0</v>
      </c>
      <c r="H290" s="170">
        <v>13.45</v>
      </c>
      <c r="I290" s="171">
        <f>ROUND(E290*H290,2)</f>
        <v>201.75</v>
      </c>
      <c r="J290" s="170">
        <v>165.05</v>
      </c>
      <c r="K290" s="171">
        <f>ROUND(E290*J290,2)</f>
        <v>2475.75</v>
      </c>
      <c r="L290" s="171">
        <v>21</v>
      </c>
      <c r="M290" s="171">
        <f>G290*(1+L290/100)</f>
        <v>0</v>
      </c>
      <c r="N290" s="171">
        <v>5.9000000000000003E-4</v>
      </c>
      <c r="O290" s="171">
        <f>ROUND(E290*N290,2)</f>
        <v>0.01</v>
      </c>
      <c r="P290" s="171">
        <v>3.6999999999999998E-2</v>
      </c>
      <c r="Q290" s="171">
        <f>ROUND(E290*P290,2)</f>
        <v>0.56000000000000005</v>
      </c>
      <c r="R290" s="171" t="s">
        <v>470</v>
      </c>
      <c r="S290" s="171" t="s">
        <v>169</v>
      </c>
      <c r="T290" s="172" t="s">
        <v>187</v>
      </c>
      <c r="U290" s="158">
        <v>0.443</v>
      </c>
      <c r="V290" s="158">
        <f>ROUND(E290*U290,2)</f>
        <v>6.65</v>
      </c>
      <c r="W290" s="158"/>
      <c r="X290" s="158" t="s">
        <v>188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189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256" t="s">
        <v>527</v>
      </c>
      <c r="D291" s="257"/>
      <c r="E291" s="257"/>
      <c r="F291" s="257"/>
      <c r="G291" s="257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191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66">
        <v>85</v>
      </c>
      <c r="B292" s="167" t="s">
        <v>530</v>
      </c>
      <c r="C292" s="176" t="s">
        <v>531</v>
      </c>
      <c r="D292" s="168" t="s">
        <v>236</v>
      </c>
      <c r="E292" s="169">
        <v>7.6</v>
      </c>
      <c r="F292" s="170"/>
      <c r="G292" s="171">
        <f>ROUND(E292*F292,2)</f>
        <v>0</v>
      </c>
      <c r="H292" s="170">
        <v>227.76</v>
      </c>
      <c r="I292" s="171">
        <f>ROUND(E292*H292,2)</f>
        <v>1730.98</v>
      </c>
      <c r="J292" s="170">
        <v>1059.24</v>
      </c>
      <c r="K292" s="171">
        <f>ROUND(E292*J292,2)</f>
        <v>8050.22</v>
      </c>
      <c r="L292" s="171">
        <v>21</v>
      </c>
      <c r="M292" s="171">
        <f>G292*(1+L292/100)</f>
        <v>0</v>
      </c>
      <c r="N292" s="171">
        <v>0</v>
      </c>
      <c r="O292" s="171">
        <f>ROUND(E292*N292,2)</f>
        <v>0</v>
      </c>
      <c r="P292" s="171">
        <v>4.6000000000000001E-4</v>
      </c>
      <c r="Q292" s="171">
        <f>ROUND(E292*P292,2)</f>
        <v>0</v>
      </c>
      <c r="R292" s="171" t="s">
        <v>470</v>
      </c>
      <c r="S292" s="171" t="s">
        <v>169</v>
      </c>
      <c r="T292" s="172" t="s">
        <v>187</v>
      </c>
      <c r="U292" s="158">
        <v>2.0249999999999999</v>
      </c>
      <c r="V292" s="158">
        <f>ROUND(E292*U292,2)</f>
        <v>15.39</v>
      </c>
      <c r="W292" s="158"/>
      <c r="X292" s="158" t="s">
        <v>188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189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89" t="s">
        <v>532</v>
      </c>
      <c r="D293" s="180"/>
      <c r="E293" s="181">
        <v>5.25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193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89" t="s">
        <v>533</v>
      </c>
      <c r="D294" s="180"/>
      <c r="E294" s="181">
        <v>2.35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193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33.75" outlineLevel="1" x14ac:dyDescent="0.2">
      <c r="A295" s="166">
        <v>86</v>
      </c>
      <c r="B295" s="167" t="s">
        <v>534</v>
      </c>
      <c r="C295" s="176" t="s">
        <v>535</v>
      </c>
      <c r="D295" s="168" t="s">
        <v>196</v>
      </c>
      <c r="E295" s="169">
        <v>0.74250000000000005</v>
      </c>
      <c r="F295" s="170"/>
      <c r="G295" s="171">
        <f>ROUND(E295*F295,2)</f>
        <v>0</v>
      </c>
      <c r="H295" s="170">
        <v>41.9</v>
      </c>
      <c r="I295" s="171">
        <f>ROUND(E295*H295,2)</f>
        <v>31.11</v>
      </c>
      <c r="J295" s="170">
        <v>1182.0999999999999</v>
      </c>
      <c r="K295" s="171">
        <f>ROUND(E295*J295,2)</f>
        <v>877.71</v>
      </c>
      <c r="L295" s="171">
        <v>21</v>
      </c>
      <c r="M295" s="171">
        <f>G295*(1+L295/100)</f>
        <v>0</v>
      </c>
      <c r="N295" s="171">
        <v>1.82E-3</v>
      </c>
      <c r="O295" s="171">
        <f>ROUND(E295*N295,2)</f>
        <v>0</v>
      </c>
      <c r="P295" s="171">
        <v>1.8</v>
      </c>
      <c r="Q295" s="171">
        <f>ROUND(E295*P295,2)</f>
        <v>1.34</v>
      </c>
      <c r="R295" s="171" t="s">
        <v>470</v>
      </c>
      <c r="S295" s="171" t="s">
        <v>169</v>
      </c>
      <c r="T295" s="172" t="s">
        <v>187</v>
      </c>
      <c r="U295" s="158">
        <v>3.1960000000000002</v>
      </c>
      <c r="V295" s="158">
        <f>ROUND(E295*U295,2)</f>
        <v>2.37</v>
      </c>
      <c r="W295" s="158"/>
      <c r="X295" s="158" t="s">
        <v>188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189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256" t="s">
        <v>536</v>
      </c>
      <c r="D296" s="257"/>
      <c r="E296" s="257"/>
      <c r="F296" s="257"/>
      <c r="G296" s="257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191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258" t="s">
        <v>537</v>
      </c>
      <c r="D297" s="259"/>
      <c r="E297" s="259"/>
      <c r="F297" s="259"/>
      <c r="G297" s="259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173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89" t="s">
        <v>538</v>
      </c>
      <c r="D298" s="180"/>
      <c r="E298" s="181">
        <v>0.46750000000000003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193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89" t="s">
        <v>539</v>
      </c>
      <c r="D299" s="180"/>
      <c r="E299" s="181">
        <v>0.27500000000000002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193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ht="33.75" outlineLevel="1" x14ac:dyDescent="0.2">
      <c r="A300" s="166">
        <v>87</v>
      </c>
      <c r="B300" s="167" t="s">
        <v>540</v>
      </c>
      <c r="C300" s="176" t="s">
        <v>541</v>
      </c>
      <c r="D300" s="168" t="s">
        <v>236</v>
      </c>
      <c r="E300" s="169">
        <v>1.2</v>
      </c>
      <c r="F300" s="170"/>
      <c r="G300" s="171">
        <f>ROUND(E300*F300,2)</f>
        <v>0</v>
      </c>
      <c r="H300" s="170">
        <v>0</v>
      </c>
      <c r="I300" s="171">
        <f>ROUND(E300*H300,2)</f>
        <v>0</v>
      </c>
      <c r="J300" s="170">
        <v>239</v>
      </c>
      <c r="K300" s="171">
        <f>ROUND(E300*J300,2)</f>
        <v>286.8</v>
      </c>
      <c r="L300" s="171">
        <v>21</v>
      </c>
      <c r="M300" s="171">
        <f>G300*(1+L300/100)</f>
        <v>0</v>
      </c>
      <c r="N300" s="171">
        <v>0</v>
      </c>
      <c r="O300" s="171">
        <f>ROUND(E300*N300,2)</f>
        <v>0</v>
      </c>
      <c r="P300" s="171">
        <v>4.2000000000000003E-2</v>
      </c>
      <c r="Q300" s="171">
        <f>ROUND(E300*P300,2)</f>
        <v>0.05</v>
      </c>
      <c r="R300" s="171" t="s">
        <v>470</v>
      </c>
      <c r="S300" s="171" t="s">
        <v>169</v>
      </c>
      <c r="T300" s="172" t="s">
        <v>187</v>
      </c>
      <c r="U300" s="158">
        <v>0.71499999999999997</v>
      </c>
      <c r="V300" s="158">
        <f>ROUND(E300*U300,2)</f>
        <v>0.86</v>
      </c>
      <c r="W300" s="158"/>
      <c r="X300" s="158" t="s">
        <v>188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189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89" t="s">
        <v>542</v>
      </c>
      <c r="D301" s="180"/>
      <c r="E301" s="181">
        <v>1.2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193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ht="33.75" outlineLevel="1" x14ac:dyDescent="0.2">
      <c r="A302" s="166">
        <v>88</v>
      </c>
      <c r="B302" s="167" t="s">
        <v>543</v>
      </c>
      <c r="C302" s="176" t="s">
        <v>544</v>
      </c>
      <c r="D302" s="168" t="s">
        <v>236</v>
      </c>
      <c r="E302" s="169">
        <v>2.7</v>
      </c>
      <c r="F302" s="170"/>
      <c r="G302" s="171">
        <f>ROUND(E302*F302,2)</f>
        <v>0</v>
      </c>
      <c r="H302" s="170">
        <v>0</v>
      </c>
      <c r="I302" s="171">
        <f>ROUND(E302*H302,2)</f>
        <v>0</v>
      </c>
      <c r="J302" s="170">
        <v>310.5</v>
      </c>
      <c r="K302" s="171">
        <f>ROUND(E302*J302,2)</f>
        <v>838.35</v>
      </c>
      <c r="L302" s="171">
        <v>21</v>
      </c>
      <c r="M302" s="171">
        <f>G302*(1+L302/100)</f>
        <v>0</v>
      </c>
      <c r="N302" s="171">
        <v>0</v>
      </c>
      <c r="O302" s="171">
        <f>ROUND(E302*N302,2)</f>
        <v>0</v>
      </c>
      <c r="P302" s="171">
        <v>6.5000000000000002E-2</v>
      </c>
      <c r="Q302" s="171">
        <f>ROUND(E302*P302,2)</f>
        <v>0.18</v>
      </c>
      <c r="R302" s="171" t="s">
        <v>470</v>
      </c>
      <c r="S302" s="171" t="s">
        <v>169</v>
      </c>
      <c r="T302" s="172" t="s">
        <v>187</v>
      </c>
      <c r="U302" s="158">
        <v>0.93</v>
      </c>
      <c r="V302" s="158">
        <f>ROUND(E302*U302,2)</f>
        <v>2.5099999999999998</v>
      </c>
      <c r="W302" s="158"/>
      <c r="X302" s="158" t="s">
        <v>188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189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89" t="s">
        <v>545</v>
      </c>
      <c r="D303" s="180"/>
      <c r="E303" s="181">
        <v>2.7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193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ht="33.75" outlineLevel="1" x14ac:dyDescent="0.2">
      <c r="A304" s="166">
        <v>89</v>
      </c>
      <c r="B304" s="167" t="s">
        <v>546</v>
      </c>
      <c r="C304" s="176" t="s">
        <v>547</v>
      </c>
      <c r="D304" s="168" t="s">
        <v>185</v>
      </c>
      <c r="E304" s="169">
        <v>1</v>
      </c>
      <c r="F304" s="170"/>
      <c r="G304" s="171">
        <f>ROUND(E304*F304,2)</f>
        <v>0</v>
      </c>
      <c r="H304" s="170">
        <v>0</v>
      </c>
      <c r="I304" s="171">
        <f>ROUND(E304*H304,2)</f>
        <v>0</v>
      </c>
      <c r="J304" s="170">
        <v>39.1</v>
      </c>
      <c r="K304" s="171">
        <f>ROUND(E304*J304,2)</f>
        <v>39.1</v>
      </c>
      <c r="L304" s="171">
        <v>21</v>
      </c>
      <c r="M304" s="171">
        <f>G304*(1+L304/100)</f>
        <v>0</v>
      </c>
      <c r="N304" s="171">
        <v>0</v>
      </c>
      <c r="O304" s="171">
        <f>ROUND(E304*N304,2)</f>
        <v>0</v>
      </c>
      <c r="P304" s="171">
        <v>8.9999999999999993E-3</v>
      </c>
      <c r="Q304" s="171">
        <f>ROUND(E304*P304,2)</f>
        <v>0.01</v>
      </c>
      <c r="R304" s="171" t="s">
        <v>470</v>
      </c>
      <c r="S304" s="171" t="s">
        <v>169</v>
      </c>
      <c r="T304" s="172" t="s">
        <v>187</v>
      </c>
      <c r="U304" s="158">
        <v>0.11700000000000001</v>
      </c>
      <c r="V304" s="158">
        <f>ROUND(E304*U304,2)</f>
        <v>0.12</v>
      </c>
      <c r="W304" s="158"/>
      <c r="X304" s="158" t="s">
        <v>188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189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89" t="s">
        <v>548</v>
      </c>
      <c r="D305" s="180"/>
      <c r="E305" s="181">
        <v>1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193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ht="33.75" outlineLevel="1" x14ac:dyDescent="0.2">
      <c r="A306" s="166">
        <v>90</v>
      </c>
      <c r="B306" s="167" t="s">
        <v>549</v>
      </c>
      <c r="C306" s="176" t="s">
        <v>550</v>
      </c>
      <c r="D306" s="168" t="s">
        <v>185</v>
      </c>
      <c r="E306" s="169">
        <v>1</v>
      </c>
      <c r="F306" s="170"/>
      <c r="G306" s="171">
        <f>ROUND(E306*F306,2)</f>
        <v>0</v>
      </c>
      <c r="H306" s="170">
        <v>0</v>
      </c>
      <c r="I306" s="171">
        <f>ROUND(E306*H306,2)</f>
        <v>0</v>
      </c>
      <c r="J306" s="170">
        <v>45.1</v>
      </c>
      <c r="K306" s="171">
        <f>ROUND(E306*J306,2)</f>
        <v>45.1</v>
      </c>
      <c r="L306" s="171">
        <v>21</v>
      </c>
      <c r="M306" s="171">
        <f>G306*(1+L306/100)</f>
        <v>0</v>
      </c>
      <c r="N306" s="171">
        <v>0</v>
      </c>
      <c r="O306" s="171">
        <f>ROUND(E306*N306,2)</f>
        <v>0</v>
      </c>
      <c r="P306" s="171">
        <v>1.9E-2</v>
      </c>
      <c r="Q306" s="171">
        <f>ROUND(E306*P306,2)</f>
        <v>0.02</v>
      </c>
      <c r="R306" s="171" t="s">
        <v>470</v>
      </c>
      <c r="S306" s="171" t="s">
        <v>169</v>
      </c>
      <c r="T306" s="172" t="s">
        <v>187</v>
      </c>
      <c r="U306" s="158">
        <v>0.13500000000000001</v>
      </c>
      <c r="V306" s="158">
        <f>ROUND(E306*U306,2)</f>
        <v>0.14000000000000001</v>
      </c>
      <c r="W306" s="158"/>
      <c r="X306" s="158" t="s">
        <v>188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189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89" t="s">
        <v>551</v>
      </c>
      <c r="D307" s="180"/>
      <c r="E307" s="181">
        <v>1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193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t="22.5" outlineLevel="1" x14ac:dyDescent="0.2">
      <c r="A308" s="166">
        <v>91</v>
      </c>
      <c r="B308" s="167" t="s">
        <v>552</v>
      </c>
      <c r="C308" s="176" t="s">
        <v>553</v>
      </c>
      <c r="D308" s="168" t="s">
        <v>228</v>
      </c>
      <c r="E308" s="169">
        <v>23.46</v>
      </c>
      <c r="F308" s="170"/>
      <c r="G308" s="171">
        <f>ROUND(E308*F308,2)</f>
        <v>0</v>
      </c>
      <c r="H308" s="170">
        <v>0</v>
      </c>
      <c r="I308" s="171">
        <f>ROUND(E308*H308,2)</f>
        <v>0</v>
      </c>
      <c r="J308" s="170">
        <v>86.9</v>
      </c>
      <c r="K308" s="171">
        <f>ROUND(E308*J308,2)</f>
        <v>2038.67</v>
      </c>
      <c r="L308" s="171">
        <v>21</v>
      </c>
      <c r="M308" s="171">
        <f>G308*(1+L308/100)</f>
        <v>0</v>
      </c>
      <c r="N308" s="171">
        <v>0</v>
      </c>
      <c r="O308" s="171">
        <f>ROUND(E308*N308,2)</f>
        <v>0</v>
      </c>
      <c r="P308" s="171">
        <v>4.5999999999999999E-2</v>
      </c>
      <c r="Q308" s="171">
        <f>ROUND(E308*P308,2)</f>
        <v>1.08</v>
      </c>
      <c r="R308" s="171" t="s">
        <v>470</v>
      </c>
      <c r="S308" s="171" t="s">
        <v>169</v>
      </c>
      <c r="T308" s="172" t="s">
        <v>187</v>
      </c>
      <c r="U308" s="158">
        <v>0.26</v>
      </c>
      <c r="V308" s="158">
        <f>ROUND(E308*U308,2)</f>
        <v>6.1</v>
      </c>
      <c r="W308" s="158"/>
      <c r="X308" s="158" t="s">
        <v>188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189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89" t="s">
        <v>554</v>
      </c>
      <c r="D309" s="180"/>
      <c r="E309" s="181">
        <v>23.46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193</v>
      </c>
      <c r="AH309" s="149">
        <v>5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66">
        <v>92</v>
      </c>
      <c r="B310" s="167" t="s">
        <v>555</v>
      </c>
      <c r="C310" s="176" t="s">
        <v>556</v>
      </c>
      <c r="D310" s="168" t="s">
        <v>228</v>
      </c>
      <c r="E310" s="169">
        <v>99.334829999999997</v>
      </c>
      <c r="F310" s="170"/>
      <c r="G310" s="171">
        <f>ROUND(E310*F310,2)</f>
        <v>0</v>
      </c>
      <c r="H310" s="170">
        <v>0</v>
      </c>
      <c r="I310" s="171">
        <f>ROUND(E310*H310,2)</f>
        <v>0</v>
      </c>
      <c r="J310" s="170">
        <v>35.1</v>
      </c>
      <c r="K310" s="171">
        <f>ROUND(E310*J310,2)</f>
        <v>3486.65</v>
      </c>
      <c r="L310" s="171">
        <v>21</v>
      </c>
      <c r="M310" s="171">
        <f>G310*(1+L310/100)</f>
        <v>0</v>
      </c>
      <c r="N310" s="171">
        <v>0</v>
      </c>
      <c r="O310" s="171">
        <f>ROUND(E310*N310,2)</f>
        <v>0</v>
      </c>
      <c r="P310" s="171">
        <v>2.7980000000000001E-2</v>
      </c>
      <c r="Q310" s="171">
        <f>ROUND(E310*P310,2)</f>
        <v>2.78</v>
      </c>
      <c r="R310" s="171" t="s">
        <v>470</v>
      </c>
      <c r="S310" s="171" t="s">
        <v>169</v>
      </c>
      <c r="T310" s="172" t="s">
        <v>187</v>
      </c>
      <c r="U310" s="158">
        <v>0.105</v>
      </c>
      <c r="V310" s="158">
        <f>ROUND(E310*U310,2)</f>
        <v>10.43</v>
      </c>
      <c r="W310" s="158"/>
      <c r="X310" s="158" t="s">
        <v>188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189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89" t="s">
        <v>557</v>
      </c>
      <c r="D311" s="180"/>
      <c r="E311" s="181">
        <v>10.64105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193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89" t="s">
        <v>558</v>
      </c>
      <c r="D312" s="180"/>
      <c r="E312" s="181">
        <v>12.84305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193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89" t="s">
        <v>559</v>
      </c>
      <c r="D313" s="180"/>
      <c r="E313" s="181">
        <v>57.850230000000003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193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9" t="s">
        <v>560</v>
      </c>
      <c r="D314" s="180"/>
      <c r="E314" s="181">
        <v>7.0025000000000004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193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89" t="s">
        <v>561</v>
      </c>
      <c r="D315" s="180"/>
      <c r="E315" s="181">
        <v>10.997999999999999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193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ht="22.5" outlineLevel="1" x14ac:dyDescent="0.2">
      <c r="A316" s="166">
        <v>93</v>
      </c>
      <c r="B316" s="167" t="s">
        <v>562</v>
      </c>
      <c r="C316" s="176" t="s">
        <v>563</v>
      </c>
      <c r="D316" s="168" t="s">
        <v>228</v>
      </c>
      <c r="E316" s="169">
        <v>23.46</v>
      </c>
      <c r="F316" s="170"/>
      <c r="G316" s="171">
        <f>ROUND(E316*F316,2)</f>
        <v>0</v>
      </c>
      <c r="H316" s="170">
        <v>0</v>
      </c>
      <c r="I316" s="171">
        <f>ROUND(E316*H316,2)</f>
        <v>0</v>
      </c>
      <c r="J316" s="170">
        <v>110.5</v>
      </c>
      <c r="K316" s="171">
        <f>ROUND(E316*J316,2)</f>
        <v>2592.33</v>
      </c>
      <c r="L316" s="171">
        <v>21</v>
      </c>
      <c r="M316" s="171">
        <f>G316*(1+L316/100)</f>
        <v>0</v>
      </c>
      <c r="N316" s="171">
        <v>0</v>
      </c>
      <c r="O316" s="171">
        <f>ROUND(E316*N316,2)</f>
        <v>0</v>
      </c>
      <c r="P316" s="171">
        <v>6.8000000000000005E-2</v>
      </c>
      <c r="Q316" s="171">
        <f>ROUND(E316*P316,2)</f>
        <v>1.6</v>
      </c>
      <c r="R316" s="171" t="s">
        <v>470</v>
      </c>
      <c r="S316" s="171" t="s">
        <v>169</v>
      </c>
      <c r="T316" s="172" t="s">
        <v>187</v>
      </c>
      <c r="U316" s="158">
        <v>0.3</v>
      </c>
      <c r="V316" s="158">
        <f>ROUND(E316*U316,2)</f>
        <v>7.04</v>
      </c>
      <c r="W316" s="158"/>
      <c r="X316" s="158" t="s">
        <v>188</v>
      </c>
      <c r="Y316" s="149"/>
      <c r="Z316" s="149"/>
      <c r="AA316" s="149"/>
      <c r="AB316" s="149"/>
      <c r="AC316" s="149"/>
      <c r="AD316" s="149"/>
      <c r="AE316" s="149"/>
      <c r="AF316" s="149"/>
      <c r="AG316" s="149" t="s">
        <v>189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256" t="s">
        <v>564</v>
      </c>
      <c r="D317" s="257"/>
      <c r="E317" s="257"/>
      <c r="F317" s="257"/>
      <c r="G317" s="257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191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9" t="s">
        <v>565</v>
      </c>
      <c r="D318" s="180"/>
      <c r="E318" s="181">
        <v>4.5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193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89" t="s">
        <v>566</v>
      </c>
      <c r="D319" s="180"/>
      <c r="E319" s="181">
        <v>9.66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9"/>
      <c r="Z319" s="149"/>
      <c r="AA319" s="149"/>
      <c r="AB319" s="149"/>
      <c r="AC319" s="149"/>
      <c r="AD319" s="149"/>
      <c r="AE319" s="149"/>
      <c r="AF319" s="149"/>
      <c r="AG319" s="149" t="s">
        <v>193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89" t="s">
        <v>567</v>
      </c>
      <c r="D320" s="180"/>
      <c r="E320" s="181">
        <v>4.8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193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89" t="s">
        <v>568</v>
      </c>
      <c r="D321" s="180"/>
      <c r="E321" s="181">
        <v>4.5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193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ht="22.5" outlineLevel="1" x14ac:dyDescent="0.2">
      <c r="A322" s="166">
        <v>94</v>
      </c>
      <c r="B322" s="167" t="s">
        <v>569</v>
      </c>
      <c r="C322" s="176" t="s">
        <v>570</v>
      </c>
      <c r="D322" s="168" t="s">
        <v>228</v>
      </c>
      <c r="E322" s="169">
        <v>1.7424999999999999</v>
      </c>
      <c r="F322" s="170"/>
      <c r="G322" s="171">
        <f>ROUND(E322*F322,2)</f>
        <v>0</v>
      </c>
      <c r="H322" s="170">
        <v>0</v>
      </c>
      <c r="I322" s="171">
        <f>ROUND(E322*H322,2)</f>
        <v>0</v>
      </c>
      <c r="J322" s="170">
        <v>63.3</v>
      </c>
      <c r="K322" s="171">
        <f>ROUND(E322*J322,2)</f>
        <v>110.3</v>
      </c>
      <c r="L322" s="171">
        <v>21</v>
      </c>
      <c r="M322" s="171">
        <f>G322*(1+L322/100)</f>
        <v>0</v>
      </c>
      <c r="N322" s="171">
        <v>0</v>
      </c>
      <c r="O322" s="171">
        <f>ROUND(E322*N322,2)</f>
        <v>0</v>
      </c>
      <c r="P322" s="171">
        <v>1.2E-2</v>
      </c>
      <c r="Q322" s="171">
        <f>ROUND(E322*P322,2)</f>
        <v>0.02</v>
      </c>
      <c r="R322" s="171" t="s">
        <v>425</v>
      </c>
      <c r="S322" s="171" t="s">
        <v>169</v>
      </c>
      <c r="T322" s="172" t="s">
        <v>187</v>
      </c>
      <c r="U322" s="158">
        <v>0.13</v>
      </c>
      <c r="V322" s="158">
        <f>ROUND(E322*U322,2)</f>
        <v>0.23</v>
      </c>
      <c r="W322" s="158"/>
      <c r="X322" s="158" t="s">
        <v>188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189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89" t="s">
        <v>571</v>
      </c>
      <c r="D323" s="180"/>
      <c r="E323" s="181">
        <v>1.7424999999999999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193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x14ac:dyDescent="0.2">
      <c r="A324" s="160" t="s">
        <v>164</v>
      </c>
      <c r="B324" s="161" t="s">
        <v>93</v>
      </c>
      <c r="C324" s="175" t="s">
        <v>94</v>
      </c>
      <c r="D324" s="162"/>
      <c r="E324" s="163"/>
      <c r="F324" s="164"/>
      <c r="G324" s="164">
        <f>SUMIF(AG325:AG326,"&lt;&gt;NOR",G325:G326)</f>
        <v>0</v>
      </c>
      <c r="H324" s="164"/>
      <c r="I324" s="164">
        <f>SUM(I325:I326)</f>
        <v>0</v>
      </c>
      <c r="J324" s="164"/>
      <c r="K324" s="164">
        <f>SUM(K325:K326)</f>
        <v>6540.37</v>
      </c>
      <c r="L324" s="164"/>
      <c r="M324" s="164">
        <f>SUM(M325:M326)</f>
        <v>0</v>
      </c>
      <c r="N324" s="164"/>
      <c r="O324" s="164">
        <f>SUM(O325:O326)</f>
        <v>0</v>
      </c>
      <c r="P324" s="164"/>
      <c r="Q324" s="164">
        <f>SUM(Q325:Q326)</f>
        <v>0</v>
      </c>
      <c r="R324" s="164"/>
      <c r="S324" s="164"/>
      <c r="T324" s="165"/>
      <c r="U324" s="159"/>
      <c r="V324" s="159">
        <f>SUM(V325:V326)</f>
        <v>16.37</v>
      </c>
      <c r="W324" s="159"/>
      <c r="X324" s="159"/>
      <c r="AG324" t="s">
        <v>165</v>
      </c>
    </row>
    <row r="325" spans="1:60" ht="33.75" outlineLevel="1" x14ac:dyDescent="0.2">
      <c r="A325" s="166">
        <v>95</v>
      </c>
      <c r="B325" s="167" t="s">
        <v>572</v>
      </c>
      <c r="C325" s="176" t="s">
        <v>573</v>
      </c>
      <c r="D325" s="168" t="s">
        <v>205</v>
      </c>
      <c r="E325" s="169">
        <v>17.44098</v>
      </c>
      <c r="F325" s="170"/>
      <c r="G325" s="171">
        <f>ROUND(E325*F325,2)</f>
        <v>0</v>
      </c>
      <c r="H325" s="170">
        <v>0</v>
      </c>
      <c r="I325" s="171">
        <f>ROUND(E325*H325,2)</f>
        <v>0</v>
      </c>
      <c r="J325" s="170">
        <v>375</v>
      </c>
      <c r="K325" s="171">
        <f>ROUND(E325*J325,2)</f>
        <v>6540.37</v>
      </c>
      <c r="L325" s="171">
        <v>21</v>
      </c>
      <c r="M325" s="171">
        <f>G325*(1+L325/100)</f>
        <v>0</v>
      </c>
      <c r="N325" s="171">
        <v>0</v>
      </c>
      <c r="O325" s="171">
        <f>ROUND(E325*N325,2)</f>
        <v>0</v>
      </c>
      <c r="P325" s="171">
        <v>0</v>
      </c>
      <c r="Q325" s="171">
        <f>ROUND(E325*P325,2)</f>
        <v>0</v>
      </c>
      <c r="R325" s="171" t="s">
        <v>186</v>
      </c>
      <c r="S325" s="171" t="s">
        <v>169</v>
      </c>
      <c r="T325" s="172" t="s">
        <v>187</v>
      </c>
      <c r="U325" s="158">
        <v>0.9385</v>
      </c>
      <c r="V325" s="158">
        <f>ROUND(E325*U325,2)</f>
        <v>16.37</v>
      </c>
      <c r="W325" s="158"/>
      <c r="X325" s="158" t="s">
        <v>574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575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256" t="s">
        <v>576</v>
      </c>
      <c r="D326" s="257"/>
      <c r="E326" s="257"/>
      <c r="F326" s="257"/>
      <c r="G326" s="257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191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x14ac:dyDescent="0.2">
      <c r="A327" s="160" t="s">
        <v>164</v>
      </c>
      <c r="B327" s="161" t="s">
        <v>97</v>
      </c>
      <c r="C327" s="175" t="s">
        <v>98</v>
      </c>
      <c r="D327" s="162"/>
      <c r="E327" s="163"/>
      <c r="F327" s="164"/>
      <c r="G327" s="164">
        <f>SUMIF(AG328:AG359,"&lt;&gt;NOR",G328:G359)</f>
        <v>0</v>
      </c>
      <c r="H327" s="164"/>
      <c r="I327" s="164">
        <f>SUM(I328:I359)</f>
        <v>4.32</v>
      </c>
      <c r="J327" s="164"/>
      <c r="K327" s="164">
        <f>SUM(K328:K359)</f>
        <v>7041.6600000000008</v>
      </c>
      <c r="L327" s="164"/>
      <c r="M327" s="164">
        <f>SUM(M328:M359)</f>
        <v>0</v>
      </c>
      <c r="N327" s="164"/>
      <c r="O327" s="164">
        <f>SUM(O328:O359)</f>
        <v>0</v>
      </c>
      <c r="P327" s="164"/>
      <c r="Q327" s="164">
        <f>SUM(Q328:Q359)</f>
        <v>0.67999999999999994</v>
      </c>
      <c r="R327" s="164"/>
      <c r="S327" s="164"/>
      <c r="T327" s="165"/>
      <c r="U327" s="159"/>
      <c r="V327" s="159">
        <f>SUM(V328:V359)</f>
        <v>17.739999999999998</v>
      </c>
      <c r="W327" s="159"/>
      <c r="X327" s="159"/>
      <c r="AG327" t="s">
        <v>165</v>
      </c>
    </row>
    <row r="328" spans="1:60" outlineLevel="1" x14ac:dyDescent="0.2">
      <c r="A328" s="166">
        <v>96</v>
      </c>
      <c r="B328" s="167" t="s">
        <v>577</v>
      </c>
      <c r="C328" s="176" t="s">
        <v>578</v>
      </c>
      <c r="D328" s="168" t="s">
        <v>236</v>
      </c>
      <c r="E328" s="169">
        <v>7</v>
      </c>
      <c r="F328" s="170"/>
      <c r="G328" s="171">
        <f>ROUND(E328*F328,2)</f>
        <v>0</v>
      </c>
      <c r="H328" s="170">
        <v>0</v>
      </c>
      <c r="I328" s="171">
        <f>ROUND(E328*H328,2)</f>
        <v>0</v>
      </c>
      <c r="J328" s="170">
        <v>157.5</v>
      </c>
      <c r="K328" s="171">
        <f>ROUND(E328*J328,2)</f>
        <v>1102.5</v>
      </c>
      <c r="L328" s="171">
        <v>21</v>
      </c>
      <c r="M328" s="171">
        <f>G328*(1+L328/100)</f>
        <v>0</v>
      </c>
      <c r="N328" s="171">
        <v>0</v>
      </c>
      <c r="O328" s="171">
        <f>ROUND(E328*N328,2)</f>
        <v>0</v>
      </c>
      <c r="P328" s="171">
        <v>1.4919999999999999E-2</v>
      </c>
      <c r="Q328" s="171">
        <f>ROUND(E328*P328,2)</f>
        <v>0.1</v>
      </c>
      <c r="R328" s="171" t="s">
        <v>579</v>
      </c>
      <c r="S328" s="171" t="s">
        <v>169</v>
      </c>
      <c r="T328" s="172" t="s">
        <v>187</v>
      </c>
      <c r="U328" s="158">
        <v>0.41299999999999998</v>
      </c>
      <c r="V328" s="158">
        <f>ROUND(E328*U328,2)</f>
        <v>2.89</v>
      </c>
      <c r="W328" s="158"/>
      <c r="X328" s="158" t="s">
        <v>188</v>
      </c>
      <c r="Y328" s="149"/>
      <c r="Z328" s="149"/>
      <c r="AA328" s="149"/>
      <c r="AB328" s="149"/>
      <c r="AC328" s="149"/>
      <c r="AD328" s="149"/>
      <c r="AE328" s="149"/>
      <c r="AF328" s="149"/>
      <c r="AG328" s="149" t="s">
        <v>189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256" t="s">
        <v>580</v>
      </c>
      <c r="D329" s="257"/>
      <c r="E329" s="257"/>
      <c r="F329" s="257"/>
      <c r="G329" s="257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191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66">
        <v>97</v>
      </c>
      <c r="B330" s="167" t="s">
        <v>581</v>
      </c>
      <c r="C330" s="176" t="s">
        <v>582</v>
      </c>
      <c r="D330" s="168" t="s">
        <v>236</v>
      </c>
      <c r="E330" s="169">
        <v>4</v>
      </c>
      <c r="F330" s="170"/>
      <c r="G330" s="171">
        <f>ROUND(E330*F330,2)</f>
        <v>0</v>
      </c>
      <c r="H330" s="170">
        <v>0</v>
      </c>
      <c r="I330" s="171">
        <f>ROUND(E330*H330,2)</f>
        <v>0</v>
      </c>
      <c r="J330" s="170">
        <v>11.8</v>
      </c>
      <c r="K330" s="171">
        <f>ROUND(E330*J330,2)</f>
        <v>47.2</v>
      </c>
      <c r="L330" s="171">
        <v>21</v>
      </c>
      <c r="M330" s="171">
        <f>G330*(1+L330/100)</f>
        <v>0</v>
      </c>
      <c r="N330" s="171">
        <v>0</v>
      </c>
      <c r="O330" s="171">
        <f>ROUND(E330*N330,2)</f>
        <v>0</v>
      </c>
      <c r="P330" s="171">
        <v>2.0999999999999999E-3</v>
      </c>
      <c r="Q330" s="171">
        <f>ROUND(E330*P330,2)</f>
        <v>0.01</v>
      </c>
      <c r="R330" s="171" t="s">
        <v>579</v>
      </c>
      <c r="S330" s="171" t="s">
        <v>169</v>
      </c>
      <c r="T330" s="172" t="s">
        <v>187</v>
      </c>
      <c r="U330" s="158">
        <v>3.1E-2</v>
      </c>
      <c r="V330" s="158">
        <f>ROUND(E330*U330,2)</f>
        <v>0.12</v>
      </c>
      <c r="W330" s="158"/>
      <c r="X330" s="158" t="s">
        <v>188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189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256" t="s">
        <v>583</v>
      </c>
      <c r="D331" s="257"/>
      <c r="E331" s="257"/>
      <c r="F331" s="257"/>
      <c r="G331" s="257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191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66">
        <v>98</v>
      </c>
      <c r="B332" s="167" t="s">
        <v>584</v>
      </c>
      <c r="C332" s="176" t="s">
        <v>585</v>
      </c>
      <c r="D332" s="168" t="s">
        <v>236</v>
      </c>
      <c r="E332" s="169">
        <v>1.5</v>
      </c>
      <c r="F332" s="170"/>
      <c r="G332" s="171">
        <f>ROUND(E332*F332,2)</f>
        <v>0</v>
      </c>
      <c r="H332" s="170">
        <v>0</v>
      </c>
      <c r="I332" s="171">
        <f>ROUND(E332*H332,2)</f>
        <v>0</v>
      </c>
      <c r="J332" s="170">
        <v>31.6</v>
      </c>
      <c r="K332" s="171">
        <f>ROUND(E332*J332,2)</f>
        <v>47.4</v>
      </c>
      <c r="L332" s="171">
        <v>21</v>
      </c>
      <c r="M332" s="171">
        <f>G332*(1+L332/100)</f>
        <v>0</v>
      </c>
      <c r="N332" s="171">
        <v>0</v>
      </c>
      <c r="O332" s="171">
        <f>ROUND(E332*N332,2)</f>
        <v>0</v>
      </c>
      <c r="P332" s="171">
        <v>1.98E-3</v>
      </c>
      <c r="Q332" s="171">
        <f>ROUND(E332*P332,2)</f>
        <v>0</v>
      </c>
      <c r="R332" s="171" t="s">
        <v>579</v>
      </c>
      <c r="S332" s="171" t="s">
        <v>169</v>
      </c>
      <c r="T332" s="172" t="s">
        <v>187</v>
      </c>
      <c r="U332" s="158">
        <v>8.3000000000000004E-2</v>
      </c>
      <c r="V332" s="158">
        <f>ROUND(E332*U332,2)</f>
        <v>0.12</v>
      </c>
      <c r="W332" s="158"/>
      <c r="X332" s="158" t="s">
        <v>188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189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256" t="s">
        <v>583</v>
      </c>
      <c r="D333" s="257"/>
      <c r="E333" s="257"/>
      <c r="F333" s="257"/>
      <c r="G333" s="257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9"/>
      <c r="Z333" s="149"/>
      <c r="AA333" s="149"/>
      <c r="AB333" s="149"/>
      <c r="AC333" s="149"/>
      <c r="AD333" s="149"/>
      <c r="AE333" s="149"/>
      <c r="AF333" s="149"/>
      <c r="AG333" s="149" t="s">
        <v>191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66">
        <v>99</v>
      </c>
      <c r="B334" s="167" t="s">
        <v>586</v>
      </c>
      <c r="C334" s="176" t="s">
        <v>587</v>
      </c>
      <c r="D334" s="168" t="s">
        <v>205</v>
      </c>
      <c r="E334" s="169">
        <v>0.11581</v>
      </c>
      <c r="F334" s="170"/>
      <c r="G334" s="171">
        <f>ROUND(E334*F334,2)</f>
        <v>0</v>
      </c>
      <c r="H334" s="170">
        <v>0</v>
      </c>
      <c r="I334" s="171">
        <f>ROUND(E334*H334,2)</f>
        <v>0</v>
      </c>
      <c r="J334" s="170">
        <v>1622</v>
      </c>
      <c r="K334" s="171">
        <f>ROUND(E334*J334,2)</f>
        <v>187.84</v>
      </c>
      <c r="L334" s="171">
        <v>21</v>
      </c>
      <c r="M334" s="171">
        <f>G334*(1+L334/100)</f>
        <v>0</v>
      </c>
      <c r="N334" s="171">
        <v>0</v>
      </c>
      <c r="O334" s="171">
        <f>ROUND(E334*N334,2)</f>
        <v>0</v>
      </c>
      <c r="P334" s="171">
        <v>0</v>
      </c>
      <c r="Q334" s="171">
        <f>ROUND(E334*P334,2)</f>
        <v>0</v>
      </c>
      <c r="R334" s="171" t="s">
        <v>579</v>
      </c>
      <c r="S334" s="171" t="s">
        <v>169</v>
      </c>
      <c r="T334" s="172" t="s">
        <v>187</v>
      </c>
      <c r="U334" s="158">
        <v>3.379</v>
      </c>
      <c r="V334" s="158">
        <f>ROUND(E334*U334,2)</f>
        <v>0.39</v>
      </c>
      <c r="W334" s="158"/>
      <c r="X334" s="158" t="s">
        <v>188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189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256" t="s">
        <v>588</v>
      </c>
      <c r="D335" s="257"/>
      <c r="E335" s="257"/>
      <c r="F335" s="257"/>
      <c r="G335" s="257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191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82">
        <v>100</v>
      </c>
      <c r="B336" s="183" t="s">
        <v>589</v>
      </c>
      <c r="C336" s="190" t="s">
        <v>590</v>
      </c>
      <c r="D336" s="184" t="s">
        <v>236</v>
      </c>
      <c r="E336" s="185">
        <v>20</v>
      </c>
      <c r="F336" s="186"/>
      <c r="G336" s="187">
        <f>ROUND(E336*F336,2)</f>
        <v>0</v>
      </c>
      <c r="H336" s="186">
        <v>0</v>
      </c>
      <c r="I336" s="187">
        <f>ROUND(E336*H336,2)</f>
        <v>0</v>
      </c>
      <c r="J336" s="186">
        <v>65.900000000000006</v>
      </c>
      <c r="K336" s="187">
        <f>ROUND(E336*J336,2)</f>
        <v>1318</v>
      </c>
      <c r="L336" s="187">
        <v>21</v>
      </c>
      <c r="M336" s="187">
        <f>G336*(1+L336/100)</f>
        <v>0</v>
      </c>
      <c r="N336" s="187">
        <v>0</v>
      </c>
      <c r="O336" s="187">
        <f>ROUND(E336*N336,2)</f>
        <v>0</v>
      </c>
      <c r="P336" s="187">
        <v>2.1299999999999999E-3</v>
      </c>
      <c r="Q336" s="187">
        <f>ROUND(E336*P336,2)</f>
        <v>0.04</v>
      </c>
      <c r="R336" s="187" t="s">
        <v>579</v>
      </c>
      <c r="S336" s="187" t="s">
        <v>169</v>
      </c>
      <c r="T336" s="188" t="s">
        <v>187</v>
      </c>
      <c r="U336" s="158">
        <v>0.17299999999999999</v>
      </c>
      <c r="V336" s="158">
        <f>ROUND(E336*U336,2)</f>
        <v>3.46</v>
      </c>
      <c r="W336" s="158"/>
      <c r="X336" s="158" t="s">
        <v>188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189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82">
        <v>101</v>
      </c>
      <c r="B337" s="183" t="s">
        <v>591</v>
      </c>
      <c r="C337" s="190" t="s">
        <v>592</v>
      </c>
      <c r="D337" s="184" t="s">
        <v>236</v>
      </c>
      <c r="E337" s="185">
        <v>30</v>
      </c>
      <c r="F337" s="186"/>
      <c r="G337" s="187">
        <f>ROUND(E337*F337,2)</f>
        <v>0</v>
      </c>
      <c r="H337" s="186">
        <v>0</v>
      </c>
      <c r="I337" s="187">
        <f>ROUND(E337*H337,2)</f>
        <v>0</v>
      </c>
      <c r="J337" s="186">
        <v>27.4</v>
      </c>
      <c r="K337" s="187">
        <f>ROUND(E337*J337,2)</f>
        <v>822</v>
      </c>
      <c r="L337" s="187">
        <v>21</v>
      </c>
      <c r="M337" s="187">
        <f>G337*(1+L337/100)</f>
        <v>0</v>
      </c>
      <c r="N337" s="187">
        <v>0</v>
      </c>
      <c r="O337" s="187">
        <f>ROUND(E337*N337,2)</f>
        <v>0</v>
      </c>
      <c r="P337" s="187">
        <v>2.3000000000000001E-4</v>
      </c>
      <c r="Q337" s="187">
        <f>ROUND(E337*P337,2)</f>
        <v>0.01</v>
      </c>
      <c r="R337" s="187" t="s">
        <v>579</v>
      </c>
      <c r="S337" s="187" t="s">
        <v>169</v>
      </c>
      <c r="T337" s="188" t="s">
        <v>187</v>
      </c>
      <c r="U337" s="158">
        <v>7.1999999999999995E-2</v>
      </c>
      <c r="V337" s="158">
        <f>ROUND(E337*U337,2)</f>
        <v>2.16</v>
      </c>
      <c r="W337" s="158"/>
      <c r="X337" s="158" t="s">
        <v>188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189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82">
        <v>102</v>
      </c>
      <c r="B338" s="183" t="s">
        <v>593</v>
      </c>
      <c r="C338" s="190" t="s">
        <v>594</v>
      </c>
      <c r="D338" s="184" t="s">
        <v>185</v>
      </c>
      <c r="E338" s="185">
        <v>4</v>
      </c>
      <c r="F338" s="186"/>
      <c r="G338" s="187">
        <f>ROUND(E338*F338,2)</f>
        <v>0</v>
      </c>
      <c r="H338" s="186">
        <v>0</v>
      </c>
      <c r="I338" s="187">
        <f>ROUND(E338*H338,2)</f>
        <v>0</v>
      </c>
      <c r="J338" s="186">
        <v>23.6</v>
      </c>
      <c r="K338" s="187">
        <f>ROUND(E338*J338,2)</f>
        <v>94.4</v>
      </c>
      <c r="L338" s="187">
        <v>21</v>
      </c>
      <c r="M338" s="187">
        <f>G338*(1+L338/100)</f>
        <v>0</v>
      </c>
      <c r="N338" s="187">
        <v>0</v>
      </c>
      <c r="O338" s="187">
        <f>ROUND(E338*N338,2)</f>
        <v>0</v>
      </c>
      <c r="P338" s="187">
        <v>5.2999999999999998E-4</v>
      </c>
      <c r="Q338" s="187">
        <f>ROUND(E338*P338,2)</f>
        <v>0</v>
      </c>
      <c r="R338" s="187" t="s">
        <v>579</v>
      </c>
      <c r="S338" s="187" t="s">
        <v>169</v>
      </c>
      <c r="T338" s="188" t="s">
        <v>187</v>
      </c>
      <c r="U338" s="158">
        <v>6.2E-2</v>
      </c>
      <c r="V338" s="158">
        <f>ROUND(E338*U338,2)</f>
        <v>0.25</v>
      </c>
      <c r="W338" s="158"/>
      <c r="X338" s="158" t="s">
        <v>188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189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82">
        <v>103</v>
      </c>
      <c r="B339" s="183" t="s">
        <v>595</v>
      </c>
      <c r="C339" s="190" t="s">
        <v>596</v>
      </c>
      <c r="D339" s="184" t="s">
        <v>597</v>
      </c>
      <c r="E339" s="185">
        <v>1</v>
      </c>
      <c r="F339" s="186"/>
      <c r="G339" s="187">
        <f>ROUND(E339*F339,2)</f>
        <v>0</v>
      </c>
      <c r="H339" s="186">
        <v>0</v>
      </c>
      <c r="I339" s="187">
        <f>ROUND(E339*H339,2)</f>
        <v>0</v>
      </c>
      <c r="J339" s="186">
        <v>222</v>
      </c>
      <c r="K339" s="187">
        <f>ROUND(E339*J339,2)</f>
        <v>222</v>
      </c>
      <c r="L339" s="187">
        <v>21</v>
      </c>
      <c r="M339" s="187">
        <f>G339*(1+L339/100)</f>
        <v>0</v>
      </c>
      <c r="N339" s="187">
        <v>0</v>
      </c>
      <c r="O339" s="187">
        <f>ROUND(E339*N339,2)</f>
        <v>0</v>
      </c>
      <c r="P339" s="187">
        <v>0</v>
      </c>
      <c r="Q339" s="187">
        <f>ROUND(E339*P339,2)</f>
        <v>0</v>
      </c>
      <c r="R339" s="187" t="s">
        <v>579</v>
      </c>
      <c r="S339" s="187" t="s">
        <v>169</v>
      </c>
      <c r="T339" s="188" t="s">
        <v>187</v>
      </c>
      <c r="U339" s="158">
        <v>0.5</v>
      </c>
      <c r="V339" s="158">
        <f>ROUND(E339*U339,2)</f>
        <v>0.5</v>
      </c>
      <c r="W339" s="158"/>
      <c r="X339" s="158" t="s">
        <v>188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189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66">
        <v>104</v>
      </c>
      <c r="B340" s="167" t="s">
        <v>598</v>
      </c>
      <c r="C340" s="176" t="s">
        <v>599</v>
      </c>
      <c r="D340" s="168" t="s">
        <v>205</v>
      </c>
      <c r="E340" s="169">
        <v>5.1619999999999999E-2</v>
      </c>
      <c r="F340" s="170"/>
      <c r="G340" s="171">
        <f>ROUND(E340*F340,2)</f>
        <v>0</v>
      </c>
      <c r="H340" s="170">
        <v>0</v>
      </c>
      <c r="I340" s="171">
        <f>ROUND(E340*H340,2)</f>
        <v>0</v>
      </c>
      <c r="J340" s="170">
        <v>1622</v>
      </c>
      <c r="K340" s="171">
        <f>ROUND(E340*J340,2)</f>
        <v>83.73</v>
      </c>
      <c r="L340" s="171">
        <v>21</v>
      </c>
      <c r="M340" s="171">
        <f>G340*(1+L340/100)</f>
        <v>0</v>
      </c>
      <c r="N340" s="171">
        <v>0</v>
      </c>
      <c r="O340" s="171">
        <f>ROUND(E340*N340,2)</f>
        <v>0</v>
      </c>
      <c r="P340" s="171">
        <v>0</v>
      </c>
      <c r="Q340" s="171">
        <f>ROUND(E340*P340,2)</f>
        <v>0</v>
      </c>
      <c r="R340" s="171" t="s">
        <v>579</v>
      </c>
      <c r="S340" s="171" t="s">
        <v>169</v>
      </c>
      <c r="T340" s="172" t="s">
        <v>187</v>
      </c>
      <c r="U340" s="158">
        <v>3.379</v>
      </c>
      <c r="V340" s="158">
        <f>ROUND(E340*U340,2)</f>
        <v>0.17</v>
      </c>
      <c r="W340" s="158"/>
      <c r="X340" s="158" t="s">
        <v>188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189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256" t="s">
        <v>600</v>
      </c>
      <c r="D341" s="257"/>
      <c r="E341" s="257"/>
      <c r="F341" s="257"/>
      <c r="G341" s="257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191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ht="22.5" outlineLevel="1" x14ac:dyDescent="0.2">
      <c r="A342" s="182">
        <v>105</v>
      </c>
      <c r="B342" s="183" t="s">
        <v>601</v>
      </c>
      <c r="C342" s="190" t="s">
        <v>602</v>
      </c>
      <c r="D342" s="184" t="s">
        <v>185</v>
      </c>
      <c r="E342" s="185">
        <v>1</v>
      </c>
      <c r="F342" s="186"/>
      <c r="G342" s="187">
        <f t="shared" ref="G342:G349" si="0">ROUND(E342*F342,2)</f>
        <v>0</v>
      </c>
      <c r="H342" s="186">
        <v>0</v>
      </c>
      <c r="I342" s="187">
        <f t="shared" ref="I342:I349" si="1">ROUND(E342*H342,2)</f>
        <v>0</v>
      </c>
      <c r="J342" s="186">
        <v>49.6</v>
      </c>
      <c r="K342" s="187">
        <f t="shared" ref="K342:K349" si="2">ROUND(E342*J342,2)</f>
        <v>49.6</v>
      </c>
      <c r="L342" s="187">
        <v>21</v>
      </c>
      <c r="M342" s="187">
        <f t="shared" ref="M342:M349" si="3">G342*(1+L342/100)</f>
        <v>0</v>
      </c>
      <c r="N342" s="187">
        <v>0</v>
      </c>
      <c r="O342" s="187">
        <f t="shared" ref="O342:O349" si="4">ROUND(E342*N342,2)</f>
        <v>0</v>
      </c>
      <c r="P342" s="187">
        <v>0</v>
      </c>
      <c r="Q342" s="187">
        <f t="shared" ref="Q342:Q349" si="5">ROUND(E342*P342,2)</f>
        <v>0</v>
      </c>
      <c r="R342" s="187" t="s">
        <v>579</v>
      </c>
      <c r="S342" s="187" t="s">
        <v>169</v>
      </c>
      <c r="T342" s="188" t="s">
        <v>187</v>
      </c>
      <c r="U342" s="158">
        <v>0.10199999999999999</v>
      </c>
      <c r="V342" s="158">
        <f t="shared" ref="V342:V349" si="6">ROUND(E342*U342,2)</f>
        <v>0.1</v>
      </c>
      <c r="W342" s="158"/>
      <c r="X342" s="158" t="s">
        <v>188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189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ht="22.5" outlineLevel="1" x14ac:dyDescent="0.2">
      <c r="A343" s="182">
        <v>106</v>
      </c>
      <c r="B343" s="183" t="s">
        <v>603</v>
      </c>
      <c r="C343" s="190" t="s">
        <v>604</v>
      </c>
      <c r="D343" s="184" t="s">
        <v>185</v>
      </c>
      <c r="E343" s="185">
        <v>1</v>
      </c>
      <c r="F343" s="186"/>
      <c r="G343" s="187">
        <f t="shared" si="0"/>
        <v>0</v>
      </c>
      <c r="H343" s="186">
        <v>0</v>
      </c>
      <c r="I343" s="187">
        <f t="shared" si="1"/>
        <v>0</v>
      </c>
      <c r="J343" s="186">
        <v>18.5</v>
      </c>
      <c r="K343" s="187">
        <f t="shared" si="2"/>
        <v>18.5</v>
      </c>
      <c r="L343" s="187">
        <v>21</v>
      </c>
      <c r="M343" s="187">
        <f t="shared" si="3"/>
        <v>0</v>
      </c>
      <c r="N343" s="187">
        <v>0</v>
      </c>
      <c r="O343" s="187">
        <f t="shared" si="4"/>
        <v>0</v>
      </c>
      <c r="P343" s="187">
        <v>0</v>
      </c>
      <c r="Q343" s="187">
        <f t="shared" si="5"/>
        <v>0</v>
      </c>
      <c r="R343" s="187" t="s">
        <v>579</v>
      </c>
      <c r="S343" s="187" t="s">
        <v>169</v>
      </c>
      <c r="T343" s="188" t="s">
        <v>187</v>
      </c>
      <c r="U343" s="158">
        <v>3.7999999999999999E-2</v>
      </c>
      <c r="V343" s="158">
        <f t="shared" si="6"/>
        <v>0.04</v>
      </c>
      <c r="W343" s="158"/>
      <c r="X343" s="158" t="s">
        <v>188</v>
      </c>
      <c r="Y343" s="149"/>
      <c r="Z343" s="149"/>
      <c r="AA343" s="149"/>
      <c r="AB343" s="149"/>
      <c r="AC343" s="149"/>
      <c r="AD343" s="149"/>
      <c r="AE343" s="149"/>
      <c r="AF343" s="149"/>
      <c r="AG343" s="149" t="s">
        <v>189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82">
        <v>107</v>
      </c>
      <c r="B344" s="183" t="s">
        <v>605</v>
      </c>
      <c r="C344" s="190" t="s">
        <v>606</v>
      </c>
      <c r="D344" s="184" t="s">
        <v>597</v>
      </c>
      <c r="E344" s="185">
        <v>1</v>
      </c>
      <c r="F344" s="186"/>
      <c r="G344" s="187">
        <f t="shared" si="0"/>
        <v>0</v>
      </c>
      <c r="H344" s="186">
        <v>0</v>
      </c>
      <c r="I344" s="187">
        <f t="shared" si="1"/>
        <v>0</v>
      </c>
      <c r="J344" s="186">
        <v>225</v>
      </c>
      <c r="K344" s="187">
        <f t="shared" si="2"/>
        <v>225</v>
      </c>
      <c r="L344" s="187">
        <v>21</v>
      </c>
      <c r="M344" s="187">
        <f t="shared" si="3"/>
        <v>0</v>
      </c>
      <c r="N344" s="187">
        <v>0</v>
      </c>
      <c r="O344" s="187">
        <f t="shared" si="4"/>
        <v>0</v>
      </c>
      <c r="P344" s="187">
        <v>1.933E-2</v>
      </c>
      <c r="Q344" s="187">
        <f t="shared" si="5"/>
        <v>0.02</v>
      </c>
      <c r="R344" s="187" t="s">
        <v>579</v>
      </c>
      <c r="S344" s="187" t="s">
        <v>169</v>
      </c>
      <c r="T344" s="188" t="s">
        <v>187</v>
      </c>
      <c r="U344" s="158">
        <v>0.59</v>
      </c>
      <c r="V344" s="158">
        <f t="shared" si="6"/>
        <v>0.59</v>
      </c>
      <c r="W344" s="158"/>
      <c r="X344" s="158" t="s">
        <v>188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189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82">
        <v>108</v>
      </c>
      <c r="B345" s="183" t="s">
        <v>607</v>
      </c>
      <c r="C345" s="190" t="s">
        <v>608</v>
      </c>
      <c r="D345" s="184" t="s">
        <v>597</v>
      </c>
      <c r="E345" s="185">
        <v>1</v>
      </c>
      <c r="F345" s="186"/>
      <c r="G345" s="187">
        <f t="shared" si="0"/>
        <v>0</v>
      </c>
      <c r="H345" s="186">
        <v>0</v>
      </c>
      <c r="I345" s="187">
        <f t="shared" si="1"/>
        <v>0</v>
      </c>
      <c r="J345" s="186">
        <v>145.5</v>
      </c>
      <c r="K345" s="187">
        <f t="shared" si="2"/>
        <v>145.5</v>
      </c>
      <c r="L345" s="187">
        <v>21</v>
      </c>
      <c r="M345" s="187">
        <f t="shared" si="3"/>
        <v>0</v>
      </c>
      <c r="N345" s="187">
        <v>0</v>
      </c>
      <c r="O345" s="187">
        <f t="shared" si="4"/>
        <v>0</v>
      </c>
      <c r="P345" s="187">
        <v>1.9460000000000002E-2</v>
      </c>
      <c r="Q345" s="187">
        <f t="shared" si="5"/>
        <v>0.02</v>
      </c>
      <c r="R345" s="187" t="s">
        <v>579</v>
      </c>
      <c r="S345" s="187" t="s">
        <v>169</v>
      </c>
      <c r="T345" s="188" t="s">
        <v>187</v>
      </c>
      <c r="U345" s="158">
        <v>0.38200000000000001</v>
      </c>
      <c r="V345" s="158">
        <f t="shared" si="6"/>
        <v>0.38</v>
      </c>
      <c r="W345" s="158"/>
      <c r="X345" s="158" t="s">
        <v>188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189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82">
        <v>109</v>
      </c>
      <c r="B346" s="183" t="s">
        <v>609</v>
      </c>
      <c r="C346" s="190" t="s">
        <v>610</v>
      </c>
      <c r="D346" s="184" t="s">
        <v>185</v>
      </c>
      <c r="E346" s="185">
        <v>1</v>
      </c>
      <c r="F346" s="186"/>
      <c r="G346" s="187">
        <f t="shared" si="0"/>
        <v>0</v>
      </c>
      <c r="H346" s="186">
        <v>0</v>
      </c>
      <c r="I346" s="187">
        <f t="shared" si="1"/>
        <v>0</v>
      </c>
      <c r="J346" s="186">
        <v>39.4</v>
      </c>
      <c r="K346" s="187">
        <f t="shared" si="2"/>
        <v>39.4</v>
      </c>
      <c r="L346" s="187">
        <v>21</v>
      </c>
      <c r="M346" s="187">
        <f t="shared" si="3"/>
        <v>0</v>
      </c>
      <c r="N346" s="187">
        <v>0</v>
      </c>
      <c r="O346" s="187">
        <f t="shared" si="4"/>
        <v>0</v>
      </c>
      <c r="P346" s="187">
        <v>0</v>
      </c>
      <c r="Q346" s="187">
        <f t="shared" si="5"/>
        <v>0</v>
      </c>
      <c r="R346" s="187" t="s">
        <v>579</v>
      </c>
      <c r="S346" s="187" t="s">
        <v>169</v>
      </c>
      <c r="T346" s="188" t="s">
        <v>187</v>
      </c>
      <c r="U346" s="158">
        <v>8.1000000000000003E-2</v>
      </c>
      <c r="V346" s="158">
        <f t="shared" si="6"/>
        <v>0.08</v>
      </c>
      <c r="W346" s="158"/>
      <c r="X346" s="158" t="s">
        <v>188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189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82">
        <v>110</v>
      </c>
      <c r="B347" s="183" t="s">
        <v>611</v>
      </c>
      <c r="C347" s="190" t="s">
        <v>612</v>
      </c>
      <c r="D347" s="184" t="s">
        <v>597</v>
      </c>
      <c r="E347" s="185">
        <v>1</v>
      </c>
      <c r="F347" s="186"/>
      <c r="G347" s="187">
        <f t="shared" si="0"/>
        <v>0</v>
      </c>
      <c r="H347" s="186">
        <v>0</v>
      </c>
      <c r="I347" s="187">
        <f t="shared" si="1"/>
        <v>0</v>
      </c>
      <c r="J347" s="186">
        <v>435.5</v>
      </c>
      <c r="K347" s="187">
        <f t="shared" si="2"/>
        <v>435.5</v>
      </c>
      <c r="L347" s="187">
        <v>21</v>
      </c>
      <c r="M347" s="187">
        <f t="shared" si="3"/>
        <v>0</v>
      </c>
      <c r="N347" s="187">
        <v>0</v>
      </c>
      <c r="O347" s="187">
        <f t="shared" si="4"/>
        <v>0</v>
      </c>
      <c r="P347" s="187">
        <v>0.125</v>
      </c>
      <c r="Q347" s="187">
        <f t="shared" si="5"/>
        <v>0.13</v>
      </c>
      <c r="R347" s="187" t="s">
        <v>579</v>
      </c>
      <c r="S347" s="187" t="s">
        <v>169</v>
      </c>
      <c r="T347" s="188" t="s">
        <v>187</v>
      </c>
      <c r="U347" s="158">
        <v>1.1499999999999999</v>
      </c>
      <c r="V347" s="158">
        <f t="shared" si="6"/>
        <v>1.1499999999999999</v>
      </c>
      <c r="W347" s="158"/>
      <c r="X347" s="158" t="s">
        <v>188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189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82">
        <v>111</v>
      </c>
      <c r="B348" s="183" t="s">
        <v>613</v>
      </c>
      <c r="C348" s="190" t="s">
        <v>614</v>
      </c>
      <c r="D348" s="184" t="s">
        <v>597</v>
      </c>
      <c r="E348" s="185">
        <v>1</v>
      </c>
      <c r="F348" s="186"/>
      <c r="G348" s="187">
        <f t="shared" si="0"/>
        <v>0</v>
      </c>
      <c r="H348" s="186">
        <v>0</v>
      </c>
      <c r="I348" s="187">
        <f t="shared" si="1"/>
        <v>0</v>
      </c>
      <c r="J348" s="186">
        <v>319</v>
      </c>
      <c r="K348" s="187">
        <f t="shared" si="2"/>
        <v>319</v>
      </c>
      <c r="L348" s="187">
        <v>21</v>
      </c>
      <c r="M348" s="187">
        <f t="shared" si="3"/>
        <v>0</v>
      </c>
      <c r="N348" s="187">
        <v>0</v>
      </c>
      <c r="O348" s="187">
        <f t="shared" si="4"/>
        <v>0</v>
      </c>
      <c r="P348" s="187">
        <v>0.155</v>
      </c>
      <c r="Q348" s="187">
        <f t="shared" si="5"/>
        <v>0.16</v>
      </c>
      <c r="R348" s="187" t="s">
        <v>579</v>
      </c>
      <c r="S348" s="187" t="s">
        <v>169</v>
      </c>
      <c r="T348" s="188" t="s">
        <v>187</v>
      </c>
      <c r="U348" s="158">
        <v>0.83699999999999997</v>
      </c>
      <c r="V348" s="158">
        <f t="shared" si="6"/>
        <v>0.84</v>
      </c>
      <c r="W348" s="158"/>
      <c r="X348" s="158" t="s">
        <v>188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189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66">
        <v>112</v>
      </c>
      <c r="B349" s="167" t="s">
        <v>615</v>
      </c>
      <c r="C349" s="176" t="s">
        <v>616</v>
      </c>
      <c r="D349" s="168" t="s">
        <v>205</v>
      </c>
      <c r="E349" s="169">
        <v>0.49453999999999998</v>
      </c>
      <c r="F349" s="170"/>
      <c r="G349" s="171">
        <f t="shared" si="0"/>
        <v>0</v>
      </c>
      <c r="H349" s="170">
        <v>0</v>
      </c>
      <c r="I349" s="171">
        <f t="shared" si="1"/>
        <v>0</v>
      </c>
      <c r="J349" s="170">
        <v>1466</v>
      </c>
      <c r="K349" s="171">
        <f t="shared" si="2"/>
        <v>725</v>
      </c>
      <c r="L349" s="171">
        <v>21</v>
      </c>
      <c r="M349" s="171">
        <f t="shared" si="3"/>
        <v>0</v>
      </c>
      <c r="N349" s="171">
        <v>0</v>
      </c>
      <c r="O349" s="171">
        <f t="shared" si="4"/>
        <v>0</v>
      </c>
      <c r="P349" s="171">
        <v>0</v>
      </c>
      <c r="Q349" s="171">
        <f t="shared" si="5"/>
        <v>0</v>
      </c>
      <c r="R349" s="171" t="s">
        <v>579</v>
      </c>
      <c r="S349" s="171" t="s">
        <v>169</v>
      </c>
      <c r="T349" s="172" t="s">
        <v>187</v>
      </c>
      <c r="U349" s="158">
        <v>3.169</v>
      </c>
      <c r="V349" s="158">
        <f t="shared" si="6"/>
        <v>1.57</v>
      </c>
      <c r="W349" s="158"/>
      <c r="X349" s="158" t="s">
        <v>188</v>
      </c>
      <c r="Y349" s="149"/>
      <c r="Z349" s="149"/>
      <c r="AA349" s="149"/>
      <c r="AB349" s="149"/>
      <c r="AC349" s="149"/>
      <c r="AD349" s="149"/>
      <c r="AE349" s="149"/>
      <c r="AF349" s="149"/>
      <c r="AG349" s="149" t="s">
        <v>189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256" t="s">
        <v>600</v>
      </c>
      <c r="D350" s="257"/>
      <c r="E350" s="257"/>
      <c r="F350" s="257"/>
      <c r="G350" s="257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191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82">
        <v>113</v>
      </c>
      <c r="B351" s="183" t="s">
        <v>617</v>
      </c>
      <c r="C351" s="190" t="s">
        <v>618</v>
      </c>
      <c r="D351" s="184" t="s">
        <v>597</v>
      </c>
      <c r="E351" s="185">
        <v>3</v>
      </c>
      <c r="F351" s="186"/>
      <c r="G351" s="187">
        <f>ROUND(E351*F351,2)</f>
        <v>0</v>
      </c>
      <c r="H351" s="186">
        <v>0</v>
      </c>
      <c r="I351" s="187">
        <f>ROUND(E351*H351,2)</f>
        <v>0</v>
      </c>
      <c r="J351" s="186">
        <v>82.7</v>
      </c>
      <c r="K351" s="187">
        <f>ROUND(E351*J351,2)</f>
        <v>248.1</v>
      </c>
      <c r="L351" s="187">
        <v>21</v>
      </c>
      <c r="M351" s="187">
        <f>G351*(1+L351/100)</f>
        <v>0</v>
      </c>
      <c r="N351" s="187">
        <v>0</v>
      </c>
      <c r="O351" s="187">
        <f>ROUND(E351*N351,2)</f>
        <v>0</v>
      </c>
      <c r="P351" s="187">
        <v>1.56E-3</v>
      </c>
      <c r="Q351" s="187">
        <f>ROUND(E351*P351,2)</f>
        <v>0</v>
      </c>
      <c r="R351" s="187" t="s">
        <v>579</v>
      </c>
      <c r="S351" s="187" t="s">
        <v>169</v>
      </c>
      <c r="T351" s="188" t="s">
        <v>187</v>
      </c>
      <c r="U351" s="158">
        <v>0.217</v>
      </c>
      <c r="V351" s="158">
        <f>ROUND(E351*U351,2)</f>
        <v>0.65</v>
      </c>
      <c r="W351" s="158"/>
      <c r="X351" s="158" t="s">
        <v>188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189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82">
        <v>114</v>
      </c>
      <c r="B352" s="183" t="s">
        <v>619</v>
      </c>
      <c r="C352" s="190" t="s">
        <v>620</v>
      </c>
      <c r="D352" s="184" t="s">
        <v>185</v>
      </c>
      <c r="E352" s="185">
        <v>1</v>
      </c>
      <c r="F352" s="186"/>
      <c r="G352" s="187">
        <f>ROUND(E352*F352,2)</f>
        <v>0</v>
      </c>
      <c r="H352" s="186">
        <v>0</v>
      </c>
      <c r="I352" s="187">
        <f>ROUND(E352*H352,2)</f>
        <v>0</v>
      </c>
      <c r="J352" s="186">
        <v>8</v>
      </c>
      <c r="K352" s="187">
        <f>ROUND(E352*J352,2)</f>
        <v>8</v>
      </c>
      <c r="L352" s="187">
        <v>21</v>
      </c>
      <c r="M352" s="187">
        <f>G352*(1+L352/100)</f>
        <v>0</v>
      </c>
      <c r="N352" s="187">
        <v>0</v>
      </c>
      <c r="O352" s="187">
        <f>ROUND(E352*N352,2)</f>
        <v>0</v>
      </c>
      <c r="P352" s="187">
        <v>5.1999999999999995E-4</v>
      </c>
      <c r="Q352" s="187">
        <f>ROUND(E352*P352,2)</f>
        <v>0</v>
      </c>
      <c r="R352" s="187" t="s">
        <v>579</v>
      </c>
      <c r="S352" s="187" t="s">
        <v>169</v>
      </c>
      <c r="T352" s="188" t="s">
        <v>187</v>
      </c>
      <c r="U352" s="158">
        <v>2.1000000000000001E-2</v>
      </c>
      <c r="V352" s="158">
        <f>ROUND(E352*U352,2)</f>
        <v>0.02</v>
      </c>
      <c r="W352" s="158"/>
      <c r="X352" s="158" t="s">
        <v>188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189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66">
        <v>115</v>
      </c>
      <c r="B353" s="167" t="s">
        <v>621</v>
      </c>
      <c r="C353" s="176" t="s">
        <v>622</v>
      </c>
      <c r="D353" s="168" t="s">
        <v>185</v>
      </c>
      <c r="E353" s="169">
        <v>22</v>
      </c>
      <c r="F353" s="170"/>
      <c r="G353" s="171">
        <f>ROUND(E353*F353,2)</f>
        <v>0</v>
      </c>
      <c r="H353" s="170">
        <v>0</v>
      </c>
      <c r="I353" s="171">
        <f>ROUND(E353*H353,2)</f>
        <v>0</v>
      </c>
      <c r="J353" s="170">
        <v>32</v>
      </c>
      <c r="K353" s="171">
        <f>ROUND(E353*J353,2)</f>
        <v>704</v>
      </c>
      <c r="L353" s="171">
        <v>21</v>
      </c>
      <c r="M353" s="171">
        <f>G353*(1+L353/100)</f>
        <v>0</v>
      </c>
      <c r="N353" s="171">
        <v>0</v>
      </c>
      <c r="O353" s="171">
        <f>ROUND(E353*N353,2)</f>
        <v>0</v>
      </c>
      <c r="P353" s="171">
        <v>5.0000000000000001E-3</v>
      </c>
      <c r="Q353" s="171">
        <f>ROUND(E353*P353,2)</f>
        <v>0.11</v>
      </c>
      <c r="R353" s="171" t="s">
        <v>579</v>
      </c>
      <c r="S353" s="171" t="s">
        <v>169</v>
      </c>
      <c r="T353" s="172" t="s">
        <v>187</v>
      </c>
      <c r="U353" s="158">
        <v>8.4000000000000005E-2</v>
      </c>
      <c r="V353" s="158">
        <f>ROUND(E353*U353,2)</f>
        <v>1.85</v>
      </c>
      <c r="W353" s="158"/>
      <c r="X353" s="158" t="s">
        <v>188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189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89" t="s">
        <v>623</v>
      </c>
      <c r="D354" s="180"/>
      <c r="E354" s="181">
        <v>22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193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82">
        <v>116</v>
      </c>
      <c r="B355" s="183" t="s">
        <v>624</v>
      </c>
      <c r="C355" s="190" t="s">
        <v>625</v>
      </c>
      <c r="D355" s="184" t="s">
        <v>185</v>
      </c>
      <c r="E355" s="185">
        <v>1</v>
      </c>
      <c r="F355" s="186"/>
      <c r="G355" s="187">
        <f>ROUND(E355*F355,2)</f>
        <v>0</v>
      </c>
      <c r="H355" s="186">
        <v>4.32</v>
      </c>
      <c r="I355" s="187">
        <f>ROUND(E355*H355,2)</f>
        <v>4.32</v>
      </c>
      <c r="J355" s="186">
        <v>161.68</v>
      </c>
      <c r="K355" s="187">
        <f>ROUND(E355*J355,2)</f>
        <v>161.68</v>
      </c>
      <c r="L355" s="187">
        <v>21</v>
      </c>
      <c r="M355" s="187">
        <f>G355*(1+L355/100)</f>
        <v>0</v>
      </c>
      <c r="N355" s="187">
        <v>5.0000000000000002E-5</v>
      </c>
      <c r="O355" s="187">
        <f>ROUND(E355*N355,2)</f>
        <v>0</v>
      </c>
      <c r="P355" s="187">
        <v>6.055E-2</v>
      </c>
      <c r="Q355" s="187">
        <f>ROUND(E355*P355,2)</f>
        <v>0.06</v>
      </c>
      <c r="R355" s="187" t="s">
        <v>626</v>
      </c>
      <c r="S355" s="187" t="s">
        <v>169</v>
      </c>
      <c r="T355" s="188" t="s">
        <v>187</v>
      </c>
      <c r="U355" s="158">
        <v>0.33</v>
      </c>
      <c r="V355" s="158">
        <f>ROUND(E355*U355,2)</f>
        <v>0.33</v>
      </c>
      <c r="W355" s="158"/>
      <c r="X355" s="158" t="s">
        <v>188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189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66">
        <v>117</v>
      </c>
      <c r="B356" s="167" t="s">
        <v>627</v>
      </c>
      <c r="C356" s="176" t="s">
        <v>628</v>
      </c>
      <c r="D356" s="168" t="s">
        <v>228</v>
      </c>
      <c r="E356" s="169">
        <v>0</v>
      </c>
      <c r="F356" s="170"/>
      <c r="G356" s="171">
        <f>ROUND(E356*F356,2)</f>
        <v>0</v>
      </c>
      <c r="H356" s="170">
        <v>0</v>
      </c>
      <c r="I356" s="171">
        <f>ROUND(E356*H356,2)</f>
        <v>0</v>
      </c>
      <c r="J356" s="170">
        <v>63.9</v>
      </c>
      <c r="K356" s="171">
        <f>ROUND(E356*J356,2)</f>
        <v>0</v>
      </c>
      <c r="L356" s="171">
        <v>21</v>
      </c>
      <c r="M356" s="171">
        <f>G356*(1+L356/100)</f>
        <v>0</v>
      </c>
      <c r="N356" s="171">
        <v>0</v>
      </c>
      <c r="O356" s="171">
        <f>ROUND(E356*N356,2)</f>
        <v>0</v>
      </c>
      <c r="P356" s="171">
        <v>0</v>
      </c>
      <c r="Q356" s="171">
        <f>ROUND(E356*P356,2)</f>
        <v>0</v>
      </c>
      <c r="R356" s="171" t="s">
        <v>626</v>
      </c>
      <c r="S356" s="171" t="s">
        <v>169</v>
      </c>
      <c r="T356" s="172" t="s">
        <v>187</v>
      </c>
      <c r="U356" s="158">
        <v>0.14399999999999999</v>
      </c>
      <c r="V356" s="158">
        <f>ROUND(E356*U356,2)</f>
        <v>0</v>
      </c>
      <c r="W356" s="158"/>
      <c r="X356" s="158" t="s">
        <v>188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189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89" t="s">
        <v>629</v>
      </c>
      <c r="D357" s="180"/>
      <c r="E357" s="181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193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66">
        <v>118</v>
      </c>
      <c r="B358" s="167" t="s">
        <v>630</v>
      </c>
      <c r="C358" s="176" t="s">
        <v>631</v>
      </c>
      <c r="D358" s="168" t="s">
        <v>228</v>
      </c>
      <c r="E358" s="169">
        <v>1.0249999999999999</v>
      </c>
      <c r="F358" s="170"/>
      <c r="G358" s="171">
        <f>ROUND(E358*F358,2)</f>
        <v>0</v>
      </c>
      <c r="H358" s="170">
        <v>0</v>
      </c>
      <c r="I358" s="171">
        <f>ROUND(E358*H358,2)</f>
        <v>0</v>
      </c>
      <c r="J358" s="170">
        <v>36.4</v>
      </c>
      <c r="K358" s="171">
        <f>ROUND(E358*J358,2)</f>
        <v>37.31</v>
      </c>
      <c r="L358" s="171">
        <v>21</v>
      </c>
      <c r="M358" s="171">
        <f>G358*(1+L358/100)</f>
        <v>0</v>
      </c>
      <c r="N358" s="171">
        <v>0</v>
      </c>
      <c r="O358" s="171">
        <f>ROUND(E358*N358,2)</f>
        <v>0</v>
      </c>
      <c r="P358" s="171">
        <v>2.3800000000000002E-2</v>
      </c>
      <c r="Q358" s="171">
        <f>ROUND(E358*P358,2)</f>
        <v>0.02</v>
      </c>
      <c r="R358" s="171" t="s">
        <v>626</v>
      </c>
      <c r="S358" s="171" t="s">
        <v>169</v>
      </c>
      <c r="T358" s="172" t="s">
        <v>187</v>
      </c>
      <c r="U358" s="158">
        <v>8.2000000000000003E-2</v>
      </c>
      <c r="V358" s="158">
        <f>ROUND(E358*U358,2)</f>
        <v>0.08</v>
      </c>
      <c r="W358" s="158"/>
      <c r="X358" s="158" t="s">
        <v>188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189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89" t="s">
        <v>632</v>
      </c>
      <c r="D359" s="180"/>
      <c r="E359" s="181">
        <v>1.0249999999999999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193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x14ac:dyDescent="0.2">
      <c r="A360" s="160" t="s">
        <v>164</v>
      </c>
      <c r="B360" s="161" t="s">
        <v>99</v>
      </c>
      <c r="C360" s="175" t="s">
        <v>100</v>
      </c>
      <c r="D360" s="162"/>
      <c r="E360" s="163"/>
      <c r="F360" s="164"/>
      <c r="G360" s="164">
        <f>SUMIF(AG361:AG373,"&lt;&gt;NOR",G361:G373)</f>
        <v>0</v>
      </c>
      <c r="H360" s="164"/>
      <c r="I360" s="164">
        <f>SUM(I361:I373)</f>
        <v>9836.75</v>
      </c>
      <c r="J360" s="164"/>
      <c r="K360" s="164">
        <f>SUM(K361:K373)</f>
        <v>5281.99</v>
      </c>
      <c r="L360" s="164"/>
      <c r="M360" s="164">
        <f>SUM(M361:M373)</f>
        <v>0</v>
      </c>
      <c r="N360" s="164"/>
      <c r="O360" s="164">
        <f>SUM(O361:O373)</f>
        <v>0.05</v>
      </c>
      <c r="P360" s="164"/>
      <c r="Q360" s="164">
        <f>SUM(Q361:Q373)</f>
        <v>0</v>
      </c>
      <c r="R360" s="164"/>
      <c r="S360" s="164"/>
      <c r="T360" s="165"/>
      <c r="U360" s="159"/>
      <c r="V360" s="159">
        <f>SUM(V361:V373)</f>
        <v>10.959999999999999</v>
      </c>
      <c r="W360" s="159"/>
      <c r="X360" s="159"/>
      <c r="AG360" t="s">
        <v>165</v>
      </c>
    </row>
    <row r="361" spans="1:60" outlineLevel="1" x14ac:dyDescent="0.2">
      <c r="A361" s="166">
        <v>119</v>
      </c>
      <c r="B361" s="167" t="s">
        <v>633</v>
      </c>
      <c r="C361" s="176" t="s">
        <v>634</v>
      </c>
      <c r="D361" s="168" t="s">
        <v>228</v>
      </c>
      <c r="E361" s="169">
        <v>15.42</v>
      </c>
      <c r="F361" s="170"/>
      <c r="G361" s="171">
        <f>ROUND(E361*F361,2)</f>
        <v>0</v>
      </c>
      <c r="H361" s="170">
        <v>23.96</v>
      </c>
      <c r="I361" s="171">
        <f>ROUND(E361*H361,2)</f>
        <v>369.46</v>
      </c>
      <c r="J361" s="170">
        <v>42.14</v>
      </c>
      <c r="K361" s="171">
        <f>ROUND(E361*J361,2)</f>
        <v>649.79999999999995</v>
      </c>
      <c r="L361" s="171">
        <v>21</v>
      </c>
      <c r="M361" s="171">
        <f>G361*(1+L361/100)</f>
        <v>0</v>
      </c>
      <c r="N361" s="171">
        <v>2.1000000000000001E-4</v>
      </c>
      <c r="O361" s="171">
        <f>ROUND(E361*N361,2)</f>
        <v>0</v>
      </c>
      <c r="P361" s="171">
        <v>0</v>
      </c>
      <c r="Q361" s="171">
        <f>ROUND(E361*P361,2)</f>
        <v>0</v>
      </c>
      <c r="R361" s="171" t="s">
        <v>635</v>
      </c>
      <c r="S361" s="171" t="s">
        <v>169</v>
      </c>
      <c r="T361" s="172" t="s">
        <v>187</v>
      </c>
      <c r="U361" s="158">
        <v>9.5000000000000001E-2</v>
      </c>
      <c r="V361" s="158">
        <f>ROUND(E361*U361,2)</f>
        <v>1.46</v>
      </c>
      <c r="W361" s="158"/>
      <c r="X361" s="158" t="s">
        <v>188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189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89" t="s">
        <v>636</v>
      </c>
      <c r="D362" s="180"/>
      <c r="E362" s="181">
        <v>1.81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193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89" t="s">
        <v>637</v>
      </c>
      <c r="D363" s="180"/>
      <c r="E363" s="181">
        <v>13.61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193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66">
        <v>120</v>
      </c>
      <c r="B364" s="167" t="s">
        <v>638</v>
      </c>
      <c r="C364" s="176" t="s">
        <v>639</v>
      </c>
      <c r="D364" s="168" t="s">
        <v>228</v>
      </c>
      <c r="E364" s="169">
        <v>15.42</v>
      </c>
      <c r="F364" s="170"/>
      <c r="G364" s="171">
        <f>ROUND(E364*F364,2)</f>
        <v>0</v>
      </c>
      <c r="H364" s="170">
        <v>341.62</v>
      </c>
      <c r="I364" s="171">
        <f>ROUND(E364*H364,2)</f>
        <v>5267.78</v>
      </c>
      <c r="J364" s="170">
        <v>187.38</v>
      </c>
      <c r="K364" s="171">
        <f>ROUND(E364*J364,2)</f>
        <v>2889.4</v>
      </c>
      <c r="L364" s="171">
        <v>21</v>
      </c>
      <c r="M364" s="171">
        <f>G364*(1+L364/100)</f>
        <v>0</v>
      </c>
      <c r="N364" s="171">
        <v>3.3999999999999998E-3</v>
      </c>
      <c r="O364" s="171">
        <f>ROUND(E364*N364,2)</f>
        <v>0.05</v>
      </c>
      <c r="P364" s="171">
        <v>0</v>
      </c>
      <c r="Q364" s="171">
        <f>ROUND(E364*P364,2)</f>
        <v>0</v>
      </c>
      <c r="R364" s="171" t="s">
        <v>635</v>
      </c>
      <c r="S364" s="171" t="s">
        <v>169</v>
      </c>
      <c r="T364" s="172" t="s">
        <v>187</v>
      </c>
      <c r="U364" s="158">
        <v>0.38500000000000001</v>
      </c>
      <c r="V364" s="158">
        <f>ROUND(E364*U364,2)</f>
        <v>5.94</v>
      </c>
      <c r="W364" s="158"/>
      <c r="X364" s="158" t="s">
        <v>188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189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247" t="s">
        <v>640</v>
      </c>
      <c r="D365" s="248"/>
      <c r="E365" s="248"/>
      <c r="F365" s="248"/>
      <c r="G365" s="24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173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ht="22.5" outlineLevel="1" x14ac:dyDescent="0.2">
      <c r="A366" s="166">
        <v>121</v>
      </c>
      <c r="B366" s="167" t="s">
        <v>641</v>
      </c>
      <c r="C366" s="176" t="s">
        <v>642</v>
      </c>
      <c r="D366" s="168" t="s">
        <v>236</v>
      </c>
      <c r="E366" s="169">
        <v>9.15</v>
      </c>
      <c r="F366" s="170"/>
      <c r="G366" s="171">
        <f>ROUND(E366*F366,2)</f>
        <v>0</v>
      </c>
      <c r="H366" s="170">
        <v>107.46</v>
      </c>
      <c r="I366" s="171">
        <f>ROUND(E366*H366,2)</f>
        <v>983.26</v>
      </c>
      <c r="J366" s="170">
        <v>53.54</v>
      </c>
      <c r="K366" s="171">
        <f>ROUND(E366*J366,2)</f>
        <v>489.89</v>
      </c>
      <c r="L366" s="171">
        <v>21</v>
      </c>
      <c r="M366" s="171">
        <f>G366*(1+L366/100)</f>
        <v>0</v>
      </c>
      <c r="N366" s="171">
        <v>2.9E-4</v>
      </c>
      <c r="O366" s="171">
        <f>ROUND(E366*N366,2)</f>
        <v>0</v>
      </c>
      <c r="P366" s="171">
        <v>0</v>
      </c>
      <c r="Q366" s="171">
        <f>ROUND(E366*P366,2)</f>
        <v>0</v>
      </c>
      <c r="R366" s="171" t="s">
        <v>635</v>
      </c>
      <c r="S366" s="171" t="s">
        <v>169</v>
      </c>
      <c r="T366" s="172" t="s">
        <v>187</v>
      </c>
      <c r="U366" s="158">
        <v>0.11</v>
      </c>
      <c r="V366" s="158">
        <f>ROUND(E366*U366,2)</f>
        <v>1.01</v>
      </c>
      <c r="W366" s="158"/>
      <c r="X366" s="158" t="s">
        <v>188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189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189" t="s">
        <v>643</v>
      </c>
      <c r="D367" s="180"/>
      <c r="E367" s="181">
        <v>4.0999999999999996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9"/>
      <c r="Z367" s="149"/>
      <c r="AA367" s="149"/>
      <c r="AB367" s="149"/>
      <c r="AC367" s="149"/>
      <c r="AD367" s="149"/>
      <c r="AE367" s="149"/>
      <c r="AF367" s="149"/>
      <c r="AG367" s="149" t="s">
        <v>193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89" t="s">
        <v>644</v>
      </c>
      <c r="D368" s="180"/>
      <c r="E368" s="181">
        <v>5.05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193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82">
        <v>122</v>
      </c>
      <c r="B369" s="183" t="s">
        <v>645</v>
      </c>
      <c r="C369" s="190" t="s">
        <v>646</v>
      </c>
      <c r="D369" s="184" t="s">
        <v>185</v>
      </c>
      <c r="E369" s="185">
        <v>9</v>
      </c>
      <c r="F369" s="186"/>
      <c r="G369" s="187">
        <f>ROUND(E369*F369,2)</f>
        <v>0</v>
      </c>
      <c r="H369" s="186">
        <v>199.9</v>
      </c>
      <c r="I369" s="187">
        <f>ROUND(E369*H369,2)</f>
        <v>1799.1</v>
      </c>
      <c r="J369" s="186">
        <v>32.6</v>
      </c>
      <c r="K369" s="187">
        <f>ROUND(E369*J369,2)</f>
        <v>293.39999999999998</v>
      </c>
      <c r="L369" s="187">
        <v>21</v>
      </c>
      <c r="M369" s="187">
        <f>G369*(1+L369/100)</f>
        <v>0</v>
      </c>
      <c r="N369" s="187">
        <v>1.1E-4</v>
      </c>
      <c r="O369" s="187">
        <f>ROUND(E369*N369,2)</f>
        <v>0</v>
      </c>
      <c r="P369" s="187">
        <v>0</v>
      </c>
      <c r="Q369" s="187">
        <f>ROUND(E369*P369,2)</f>
        <v>0</v>
      </c>
      <c r="R369" s="187" t="s">
        <v>635</v>
      </c>
      <c r="S369" s="187" t="s">
        <v>169</v>
      </c>
      <c r="T369" s="188" t="s">
        <v>187</v>
      </c>
      <c r="U369" s="158">
        <v>6.7000000000000004E-2</v>
      </c>
      <c r="V369" s="158">
        <f>ROUND(E369*U369,2)</f>
        <v>0.6</v>
      </c>
      <c r="W369" s="158"/>
      <c r="X369" s="158" t="s">
        <v>188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189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ht="22.5" outlineLevel="1" x14ac:dyDescent="0.2">
      <c r="A370" s="166">
        <v>123</v>
      </c>
      <c r="B370" s="167" t="s">
        <v>647</v>
      </c>
      <c r="C370" s="176" t="s">
        <v>648</v>
      </c>
      <c r="D370" s="168" t="s">
        <v>236</v>
      </c>
      <c r="E370" s="169">
        <v>13.2</v>
      </c>
      <c r="F370" s="170"/>
      <c r="G370" s="171">
        <f>ROUND(E370*F370,2)</f>
        <v>0</v>
      </c>
      <c r="H370" s="170">
        <v>107.36</v>
      </c>
      <c r="I370" s="171">
        <f>ROUND(E370*H370,2)</f>
        <v>1417.15</v>
      </c>
      <c r="J370" s="170">
        <v>68.14</v>
      </c>
      <c r="K370" s="171">
        <f>ROUND(E370*J370,2)</f>
        <v>899.45</v>
      </c>
      <c r="L370" s="171">
        <v>21</v>
      </c>
      <c r="M370" s="171">
        <f>G370*(1+L370/100)</f>
        <v>0</v>
      </c>
      <c r="N370" s="171">
        <v>2.9E-4</v>
      </c>
      <c r="O370" s="171">
        <f>ROUND(E370*N370,2)</f>
        <v>0</v>
      </c>
      <c r="P370" s="171">
        <v>0</v>
      </c>
      <c r="Q370" s="171">
        <f>ROUND(E370*P370,2)</f>
        <v>0</v>
      </c>
      <c r="R370" s="171" t="s">
        <v>635</v>
      </c>
      <c r="S370" s="171" t="s">
        <v>169</v>
      </c>
      <c r="T370" s="172" t="s">
        <v>187</v>
      </c>
      <c r="U370" s="158">
        <v>0.14000000000000001</v>
      </c>
      <c r="V370" s="158">
        <f>ROUND(E370*U370,2)</f>
        <v>1.85</v>
      </c>
      <c r="W370" s="158"/>
      <c r="X370" s="158" t="s">
        <v>188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189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89" t="s">
        <v>649</v>
      </c>
      <c r="D371" s="180"/>
      <c r="E371" s="181">
        <v>13.2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193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66">
        <v>124</v>
      </c>
      <c r="B372" s="167" t="s">
        <v>650</v>
      </c>
      <c r="C372" s="176" t="s">
        <v>651</v>
      </c>
      <c r="D372" s="168" t="s">
        <v>205</v>
      </c>
      <c r="E372" s="169">
        <v>6.3140000000000002E-2</v>
      </c>
      <c r="F372" s="170"/>
      <c r="G372" s="171">
        <f>ROUND(E372*F372,2)</f>
        <v>0</v>
      </c>
      <c r="H372" s="170">
        <v>0</v>
      </c>
      <c r="I372" s="171">
        <f>ROUND(E372*H372,2)</f>
        <v>0</v>
      </c>
      <c r="J372" s="170">
        <v>951</v>
      </c>
      <c r="K372" s="171">
        <f>ROUND(E372*J372,2)</f>
        <v>60.05</v>
      </c>
      <c r="L372" s="171">
        <v>21</v>
      </c>
      <c r="M372" s="171">
        <f>G372*(1+L372/100)</f>
        <v>0</v>
      </c>
      <c r="N372" s="171">
        <v>0</v>
      </c>
      <c r="O372" s="171">
        <f>ROUND(E372*N372,2)</f>
        <v>0</v>
      </c>
      <c r="P372" s="171">
        <v>0</v>
      </c>
      <c r="Q372" s="171">
        <f>ROUND(E372*P372,2)</f>
        <v>0</v>
      </c>
      <c r="R372" s="171" t="s">
        <v>635</v>
      </c>
      <c r="S372" s="171" t="s">
        <v>169</v>
      </c>
      <c r="T372" s="172" t="s">
        <v>187</v>
      </c>
      <c r="U372" s="158">
        <v>1.5669999999999999</v>
      </c>
      <c r="V372" s="158">
        <f>ROUND(E372*U372,2)</f>
        <v>0.1</v>
      </c>
      <c r="W372" s="158"/>
      <c r="X372" s="158" t="s">
        <v>574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575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256" t="s">
        <v>652</v>
      </c>
      <c r="D373" s="257"/>
      <c r="E373" s="257"/>
      <c r="F373" s="257"/>
      <c r="G373" s="257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191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x14ac:dyDescent="0.2">
      <c r="A374" s="160" t="s">
        <v>164</v>
      </c>
      <c r="B374" s="161" t="s">
        <v>101</v>
      </c>
      <c r="C374" s="175" t="s">
        <v>102</v>
      </c>
      <c r="D374" s="162"/>
      <c r="E374" s="163"/>
      <c r="F374" s="164"/>
      <c r="G374" s="164">
        <f>SUMIF(AG375:AG386,"&lt;&gt;NOR",G375:G386)</f>
        <v>0</v>
      </c>
      <c r="H374" s="164"/>
      <c r="I374" s="164">
        <f>SUM(I375:I386)</f>
        <v>15241.13</v>
      </c>
      <c r="J374" s="164"/>
      <c r="K374" s="164">
        <f>SUM(K375:K386)</f>
        <v>12066.26</v>
      </c>
      <c r="L374" s="164"/>
      <c r="M374" s="164">
        <f>SUM(M375:M386)</f>
        <v>0</v>
      </c>
      <c r="N374" s="164"/>
      <c r="O374" s="164">
        <f>SUM(O375:O386)</f>
        <v>0.19</v>
      </c>
      <c r="P374" s="164"/>
      <c r="Q374" s="164">
        <f>SUM(Q375:Q386)</f>
        <v>0</v>
      </c>
      <c r="R374" s="164"/>
      <c r="S374" s="164"/>
      <c r="T374" s="165"/>
      <c r="U374" s="159"/>
      <c r="V374" s="159">
        <f>SUM(V375:V386)</f>
        <v>25.1</v>
      </c>
      <c r="W374" s="159"/>
      <c r="X374" s="159"/>
      <c r="AG374" t="s">
        <v>165</v>
      </c>
    </row>
    <row r="375" spans="1:60" outlineLevel="1" x14ac:dyDescent="0.2">
      <c r="A375" s="166">
        <v>125</v>
      </c>
      <c r="B375" s="167" t="s">
        <v>653</v>
      </c>
      <c r="C375" s="176" t="s">
        <v>654</v>
      </c>
      <c r="D375" s="168" t="s">
        <v>228</v>
      </c>
      <c r="E375" s="169">
        <v>92.5</v>
      </c>
      <c r="F375" s="170"/>
      <c r="G375" s="171">
        <f>ROUND(E375*F375,2)</f>
        <v>0</v>
      </c>
      <c r="H375" s="170">
        <v>16.46</v>
      </c>
      <c r="I375" s="171">
        <f>ROUND(E375*H375,2)</f>
        <v>1522.55</v>
      </c>
      <c r="J375" s="170">
        <v>111.04</v>
      </c>
      <c r="K375" s="171">
        <f>ROUND(E375*J375,2)</f>
        <v>10271.200000000001</v>
      </c>
      <c r="L375" s="171">
        <v>21</v>
      </c>
      <c r="M375" s="171">
        <f>G375*(1+L375/100)</f>
        <v>0</v>
      </c>
      <c r="N375" s="171">
        <v>5.2999999999999998E-4</v>
      </c>
      <c r="O375" s="171">
        <f>ROUND(E375*N375,2)</f>
        <v>0.05</v>
      </c>
      <c r="P375" s="171">
        <v>0</v>
      </c>
      <c r="Q375" s="171">
        <f>ROUND(E375*P375,2)</f>
        <v>0</v>
      </c>
      <c r="R375" s="171" t="s">
        <v>655</v>
      </c>
      <c r="S375" s="171" t="s">
        <v>169</v>
      </c>
      <c r="T375" s="172" t="s">
        <v>187</v>
      </c>
      <c r="U375" s="158">
        <v>0.23100000000000001</v>
      </c>
      <c r="V375" s="158">
        <f>ROUND(E375*U375,2)</f>
        <v>21.37</v>
      </c>
      <c r="W375" s="158"/>
      <c r="X375" s="158" t="s">
        <v>188</v>
      </c>
      <c r="Y375" s="149"/>
      <c r="Z375" s="149"/>
      <c r="AA375" s="149"/>
      <c r="AB375" s="149"/>
      <c r="AC375" s="149"/>
      <c r="AD375" s="149"/>
      <c r="AE375" s="149"/>
      <c r="AF375" s="149"/>
      <c r="AG375" s="149" t="s">
        <v>189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89" t="s">
        <v>319</v>
      </c>
      <c r="D376" s="180"/>
      <c r="E376" s="181">
        <v>62.7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193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89" t="s">
        <v>320</v>
      </c>
      <c r="D377" s="180"/>
      <c r="E377" s="181">
        <v>29.8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193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66">
        <v>126</v>
      </c>
      <c r="B378" s="167" t="s">
        <v>656</v>
      </c>
      <c r="C378" s="176" t="s">
        <v>657</v>
      </c>
      <c r="D378" s="168" t="s">
        <v>228</v>
      </c>
      <c r="E378" s="169">
        <v>21.044499999999999</v>
      </c>
      <c r="F378" s="170"/>
      <c r="G378" s="171">
        <f>ROUND(E378*F378,2)</f>
        <v>0</v>
      </c>
      <c r="H378" s="170">
        <v>5.24</v>
      </c>
      <c r="I378" s="171">
        <f>ROUND(E378*H378,2)</f>
        <v>110.27</v>
      </c>
      <c r="J378" s="170">
        <v>76.959999999999994</v>
      </c>
      <c r="K378" s="171">
        <f>ROUND(E378*J378,2)</f>
        <v>1619.58</v>
      </c>
      <c r="L378" s="171">
        <v>21</v>
      </c>
      <c r="M378" s="171">
        <f>G378*(1+L378/100)</f>
        <v>0</v>
      </c>
      <c r="N378" s="171">
        <v>2.3000000000000001E-4</v>
      </c>
      <c r="O378" s="171">
        <f>ROUND(E378*N378,2)</f>
        <v>0</v>
      </c>
      <c r="P378" s="171">
        <v>0</v>
      </c>
      <c r="Q378" s="171">
        <f>ROUND(E378*P378,2)</f>
        <v>0</v>
      </c>
      <c r="R378" s="171" t="s">
        <v>655</v>
      </c>
      <c r="S378" s="171" t="s">
        <v>169</v>
      </c>
      <c r="T378" s="172" t="s">
        <v>187</v>
      </c>
      <c r="U378" s="158">
        <v>0.161</v>
      </c>
      <c r="V378" s="158">
        <f>ROUND(E378*U378,2)</f>
        <v>3.39</v>
      </c>
      <c r="W378" s="158"/>
      <c r="X378" s="158" t="s">
        <v>188</v>
      </c>
      <c r="Y378" s="149"/>
      <c r="Z378" s="149"/>
      <c r="AA378" s="149"/>
      <c r="AB378" s="149"/>
      <c r="AC378" s="149"/>
      <c r="AD378" s="149"/>
      <c r="AE378" s="149"/>
      <c r="AF378" s="149"/>
      <c r="AG378" s="149" t="s">
        <v>189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247" t="s">
        <v>833</v>
      </c>
      <c r="D379" s="248"/>
      <c r="E379" s="248"/>
      <c r="F379" s="248"/>
      <c r="G379" s="24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173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258" t="s">
        <v>658</v>
      </c>
      <c r="D380" s="259"/>
      <c r="E380" s="259"/>
      <c r="F380" s="259"/>
      <c r="G380" s="259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173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89" t="s">
        <v>263</v>
      </c>
      <c r="D381" s="180"/>
      <c r="E381" s="181">
        <v>21.044499999999999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193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t="22.5" outlineLevel="1" x14ac:dyDescent="0.2">
      <c r="A382" s="166">
        <v>127</v>
      </c>
      <c r="B382" s="167" t="s">
        <v>659</v>
      </c>
      <c r="C382" s="176" t="s">
        <v>660</v>
      </c>
      <c r="D382" s="168" t="s">
        <v>228</v>
      </c>
      <c r="E382" s="169">
        <v>115.81538999999999</v>
      </c>
      <c r="F382" s="170"/>
      <c r="G382" s="171">
        <f>ROUND(E382*F382,2)</f>
        <v>0</v>
      </c>
      <c r="H382" s="170">
        <v>117.5</v>
      </c>
      <c r="I382" s="171">
        <f>ROUND(E382*H382,2)</f>
        <v>13608.31</v>
      </c>
      <c r="J382" s="170">
        <v>0</v>
      </c>
      <c r="K382" s="171">
        <f>ROUND(E382*J382,2)</f>
        <v>0</v>
      </c>
      <c r="L382" s="171">
        <v>21</v>
      </c>
      <c r="M382" s="171">
        <f>G382*(1+L382/100)</f>
        <v>0</v>
      </c>
      <c r="N382" s="171">
        <v>1.1999999999999999E-3</v>
      </c>
      <c r="O382" s="171">
        <f>ROUND(E382*N382,2)</f>
        <v>0.14000000000000001</v>
      </c>
      <c r="P382" s="171">
        <v>0</v>
      </c>
      <c r="Q382" s="171">
        <f>ROUND(E382*P382,2)</f>
        <v>0</v>
      </c>
      <c r="R382" s="171" t="s">
        <v>309</v>
      </c>
      <c r="S382" s="171" t="s">
        <v>169</v>
      </c>
      <c r="T382" s="172" t="s">
        <v>187</v>
      </c>
      <c r="U382" s="158">
        <v>0</v>
      </c>
      <c r="V382" s="158">
        <f>ROUND(E382*U382,2)</f>
        <v>0</v>
      </c>
      <c r="W382" s="158"/>
      <c r="X382" s="158" t="s">
        <v>310</v>
      </c>
      <c r="Y382" s="149"/>
      <c r="Z382" s="149"/>
      <c r="AA382" s="149"/>
      <c r="AB382" s="149"/>
      <c r="AC382" s="149"/>
      <c r="AD382" s="149"/>
      <c r="AE382" s="149"/>
      <c r="AF382" s="149"/>
      <c r="AG382" s="149" t="s">
        <v>311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89" t="s">
        <v>661</v>
      </c>
      <c r="D383" s="180"/>
      <c r="E383" s="181">
        <v>94.35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193</v>
      </c>
      <c r="AH383" s="149">
        <v>5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89" t="s">
        <v>662</v>
      </c>
      <c r="D384" s="180"/>
      <c r="E384" s="181">
        <v>21.465389999999999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193</v>
      </c>
      <c r="AH384" s="149">
        <v>5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66">
        <v>128</v>
      </c>
      <c r="B385" s="167" t="s">
        <v>663</v>
      </c>
      <c r="C385" s="176" t="s">
        <v>664</v>
      </c>
      <c r="D385" s="168" t="s">
        <v>205</v>
      </c>
      <c r="E385" s="169">
        <v>0.19284000000000001</v>
      </c>
      <c r="F385" s="170"/>
      <c r="G385" s="171">
        <f>ROUND(E385*F385,2)</f>
        <v>0</v>
      </c>
      <c r="H385" s="170">
        <v>0</v>
      </c>
      <c r="I385" s="171">
        <f>ROUND(E385*H385,2)</f>
        <v>0</v>
      </c>
      <c r="J385" s="170">
        <v>910</v>
      </c>
      <c r="K385" s="171">
        <f>ROUND(E385*J385,2)</f>
        <v>175.48</v>
      </c>
      <c r="L385" s="171">
        <v>21</v>
      </c>
      <c r="M385" s="171">
        <f>G385*(1+L385/100)</f>
        <v>0</v>
      </c>
      <c r="N385" s="171">
        <v>0</v>
      </c>
      <c r="O385" s="171">
        <f>ROUND(E385*N385,2)</f>
        <v>0</v>
      </c>
      <c r="P385" s="171">
        <v>0</v>
      </c>
      <c r="Q385" s="171">
        <f>ROUND(E385*P385,2)</f>
        <v>0</v>
      </c>
      <c r="R385" s="171" t="s">
        <v>655</v>
      </c>
      <c r="S385" s="171" t="s">
        <v>169</v>
      </c>
      <c r="T385" s="172" t="s">
        <v>187</v>
      </c>
      <c r="U385" s="158">
        <v>1.74</v>
      </c>
      <c r="V385" s="158">
        <f>ROUND(E385*U385,2)</f>
        <v>0.34</v>
      </c>
      <c r="W385" s="158"/>
      <c r="X385" s="158" t="s">
        <v>574</v>
      </c>
      <c r="Y385" s="149"/>
      <c r="Z385" s="149"/>
      <c r="AA385" s="149"/>
      <c r="AB385" s="149"/>
      <c r="AC385" s="149"/>
      <c r="AD385" s="149"/>
      <c r="AE385" s="149"/>
      <c r="AF385" s="149"/>
      <c r="AG385" s="149" t="s">
        <v>575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256" t="s">
        <v>665</v>
      </c>
      <c r="D386" s="257"/>
      <c r="E386" s="257"/>
      <c r="F386" s="257"/>
      <c r="G386" s="257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191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x14ac:dyDescent="0.2">
      <c r="A387" s="160" t="s">
        <v>164</v>
      </c>
      <c r="B387" s="161" t="s">
        <v>116</v>
      </c>
      <c r="C387" s="175" t="s">
        <v>117</v>
      </c>
      <c r="D387" s="162"/>
      <c r="E387" s="163"/>
      <c r="F387" s="164"/>
      <c r="G387" s="164">
        <f>SUMIF(AG388:AG429,"&lt;&gt;NOR",G388:G429)</f>
        <v>0</v>
      </c>
      <c r="H387" s="164"/>
      <c r="I387" s="164">
        <f>SUM(I388:I429)</f>
        <v>59055.79</v>
      </c>
      <c r="J387" s="164"/>
      <c r="K387" s="164">
        <f>SUM(K388:K429)</f>
        <v>45410.080000000002</v>
      </c>
      <c r="L387" s="164"/>
      <c r="M387" s="164">
        <f>SUM(M388:M429)</f>
        <v>0</v>
      </c>
      <c r="N387" s="164"/>
      <c r="O387" s="164">
        <f>SUM(O388:O429)</f>
        <v>0.36</v>
      </c>
      <c r="P387" s="164"/>
      <c r="Q387" s="164">
        <f>SUM(Q388:Q429)</f>
        <v>0</v>
      </c>
      <c r="R387" s="164"/>
      <c r="S387" s="164"/>
      <c r="T387" s="165"/>
      <c r="U387" s="159"/>
      <c r="V387" s="159">
        <f>SUM(V388:V429)</f>
        <v>38.780000000000008</v>
      </c>
      <c r="W387" s="159"/>
      <c r="X387" s="159"/>
      <c r="AG387" t="s">
        <v>165</v>
      </c>
    </row>
    <row r="388" spans="1:60" ht="22.5" outlineLevel="1" x14ac:dyDescent="0.2">
      <c r="A388" s="166">
        <v>129</v>
      </c>
      <c r="B388" s="167" t="s">
        <v>666</v>
      </c>
      <c r="C388" s="176" t="s">
        <v>667</v>
      </c>
      <c r="D388" s="168" t="s">
        <v>236</v>
      </c>
      <c r="E388" s="169">
        <v>7.7149999999999999</v>
      </c>
      <c r="F388" s="170"/>
      <c r="G388" s="171">
        <f>ROUND(E388*F388,2)</f>
        <v>0</v>
      </c>
      <c r="H388" s="170">
        <v>259.37</v>
      </c>
      <c r="I388" s="171">
        <f>ROUND(E388*H388,2)</f>
        <v>2001.04</v>
      </c>
      <c r="J388" s="170">
        <v>196.63</v>
      </c>
      <c r="K388" s="171">
        <f>ROUND(E388*J388,2)</f>
        <v>1517</v>
      </c>
      <c r="L388" s="171">
        <v>21</v>
      </c>
      <c r="M388" s="171">
        <f>G388*(1+L388/100)</f>
        <v>0</v>
      </c>
      <c r="N388" s="171">
        <v>6.8100000000000001E-3</v>
      </c>
      <c r="O388" s="171">
        <f>ROUND(E388*N388,2)</f>
        <v>0.05</v>
      </c>
      <c r="P388" s="171">
        <v>0</v>
      </c>
      <c r="Q388" s="171">
        <f>ROUND(E388*P388,2)</f>
        <v>0</v>
      </c>
      <c r="R388" s="171" t="s">
        <v>201</v>
      </c>
      <c r="S388" s="171" t="s">
        <v>169</v>
      </c>
      <c r="T388" s="172" t="s">
        <v>187</v>
      </c>
      <c r="U388" s="158">
        <v>0.42499999999999999</v>
      </c>
      <c r="V388" s="158">
        <f>ROUND(E388*U388,2)</f>
        <v>3.28</v>
      </c>
      <c r="W388" s="158"/>
      <c r="X388" s="158" t="s">
        <v>188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189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56"/>
      <c r="B389" s="157"/>
      <c r="C389" s="256" t="s">
        <v>668</v>
      </c>
      <c r="D389" s="257"/>
      <c r="E389" s="257"/>
      <c r="F389" s="257"/>
      <c r="G389" s="257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191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73" t="str">
        <f>C389</f>
        <v>a poloplastických hmot na montážní pěnu, zapravení omítky pod parapetem, těsnění spáry mezi parapetem a rámem okna, dodávka silikonu.</v>
      </c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189" t="s">
        <v>669</v>
      </c>
      <c r="D390" s="180"/>
      <c r="E390" s="181">
        <v>7.7149999999999999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193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ht="22.5" outlineLevel="1" x14ac:dyDescent="0.2">
      <c r="A391" s="166">
        <v>130</v>
      </c>
      <c r="B391" s="167" t="s">
        <v>670</v>
      </c>
      <c r="C391" s="176" t="s">
        <v>671</v>
      </c>
      <c r="D391" s="168" t="s">
        <v>228</v>
      </c>
      <c r="E391" s="169">
        <v>3</v>
      </c>
      <c r="F391" s="170"/>
      <c r="G391" s="171">
        <f>ROUND(E391*F391,2)</f>
        <v>0</v>
      </c>
      <c r="H391" s="170">
        <v>10.92</v>
      </c>
      <c r="I391" s="171">
        <f>ROUND(E391*H391,2)</f>
        <v>32.76</v>
      </c>
      <c r="J391" s="170">
        <v>203.58</v>
      </c>
      <c r="K391" s="171">
        <f>ROUND(E391*J391,2)</f>
        <v>610.74</v>
      </c>
      <c r="L391" s="171">
        <v>21</v>
      </c>
      <c r="M391" s="171">
        <f>G391*(1+L391/100)</f>
        <v>0</v>
      </c>
      <c r="N391" s="171">
        <v>2.0000000000000001E-4</v>
      </c>
      <c r="O391" s="171">
        <f>ROUND(E391*N391,2)</f>
        <v>0</v>
      </c>
      <c r="P391" s="171">
        <v>0</v>
      </c>
      <c r="Q391" s="171">
        <f>ROUND(E391*P391,2)</f>
        <v>0</v>
      </c>
      <c r="R391" s="171" t="s">
        <v>411</v>
      </c>
      <c r="S391" s="171" t="s">
        <v>169</v>
      </c>
      <c r="T391" s="172" t="s">
        <v>187</v>
      </c>
      <c r="U391" s="158">
        <v>0.44600000000000001</v>
      </c>
      <c r="V391" s="158">
        <f>ROUND(E391*U391,2)</f>
        <v>1.34</v>
      </c>
      <c r="W391" s="158"/>
      <c r="X391" s="158" t="s">
        <v>188</v>
      </c>
      <c r="Y391" s="149"/>
      <c r="Z391" s="149"/>
      <c r="AA391" s="149"/>
      <c r="AB391" s="149"/>
      <c r="AC391" s="149"/>
      <c r="AD391" s="149"/>
      <c r="AE391" s="149"/>
      <c r="AF391" s="149"/>
      <c r="AG391" s="149" t="s">
        <v>189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256" t="s">
        <v>672</v>
      </c>
      <c r="D392" s="257"/>
      <c r="E392" s="257"/>
      <c r="F392" s="257"/>
      <c r="G392" s="257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191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89" t="s">
        <v>673</v>
      </c>
      <c r="D393" s="180"/>
      <c r="E393" s="181">
        <v>3</v>
      </c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193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22.5" outlineLevel="1" x14ac:dyDescent="0.2">
      <c r="A394" s="182">
        <v>131</v>
      </c>
      <c r="B394" s="183" t="s">
        <v>674</v>
      </c>
      <c r="C394" s="190" t="s">
        <v>675</v>
      </c>
      <c r="D394" s="184" t="s">
        <v>185</v>
      </c>
      <c r="E394" s="185">
        <v>4</v>
      </c>
      <c r="F394" s="186"/>
      <c r="G394" s="187">
        <f>ROUND(E394*F394,2)</f>
        <v>0</v>
      </c>
      <c r="H394" s="186">
        <v>0</v>
      </c>
      <c r="I394" s="187">
        <f>ROUND(E394*H394,2)</f>
        <v>0</v>
      </c>
      <c r="J394" s="186">
        <v>643</v>
      </c>
      <c r="K394" s="187">
        <f>ROUND(E394*J394,2)</f>
        <v>2572</v>
      </c>
      <c r="L394" s="187">
        <v>21</v>
      </c>
      <c r="M394" s="187">
        <f>G394*(1+L394/100)</f>
        <v>0</v>
      </c>
      <c r="N394" s="187">
        <v>0</v>
      </c>
      <c r="O394" s="187">
        <f>ROUND(E394*N394,2)</f>
        <v>0</v>
      </c>
      <c r="P394" s="187">
        <v>0</v>
      </c>
      <c r="Q394" s="187">
        <f>ROUND(E394*P394,2)</f>
        <v>0</v>
      </c>
      <c r="R394" s="187" t="s">
        <v>411</v>
      </c>
      <c r="S394" s="187" t="s">
        <v>169</v>
      </c>
      <c r="T394" s="188" t="s">
        <v>187</v>
      </c>
      <c r="U394" s="158">
        <v>1.45</v>
      </c>
      <c r="V394" s="158">
        <f>ROUND(E394*U394,2)</f>
        <v>5.8</v>
      </c>
      <c r="W394" s="158"/>
      <c r="X394" s="158" t="s">
        <v>188</v>
      </c>
      <c r="Y394" s="149"/>
      <c r="Z394" s="149"/>
      <c r="AA394" s="149"/>
      <c r="AB394" s="149"/>
      <c r="AC394" s="149"/>
      <c r="AD394" s="149"/>
      <c r="AE394" s="149"/>
      <c r="AF394" s="149"/>
      <c r="AG394" s="149" t="s">
        <v>189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22.5" outlineLevel="1" x14ac:dyDescent="0.2">
      <c r="A395" s="166">
        <v>132</v>
      </c>
      <c r="B395" s="167" t="s">
        <v>676</v>
      </c>
      <c r="C395" s="176" t="s">
        <v>677</v>
      </c>
      <c r="D395" s="168" t="s">
        <v>185</v>
      </c>
      <c r="E395" s="169">
        <v>1</v>
      </c>
      <c r="F395" s="170"/>
      <c r="G395" s="171">
        <f>ROUND(E395*F395,2)</f>
        <v>0</v>
      </c>
      <c r="H395" s="170">
        <v>0</v>
      </c>
      <c r="I395" s="171">
        <f>ROUND(E395*H395,2)</f>
        <v>0</v>
      </c>
      <c r="J395" s="170">
        <v>733</v>
      </c>
      <c r="K395" s="171">
        <f>ROUND(E395*J395,2)</f>
        <v>733</v>
      </c>
      <c r="L395" s="171">
        <v>21</v>
      </c>
      <c r="M395" s="171">
        <f>G395*(1+L395/100)</f>
        <v>0</v>
      </c>
      <c r="N395" s="171">
        <v>0</v>
      </c>
      <c r="O395" s="171">
        <f>ROUND(E395*N395,2)</f>
        <v>0</v>
      </c>
      <c r="P395" s="171">
        <v>0</v>
      </c>
      <c r="Q395" s="171">
        <f>ROUND(E395*P395,2)</f>
        <v>0</v>
      </c>
      <c r="R395" s="171" t="s">
        <v>411</v>
      </c>
      <c r="S395" s="171" t="s">
        <v>169</v>
      </c>
      <c r="T395" s="172" t="s">
        <v>187</v>
      </c>
      <c r="U395" s="158">
        <v>1.56</v>
      </c>
      <c r="V395" s="158">
        <f>ROUND(E395*U395,2)</f>
        <v>1.56</v>
      </c>
      <c r="W395" s="158"/>
      <c r="X395" s="158" t="s">
        <v>188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189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247" t="s">
        <v>678</v>
      </c>
      <c r="D396" s="248"/>
      <c r="E396" s="248"/>
      <c r="F396" s="248"/>
      <c r="G396" s="24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173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ht="22.5" outlineLevel="1" x14ac:dyDescent="0.2">
      <c r="A397" s="166">
        <v>133</v>
      </c>
      <c r="B397" s="167" t="s">
        <v>679</v>
      </c>
      <c r="C397" s="176" t="s">
        <v>680</v>
      </c>
      <c r="D397" s="168" t="s">
        <v>185</v>
      </c>
      <c r="E397" s="169">
        <v>1</v>
      </c>
      <c r="F397" s="170"/>
      <c r="G397" s="171">
        <f>ROUND(E397*F397,2)</f>
        <v>0</v>
      </c>
      <c r="H397" s="170">
        <v>0</v>
      </c>
      <c r="I397" s="171">
        <f>ROUND(E397*H397,2)</f>
        <v>0</v>
      </c>
      <c r="J397" s="170">
        <v>767</v>
      </c>
      <c r="K397" s="171">
        <f>ROUND(E397*J397,2)</f>
        <v>767</v>
      </c>
      <c r="L397" s="171">
        <v>21</v>
      </c>
      <c r="M397" s="171">
        <f>G397*(1+L397/100)</f>
        <v>0</v>
      </c>
      <c r="N397" s="171">
        <v>0</v>
      </c>
      <c r="O397" s="171">
        <f>ROUND(E397*N397,2)</f>
        <v>0</v>
      </c>
      <c r="P397" s="171">
        <v>0</v>
      </c>
      <c r="Q397" s="171">
        <f>ROUND(E397*P397,2)</f>
        <v>0</v>
      </c>
      <c r="R397" s="171" t="s">
        <v>411</v>
      </c>
      <c r="S397" s="171" t="s">
        <v>169</v>
      </c>
      <c r="T397" s="172" t="s">
        <v>187</v>
      </c>
      <c r="U397" s="158">
        <v>1.63</v>
      </c>
      <c r="V397" s="158">
        <f>ROUND(E397*U397,2)</f>
        <v>1.63</v>
      </c>
      <c r="W397" s="158"/>
      <c r="X397" s="158" t="s">
        <v>188</v>
      </c>
      <c r="Y397" s="149"/>
      <c r="Z397" s="149"/>
      <c r="AA397" s="149"/>
      <c r="AB397" s="149"/>
      <c r="AC397" s="149"/>
      <c r="AD397" s="149"/>
      <c r="AE397" s="149"/>
      <c r="AF397" s="149"/>
      <c r="AG397" s="149" t="s">
        <v>189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247" t="s">
        <v>678</v>
      </c>
      <c r="D398" s="248"/>
      <c r="E398" s="248"/>
      <c r="F398" s="248"/>
      <c r="G398" s="24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173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ht="22.5" outlineLevel="1" x14ac:dyDescent="0.2">
      <c r="A399" s="182">
        <v>134</v>
      </c>
      <c r="B399" s="183" t="s">
        <v>681</v>
      </c>
      <c r="C399" s="190" t="s">
        <v>682</v>
      </c>
      <c r="D399" s="184" t="s">
        <v>185</v>
      </c>
      <c r="E399" s="185">
        <v>2</v>
      </c>
      <c r="F399" s="186"/>
      <c r="G399" s="187">
        <f t="shared" ref="G399:G411" si="7">ROUND(E399*F399,2)</f>
        <v>0</v>
      </c>
      <c r="H399" s="186">
        <v>0</v>
      </c>
      <c r="I399" s="187">
        <f t="shared" ref="I399:I411" si="8">ROUND(E399*H399,2)</f>
        <v>0</v>
      </c>
      <c r="J399" s="186">
        <v>270</v>
      </c>
      <c r="K399" s="187">
        <f t="shared" ref="K399:K411" si="9">ROUND(E399*J399,2)</f>
        <v>540</v>
      </c>
      <c r="L399" s="187">
        <v>21</v>
      </c>
      <c r="M399" s="187">
        <f t="shared" ref="M399:M411" si="10">G399*(1+L399/100)</f>
        <v>0</v>
      </c>
      <c r="N399" s="187">
        <v>0</v>
      </c>
      <c r="O399" s="187">
        <f t="shared" ref="O399:O411" si="11">ROUND(E399*N399,2)</f>
        <v>0</v>
      </c>
      <c r="P399" s="187">
        <v>0</v>
      </c>
      <c r="Q399" s="187">
        <f t="shared" ref="Q399:Q411" si="12">ROUND(E399*P399,2)</f>
        <v>0</v>
      </c>
      <c r="R399" s="187" t="s">
        <v>411</v>
      </c>
      <c r="S399" s="187" t="s">
        <v>169</v>
      </c>
      <c r="T399" s="188" t="s">
        <v>187</v>
      </c>
      <c r="U399" s="158">
        <v>0.55500000000000005</v>
      </c>
      <c r="V399" s="158">
        <f t="shared" ref="V399:V411" si="13">ROUND(E399*U399,2)</f>
        <v>1.1100000000000001</v>
      </c>
      <c r="W399" s="158"/>
      <c r="X399" s="158" t="s">
        <v>188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189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82">
        <v>135</v>
      </c>
      <c r="B400" s="183" t="s">
        <v>683</v>
      </c>
      <c r="C400" s="190" t="s">
        <v>684</v>
      </c>
      <c r="D400" s="184" t="s">
        <v>185</v>
      </c>
      <c r="E400" s="185">
        <v>3</v>
      </c>
      <c r="F400" s="186"/>
      <c r="G400" s="187">
        <f t="shared" si="7"/>
        <v>0</v>
      </c>
      <c r="H400" s="186">
        <v>71.44</v>
      </c>
      <c r="I400" s="187">
        <f t="shared" si="8"/>
        <v>214.32</v>
      </c>
      <c r="J400" s="186">
        <v>1865.56</v>
      </c>
      <c r="K400" s="187">
        <f t="shared" si="9"/>
        <v>5596.68</v>
      </c>
      <c r="L400" s="187">
        <v>21</v>
      </c>
      <c r="M400" s="187">
        <f t="shared" si="10"/>
        <v>0</v>
      </c>
      <c r="N400" s="187">
        <v>2.0000000000000002E-5</v>
      </c>
      <c r="O400" s="187">
        <f t="shared" si="11"/>
        <v>0</v>
      </c>
      <c r="P400" s="187">
        <v>0</v>
      </c>
      <c r="Q400" s="187">
        <f t="shared" si="12"/>
        <v>0</v>
      </c>
      <c r="R400" s="187" t="s">
        <v>411</v>
      </c>
      <c r="S400" s="187" t="s">
        <v>169</v>
      </c>
      <c r="T400" s="188" t="s">
        <v>187</v>
      </c>
      <c r="U400" s="158">
        <v>4.0199999999999996</v>
      </c>
      <c r="V400" s="158">
        <f t="shared" si="13"/>
        <v>12.06</v>
      </c>
      <c r="W400" s="158"/>
      <c r="X400" s="158" t="s">
        <v>188</v>
      </c>
      <c r="Y400" s="149"/>
      <c r="Z400" s="149"/>
      <c r="AA400" s="149"/>
      <c r="AB400" s="149"/>
      <c r="AC400" s="149"/>
      <c r="AD400" s="149"/>
      <c r="AE400" s="149"/>
      <c r="AF400" s="149"/>
      <c r="AG400" s="149" t="s">
        <v>189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82">
        <v>136</v>
      </c>
      <c r="B401" s="183" t="s">
        <v>685</v>
      </c>
      <c r="C401" s="190" t="s">
        <v>686</v>
      </c>
      <c r="D401" s="184" t="s">
        <v>185</v>
      </c>
      <c r="E401" s="185">
        <v>9</v>
      </c>
      <c r="F401" s="186"/>
      <c r="G401" s="187">
        <f t="shared" si="7"/>
        <v>0</v>
      </c>
      <c r="H401" s="186">
        <v>0</v>
      </c>
      <c r="I401" s="187">
        <f t="shared" si="8"/>
        <v>0</v>
      </c>
      <c r="J401" s="186">
        <v>377</v>
      </c>
      <c r="K401" s="187">
        <f t="shared" si="9"/>
        <v>3393</v>
      </c>
      <c r="L401" s="187">
        <v>21</v>
      </c>
      <c r="M401" s="187">
        <f t="shared" si="10"/>
        <v>0</v>
      </c>
      <c r="N401" s="187">
        <v>0</v>
      </c>
      <c r="O401" s="187">
        <f t="shared" si="11"/>
        <v>0</v>
      </c>
      <c r="P401" s="187">
        <v>0</v>
      </c>
      <c r="Q401" s="187">
        <f t="shared" si="12"/>
        <v>0</v>
      </c>
      <c r="R401" s="187" t="s">
        <v>411</v>
      </c>
      <c r="S401" s="187" t="s">
        <v>169</v>
      </c>
      <c r="T401" s="188" t="s">
        <v>187</v>
      </c>
      <c r="U401" s="158">
        <v>0.77500000000000002</v>
      </c>
      <c r="V401" s="158">
        <f t="shared" si="13"/>
        <v>6.98</v>
      </c>
      <c r="W401" s="158"/>
      <c r="X401" s="158" t="s">
        <v>188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189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ht="22.5" outlineLevel="1" x14ac:dyDescent="0.2">
      <c r="A402" s="182">
        <v>137</v>
      </c>
      <c r="B402" s="183" t="s">
        <v>687</v>
      </c>
      <c r="C402" s="190" t="s">
        <v>688</v>
      </c>
      <c r="D402" s="184" t="s">
        <v>185</v>
      </c>
      <c r="E402" s="185">
        <v>7</v>
      </c>
      <c r="F402" s="186"/>
      <c r="G402" s="187">
        <f t="shared" si="7"/>
        <v>0</v>
      </c>
      <c r="H402" s="186">
        <v>3.97</v>
      </c>
      <c r="I402" s="187">
        <f t="shared" si="8"/>
        <v>27.79</v>
      </c>
      <c r="J402" s="186">
        <v>124.03</v>
      </c>
      <c r="K402" s="187">
        <f t="shared" si="9"/>
        <v>868.21</v>
      </c>
      <c r="L402" s="187">
        <v>21</v>
      </c>
      <c r="M402" s="187">
        <f t="shared" si="10"/>
        <v>0</v>
      </c>
      <c r="N402" s="187">
        <v>1.0000000000000001E-5</v>
      </c>
      <c r="O402" s="187">
        <f t="shared" si="11"/>
        <v>0</v>
      </c>
      <c r="P402" s="187">
        <v>0</v>
      </c>
      <c r="Q402" s="187">
        <f t="shared" si="12"/>
        <v>0</v>
      </c>
      <c r="R402" s="187" t="s">
        <v>411</v>
      </c>
      <c r="S402" s="187" t="s">
        <v>169</v>
      </c>
      <c r="T402" s="188" t="s">
        <v>187</v>
      </c>
      <c r="U402" s="158">
        <v>0.28000000000000003</v>
      </c>
      <c r="V402" s="158">
        <f t="shared" si="13"/>
        <v>1.96</v>
      </c>
      <c r="W402" s="158"/>
      <c r="X402" s="158" t="s">
        <v>188</v>
      </c>
      <c r="Y402" s="149"/>
      <c r="Z402" s="149"/>
      <c r="AA402" s="149"/>
      <c r="AB402" s="149"/>
      <c r="AC402" s="149"/>
      <c r="AD402" s="149"/>
      <c r="AE402" s="149"/>
      <c r="AF402" s="149"/>
      <c r="AG402" s="149" t="s">
        <v>189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82">
        <v>138</v>
      </c>
      <c r="B403" s="183" t="s">
        <v>689</v>
      </c>
      <c r="C403" s="190" t="s">
        <v>690</v>
      </c>
      <c r="D403" s="184" t="s">
        <v>185</v>
      </c>
      <c r="E403" s="185">
        <v>2</v>
      </c>
      <c r="F403" s="186"/>
      <c r="G403" s="187">
        <f t="shared" si="7"/>
        <v>0</v>
      </c>
      <c r="H403" s="186">
        <v>3.69</v>
      </c>
      <c r="I403" s="187">
        <f t="shared" si="8"/>
        <v>7.38</v>
      </c>
      <c r="J403" s="186">
        <v>199.81</v>
      </c>
      <c r="K403" s="187">
        <f t="shared" si="9"/>
        <v>399.62</v>
      </c>
      <c r="L403" s="187">
        <v>21</v>
      </c>
      <c r="M403" s="187">
        <f t="shared" si="10"/>
        <v>0</v>
      </c>
      <c r="N403" s="187">
        <v>1.0000000000000001E-5</v>
      </c>
      <c r="O403" s="187">
        <f t="shared" si="11"/>
        <v>0</v>
      </c>
      <c r="P403" s="187">
        <v>0</v>
      </c>
      <c r="Q403" s="187">
        <f t="shared" si="12"/>
        <v>0</v>
      </c>
      <c r="R403" s="187" t="s">
        <v>425</v>
      </c>
      <c r="S403" s="187" t="s">
        <v>169</v>
      </c>
      <c r="T403" s="188" t="s">
        <v>187</v>
      </c>
      <c r="U403" s="158">
        <v>0.45</v>
      </c>
      <c r="V403" s="158">
        <f t="shared" si="13"/>
        <v>0.9</v>
      </c>
      <c r="W403" s="158"/>
      <c r="X403" s="158" t="s">
        <v>188</v>
      </c>
      <c r="Y403" s="149"/>
      <c r="Z403" s="149"/>
      <c r="AA403" s="149"/>
      <c r="AB403" s="149"/>
      <c r="AC403" s="149"/>
      <c r="AD403" s="149"/>
      <c r="AE403" s="149"/>
      <c r="AF403" s="149"/>
      <c r="AG403" s="149" t="s">
        <v>189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82">
        <v>139</v>
      </c>
      <c r="B404" s="183" t="s">
        <v>691</v>
      </c>
      <c r="C404" s="190" t="s">
        <v>692</v>
      </c>
      <c r="D404" s="184" t="s">
        <v>693</v>
      </c>
      <c r="E404" s="185">
        <v>5</v>
      </c>
      <c r="F404" s="186"/>
      <c r="G404" s="187">
        <f t="shared" si="7"/>
        <v>0</v>
      </c>
      <c r="H404" s="186">
        <v>0</v>
      </c>
      <c r="I404" s="187">
        <f t="shared" si="8"/>
        <v>0</v>
      </c>
      <c r="J404" s="186">
        <v>2500</v>
      </c>
      <c r="K404" s="187">
        <f t="shared" si="9"/>
        <v>12500</v>
      </c>
      <c r="L404" s="187">
        <v>21</v>
      </c>
      <c r="M404" s="187">
        <f t="shared" si="10"/>
        <v>0</v>
      </c>
      <c r="N404" s="187">
        <v>0</v>
      </c>
      <c r="O404" s="187">
        <f t="shared" si="11"/>
        <v>0</v>
      </c>
      <c r="P404" s="187">
        <v>0</v>
      </c>
      <c r="Q404" s="187">
        <f t="shared" si="12"/>
        <v>0</v>
      </c>
      <c r="R404" s="187"/>
      <c r="S404" s="187" t="s">
        <v>449</v>
      </c>
      <c r="T404" s="188" t="s">
        <v>170</v>
      </c>
      <c r="U404" s="158">
        <v>0</v>
      </c>
      <c r="V404" s="158">
        <f t="shared" si="13"/>
        <v>0</v>
      </c>
      <c r="W404" s="158"/>
      <c r="X404" s="158" t="s">
        <v>188</v>
      </c>
      <c r="Y404" s="149"/>
      <c r="Z404" s="149"/>
      <c r="AA404" s="149"/>
      <c r="AB404" s="149"/>
      <c r="AC404" s="149"/>
      <c r="AD404" s="149"/>
      <c r="AE404" s="149"/>
      <c r="AF404" s="149"/>
      <c r="AG404" s="149" t="s">
        <v>189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82">
        <v>140</v>
      </c>
      <c r="B405" s="183" t="s">
        <v>694</v>
      </c>
      <c r="C405" s="190" t="s">
        <v>695</v>
      </c>
      <c r="D405" s="184" t="s">
        <v>693</v>
      </c>
      <c r="E405" s="185">
        <v>3</v>
      </c>
      <c r="F405" s="186"/>
      <c r="G405" s="187">
        <f t="shared" si="7"/>
        <v>0</v>
      </c>
      <c r="H405" s="186">
        <v>0</v>
      </c>
      <c r="I405" s="187">
        <f t="shared" si="8"/>
        <v>0</v>
      </c>
      <c r="J405" s="186">
        <v>1500</v>
      </c>
      <c r="K405" s="187">
        <f t="shared" si="9"/>
        <v>4500</v>
      </c>
      <c r="L405" s="187">
        <v>21</v>
      </c>
      <c r="M405" s="187">
        <f t="shared" si="10"/>
        <v>0</v>
      </c>
      <c r="N405" s="187">
        <v>0</v>
      </c>
      <c r="O405" s="187">
        <f t="shared" si="11"/>
        <v>0</v>
      </c>
      <c r="P405" s="187">
        <v>0</v>
      </c>
      <c r="Q405" s="187">
        <f t="shared" si="12"/>
        <v>0</v>
      </c>
      <c r="R405" s="187"/>
      <c r="S405" s="187" t="s">
        <v>449</v>
      </c>
      <c r="T405" s="188" t="s">
        <v>170</v>
      </c>
      <c r="U405" s="158">
        <v>0</v>
      </c>
      <c r="V405" s="158">
        <f t="shared" si="13"/>
        <v>0</v>
      </c>
      <c r="W405" s="158"/>
      <c r="X405" s="158" t="s">
        <v>188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189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82">
        <v>141</v>
      </c>
      <c r="B406" s="183" t="s">
        <v>696</v>
      </c>
      <c r="C406" s="190" t="s">
        <v>697</v>
      </c>
      <c r="D406" s="184" t="s">
        <v>693</v>
      </c>
      <c r="E406" s="185">
        <v>3</v>
      </c>
      <c r="F406" s="186"/>
      <c r="G406" s="187">
        <f t="shared" si="7"/>
        <v>0</v>
      </c>
      <c r="H406" s="186">
        <v>0</v>
      </c>
      <c r="I406" s="187">
        <f t="shared" si="8"/>
        <v>0</v>
      </c>
      <c r="J406" s="186">
        <v>2500</v>
      </c>
      <c r="K406" s="187">
        <f t="shared" si="9"/>
        <v>7500</v>
      </c>
      <c r="L406" s="187">
        <v>21</v>
      </c>
      <c r="M406" s="187">
        <f t="shared" si="10"/>
        <v>0</v>
      </c>
      <c r="N406" s="187">
        <v>0</v>
      </c>
      <c r="O406" s="187">
        <f t="shared" si="11"/>
        <v>0</v>
      </c>
      <c r="P406" s="187">
        <v>0</v>
      </c>
      <c r="Q406" s="187">
        <f t="shared" si="12"/>
        <v>0</v>
      </c>
      <c r="R406" s="187"/>
      <c r="S406" s="187" t="s">
        <v>449</v>
      </c>
      <c r="T406" s="188" t="s">
        <v>170</v>
      </c>
      <c r="U406" s="158">
        <v>0</v>
      </c>
      <c r="V406" s="158">
        <f t="shared" si="13"/>
        <v>0</v>
      </c>
      <c r="W406" s="158"/>
      <c r="X406" s="158" t="s">
        <v>188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189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82">
        <v>142</v>
      </c>
      <c r="B407" s="183" t="s">
        <v>698</v>
      </c>
      <c r="C407" s="190" t="s">
        <v>699</v>
      </c>
      <c r="D407" s="184" t="s">
        <v>185</v>
      </c>
      <c r="E407" s="185">
        <v>5</v>
      </c>
      <c r="F407" s="186"/>
      <c r="G407" s="187">
        <f t="shared" si="7"/>
        <v>0</v>
      </c>
      <c r="H407" s="186">
        <v>0</v>
      </c>
      <c r="I407" s="187">
        <f t="shared" si="8"/>
        <v>0</v>
      </c>
      <c r="J407" s="186">
        <v>720</v>
      </c>
      <c r="K407" s="187">
        <f t="shared" si="9"/>
        <v>3600</v>
      </c>
      <c r="L407" s="187">
        <v>21</v>
      </c>
      <c r="M407" s="187">
        <f t="shared" si="10"/>
        <v>0</v>
      </c>
      <c r="N407" s="187">
        <v>0</v>
      </c>
      <c r="O407" s="187">
        <f t="shared" si="11"/>
        <v>0</v>
      </c>
      <c r="P407" s="187">
        <v>0</v>
      </c>
      <c r="Q407" s="187">
        <f t="shared" si="12"/>
        <v>0</v>
      </c>
      <c r="R407" s="187"/>
      <c r="S407" s="187" t="s">
        <v>449</v>
      </c>
      <c r="T407" s="188" t="s">
        <v>170</v>
      </c>
      <c r="U407" s="158">
        <v>0.27</v>
      </c>
      <c r="V407" s="158">
        <f t="shared" si="13"/>
        <v>1.35</v>
      </c>
      <c r="W407" s="158"/>
      <c r="X407" s="158" t="s">
        <v>188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189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22.5" outlineLevel="1" x14ac:dyDescent="0.2">
      <c r="A408" s="182">
        <v>143</v>
      </c>
      <c r="B408" s="183" t="s">
        <v>700</v>
      </c>
      <c r="C408" s="190" t="s">
        <v>701</v>
      </c>
      <c r="D408" s="184" t="s">
        <v>185</v>
      </c>
      <c r="E408" s="185">
        <v>3</v>
      </c>
      <c r="F408" s="186"/>
      <c r="G408" s="187">
        <f t="shared" si="7"/>
        <v>0</v>
      </c>
      <c r="H408" s="186">
        <v>598</v>
      </c>
      <c r="I408" s="187">
        <f t="shared" si="8"/>
        <v>1794</v>
      </c>
      <c r="J408" s="186">
        <v>0</v>
      </c>
      <c r="K408" s="187">
        <f t="shared" si="9"/>
        <v>0</v>
      </c>
      <c r="L408" s="187">
        <v>21</v>
      </c>
      <c r="M408" s="187">
        <f t="shared" si="10"/>
        <v>0</v>
      </c>
      <c r="N408" s="187">
        <v>7.5000000000000002E-4</v>
      </c>
      <c r="O408" s="187">
        <f t="shared" si="11"/>
        <v>0</v>
      </c>
      <c r="P408" s="187">
        <v>0</v>
      </c>
      <c r="Q408" s="187">
        <f t="shared" si="12"/>
        <v>0</v>
      </c>
      <c r="R408" s="187" t="s">
        <v>309</v>
      </c>
      <c r="S408" s="187" t="s">
        <v>169</v>
      </c>
      <c r="T408" s="188" t="s">
        <v>187</v>
      </c>
      <c r="U408" s="158">
        <v>0</v>
      </c>
      <c r="V408" s="158">
        <f t="shared" si="13"/>
        <v>0</v>
      </c>
      <c r="W408" s="158"/>
      <c r="X408" s="158" t="s">
        <v>310</v>
      </c>
      <c r="Y408" s="149"/>
      <c r="Z408" s="149"/>
      <c r="AA408" s="149"/>
      <c r="AB408" s="149"/>
      <c r="AC408" s="149"/>
      <c r="AD408" s="149"/>
      <c r="AE408" s="149"/>
      <c r="AF408" s="149"/>
      <c r="AG408" s="149" t="s">
        <v>311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82">
        <v>144</v>
      </c>
      <c r="B409" s="183" t="s">
        <v>702</v>
      </c>
      <c r="C409" s="190" t="s">
        <v>703</v>
      </c>
      <c r="D409" s="184" t="s">
        <v>185</v>
      </c>
      <c r="E409" s="185">
        <v>6</v>
      </c>
      <c r="F409" s="186"/>
      <c r="G409" s="187">
        <f t="shared" si="7"/>
        <v>0</v>
      </c>
      <c r="H409" s="186">
        <v>440.5</v>
      </c>
      <c r="I409" s="187">
        <f t="shared" si="8"/>
        <v>2643</v>
      </c>
      <c r="J409" s="186">
        <v>0</v>
      </c>
      <c r="K409" s="187">
        <f t="shared" si="9"/>
        <v>0</v>
      </c>
      <c r="L409" s="187">
        <v>21</v>
      </c>
      <c r="M409" s="187">
        <f t="shared" si="10"/>
        <v>0</v>
      </c>
      <c r="N409" s="187">
        <v>7.5000000000000002E-4</v>
      </c>
      <c r="O409" s="187">
        <f t="shared" si="11"/>
        <v>0</v>
      </c>
      <c r="P409" s="187">
        <v>0</v>
      </c>
      <c r="Q409" s="187">
        <f t="shared" si="12"/>
        <v>0</v>
      </c>
      <c r="R409" s="187" t="s">
        <v>309</v>
      </c>
      <c r="S409" s="187" t="s">
        <v>169</v>
      </c>
      <c r="T409" s="188" t="s">
        <v>187</v>
      </c>
      <c r="U409" s="158">
        <v>0</v>
      </c>
      <c r="V409" s="158">
        <f t="shared" si="13"/>
        <v>0</v>
      </c>
      <c r="W409" s="158"/>
      <c r="X409" s="158" t="s">
        <v>310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311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82">
        <v>145</v>
      </c>
      <c r="B410" s="183" t="s">
        <v>704</v>
      </c>
      <c r="C410" s="190" t="s">
        <v>705</v>
      </c>
      <c r="D410" s="184" t="s">
        <v>185</v>
      </c>
      <c r="E410" s="185">
        <v>2</v>
      </c>
      <c r="F410" s="186"/>
      <c r="G410" s="187">
        <f t="shared" si="7"/>
        <v>0</v>
      </c>
      <c r="H410" s="186">
        <v>1262</v>
      </c>
      <c r="I410" s="187">
        <f t="shared" si="8"/>
        <v>2524</v>
      </c>
      <c r="J410" s="186">
        <v>0</v>
      </c>
      <c r="K410" s="187">
        <f t="shared" si="9"/>
        <v>0</v>
      </c>
      <c r="L410" s="187">
        <v>21</v>
      </c>
      <c r="M410" s="187">
        <f t="shared" si="10"/>
        <v>0</v>
      </c>
      <c r="N410" s="187">
        <v>5.5799999999999999E-3</v>
      </c>
      <c r="O410" s="187">
        <f t="shared" si="11"/>
        <v>0.01</v>
      </c>
      <c r="P410" s="187">
        <v>0</v>
      </c>
      <c r="Q410" s="187">
        <f t="shared" si="12"/>
        <v>0</v>
      </c>
      <c r="R410" s="187" t="s">
        <v>309</v>
      </c>
      <c r="S410" s="187" t="s">
        <v>169</v>
      </c>
      <c r="T410" s="188" t="s">
        <v>187</v>
      </c>
      <c r="U410" s="158">
        <v>0</v>
      </c>
      <c r="V410" s="158">
        <f t="shared" si="13"/>
        <v>0</v>
      </c>
      <c r="W410" s="158"/>
      <c r="X410" s="158" t="s">
        <v>310</v>
      </c>
      <c r="Y410" s="149"/>
      <c r="Z410" s="149"/>
      <c r="AA410" s="149"/>
      <c r="AB410" s="149"/>
      <c r="AC410" s="149"/>
      <c r="AD410" s="149"/>
      <c r="AE410" s="149"/>
      <c r="AF410" s="149"/>
      <c r="AG410" s="149" t="s">
        <v>311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ht="22.5" outlineLevel="1" x14ac:dyDescent="0.2">
      <c r="A411" s="166">
        <v>146</v>
      </c>
      <c r="B411" s="167" t="s">
        <v>706</v>
      </c>
      <c r="C411" s="176" t="s">
        <v>707</v>
      </c>
      <c r="D411" s="168" t="s">
        <v>185</v>
      </c>
      <c r="E411" s="169">
        <v>3</v>
      </c>
      <c r="F411" s="170"/>
      <c r="G411" s="171">
        <f t="shared" si="7"/>
        <v>0</v>
      </c>
      <c r="H411" s="170">
        <v>2880</v>
      </c>
      <c r="I411" s="171">
        <f t="shared" si="8"/>
        <v>8640</v>
      </c>
      <c r="J411" s="170">
        <v>0</v>
      </c>
      <c r="K411" s="171">
        <f t="shared" si="9"/>
        <v>0</v>
      </c>
      <c r="L411" s="171">
        <v>21</v>
      </c>
      <c r="M411" s="171">
        <f t="shared" si="10"/>
        <v>0</v>
      </c>
      <c r="N411" s="171">
        <v>1.7000000000000001E-2</v>
      </c>
      <c r="O411" s="171">
        <f t="shared" si="11"/>
        <v>0.05</v>
      </c>
      <c r="P411" s="171">
        <v>0</v>
      </c>
      <c r="Q411" s="171">
        <f t="shared" si="12"/>
        <v>0</v>
      </c>
      <c r="R411" s="171" t="s">
        <v>309</v>
      </c>
      <c r="S411" s="171" t="s">
        <v>169</v>
      </c>
      <c r="T411" s="172" t="s">
        <v>187</v>
      </c>
      <c r="U411" s="158">
        <v>0</v>
      </c>
      <c r="V411" s="158">
        <f t="shared" si="13"/>
        <v>0</v>
      </c>
      <c r="W411" s="158"/>
      <c r="X411" s="158" t="s">
        <v>310</v>
      </c>
      <c r="Y411" s="149"/>
      <c r="Z411" s="149"/>
      <c r="AA411" s="149"/>
      <c r="AB411" s="149"/>
      <c r="AC411" s="149"/>
      <c r="AD411" s="149"/>
      <c r="AE411" s="149"/>
      <c r="AF411" s="149"/>
      <c r="AG411" s="149" t="s">
        <v>311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89" t="s">
        <v>708</v>
      </c>
      <c r="D412" s="180"/>
      <c r="E412" s="181">
        <v>1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193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89" t="s">
        <v>709</v>
      </c>
      <c r="D413" s="180"/>
      <c r="E413" s="181">
        <v>2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193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ht="22.5" outlineLevel="1" x14ac:dyDescent="0.2">
      <c r="A414" s="166">
        <v>147</v>
      </c>
      <c r="B414" s="167" t="s">
        <v>710</v>
      </c>
      <c r="C414" s="176" t="s">
        <v>711</v>
      </c>
      <c r="D414" s="168" t="s">
        <v>185</v>
      </c>
      <c r="E414" s="169">
        <v>4</v>
      </c>
      <c r="F414" s="170"/>
      <c r="G414" s="171">
        <f>ROUND(E414*F414,2)</f>
        <v>0</v>
      </c>
      <c r="H414" s="170">
        <v>2880</v>
      </c>
      <c r="I414" s="171">
        <f>ROUND(E414*H414,2)</f>
        <v>11520</v>
      </c>
      <c r="J414" s="170">
        <v>0</v>
      </c>
      <c r="K414" s="171">
        <f>ROUND(E414*J414,2)</f>
        <v>0</v>
      </c>
      <c r="L414" s="171">
        <v>21</v>
      </c>
      <c r="M414" s="171">
        <f>G414*(1+L414/100)</f>
        <v>0</v>
      </c>
      <c r="N414" s="171">
        <v>1.9E-2</v>
      </c>
      <c r="O414" s="171">
        <f>ROUND(E414*N414,2)</f>
        <v>0.08</v>
      </c>
      <c r="P414" s="171">
        <v>0</v>
      </c>
      <c r="Q414" s="171">
        <f>ROUND(E414*P414,2)</f>
        <v>0</v>
      </c>
      <c r="R414" s="171" t="s">
        <v>309</v>
      </c>
      <c r="S414" s="171" t="s">
        <v>169</v>
      </c>
      <c r="T414" s="172" t="s">
        <v>187</v>
      </c>
      <c r="U414" s="158">
        <v>0</v>
      </c>
      <c r="V414" s="158">
        <f>ROUND(E414*U414,2)</f>
        <v>0</v>
      </c>
      <c r="W414" s="158"/>
      <c r="X414" s="158" t="s">
        <v>310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311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89" t="s">
        <v>401</v>
      </c>
      <c r="D415" s="180"/>
      <c r="E415" s="181">
        <v>2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193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89" t="s">
        <v>402</v>
      </c>
      <c r="D416" s="180"/>
      <c r="E416" s="181">
        <v>1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193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89" t="s">
        <v>712</v>
      </c>
      <c r="D417" s="180"/>
      <c r="E417" s="181">
        <v>1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193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ht="22.5" outlineLevel="1" x14ac:dyDescent="0.2">
      <c r="A418" s="166">
        <v>148</v>
      </c>
      <c r="B418" s="167" t="s">
        <v>713</v>
      </c>
      <c r="C418" s="176" t="s">
        <v>714</v>
      </c>
      <c r="D418" s="168" t="s">
        <v>185</v>
      </c>
      <c r="E418" s="169">
        <v>1</v>
      </c>
      <c r="F418" s="170"/>
      <c r="G418" s="171">
        <f>ROUND(E418*F418,2)</f>
        <v>0</v>
      </c>
      <c r="H418" s="170">
        <v>5980</v>
      </c>
      <c r="I418" s="171">
        <f>ROUND(E418*H418,2)</f>
        <v>5980</v>
      </c>
      <c r="J418" s="170">
        <v>0</v>
      </c>
      <c r="K418" s="171">
        <f>ROUND(E418*J418,2)</f>
        <v>0</v>
      </c>
      <c r="L418" s="171">
        <v>21</v>
      </c>
      <c r="M418" s="171">
        <f>G418*(1+L418/100)</f>
        <v>0</v>
      </c>
      <c r="N418" s="171">
        <v>2.5000000000000001E-2</v>
      </c>
      <c r="O418" s="171">
        <f>ROUND(E418*N418,2)</f>
        <v>0.03</v>
      </c>
      <c r="P418" s="171">
        <v>0</v>
      </c>
      <c r="Q418" s="171">
        <f>ROUND(E418*P418,2)</f>
        <v>0</v>
      </c>
      <c r="R418" s="171" t="s">
        <v>309</v>
      </c>
      <c r="S418" s="171" t="s">
        <v>169</v>
      </c>
      <c r="T418" s="172" t="s">
        <v>187</v>
      </c>
      <c r="U418" s="158">
        <v>0</v>
      </c>
      <c r="V418" s="158">
        <f>ROUND(E418*U418,2)</f>
        <v>0</v>
      </c>
      <c r="W418" s="158"/>
      <c r="X418" s="158" t="s">
        <v>310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311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89" t="s">
        <v>405</v>
      </c>
      <c r="D419" s="180"/>
      <c r="E419" s="181">
        <v>1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9"/>
      <c r="Z419" s="149"/>
      <c r="AA419" s="149"/>
      <c r="AB419" s="149"/>
      <c r="AC419" s="149"/>
      <c r="AD419" s="149"/>
      <c r="AE419" s="149"/>
      <c r="AF419" s="149"/>
      <c r="AG419" s="149" t="s">
        <v>193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ht="22.5" outlineLevel="1" x14ac:dyDescent="0.2">
      <c r="A420" s="166">
        <v>149</v>
      </c>
      <c r="B420" s="167" t="s">
        <v>715</v>
      </c>
      <c r="C420" s="176" t="s">
        <v>716</v>
      </c>
      <c r="D420" s="168" t="s">
        <v>185</v>
      </c>
      <c r="E420" s="169">
        <v>1</v>
      </c>
      <c r="F420" s="170"/>
      <c r="G420" s="171">
        <f>ROUND(E420*F420,2)</f>
        <v>0</v>
      </c>
      <c r="H420" s="170">
        <v>5980</v>
      </c>
      <c r="I420" s="171">
        <f>ROUND(E420*H420,2)</f>
        <v>5980</v>
      </c>
      <c r="J420" s="170">
        <v>0</v>
      </c>
      <c r="K420" s="171">
        <f>ROUND(E420*J420,2)</f>
        <v>0</v>
      </c>
      <c r="L420" s="171">
        <v>21</v>
      </c>
      <c r="M420" s="171">
        <f>G420*(1+L420/100)</f>
        <v>0</v>
      </c>
      <c r="N420" s="171">
        <v>2.7E-2</v>
      </c>
      <c r="O420" s="171">
        <f>ROUND(E420*N420,2)</f>
        <v>0.03</v>
      </c>
      <c r="P420" s="171">
        <v>0</v>
      </c>
      <c r="Q420" s="171">
        <f>ROUND(E420*P420,2)</f>
        <v>0</v>
      </c>
      <c r="R420" s="171" t="s">
        <v>309</v>
      </c>
      <c r="S420" s="171" t="s">
        <v>169</v>
      </c>
      <c r="T420" s="172" t="s">
        <v>187</v>
      </c>
      <c r="U420" s="158">
        <v>0</v>
      </c>
      <c r="V420" s="158">
        <f>ROUND(E420*U420,2)</f>
        <v>0</v>
      </c>
      <c r="W420" s="158"/>
      <c r="X420" s="158" t="s">
        <v>310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311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89" t="s">
        <v>408</v>
      </c>
      <c r="D421" s="180"/>
      <c r="E421" s="181">
        <v>1</v>
      </c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193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ht="33.75" outlineLevel="1" x14ac:dyDescent="0.2">
      <c r="A422" s="166">
        <v>150</v>
      </c>
      <c r="B422" s="167" t="s">
        <v>717</v>
      </c>
      <c r="C422" s="176" t="s">
        <v>718</v>
      </c>
      <c r="D422" s="168" t="s">
        <v>185</v>
      </c>
      <c r="E422" s="169">
        <v>3</v>
      </c>
      <c r="F422" s="170"/>
      <c r="G422" s="171">
        <f>ROUND(E422*F422,2)</f>
        <v>0</v>
      </c>
      <c r="H422" s="170">
        <v>3400</v>
      </c>
      <c r="I422" s="171">
        <f>ROUND(E422*H422,2)</f>
        <v>10200</v>
      </c>
      <c r="J422" s="170">
        <v>0</v>
      </c>
      <c r="K422" s="171">
        <f>ROUND(E422*J422,2)</f>
        <v>0</v>
      </c>
      <c r="L422" s="171">
        <v>21</v>
      </c>
      <c r="M422" s="171">
        <f>G422*(1+L422/100)</f>
        <v>0</v>
      </c>
      <c r="N422" s="171">
        <v>1.6E-2</v>
      </c>
      <c r="O422" s="171">
        <f>ROUND(E422*N422,2)</f>
        <v>0.05</v>
      </c>
      <c r="P422" s="171">
        <v>0</v>
      </c>
      <c r="Q422" s="171">
        <f>ROUND(E422*P422,2)</f>
        <v>0</v>
      </c>
      <c r="R422" s="171" t="s">
        <v>309</v>
      </c>
      <c r="S422" s="171" t="s">
        <v>169</v>
      </c>
      <c r="T422" s="172" t="s">
        <v>187</v>
      </c>
      <c r="U422" s="158">
        <v>0</v>
      </c>
      <c r="V422" s="158">
        <f>ROUND(E422*U422,2)</f>
        <v>0</v>
      </c>
      <c r="W422" s="158"/>
      <c r="X422" s="158" t="s">
        <v>310</v>
      </c>
      <c r="Y422" s="149"/>
      <c r="Z422" s="149"/>
      <c r="AA422" s="149"/>
      <c r="AB422" s="149"/>
      <c r="AC422" s="149"/>
      <c r="AD422" s="149"/>
      <c r="AE422" s="149"/>
      <c r="AF422" s="149"/>
      <c r="AG422" s="149" t="s">
        <v>311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89" t="s">
        <v>708</v>
      </c>
      <c r="D423" s="180"/>
      <c r="E423" s="181">
        <v>1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193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89" t="s">
        <v>709</v>
      </c>
      <c r="D424" s="180"/>
      <c r="E424" s="181">
        <v>2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9"/>
      <c r="Z424" s="149"/>
      <c r="AA424" s="149"/>
      <c r="AB424" s="149"/>
      <c r="AC424" s="149"/>
      <c r="AD424" s="149"/>
      <c r="AE424" s="149"/>
      <c r="AF424" s="149"/>
      <c r="AG424" s="149" t="s">
        <v>193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82">
        <v>151</v>
      </c>
      <c r="B425" s="183" t="s">
        <v>719</v>
      </c>
      <c r="C425" s="190" t="s">
        <v>720</v>
      </c>
      <c r="D425" s="184" t="s">
        <v>185</v>
      </c>
      <c r="E425" s="185">
        <v>7</v>
      </c>
      <c r="F425" s="186"/>
      <c r="G425" s="187">
        <f>ROUND(E425*F425,2)</f>
        <v>0</v>
      </c>
      <c r="H425" s="186">
        <v>134.5</v>
      </c>
      <c r="I425" s="187">
        <f>ROUND(E425*H425,2)</f>
        <v>941.5</v>
      </c>
      <c r="J425" s="186">
        <v>0</v>
      </c>
      <c r="K425" s="187">
        <f>ROUND(E425*J425,2)</f>
        <v>0</v>
      </c>
      <c r="L425" s="187">
        <v>21</v>
      </c>
      <c r="M425" s="187">
        <f>G425*(1+L425/100)</f>
        <v>0</v>
      </c>
      <c r="N425" s="187">
        <v>1.39E-3</v>
      </c>
      <c r="O425" s="187">
        <f>ROUND(E425*N425,2)</f>
        <v>0.01</v>
      </c>
      <c r="P425" s="187">
        <v>0</v>
      </c>
      <c r="Q425" s="187">
        <f>ROUND(E425*P425,2)</f>
        <v>0</v>
      </c>
      <c r="R425" s="187" t="s">
        <v>309</v>
      </c>
      <c r="S425" s="187" t="s">
        <v>169</v>
      </c>
      <c r="T425" s="188" t="s">
        <v>187</v>
      </c>
      <c r="U425" s="158">
        <v>0</v>
      </c>
      <c r="V425" s="158">
        <f>ROUND(E425*U425,2)</f>
        <v>0</v>
      </c>
      <c r="W425" s="158"/>
      <c r="X425" s="158" t="s">
        <v>310</v>
      </c>
      <c r="Y425" s="149"/>
      <c r="Z425" s="149"/>
      <c r="AA425" s="149"/>
      <c r="AB425" s="149"/>
      <c r="AC425" s="149"/>
      <c r="AD425" s="149"/>
      <c r="AE425" s="149"/>
      <c r="AF425" s="149"/>
      <c r="AG425" s="149" t="s">
        <v>311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66">
        <v>152</v>
      </c>
      <c r="B426" s="167" t="s">
        <v>721</v>
      </c>
      <c r="C426" s="176" t="s">
        <v>722</v>
      </c>
      <c r="D426" s="168" t="s">
        <v>185</v>
      </c>
      <c r="E426" s="169">
        <v>1</v>
      </c>
      <c r="F426" s="170"/>
      <c r="G426" s="171">
        <f>ROUND(E426*F426,2)</f>
        <v>0</v>
      </c>
      <c r="H426" s="170">
        <v>6550</v>
      </c>
      <c r="I426" s="171">
        <f>ROUND(E426*H426,2)</f>
        <v>6550</v>
      </c>
      <c r="J426" s="170">
        <v>0</v>
      </c>
      <c r="K426" s="171">
        <f>ROUND(E426*J426,2)</f>
        <v>0</v>
      </c>
      <c r="L426" s="171">
        <v>21</v>
      </c>
      <c r="M426" s="171">
        <f>G426*(1+L426/100)</f>
        <v>0</v>
      </c>
      <c r="N426" s="171">
        <v>0.05</v>
      </c>
      <c r="O426" s="171">
        <f>ROUND(E426*N426,2)</f>
        <v>0.05</v>
      </c>
      <c r="P426" s="171">
        <v>0</v>
      </c>
      <c r="Q426" s="171">
        <f>ROUND(E426*P426,2)</f>
        <v>0</v>
      </c>
      <c r="R426" s="171"/>
      <c r="S426" s="171" t="s">
        <v>449</v>
      </c>
      <c r="T426" s="172" t="s">
        <v>170</v>
      </c>
      <c r="U426" s="158">
        <v>0</v>
      </c>
      <c r="V426" s="158">
        <f>ROUND(E426*U426,2)</f>
        <v>0</v>
      </c>
      <c r="W426" s="158"/>
      <c r="X426" s="158" t="s">
        <v>310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311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189" t="s">
        <v>723</v>
      </c>
      <c r="D427" s="180"/>
      <c r="E427" s="181">
        <v>1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9"/>
      <c r="Z427" s="149"/>
      <c r="AA427" s="149"/>
      <c r="AB427" s="149"/>
      <c r="AC427" s="149"/>
      <c r="AD427" s="149"/>
      <c r="AE427" s="149"/>
      <c r="AF427" s="149"/>
      <c r="AG427" s="149" t="s">
        <v>193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66">
        <v>153</v>
      </c>
      <c r="B428" s="167" t="s">
        <v>724</v>
      </c>
      <c r="C428" s="176" t="s">
        <v>725</v>
      </c>
      <c r="D428" s="168" t="s">
        <v>205</v>
      </c>
      <c r="E428" s="169">
        <v>0.35793000000000003</v>
      </c>
      <c r="F428" s="170"/>
      <c r="G428" s="171">
        <f>ROUND(E428*F428,2)</f>
        <v>0</v>
      </c>
      <c r="H428" s="170">
        <v>0</v>
      </c>
      <c r="I428" s="171">
        <f>ROUND(E428*H428,2)</f>
        <v>0</v>
      </c>
      <c r="J428" s="170">
        <v>874</v>
      </c>
      <c r="K428" s="171">
        <f>ROUND(E428*J428,2)</f>
        <v>312.83</v>
      </c>
      <c r="L428" s="171">
        <v>21</v>
      </c>
      <c r="M428" s="171">
        <f>G428*(1+L428/100)</f>
        <v>0</v>
      </c>
      <c r="N428" s="171">
        <v>0</v>
      </c>
      <c r="O428" s="171">
        <f>ROUND(E428*N428,2)</f>
        <v>0</v>
      </c>
      <c r="P428" s="171">
        <v>0</v>
      </c>
      <c r="Q428" s="171">
        <f>ROUND(E428*P428,2)</f>
        <v>0</v>
      </c>
      <c r="R428" s="171" t="s">
        <v>411</v>
      </c>
      <c r="S428" s="171" t="s">
        <v>169</v>
      </c>
      <c r="T428" s="172" t="s">
        <v>187</v>
      </c>
      <c r="U428" s="158">
        <v>2.2549999999999999</v>
      </c>
      <c r="V428" s="158">
        <f>ROUND(E428*U428,2)</f>
        <v>0.81</v>
      </c>
      <c r="W428" s="158"/>
      <c r="X428" s="158" t="s">
        <v>574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575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256" t="s">
        <v>665</v>
      </c>
      <c r="D429" s="257"/>
      <c r="E429" s="257"/>
      <c r="F429" s="257"/>
      <c r="G429" s="257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191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x14ac:dyDescent="0.2">
      <c r="A430" s="160" t="s">
        <v>164</v>
      </c>
      <c r="B430" s="161" t="s">
        <v>120</v>
      </c>
      <c r="C430" s="175" t="s">
        <v>121</v>
      </c>
      <c r="D430" s="162"/>
      <c r="E430" s="163"/>
      <c r="F430" s="164"/>
      <c r="G430" s="164">
        <f>SUMIF(AG431:AG454,"&lt;&gt;NOR",G431:G454)</f>
        <v>0</v>
      </c>
      <c r="H430" s="164"/>
      <c r="I430" s="164">
        <f>SUM(I431:I454)</f>
        <v>7887.03</v>
      </c>
      <c r="J430" s="164"/>
      <c r="K430" s="164">
        <f>SUM(K431:K454)</f>
        <v>7263.2000000000007</v>
      </c>
      <c r="L430" s="164"/>
      <c r="M430" s="164">
        <f>SUM(M431:M454)</f>
        <v>0</v>
      </c>
      <c r="N430" s="164"/>
      <c r="O430" s="164">
        <f>SUM(O431:O454)</f>
        <v>0.28000000000000003</v>
      </c>
      <c r="P430" s="164"/>
      <c r="Q430" s="164">
        <f>SUM(Q431:Q454)</f>
        <v>0</v>
      </c>
      <c r="R430" s="164"/>
      <c r="S430" s="164"/>
      <c r="T430" s="165"/>
      <c r="U430" s="159"/>
      <c r="V430" s="159">
        <f>SUM(V431:V454)</f>
        <v>14.9</v>
      </c>
      <c r="W430" s="159"/>
      <c r="X430" s="159"/>
      <c r="AG430" t="s">
        <v>165</v>
      </c>
    </row>
    <row r="431" spans="1:60" outlineLevel="1" x14ac:dyDescent="0.2">
      <c r="A431" s="166">
        <v>154</v>
      </c>
      <c r="B431" s="167" t="s">
        <v>726</v>
      </c>
      <c r="C431" s="176" t="s">
        <v>727</v>
      </c>
      <c r="D431" s="168" t="s">
        <v>228</v>
      </c>
      <c r="E431" s="169">
        <v>11.441000000000001</v>
      </c>
      <c r="F431" s="170"/>
      <c r="G431" s="171">
        <f>ROUND(E431*F431,2)</f>
        <v>0</v>
      </c>
      <c r="H431" s="170">
        <v>23.95</v>
      </c>
      <c r="I431" s="171">
        <f>ROUND(E431*H431,2)</f>
        <v>274.01</v>
      </c>
      <c r="J431" s="170">
        <v>24.55</v>
      </c>
      <c r="K431" s="171">
        <f>ROUND(E431*J431,2)</f>
        <v>280.88</v>
      </c>
      <c r="L431" s="171">
        <v>21</v>
      </c>
      <c r="M431" s="171">
        <f>G431*(1+L431/100)</f>
        <v>0</v>
      </c>
      <c r="N431" s="171">
        <v>2.1000000000000001E-4</v>
      </c>
      <c r="O431" s="171">
        <f>ROUND(E431*N431,2)</f>
        <v>0</v>
      </c>
      <c r="P431" s="171">
        <v>0</v>
      </c>
      <c r="Q431" s="171">
        <f>ROUND(E431*P431,2)</f>
        <v>0</v>
      </c>
      <c r="R431" s="171" t="s">
        <v>728</v>
      </c>
      <c r="S431" s="171" t="s">
        <v>169</v>
      </c>
      <c r="T431" s="172" t="s">
        <v>187</v>
      </c>
      <c r="U431" s="158">
        <v>0.05</v>
      </c>
      <c r="V431" s="158">
        <f>ROUND(E431*U431,2)</f>
        <v>0.56999999999999995</v>
      </c>
      <c r="W431" s="158"/>
      <c r="X431" s="158" t="s">
        <v>188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189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89" t="s">
        <v>729</v>
      </c>
      <c r="D432" s="180"/>
      <c r="E432" s="181">
        <v>0.74099999999999999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193</v>
      </c>
      <c r="AH432" s="149">
        <v>5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89" t="s">
        <v>730</v>
      </c>
      <c r="D433" s="180"/>
      <c r="E433" s="181">
        <v>10.7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193</v>
      </c>
      <c r="AH433" s="149">
        <v>5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22.5" outlineLevel="1" x14ac:dyDescent="0.2">
      <c r="A434" s="166">
        <v>155</v>
      </c>
      <c r="B434" s="167" t="s">
        <v>731</v>
      </c>
      <c r="C434" s="176" t="s">
        <v>732</v>
      </c>
      <c r="D434" s="168" t="s">
        <v>236</v>
      </c>
      <c r="E434" s="169">
        <v>7.41</v>
      </c>
      <c r="F434" s="170"/>
      <c r="G434" s="171">
        <f>ROUND(E434*F434,2)</f>
        <v>0</v>
      </c>
      <c r="H434" s="170">
        <v>9.8800000000000008</v>
      </c>
      <c r="I434" s="171">
        <f>ROUND(E434*H434,2)</f>
        <v>73.209999999999994</v>
      </c>
      <c r="J434" s="170">
        <v>116.12</v>
      </c>
      <c r="K434" s="171">
        <f>ROUND(E434*J434,2)</f>
        <v>860.45</v>
      </c>
      <c r="L434" s="171">
        <v>21</v>
      </c>
      <c r="M434" s="171">
        <f>G434*(1+L434/100)</f>
        <v>0</v>
      </c>
      <c r="N434" s="171">
        <v>3.2000000000000003E-4</v>
      </c>
      <c r="O434" s="171">
        <f>ROUND(E434*N434,2)</f>
        <v>0</v>
      </c>
      <c r="P434" s="171">
        <v>0</v>
      </c>
      <c r="Q434" s="171">
        <f>ROUND(E434*P434,2)</f>
        <v>0</v>
      </c>
      <c r="R434" s="171" t="s">
        <v>728</v>
      </c>
      <c r="S434" s="171" t="s">
        <v>169</v>
      </c>
      <c r="T434" s="172" t="s">
        <v>187</v>
      </c>
      <c r="U434" s="158">
        <v>0.23599999999999999</v>
      </c>
      <c r="V434" s="158">
        <f>ROUND(E434*U434,2)</f>
        <v>1.75</v>
      </c>
      <c r="W434" s="158"/>
      <c r="X434" s="158" t="s">
        <v>188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189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189" t="s">
        <v>733</v>
      </c>
      <c r="D435" s="180"/>
      <c r="E435" s="181">
        <v>7.41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9"/>
      <c r="Z435" s="149"/>
      <c r="AA435" s="149"/>
      <c r="AB435" s="149"/>
      <c r="AC435" s="149"/>
      <c r="AD435" s="149"/>
      <c r="AE435" s="149"/>
      <c r="AF435" s="149"/>
      <c r="AG435" s="149" t="s">
        <v>193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2.5" outlineLevel="1" x14ac:dyDescent="0.2">
      <c r="A436" s="166">
        <v>156</v>
      </c>
      <c r="B436" s="167" t="s">
        <v>734</v>
      </c>
      <c r="C436" s="176" t="s">
        <v>735</v>
      </c>
      <c r="D436" s="168" t="s">
        <v>228</v>
      </c>
      <c r="E436" s="169">
        <v>10.7</v>
      </c>
      <c r="F436" s="170"/>
      <c r="G436" s="171">
        <f>ROUND(E436*F436,2)</f>
        <v>0</v>
      </c>
      <c r="H436" s="170">
        <v>78.819999999999993</v>
      </c>
      <c r="I436" s="171">
        <f>ROUND(E436*H436,2)</f>
        <v>843.37</v>
      </c>
      <c r="J436" s="170">
        <v>480.18</v>
      </c>
      <c r="K436" s="171">
        <f>ROUND(E436*J436,2)</f>
        <v>5137.93</v>
      </c>
      <c r="L436" s="171">
        <v>21</v>
      </c>
      <c r="M436" s="171">
        <f>G436*(1+L436/100)</f>
        <v>0</v>
      </c>
      <c r="N436" s="171">
        <v>2.5200000000000001E-3</v>
      </c>
      <c r="O436" s="171">
        <f>ROUND(E436*N436,2)</f>
        <v>0.03</v>
      </c>
      <c r="P436" s="171">
        <v>0</v>
      </c>
      <c r="Q436" s="171">
        <f>ROUND(E436*P436,2)</f>
        <v>0</v>
      </c>
      <c r="R436" s="171" t="s">
        <v>728</v>
      </c>
      <c r="S436" s="171" t="s">
        <v>169</v>
      </c>
      <c r="T436" s="172" t="s">
        <v>187</v>
      </c>
      <c r="U436" s="158">
        <v>0.97799999999999998</v>
      </c>
      <c r="V436" s="158">
        <f>ROUND(E436*U436,2)</f>
        <v>10.46</v>
      </c>
      <c r="W436" s="158"/>
      <c r="X436" s="158" t="s">
        <v>188</v>
      </c>
      <c r="Y436" s="149"/>
      <c r="Z436" s="149"/>
      <c r="AA436" s="149"/>
      <c r="AB436" s="149"/>
      <c r="AC436" s="149"/>
      <c r="AD436" s="149"/>
      <c r="AE436" s="149"/>
      <c r="AF436" s="149"/>
      <c r="AG436" s="149" t="s">
        <v>189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89" t="s">
        <v>267</v>
      </c>
      <c r="D437" s="180"/>
      <c r="E437" s="181">
        <v>6.8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193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89" t="s">
        <v>306</v>
      </c>
      <c r="D438" s="180"/>
      <c r="E438" s="181">
        <v>1.4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193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89" t="s">
        <v>271</v>
      </c>
      <c r="D439" s="180"/>
      <c r="E439" s="181">
        <v>2.5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193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66">
        <v>157</v>
      </c>
      <c r="B440" s="167" t="s">
        <v>736</v>
      </c>
      <c r="C440" s="176" t="s">
        <v>737</v>
      </c>
      <c r="D440" s="168" t="s">
        <v>236</v>
      </c>
      <c r="E440" s="169">
        <v>18.91</v>
      </c>
      <c r="F440" s="170"/>
      <c r="G440" s="171">
        <f>ROUND(E440*F440,2)</f>
        <v>0</v>
      </c>
      <c r="H440" s="170">
        <v>20.73</v>
      </c>
      <c r="I440" s="171">
        <f>ROUND(E440*H440,2)</f>
        <v>392</v>
      </c>
      <c r="J440" s="170">
        <v>34.07</v>
      </c>
      <c r="K440" s="171">
        <f>ROUND(E440*J440,2)</f>
        <v>644.26</v>
      </c>
      <c r="L440" s="171">
        <v>21</v>
      </c>
      <c r="M440" s="171">
        <f>G440*(1+L440/100)</f>
        <v>0</v>
      </c>
      <c r="N440" s="171">
        <v>4.0000000000000003E-5</v>
      </c>
      <c r="O440" s="171">
        <f>ROUND(E440*N440,2)</f>
        <v>0</v>
      </c>
      <c r="P440" s="171">
        <v>0</v>
      </c>
      <c r="Q440" s="171">
        <f>ROUND(E440*P440,2)</f>
        <v>0</v>
      </c>
      <c r="R440" s="171" t="s">
        <v>728</v>
      </c>
      <c r="S440" s="171" t="s">
        <v>169</v>
      </c>
      <c r="T440" s="172" t="s">
        <v>187</v>
      </c>
      <c r="U440" s="158">
        <v>7.0000000000000007E-2</v>
      </c>
      <c r="V440" s="158">
        <f>ROUND(E440*U440,2)</f>
        <v>1.32</v>
      </c>
      <c r="W440" s="158"/>
      <c r="X440" s="158" t="s">
        <v>188</v>
      </c>
      <c r="Y440" s="149"/>
      <c r="Z440" s="149"/>
      <c r="AA440" s="149"/>
      <c r="AB440" s="149"/>
      <c r="AC440" s="149"/>
      <c r="AD440" s="149"/>
      <c r="AE440" s="149"/>
      <c r="AF440" s="149"/>
      <c r="AG440" s="149" t="s">
        <v>189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247" t="s">
        <v>738</v>
      </c>
      <c r="D441" s="248"/>
      <c r="E441" s="248"/>
      <c r="F441" s="248"/>
      <c r="G441" s="24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173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89" t="s">
        <v>733</v>
      </c>
      <c r="D442" s="180"/>
      <c r="E442" s="181">
        <v>7.41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193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89" t="s">
        <v>739</v>
      </c>
      <c r="D443" s="180"/>
      <c r="E443" s="181">
        <v>4.8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9"/>
      <c r="Z443" s="149"/>
      <c r="AA443" s="149"/>
      <c r="AB443" s="149"/>
      <c r="AC443" s="149"/>
      <c r="AD443" s="149"/>
      <c r="AE443" s="149"/>
      <c r="AF443" s="149"/>
      <c r="AG443" s="149" t="s">
        <v>193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89" t="s">
        <v>740</v>
      </c>
      <c r="D444" s="180"/>
      <c r="E444" s="181">
        <v>6.7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49"/>
      <c r="Z444" s="149"/>
      <c r="AA444" s="149"/>
      <c r="AB444" s="149"/>
      <c r="AC444" s="149"/>
      <c r="AD444" s="149"/>
      <c r="AE444" s="149"/>
      <c r="AF444" s="149"/>
      <c r="AG444" s="149" t="s">
        <v>193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ht="22.5" outlineLevel="1" x14ac:dyDescent="0.2">
      <c r="A445" s="166">
        <v>158</v>
      </c>
      <c r="B445" s="167" t="s">
        <v>741</v>
      </c>
      <c r="C445" s="176" t="s">
        <v>742</v>
      </c>
      <c r="D445" s="168" t="s">
        <v>228</v>
      </c>
      <c r="E445" s="169">
        <v>3.9</v>
      </c>
      <c r="F445" s="170"/>
      <c r="G445" s="171">
        <f>ROUND(E445*F445,2)</f>
        <v>0</v>
      </c>
      <c r="H445" s="170">
        <v>0</v>
      </c>
      <c r="I445" s="171">
        <f>ROUND(E445*H445,2)</f>
        <v>0</v>
      </c>
      <c r="J445" s="170">
        <v>14.7</v>
      </c>
      <c r="K445" s="171">
        <f>ROUND(E445*J445,2)</f>
        <v>57.33</v>
      </c>
      <c r="L445" s="171">
        <v>21</v>
      </c>
      <c r="M445" s="171">
        <f>G445*(1+L445/100)</f>
        <v>0</v>
      </c>
      <c r="N445" s="171">
        <v>0</v>
      </c>
      <c r="O445" s="171">
        <f>ROUND(E445*N445,2)</f>
        <v>0</v>
      </c>
      <c r="P445" s="171">
        <v>0</v>
      </c>
      <c r="Q445" s="171">
        <f>ROUND(E445*P445,2)</f>
        <v>0</v>
      </c>
      <c r="R445" s="171" t="s">
        <v>728</v>
      </c>
      <c r="S445" s="171" t="s">
        <v>169</v>
      </c>
      <c r="T445" s="172" t="s">
        <v>187</v>
      </c>
      <c r="U445" s="158">
        <v>0.03</v>
      </c>
      <c r="V445" s="158">
        <f>ROUND(E445*U445,2)</f>
        <v>0.12</v>
      </c>
      <c r="W445" s="158"/>
      <c r="X445" s="158" t="s">
        <v>188</v>
      </c>
      <c r="Y445" s="149"/>
      <c r="Z445" s="149"/>
      <c r="AA445" s="149"/>
      <c r="AB445" s="149"/>
      <c r="AC445" s="149"/>
      <c r="AD445" s="149"/>
      <c r="AE445" s="149"/>
      <c r="AF445" s="149"/>
      <c r="AG445" s="149" t="s">
        <v>189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89" t="s">
        <v>306</v>
      </c>
      <c r="D446" s="180"/>
      <c r="E446" s="181">
        <v>1.4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193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89" t="s">
        <v>271</v>
      </c>
      <c r="D447" s="180"/>
      <c r="E447" s="181">
        <v>2.5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9"/>
      <c r="Z447" s="149"/>
      <c r="AA447" s="149"/>
      <c r="AB447" s="149"/>
      <c r="AC447" s="149"/>
      <c r="AD447" s="149"/>
      <c r="AE447" s="149"/>
      <c r="AF447" s="149"/>
      <c r="AG447" s="149" t="s">
        <v>193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ht="22.5" outlineLevel="1" x14ac:dyDescent="0.2">
      <c r="A448" s="166">
        <v>159</v>
      </c>
      <c r="B448" s="167" t="s">
        <v>743</v>
      </c>
      <c r="C448" s="176" t="s">
        <v>744</v>
      </c>
      <c r="D448" s="168" t="s">
        <v>228</v>
      </c>
      <c r="E448" s="169">
        <v>1.4</v>
      </c>
      <c r="F448" s="170"/>
      <c r="G448" s="171">
        <f>ROUND(E448*F448,2)</f>
        <v>0</v>
      </c>
      <c r="H448" s="170">
        <v>0</v>
      </c>
      <c r="I448" s="171">
        <f>ROUND(E448*H448,2)</f>
        <v>0</v>
      </c>
      <c r="J448" s="170">
        <v>81.5</v>
      </c>
      <c r="K448" s="171">
        <f>ROUND(E448*J448,2)</f>
        <v>114.1</v>
      </c>
      <c r="L448" s="171">
        <v>21</v>
      </c>
      <c r="M448" s="171">
        <f>G448*(1+L448/100)</f>
        <v>0</v>
      </c>
      <c r="N448" s="171">
        <v>0</v>
      </c>
      <c r="O448" s="171">
        <f>ROUND(E448*N448,2)</f>
        <v>0</v>
      </c>
      <c r="P448" s="171">
        <v>0</v>
      </c>
      <c r="Q448" s="171">
        <f>ROUND(E448*P448,2)</f>
        <v>0</v>
      </c>
      <c r="R448" s="171" t="s">
        <v>728</v>
      </c>
      <c r="S448" s="171" t="s">
        <v>169</v>
      </c>
      <c r="T448" s="172" t="s">
        <v>187</v>
      </c>
      <c r="U448" s="158">
        <v>0.16600000000000001</v>
      </c>
      <c r="V448" s="158">
        <f>ROUND(E448*U448,2)</f>
        <v>0.23</v>
      </c>
      <c r="W448" s="158"/>
      <c r="X448" s="158" t="s">
        <v>188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189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89" t="s">
        <v>306</v>
      </c>
      <c r="D449" s="180"/>
      <c r="E449" s="181">
        <v>1.4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9"/>
      <c r="Z449" s="149"/>
      <c r="AA449" s="149"/>
      <c r="AB449" s="149"/>
      <c r="AC449" s="149"/>
      <c r="AD449" s="149"/>
      <c r="AE449" s="149"/>
      <c r="AF449" s="149"/>
      <c r="AG449" s="149" t="s">
        <v>193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2.5" outlineLevel="1" x14ac:dyDescent="0.2">
      <c r="A450" s="166">
        <v>160</v>
      </c>
      <c r="B450" s="167" t="s">
        <v>745</v>
      </c>
      <c r="C450" s="176" t="s">
        <v>746</v>
      </c>
      <c r="D450" s="168" t="s">
        <v>228</v>
      </c>
      <c r="E450" s="169">
        <v>12.84</v>
      </c>
      <c r="F450" s="170"/>
      <c r="G450" s="171">
        <f>ROUND(E450*F450,2)</f>
        <v>0</v>
      </c>
      <c r="H450" s="170">
        <v>491</v>
      </c>
      <c r="I450" s="171">
        <f>ROUND(E450*H450,2)</f>
        <v>6304.44</v>
      </c>
      <c r="J450" s="170">
        <v>0</v>
      </c>
      <c r="K450" s="171">
        <f>ROUND(E450*J450,2)</f>
        <v>0</v>
      </c>
      <c r="L450" s="171">
        <v>21</v>
      </c>
      <c r="M450" s="171">
        <f>G450*(1+L450/100)</f>
        <v>0</v>
      </c>
      <c r="N450" s="171">
        <v>1.9199999999999998E-2</v>
      </c>
      <c r="O450" s="171">
        <f>ROUND(E450*N450,2)</f>
        <v>0.25</v>
      </c>
      <c r="P450" s="171">
        <v>0</v>
      </c>
      <c r="Q450" s="171">
        <f>ROUND(E450*P450,2)</f>
        <v>0</v>
      </c>
      <c r="R450" s="171" t="s">
        <v>309</v>
      </c>
      <c r="S450" s="171" t="s">
        <v>169</v>
      </c>
      <c r="T450" s="172" t="s">
        <v>187</v>
      </c>
      <c r="U450" s="158">
        <v>0</v>
      </c>
      <c r="V450" s="158">
        <f>ROUND(E450*U450,2)</f>
        <v>0</v>
      </c>
      <c r="W450" s="158"/>
      <c r="X450" s="158" t="s">
        <v>310</v>
      </c>
      <c r="Y450" s="149"/>
      <c r="Z450" s="149"/>
      <c r="AA450" s="149"/>
      <c r="AB450" s="149"/>
      <c r="AC450" s="149"/>
      <c r="AD450" s="149"/>
      <c r="AE450" s="149"/>
      <c r="AF450" s="149"/>
      <c r="AG450" s="149" t="s">
        <v>311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89" t="s">
        <v>747</v>
      </c>
      <c r="D451" s="180"/>
      <c r="E451" s="181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9"/>
      <c r="Z451" s="149"/>
      <c r="AA451" s="149"/>
      <c r="AB451" s="149"/>
      <c r="AC451" s="149"/>
      <c r="AD451" s="149"/>
      <c r="AE451" s="149"/>
      <c r="AF451" s="149"/>
      <c r="AG451" s="149" t="s">
        <v>193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89" t="s">
        <v>748</v>
      </c>
      <c r="D452" s="180"/>
      <c r="E452" s="181">
        <v>12.84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9"/>
      <c r="Z452" s="149"/>
      <c r="AA452" s="149"/>
      <c r="AB452" s="149"/>
      <c r="AC452" s="149"/>
      <c r="AD452" s="149"/>
      <c r="AE452" s="149"/>
      <c r="AF452" s="149"/>
      <c r="AG452" s="149" t="s">
        <v>193</v>
      </c>
      <c r="AH452" s="149">
        <v>5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66">
        <v>161</v>
      </c>
      <c r="B453" s="167" t="s">
        <v>749</v>
      </c>
      <c r="C453" s="176" t="s">
        <v>750</v>
      </c>
      <c r="D453" s="168" t="s">
        <v>205</v>
      </c>
      <c r="E453" s="169">
        <v>0.27901999999999999</v>
      </c>
      <c r="F453" s="170"/>
      <c r="G453" s="171">
        <f>ROUND(E453*F453,2)</f>
        <v>0</v>
      </c>
      <c r="H453" s="170">
        <v>0</v>
      </c>
      <c r="I453" s="171">
        <f>ROUND(E453*H453,2)</f>
        <v>0</v>
      </c>
      <c r="J453" s="170">
        <v>603</v>
      </c>
      <c r="K453" s="171">
        <f>ROUND(E453*J453,2)</f>
        <v>168.25</v>
      </c>
      <c r="L453" s="171">
        <v>21</v>
      </c>
      <c r="M453" s="171">
        <f>G453*(1+L453/100)</f>
        <v>0</v>
      </c>
      <c r="N453" s="171">
        <v>0</v>
      </c>
      <c r="O453" s="171">
        <f>ROUND(E453*N453,2)</f>
        <v>0</v>
      </c>
      <c r="P453" s="171">
        <v>0</v>
      </c>
      <c r="Q453" s="171">
        <f>ROUND(E453*P453,2)</f>
        <v>0</v>
      </c>
      <c r="R453" s="171" t="s">
        <v>728</v>
      </c>
      <c r="S453" s="171" t="s">
        <v>169</v>
      </c>
      <c r="T453" s="172" t="s">
        <v>187</v>
      </c>
      <c r="U453" s="158">
        <v>1.5980000000000001</v>
      </c>
      <c r="V453" s="158">
        <f>ROUND(E453*U453,2)</f>
        <v>0.45</v>
      </c>
      <c r="W453" s="158"/>
      <c r="X453" s="158" t="s">
        <v>574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575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256" t="s">
        <v>665</v>
      </c>
      <c r="D454" s="257"/>
      <c r="E454" s="257"/>
      <c r="F454" s="257"/>
      <c r="G454" s="257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49"/>
      <c r="Z454" s="149"/>
      <c r="AA454" s="149"/>
      <c r="AB454" s="149"/>
      <c r="AC454" s="149"/>
      <c r="AD454" s="149"/>
      <c r="AE454" s="149"/>
      <c r="AF454" s="149"/>
      <c r="AG454" s="149" t="s">
        <v>191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x14ac:dyDescent="0.2">
      <c r="A455" s="160" t="s">
        <v>164</v>
      </c>
      <c r="B455" s="161" t="s">
        <v>122</v>
      </c>
      <c r="C455" s="175" t="s">
        <v>123</v>
      </c>
      <c r="D455" s="162"/>
      <c r="E455" s="163"/>
      <c r="F455" s="164"/>
      <c r="G455" s="164">
        <f>SUMIF(AG456:AG470,"&lt;&gt;NOR",G456:G470)</f>
        <v>0</v>
      </c>
      <c r="H455" s="164"/>
      <c r="I455" s="164">
        <f>SUM(I456:I470)</f>
        <v>13143.8</v>
      </c>
      <c r="J455" s="164"/>
      <c r="K455" s="164">
        <f>SUM(K456:K470)</f>
        <v>10846.54</v>
      </c>
      <c r="L455" s="164"/>
      <c r="M455" s="164">
        <f>SUM(M456:M470)</f>
        <v>0</v>
      </c>
      <c r="N455" s="164"/>
      <c r="O455" s="164">
        <f>SUM(O456:O470)</f>
        <v>0.36</v>
      </c>
      <c r="P455" s="164"/>
      <c r="Q455" s="164">
        <f>SUM(Q456:Q470)</f>
        <v>0</v>
      </c>
      <c r="R455" s="164"/>
      <c r="S455" s="164"/>
      <c r="T455" s="165"/>
      <c r="U455" s="159"/>
      <c r="V455" s="159">
        <f>SUM(V456:V470)</f>
        <v>22.13</v>
      </c>
      <c r="W455" s="159"/>
      <c r="X455" s="159"/>
      <c r="AG455" t="s">
        <v>165</v>
      </c>
    </row>
    <row r="456" spans="1:60" outlineLevel="1" x14ac:dyDescent="0.2">
      <c r="A456" s="166">
        <v>162</v>
      </c>
      <c r="B456" s="167" t="s">
        <v>751</v>
      </c>
      <c r="C456" s="176" t="s">
        <v>752</v>
      </c>
      <c r="D456" s="168" t="s">
        <v>228</v>
      </c>
      <c r="E456" s="169">
        <v>18.73</v>
      </c>
      <c r="F456" s="170"/>
      <c r="G456" s="171">
        <f>ROUND(E456*F456,2)</f>
        <v>0</v>
      </c>
      <c r="H456" s="170">
        <v>23.95</v>
      </c>
      <c r="I456" s="171">
        <f>ROUND(E456*H456,2)</f>
        <v>448.58</v>
      </c>
      <c r="J456" s="170">
        <v>24.55</v>
      </c>
      <c r="K456" s="171">
        <f>ROUND(E456*J456,2)</f>
        <v>459.82</v>
      </c>
      <c r="L456" s="171">
        <v>21</v>
      </c>
      <c r="M456" s="171">
        <f>G456*(1+L456/100)</f>
        <v>0</v>
      </c>
      <c r="N456" s="171">
        <v>2.1000000000000001E-4</v>
      </c>
      <c r="O456" s="171">
        <f>ROUND(E456*N456,2)</f>
        <v>0</v>
      </c>
      <c r="P456" s="171">
        <v>0</v>
      </c>
      <c r="Q456" s="171">
        <f>ROUND(E456*P456,2)</f>
        <v>0</v>
      </c>
      <c r="R456" s="171" t="s">
        <v>728</v>
      </c>
      <c r="S456" s="171" t="s">
        <v>169</v>
      </c>
      <c r="T456" s="172" t="s">
        <v>187</v>
      </c>
      <c r="U456" s="158">
        <v>0.05</v>
      </c>
      <c r="V456" s="158">
        <f>ROUND(E456*U456,2)</f>
        <v>0.94</v>
      </c>
      <c r="W456" s="158"/>
      <c r="X456" s="158" t="s">
        <v>188</v>
      </c>
      <c r="Y456" s="149"/>
      <c r="Z456" s="149"/>
      <c r="AA456" s="149"/>
      <c r="AB456" s="149"/>
      <c r="AC456" s="149"/>
      <c r="AD456" s="149"/>
      <c r="AE456" s="149"/>
      <c r="AF456" s="149"/>
      <c r="AG456" s="149" t="s">
        <v>189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247" t="s">
        <v>753</v>
      </c>
      <c r="D457" s="248"/>
      <c r="E457" s="248"/>
      <c r="F457" s="248"/>
      <c r="G457" s="24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49"/>
      <c r="Z457" s="149"/>
      <c r="AA457" s="149"/>
      <c r="AB457" s="149"/>
      <c r="AC457" s="149"/>
      <c r="AD457" s="149"/>
      <c r="AE457" s="149"/>
      <c r="AF457" s="149"/>
      <c r="AG457" s="149" t="s">
        <v>173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89" t="s">
        <v>754</v>
      </c>
      <c r="D458" s="180"/>
      <c r="E458" s="181">
        <v>8.1959999999999997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9"/>
      <c r="Z458" s="149"/>
      <c r="AA458" s="149"/>
      <c r="AB458" s="149"/>
      <c r="AC458" s="149"/>
      <c r="AD458" s="149"/>
      <c r="AE458" s="149"/>
      <c r="AF458" s="149"/>
      <c r="AG458" s="149" t="s">
        <v>193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89" t="s">
        <v>755</v>
      </c>
      <c r="D459" s="180"/>
      <c r="E459" s="181">
        <v>10.534000000000001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9"/>
      <c r="Z459" s="149"/>
      <c r="AA459" s="149"/>
      <c r="AB459" s="149"/>
      <c r="AC459" s="149"/>
      <c r="AD459" s="149"/>
      <c r="AE459" s="149"/>
      <c r="AF459" s="149"/>
      <c r="AG459" s="149" t="s">
        <v>193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ht="33.75" outlineLevel="1" x14ac:dyDescent="0.2">
      <c r="A460" s="166">
        <v>163</v>
      </c>
      <c r="B460" s="167" t="s">
        <v>756</v>
      </c>
      <c r="C460" s="176" t="s">
        <v>757</v>
      </c>
      <c r="D460" s="168" t="s">
        <v>228</v>
      </c>
      <c r="E460" s="169">
        <v>13.034000000000001</v>
      </c>
      <c r="F460" s="170"/>
      <c r="G460" s="171">
        <f>ROUND(E460*F460,2)</f>
        <v>0</v>
      </c>
      <c r="H460" s="170">
        <v>35.200000000000003</v>
      </c>
      <c r="I460" s="171">
        <f>ROUND(E460*H460,2)</f>
        <v>458.8</v>
      </c>
      <c r="J460" s="170">
        <v>0</v>
      </c>
      <c r="K460" s="171">
        <f>ROUND(E460*J460,2)</f>
        <v>0</v>
      </c>
      <c r="L460" s="171">
        <v>21</v>
      </c>
      <c r="M460" s="171">
        <f>G460*(1+L460/100)</f>
        <v>0</v>
      </c>
      <c r="N460" s="171">
        <v>1.1E-4</v>
      </c>
      <c r="O460" s="171">
        <f>ROUND(E460*N460,2)</f>
        <v>0</v>
      </c>
      <c r="P460" s="171">
        <v>0</v>
      </c>
      <c r="Q460" s="171">
        <f>ROUND(E460*P460,2)</f>
        <v>0</v>
      </c>
      <c r="R460" s="171" t="s">
        <v>728</v>
      </c>
      <c r="S460" s="171" t="s">
        <v>169</v>
      </c>
      <c r="T460" s="172" t="s">
        <v>187</v>
      </c>
      <c r="U460" s="158">
        <v>0</v>
      </c>
      <c r="V460" s="158">
        <f>ROUND(E460*U460,2)</f>
        <v>0</v>
      </c>
      <c r="W460" s="158"/>
      <c r="X460" s="158" t="s">
        <v>188</v>
      </c>
      <c r="Y460" s="149"/>
      <c r="Z460" s="149"/>
      <c r="AA460" s="149"/>
      <c r="AB460" s="149"/>
      <c r="AC460" s="149"/>
      <c r="AD460" s="149"/>
      <c r="AE460" s="149"/>
      <c r="AF460" s="149"/>
      <c r="AG460" s="149" t="s">
        <v>189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89" t="s">
        <v>758</v>
      </c>
      <c r="D461" s="180"/>
      <c r="E461" s="181">
        <v>13.034000000000001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9"/>
      <c r="Z461" s="149"/>
      <c r="AA461" s="149"/>
      <c r="AB461" s="149"/>
      <c r="AC461" s="149"/>
      <c r="AD461" s="149"/>
      <c r="AE461" s="149"/>
      <c r="AF461" s="149"/>
      <c r="AG461" s="149" t="s">
        <v>193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ht="22.5" outlineLevel="1" x14ac:dyDescent="0.2">
      <c r="A462" s="182">
        <v>164</v>
      </c>
      <c r="B462" s="183" t="s">
        <v>759</v>
      </c>
      <c r="C462" s="190" t="s">
        <v>760</v>
      </c>
      <c r="D462" s="184" t="s">
        <v>228</v>
      </c>
      <c r="E462" s="185">
        <v>18.73</v>
      </c>
      <c r="F462" s="186"/>
      <c r="G462" s="187">
        <f>ROUND(E462*F462,2)</f>
        <v>0</v>
      </c>
      <c r="H462" s="186">
        <v>84.35</v>
      </c>
      <c r="I462" s="187">
        <f>ROUND(E462*H462,2)</f>
        <v>1579.88</v>
      </c>
      <c r="J462" s="186">
        <v>501.65</v>
      </c>
      <c r="K462" s="187">
        <f>ROUND(E462*J462,2)</f>
        <v>9395.9</v>
      </c>
      <c r="L462" s="187">
        <v>21</v>
      </c>
      <c r="M462" s="187">
        <f>G462*(1+L462/100)</f>
        <v>0</v>
      </c>
      <c r="N462" s="187">
        <v>4.9100000000000003E-3</v>
      </c>
      <c r="O462" s="187">
        <f>ROUND(E462*N462,2)</f>
        <v>0.09</v>
      </c>
      <c r="P462" s="187">
        <v>0</v>
      </c>
      <c r="Q462" s="187">
        <f>ROUND(E462*P462,2)</f>
        <v>0</v>
      </c>
      <c r="R462" s="187" t="s">
        <v>728</v>
      </c>
      <c r="S462" s="187" t="s">
        <v>169</v>
      </c>
      <c r="T462" s="188" t="s">
        <v>187</v>
      </c>
      <c r="U462" s="158">
        <v>1.0165</v>
      </c>
      <c r="V462" s="158">
        <f>ROUND(E462*U462,2)</f>
        <v>19.04</v>
      </c>
      <c r="W462" s="158"/>
      <c r="X462" s="158" t="s">
        <v>188</v>
      </c>
      <c r="Y462" s="149"/>
      <c r="Z462" s="149"/>
      <c r="AA462" s="149"/>
      <c r="AB462" s="149"/>
      <c r="AC462" s="149"/>
      <c r="AD462" s="149"/>
      <c r="AE462" s="149"/>
      <c r="AF462" s="149"/>
      <c r="AG462" s="149" t="s">
        <v>189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66">
        <v>165</v>
      </c>
      <c r="B463" s="167" t="s">
        <v>761</v>
      </c>
      <c r="C463" s="176" t="s">
        <v>762</v>
      </c>
      <c r="D463" s="168" t="s">
        <v>236</v>
      </c>
      <c r="E463" s="169">
        <v>11</v>
      </c>
      <c r="F463" s="170"/>
      <c r="G463" s="171">
        <f>ROUND(E463*F463,2)</f>
        <v>0</v>
      </c>
      <c r="H463" s="170">
        <v>267.58</v>
      </c>
      <c r="I463" s="171">
        <f>ROUND(E463*H463,2)</f>
        <v>2943.38</v>
      </c>
      <c r="J463" s="170">
        <v>58.92</v>
      </c>
      <c r="K463" s="171">
        <f>ROUND(E463*J463,2)</f>
        <v>648.12</v>
      </c>
      <c r="L463" s="171">
        <v>21</v>
      </c>
      <c r="M463" s="171">
        <f>G463*(1+L463/100)</f>
        <v>0</v>
      </c>
      <c r="N463" s="171">
        <v>1.7000000000000001E-4</v>
      </c>
      <c r="O463" s="171">
        <f>ROUND(E463*N463,2)</f>
        <v>0</v>
      </c>
      <c r="P463" s="171">
        <v>0</v>
      </c>
      <c r="Q463" s="171">
        <f>ROUND(E463*P463,2)</f>
        <v>0</v>
      </c>
      <c r="R463" s="171" t="s">
        <v>728</v>
      </c>
      <c r="S463" s="171" t="s">
        <v>169</v>
      </c>
      <c r="T463" s="172" t="s">
        <v>187</v>
      </c>
      <c r="U463" s="158">
        <v>0.12</v>
      </c>
      <c r="V463" s="158">
        <f>ROUND(E463*U463,2)</f>
        <v>1.32</v>
      </c>
      <c r="W463" s="158"/>
      <c r="X463" s="158" t="s">
        <v>188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189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89" t="s">
        <v>763</v>
      </c>
      <c r="D464" s="180"/>
      <c r="E464" s="181">
        <v>4.7</v>
      </c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49"/>
      <c r="Z464" s="149"/>
      <c r="AA464" s="149"/>
      <c r="AB464" s="149"/>
      <c r="AC464" s="149"/>
      <c r="AD464" s="149"/>
      <c r="AE464" s="149"/>
      <c r="AF464" s="149"/>
      <c r="AG464" s="149" t="s">
        <v>193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89" t="s">
        <v>764</v>
      </c>
      <c r="D465" s="180"/>
      <c r="E465" s="181">
        <v>6.3</v>
      </c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9"/>
      <c r="Z465" s="149"/>
      <c r="AA465" s="149"/>
      <c r="AB465" s="149"/>
      <c r="AC465" s="149"/>
      <c r="AD465" s="149"/>
      <c r="AE465" s="149"/>
      <c r="AF465" s="149"/>
      <c r="AG465" s="149" t="s">
        <v>193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82">
        <v>166</v>
      </c>
      <c r="B466" s="183" t="s">
        <v>765</v>
      </c>
      <c r="C466" s="190" t="s">
        <v>766</v>
      </c>
      <c r="D466" s="184" t="s">
        <v>236</v>
      </c>
      <c r="E466" s="185">
        <v>2.02</v>
      </c>
      <c r="F466" s="186"/>
      <c r="G466" s="187">
        <f>ROUND(E466*F466,2)</f>
        <v>0</v>
      </c>
      <c r="H466" s="186">
        <v>267.58</v>
      </c>
      <c r="I466" s="187">
        <f>ROUND(E466*H466,2)</f>
        <v>540.51</v>
      </c>
      <c r="J466" s="186">
        <v>58.92</v>
      </c>
      <c r="K466" s="187">
        <f>ROUND(E466*J466,2)</f>
        <v>119.02</v>
      </c>
      <c r="L466" s="187">
        <v>21</v>
      </c>
      <c r="M466" s="187">
        <f>G466*(1+L466/100)</f>
        <v>0</v>
      </c>
      <c r="N466" s="187">
        <v>1.7000000000000001E-4</v>
      </c>
      <c r="O466" s="187">
        <f>ROUND(E466*N466,2)</f>
        <v>0</v>
      </c>
      <c r="P466" s="187">
        <v>0</v>
      </c>
      <c r="Q466" s="187">
        <f>ROUND(E466*P466,2)</f>
        <v>0</v>
      </c>
      <c r="R466" s="187" t="s">
        <v>728</v>
      </c>
      <c r="S466" s="187" t="s">
        <v>169</v>
      </c>
      <c r="T466" s="188" t="s">
        <v>187</v>
      </c>
      <c r="U466" s="158">
        <v>0.12</v>
      </c>
      <c r="V466" s="158">
        <f>ROUND(E466*U466,2)</f>
        <v>0.24</v>
      </c>
      <c r="W466" s="158"/>
      <c r="X466" s="158" t="s">
        <v>188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189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66">
        <v>167</v>
      </c>
      <c r="B467" s="167" t="s">
        <v>767</v>
      </c>
      <c r="C467" s="176" t="s">
        <v>768</v>
      </c>
      <c r="D467" s="168" t="s">
        <v>228</v>
      </c>
      <c r="E467" s="169">
        <v>21.5395</v>
      </c>
      <c r="F467" s="170"/>
      <c r="G467" s="171">
        <f>ROUND(E467*F467,2)</f>
        <v>0</v>
      </c>
      <c r="H467" s="170">
        <v>333</v>
      </c>
      <c r="I467" s="171">
        <f>ROUND(E467*H467,2)</f>
        <v>7172.65</v>
      </c>
      <c r="J467" s="170">
        <v>0</v>
      </c>
      <c r="K467" s="171">
        <f>ROUND(E467*J467,2)</f>
        <v>0</v>
      </c>
      <c r="L467" s="171">
        <v>21</v>
      </c>
      <c r="M467" s="171">
        <f>G467*(1+L467/100)</f>
        <v>0</v>
      </c>
      <c r="N467" s="171">
        <v>1.26E-2</v>
      </c>
      <c r="O467" s="171">
        <f>ROUND(E467*N467,2)</f>
        <v>0.27</v>
      </c>
      <c r="P467" s="171">
        <v>0</v>
      </c>
      <c r="Q467" s="171">
        <f>ROUND(E467*P467,2)</f>
        <v>0</v>
      </c>
      <c r="R467" s="171" t="s">
        <v>309</v>
      </c>
      <c r="S467" s="171" t="s">
        <v>169</v>
      </c>
      <c r="T467" s="172" t="s">
        <v>187</v>
      </c>
      <c r="U467" s="158">
        <v>0</v>
      </c>
      <c r="V467" s="158">
        <f>ROUND(E467*U467,2)</f>
        <v>0</v>
      </c>
      <c r="W467" s="158"/>
      <c r="X467" s="158" t="s">
        <v>310</v>
      </c>
      <c r="Y467" s="149"/>
      <c r="Z467" s="149"/>
      <c r="AA467" s="149"/>
      <c r="AB467" s="149"/>
      <c r="AC467" s="149"/>
      <c r="AD467" s="149"/>
      <c r="AE467" s="149"/>
      <c r="AF467" s="149"/>
      <c r="AG467" s="149" t="s">
        <v>311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89" t="s">
        <v>769</v>
      </c>
      <c r="D468" s="180"/>
      <c r="E468" s="181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49"/>
      <c r="Z468" s="149"/>
      <c r="AA468" s="149"/>
      <c r="AB468" s="149"/>
      <c r="AC468" s="149"/>
      <c r="AD468" s="149"/>
      <c r="AE468" s="149"/>
      <c r="AF468" s="149"/>
      <c r="AG468" s="149" t="s">
        <v>193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89" t="s">
        <v>770</v>
      </c>
      <c r="D469" s="180"/>
      <c r="E469" s="181">
        <v>21.5395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49"/>
      <c r="Z469" s="149"/>
      <c r="AA469" s="149"/>
      <c r="AB469" s="149"/>
      <c r="AC469" s="149"/>
      <c r="AD469" s="149"/>
      <c r="AE469" s="149"/>
      <c r="AF469" s="149"/>
      <c r="AG469" s="149" t="s">
        <v>193</v>
      </c>
      <c r="AH469" s="149">
        <v>5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82">
        <v>168</v>
      </c>
      <c r="B470" s="183" t="s">
        <v>771</v>
      </c>
      <c r="C470" s="190" t="s">
        <v>772</v>
      </c>
      <c r="D470" s="184" t="s">
        <v>205</v>
      </c>
      <c r="E470" s="185">
        <v>0.37093999999999999</v>
      </c>
      <c r="F470" s="186"/>
      <c r="G470" s="187">
        <f>ROUND(E470*F470,2)</f>
        <v>0</v>
      </c>
      <c r="H470" s="186">
        <v>0</v>
      </c>
      <c r="I470" s="187">
        <f>ROUND(E470*H470,2)</f>
        <v>0</v>
      </c>
      <c r="J470" s="186">
        <v>603</v>
      </c>
      <c r="K470" s="187">
        <f>ROUND(E470*J470,2)</f>
        <v>223.68</v>
      </c>
      <c r="L470" s="187">
        <v>21</v>
      </c>
      <c r="M470" s="187">
        <f>G470*(1+L470/100)</f>
        <v>0</v>
      </c>
      <c r="N470" s="187">
        <v>0</v>
      </c>
      <c r="O470" s="187">
        <f>ROUND(E470*N470,2)</f>
        <v>0</v>
      </c>
      <c r="P470" s="187">
        <v>0</v>
      </c>
      <c r="Q470" s="187">
        <f>ROUND(E470*P470,2)</f>
        <v>0</v>
      </c>
      <c r="R470" s="187" t="s">
        <v>728</v>
      </c>
      <c r="S470" s="187" t="s">
        <v>169</v>
      </c>
      <c r="T470" s="188" t="s">
        <v>187</v>
      </c>
      <c r="U470" s="158">
        <v>1.5980000000000001</v>
      </c>
      <c r="V470" s="158">
        <f>ROUND(E470*U470,2)</f>
        <v>0.59</v>
      </c>
      <c r="W470" s="158"/>
      <c r="X470" s="158" t="s">
        <v>574</v>
      </c>
      <c r="Y470" s="149"/>
      <c r="Z470" s="149"/>
      <c r="AA470" s="149"/>
      <c r="AB470" s="149"/>
      <c r="AC470" s="149"/>
      <c r="AD470" s="149"/>
      <c r="AE470" s="149"/>
      <c r="AF470" s="149"/>
      <c r="AG470" s="149" t="s">
        <v>575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x14ac:dyDescent="0.2">
      <c r="A471" s="160" t="s">
        <v>164</v>
      </c>
      <c r="B471" s="161" t="s">
        <v>124</v>
      </c>
      <c r="C471" s="175" t="s">
        <v>125</v>
      </c>
      <c r="D471" s="162"/>
      <c r="E471" s="163"/>
      <c r="F471" s="164"/>
      <c r="G471" s="164">
        <f>SUMIF(AG472:AG480,"&lt;&gt;NOR",G472:G480)</f>
        <v>0</v>
      </c>
      <c r="H471" s="164"/>
      <c r="I471" s="164">
        <f>SUM(I472:I480)</f>
        <v>341.41999999999996</v>
      </c>
      <c r="J471" s="164"/>
      <c r="K471" s="164">
        <f>SUM(K472:K480)</f>
        <v>1805.23</v>
      </c>
      <c r="L471" s="164"/>
      <c r="M471" s="164">
        <f>SUM(M472:M480)</f>
        <v>0</v>
      </c>
      <c r="N471" s="164"/>
      <c r="O471" s="164">
        <f>SUM(O472:O480)</f>
        <v>0</v>
      </c>
      <c r="P471" s="164"/>
      <c r="Q471" s="164">
        <f>SUM(Q472:Q480)</f>
        <v>0</v>
      </c>
      <c r="R471" s="164"/>
      <c r="S471" s="164"/>
      <c r="T471" s="165"/>
      <c r="U471" s="159"/>
      <c r="V471" s="159">
        <f>SUM(V472:V480)</f>
        <v>4.0999999999999996</v>
      </c>
      <c r="W471" s="159"/>
      <c r="X471" s="159"/>
      <c r="AG471" t="s">
        <v>165</v>
      </c>
    </row>
    <row r="472" spans="1:60" ht="22.5" outlineLevel="1" x14ac:dyDescent="0.2">
      <c r="A472" s="166">
        <v>169</v>
      </c>
      <c r="B472" s="167" t="s">
        <v>773</v>
      </c>
      <c r="C472" s="176" t="s">
        <v>774</v>
      </c>
      <c r="D472" s="168" t="s">
        <v>228</v>
      </c>
      <c r="E472" s="169">
        <v>0</v>
      </c>
      <c r="F472" s="170"/>
      <c r="G472" s="171">
        <f>ROUND(E472*F472,2)</f>
        <v>0</v>
      </c>
      <c r="H472" s="170">
        <v>145.41999999999999</v>
      </c>
      <c r="I472" s="171">
        <f>ROUND(E472*H472,2)</f>
        <v>0</v>
      </c>
      <c r="J472" s="170">
        <v>198.08</v>
      </c>
      <c r="K472" s="171">
        <f>ROUND(E472*J472,2)</f>
        <v>0</v>
      </c>
      <c r="L472" s="171">
        <v>21</v>
      </c>
      <c r="M472" s="171">
        <f>G472*(1+L472/100)</f>
        <v>0</v>
      </c>
      <c r="N472" s="171">
        <v>8.0999999999999996E-4</v>
      </c>
      <c r="O472" s="171">
        <f>ROUND(E472*N472,2)</f>
        <v>0</v>
      </c>
      <c r="P472" s="171">
        <v>0</v>
      </c>
      <c r="Q472" s="171">
        <f>ROUND(E472*P472,2)</f>
        <v>0</v>
      </c>
      <c r="R472" s="171" t="s">
        <v>775</v>
      </c>
      <c r="S472" s="171" t="s">
        <v>169</v>
      </c>
      <c r="T472" s="172" t="s">
        <v>187</v>
      </c>
      <c r="U472" s="158">
        <v>0.40699999999999997</v>
      </c>
      <c r="V472" s="158">
        <f>ROUND(E472*U472,2)</f>
        <v>0</v>
      </c>
      <c r="W472" s="158"/>
      <c r="X472" s="158" t="s">
        <v>188</v>
      </c>
      <c r="Y472" s="149"/>
      <c r="Z472" s="149"/>
      <c r="AA472" s="149"/>
      <c r="AB472" s="149"/>
      <c r="AC472" s="149"/>
      <c r="AD472" s="149"/>
      <c r="AE472" s="149"/>
      <c r="AF472" s="149"/>
      <c r="AG472" s="149" t="s">
        <v>189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89" t="s">
        <v>776</v>
      </c>
      <c r="D473" s="180"/>
      <c r="E473" s="181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193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66">
        <v>170</v>
      </c>
      <c r="B474" s="167" t="s">
        <v>777</v>
      </c>
      <c r="C474" s="176" t="s">
        <v>778</v>
      </c>
      <c r="D474" s="168" t="s">
        <v>228</v>
      </c>
      <c r="E474" s="169">
        <v>2.4750000000000001</v>
      </c>
      <c r="F474" s="170"/>
      <c r="G474" s="171">
        <f>ROUND(E474*F474,2)</f>
        <v>0</v>
      </c>
      <c r="H474" s="170">
        <v>5.12</v>
      </c>
      <c r="I474" s="171">
        <f>ROUND(E474*H474,2)</f>
        <v>12.67</v>
      </c>
      <c r="J474" s="170">
        <v>54.88</v>
      </c>
      <c r="K474" s="171">
        <f>ROUND(E474*J474,2)</f>
        <v>135.83000000000001</v>
      </c>
      <c r="L474" s="171">
        <v>21</v>
      </c>
      <c r="M474" s="171">
        <f>G474*(1+L474/100)</f>
        <v>0</v>
      </c>
      <c r="N474" s="171">
        <v>6.9999999999999994E-5</v>
      </c>
      <c r="O474" s="171">
        <f>ROUND(E474*N474,2)</f>
        <v>0</v>
      </c>
      <c r="P474" s="171">
        <v>0</v>
      </c>
      <c r="Q474" s="171">
        <f>ROUND(E474*P474,2)</f>
        <v>0</v>
      </c>
      <c r="R474" s="171" t="s">
        <v>775</v>
      </c>
      <c r="S474" s="171" t="s">
        <v>169</v>
      </c>
      <c r="T474" s="172" t="s">
        <v>187</v>
      </c>
      <c r="U474" s="158">
        <v>0.14399999999999999</v>
      </c>
      <c r="V474" s="158">
        <f>ROUND(E474*U474,2)</f>
        <v>0.36</v>
      </c>
      <c r="W474" s="158"/>
      <c r="X474" s="158" t="s">
        <v>188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189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89" t="s">
        <v>779</v>
      </c>
      <c r="D475" s="180"/>
      <c r="E475" s="181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193</v>
      </c>
      <c r="AH475" s="149">
        <v>5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189" t="s">
        <v>780</v>
      </c>
      <c r="D476" s="180"/>
      <c r="E476" s="181">
        <v>2.4750000000000001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49"/>
      <c r="Z476" s="149"/>
      <c r="AA476" s="149"/>
      <c r="AB476" s="149"/>
      <c r="AC476" s="149"/>
      <c r="AD476" s="149"/>
      <c r="AE476" s="149"/>
      <c r="AF476" s="149"/>
      <c r="AG476" s="149" t="s">
        <v>193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66">
        <v>171</v>
      </c>
      <c r="B477" s="167" t="s">
        <v>781</v>
      </c>
      <c r="C477" s="176" t="s">
        <v>782</v>
      </c>
      <c r="D477" s="168" t="s">
        <v>228</v>
      </c>
      <c r="E477" s="169">
        <v>2.7107999999999999</v>
      </c>
      <c r="F477" s="170"/>
      <c r="G477" s="171">
        <f>ROUND(E477*F477,2)</f>
        <v>0</v>
      </c>
      <c r="H477" s="170">
        <v>26.28</v>
      </c>
      <c r="I477" s="171">
        <f>ROUND(E477*H477,2)</f>
        <v>71.239999999999995</v>
      </c>
      <c r="J477" s="170">
        <v>156.22</v>
      </c>
      <c r="K477" s="171">
        <f>ROUND(E477*J477,2)</f>
        <v>423.48</v>
      </c>
      <c r="L477" s="171">
        <v>21</v>
      </c>
      <c r="M477" s="171">
        <f>G477*(1+L477/100)</f>
        <v>0</v>
      </c>
      <c r="N477" s="171">
        <v>2.5999999999999998E-4</v>
      </c>
      <c r="O477" s="171">
        <f>ROUND(E477*N477,2)</f>
        <v>0</v>
      </c>
      <c r="P477" s="171">
        <v>0</v>
      </c>
      <c r="Q477" s="171">
        <f>ROUND(E477*P477,2)</f>
        <v>0</v>
      </c>
      <c r="R477" s="171" t="s">
        <v>303</v>
      </c>
      <c r="S477" s="171" t="s">
        <v>169</v>
      </c>
      <c r="T477" s="172" t="s">
        <v>187</v>
      </c>
      <c r="U477" s="158">
        <v>0.37974999999999998</v>
      </c>
      <c r="V477" s="158">
        <f>ROUND(E477*U477,2)</f>
        <v>1.03</v>
      </c>
      <c r="W477" s="158"/>
      <c r="X477" s="158" t="s">
        <v>304</v>
      </c>
      <c r="Y477" s="149"/>
      <c r="Z477" s="149"/>
      <c r="AA477" s="149"/>
      <c r="AB477" s="149"/>
      <c r="AC477" s="149"/>
      <c r="AD477" s="149"/>
      <c r="AE477" s="149"/>
      <c r="AF477" s="149"/>
      <c r="AG477" s="149" t="s">
        <v>305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89" t="s">
        <v>783</v>
      </c>
      <c r="D478" s="180"/>
      <c r="E478" s="181">
        <v>2.7107999999999999</v>
      </c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49"/>
      <c r="Z478" s="149"/>
      <c r="AA478" s="149"/>
      <c r="AB478" s="149"/>
      <c r="AC478" s="149"/>
      <c r="AD478" s="149"/>
      <c r="AE478" s="149"/>
      <c r="AF478" s="149"/>
      <c r="AG478" s="149" t="s">
        <v>193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66">
        <v>172</v>
      </c>
      <c r="B479" s="167" t="s">
        <v>784</v>
      </c>
      <c r="C479" s="176" t="s">
        <v>785</v>
      </c>
      <c r="D479" s="168" t="s">
        <v>228</v>
      </c>
      <c r="E479" s="169">
        <v>6.2125000000000004</v>
      </c>
      <c r="F479" s="170"/>
      <c r="G479" s="171">
        <f>ROUND(E479*F479,2)</f>
        <v>0</v>
      </c>
      <c r="H479" s="170">
        <v>41.45</v>
      </c>
      <c r="I479" s="171">
        <f>ROUND(E479*H479,2)</f>
        <v>257.51</v>
      </c>
      <c r="J479" s="170">
        <v>200.55</v>
      </c>
      <c r="K479" s="171">
        <f>ROUND(E479*J479,2)</f>
        <v>1245.92</v>
      </c>
      <c r="L479" s="171">
        <v>21</v>
      </c>
      <c r="M479" s="171">
        <f>G479*(1+L479/100)</f>
        <v>0</v>
      </c>
      <c r="N479" s="171">
        <v>3.2000000000000003E-4</v>
      </c>
      <c r="O479" s="171">
        <f>ROUND(E479*N479,2)</f>
        <v>0</v>
      </c>
      <c r="P479" s="171">
        <v>0</v>
      </c>
      <c r="Q479" s="171">
        <f>ROUND(E479*P479,2)</f>
        <v>0</v>
      </c>
      <c r="R479" s="171" t="s">
        <v>303</v>
      </c>
      <c r="S479" s="171" t="s">
        <v>169</v>
      </c>
      <c r="T479" s="172" t="s">
        <v>187</v>
      </c>
      <c r="U479" s="158">
        <v>0.43675000000000003</v>
      </c>
      <c r="V479" s="158">
        <f>ROUND(E479*U479,2)</f>
        <v>2.71</v>
      </c>
      <c r="W479" s="158"/>
      <c r="X479" s="158" t="s">
        <v>304</v>
      </c>
      <c r="Y479" s="149"/>
      <c r="Z479" s="149"/>
      <c r="AA479" s="149"/>
      <c r="AB479" s="149"/>
      <c r="AC479" s="149"/>
      <c r="AD479" s="149"/>
      <c r="AE479" s="149"/>
      <c r="AF479" s="149"/>
      <c r="AG479" s="149" t="s">
        <v>305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89" t="s">
        <v>786</v>
      </c>
      <c r="D480" s="180"/>
      <c r="E480" s="181">
        <v>6.2125000000000004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49"/>
      <c r="Z480" s="149"/>
      <c r="AA480" s="149"/>
      <c r="AB480" s="149"/>
      <c r="AC480" s="149"/>
      <c r="AD480" s="149"/>
      <c r="AE480" s="149"/>
      <c r="AF480" s="149"/>
      <c r="AG480" s="149" t="s">
        <v>193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x14ac:dyDescent="0.2">
      <c r="A481" s="160" t="s">
        <v>164</v>
      </c>
      <c r="B481" s="161" t="s">
        <v>126</v>
      </c>
      <c r="C481" s="175" t="s">
        <v>127</v>
      </c>
      <c r="D481" s="162"/>
      <c r="E481" s="163"/>
      <c r="F481" s="164"/>
      <c r="G481" s="164">
        <f>SUMIF(AG482:AG503,"&lt;&gt;NOR",G482:G503)</f>
        <v>0</v>
      </c>
      <c r="H481" s="164"/>
      <c r="I481" s="164">
        <f>SUM(I482:I503)</f>
        <v>6361.0599999999995</v>
      </c>
      <c r="J481" s="164"/>
      <c r="K481" s="164">
        <f>SUM(K482:K503)</f>
        <v>23094.54</v>
      </c>
      <c r="L481" s="164"/>
      <c r="M481" s="164">
        <f>SUM(M482:M503)</f>
        <v>0</v>
      </c>
      <c r="N481" s="164"/>
      <c r="O481" s="164">
        <f>SUM(O482:O503)</f>
        <v>0.12000000000000001</v>
      </c>
      <c r="P481" s="164"/>
      <c r="Q481" s="164">
        <f>SUM(Q482:Q503)</f>
        <v>0</v>
      </c>
      <c r="R481" s="164"/>
      <c r="S481" s="164"/>
      <c r="T481" s="165"/>
      <c r="U481" s="159"/>
      <c r="V481" s="159">
        <f>SUM(V482:V503)</f>
        <v>47.78</v>
      </c>
      <c r="W481" s="159"/>
      <c r="X481" s="159"/>
      <c r="AG481" t="s">
        <v>165</v>
      </c>
    </row>
    <row r="482" spans="1:60" outlineLevel="1" x14ac:dyDescent="0.2">
      <c r="A482" s="166">
        <v>173</v>
      </c>
      <c r="B482" s="167" t="s">
        <v>787</v>
      </c>
      <c r="C482" s="176" t="s">
        <v>788</v>
      </c>
      <c r="D482" s="168" t="s">
        <v>228</v>
      </c>
      <c r="E482" s="169">
        <v>72.810599999999994</v>
      </c>
      <c r="F482" s="170"/>
      <c r="G482" s="171">
        <f>ROUND(E482*F482,2)</f>
        <v>0</v>
      </c>
      <c r="H482" s="170">
        <v>0.09</v>
      </c>
      <c r="I482" s="171">
        <f>ROUND(E482*H482,2)</f>
        <v>6.55</v>
      </c>
      <c r="J482" s="170">
        <v>32.71</v>
      </c>
      <c r="K482" s="171">
        <f>ROUND(E482*J482,2)</f>
        <v>2381.63</v>
      </c>
      <c r="L482" s="171">
        <v>21</v>
      </c>
      <c r="M482" s="171">
        <f>G482*(1+L482/100)</f>
        <v>0</v>
      </c>
      <c r="N482" s="171">
        <v>0</v>
      </c>
      <c r="O482" s="171">
        <f>ROUND(E482*N482,2)</f>
        <v>0</v>
      </c>
      <c r="P482" s="171">
        <v>0</v>
      </c>
      <c r="Q482" s="171">
        <f>ROUND(E482*P482,2)</f>
        <v>0</v>
      </c>
      <c r="R482" s="171" t="s">
        <v>789</v>
      </c>
      <c r="S482" s="171" t="s">
        <v>169</v>
      </c>
      <c r="T482" s="172" t="s">
        <v>187</v>
      </c>
      <c r="U482" s="158">
        <v>6.9709999999999994E-2</v>
      </c>
      <c r="V482" s="158">
        <f>ROUND(E482*U482,2)</f>
        <v>5.08</v>
      </c>
      <c r="W482" s="158"/>
      <c r="X482" s="158" t="s">
        <v>188</v>
      </c>
      <c r="Y482" s="149"/>
      <c r="Z482" s="149"/>
      <c r="AA482" s="149"/>
      <c r="AB482" s="149"/>
      <c r="AC482" s="149"/>
      <c r="AD482" s="149"/>
      <c r="AE482" s="149"/>
      <c r="AF482" s="149"/>
      <c r="AG482" s="149" t="s">
        <v>189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89" t="s">
        <v>790</v>
      </c>
      <c r="D483" s="180"/>
      <c r="E483" s="181">
        <v>12.05505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49"/>
      <c r="Z483" s="149"/>
      <c r="AA483" s="149"/>
      <c r="AB483" s="149"/>
      <c r="AC483" s="149"/>
      <c r="AD483" s="149"/>
      <c r="AE483" s="149"/>
      <c r="AF483" s="149"/>
      <c r="AG483" s="149" t="s">
        <v>193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89" t="s">
        <v>791</v>
      </c>
      <c r="D484" s="180"/>
      <c r="E484" s="181">
        <v>25.831949999999999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49"/>
      <c r="Z484" s="149"/>
      <c r="AA484" s="149"/>
      <c r="AB484" s="149"/>
      <c r="AC484" s="149"/>
      <c r="AD484" s="149"/>
      <c r="AE484" s="149"/>
      <c r="AF484" s="149"/>
      <c r="AG484" s="149" t="s">
        <v>193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89" t="s">
        <v>792</v>
      </c>
      <c r="D485" s="180"/>
      <c r="E485" s="181">
        <v>34.9236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9"/>
      <c r="Z485" s="149"/>
      <c r="AA485" s="149"/>
      <c r="AB485" s="149"/>
      <c r="AC485" s="149"/>
      <c r="AD485" s="149"/>
      <c r="AE485" s="149"/>
      <c r="AF485" s="149"/>
      <c r="AG485" s="149" t="s">
        <v>193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82">
        <v>174</v>
      </c>
      <c r="B486" s="183" t="s">
        <v>793</v>
      </c>
      <c r="C486" s="190" t="s">
        <v>794</v>
      </c>
      <c r="D486" s="184" t="s">
        <v>228</v>
      </c>
      <c r="E486" s="185">
        <v>20</v>
      </c>
      <c r="F486" s="186"/>
      <c r="G486" s="187">
        <f>ROUND(E486*F486,2)</f>
        <v>0</v>
      </c>
      <c r="H486" s="186">
        <v>0</v>
      </c>
      <c r="I486" s="187">
        <f>ROUND(E486*H486,2)</f>
        <v>0</v>
      </c>
      <c r="J486" s="186">
        <v>39.9</v>
      </c>
      <c r="K486" s="187">
        <f>ROUND(E486*J486,2)</f>
        <v>798</v>
      </c>
      <c r="L486" s="187">
        <v>21</v>
      </c>
      <c r="M486" s="187">
        <f>G486*(1+L486/100)</f>
        <v>0</v>
      </c>
      <c r="N486" s="187">
        <v>0</v>
      </c>
      <c r="O486" s="187">
        <f>ROUND(E486*N486,2)</f>
        <v>0</v>
      </c>
      <c r="P486" s="187">
        <v>0</v>
      </c>
      <c r="Q486" s="187">
        <f>ROUND(E486*P486,2)</f>
        <v>0</v>
      </c>
      <c r="R486" s="187" t="s">
        <v>789</v>
      </c>
      <c r="S486" s="187" t="s">
        <v>169</v>
      </c>
      <c r="T486" s="188" t="s">
        <v>187</v>
      </c>
      <c r="U486" s="158">
        <v>0.09</v>
      </c>
      <c r="V486" s="158">
        <f>ROUND(E486*U486,2)</f>
        <v>1.8</v>
      </c>
      <c r="W486" s="158"/>
      <c r="X486" s="158" t="s">
        <v>188</v>
      </c>
      <c r="Y486" s="149"/>
      <c r="Z486" s="149"/>
      <c r="AA486" s="149"/>
      <c r="AB486" s="149"/>
      <c r="AC486" s="149"/>
      <c r="AD486" s="149"/>
      <c r="AE486" s="149"/>
      <c r="AF486" s="149"/>
      <c r="AG486" s="149" t="s">
        <v>189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66">
        <v>175</v>
      </c>
      <c r="B487" s="167" t="s">
        <v>795</v>
      </c>
      <c r="C487" s="176" t="s">
        <v>796</v>
      </c>
      <c r="D487" s="168" t="s">
        <v>228</v>
      </c>
      <c r="E487" s="169">
        <v>162.44658000000001</v>
      </c>
      <c r="F487" s="170"/>
      <c r="G487" s="171">
        <f>ROUND(E487*F487,2)</f>
        <v>0</v>
      </c>
      <c r="H487" s="170">
        <v>20.38</v>
      </c>
      <c r="I487" s="171">
        <f>ROUND(E487*H487,2)</f>
        <v>3310.66</v>
      </c>
      <c r="J487" s="170">
        <v>65.42</v>
      </c>
      <c r="K487" s="171">
        <f>ROUND(E487*J487,2)</f>
        <v>10627.26</v>
      </c>
      <c r="L487" s="171">
        <v>21</v>
      </c>
      <c r="M487" s="171">
        <f>G487*(1+L487/100)</f>
        <v>0</v>
      </c>
      <c r="N487" s="171">
        <v>4.2000000000000002E-4</v>
      </c>
      <c r="O487" s="171">
        <f>ROUND(E487*N487,2)</f>
        <v>7.0000000000000007E-2</v>
      </c>
      <c r="P487" s="171">
        <v>0</v>
      </c>
      <c r="Q487" s="171">
        <f>ROUND(E487*P487,2)</f>
        <v>0</v>
      </c>
      <c r="R487" s="171" t="s">
        <v>303</v>
      </c>
      <c r="S487" s="171" t="s">
        <v>169</v>
      </c>
      <c r="T487" s="172" t="s">
        <v>187</v>
      </c>
      <c r="U487" s="158">
        <v>0.13439000000000001</v>
      </c>
      <c r="V487" s="158">
        <f>ROUND(E487*U487,2)</f>
        <v>21.83</v>
      </c>
      <c r="W487" s="158"/>
      <c r="X487" s="158" t="s">
        <v>304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305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ht="22.5" outlineLevel="1" x14ac:dyDescent="0.2">
      <c r="A488" s="156"/>
      <c r="B488" s="157"/>
      <c r="C488" s="189" t="s">
        <v>797</v>
      </c>
      <c r="D488" s="180"/>
      <c r="E488" s="181">
        <v>69.023849999999996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9"/>
      <c r="Z488" s="149"/>
      <c r="AA488" s="149"/>
      <c r="AB488" s="149"/>
      <c r="AC488" s="149"/>
      <c r="AD488" s="149"/>
      <c r="AE488" s="149"/>
      <c r="AF488" s="149"/>
      <c r="AG488" s="149" t="s">
        <v>193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ht="22.5" outlineLevel="1" x14ac:dyDescent="0.2">
      <c r="A489" s="156"/>
      <c r="B489" s="157"/>
      <c r="C489" s="189" t="s">
        <v>798</v>
      </c>
      <c r="D489" s="180"/>
      <c r="E489" s="181">
        <v>45.759430000000002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9"/>
      <c r="Z489" s="149"/>
      <c r="AA489" s="149"/>
      <c r="AB489" s="149"/>
      <c r="AC489" s="149"/>
      <c r="AD489" s="149"/>
      <c r="AE489" s="149"/>
      <c r="AF489" s="149"/>
      <c r="AG489" s="149" t="s">
        <v>193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89" t="s">
        <v>799</v>
      </c>
      <c r="D490" s="180"/>
      <c r="E490" s="181">
        <v>21.5732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193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89" t="s">
        <v>800</v>
      </c>
      <c r="D491" s="180"/>
      <c r="E491" s="181">
        <v>3.12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49"/>
      <c r="Z491" s="149"/>
      <c r="AA491" s="149"/>
      <c r="AB491" s="149"/>
      <c r="AC491" s="149"/>
      <c r="AD491" s="149"/>
      <c r="AE491" s="149"/>
      <c r="AF491" s="149"/>
      <c r="AG491" s="149" t="s">
        <v>193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89" t="s">
        <v>801</v>
      </c>
      <c r="D492" s="180"/>
      <c r="E492" s="181">
        <v>4.16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9"/>
      <c r="Z492" s="149"/>
      <c r="AA492" s="149"/>
      <c r="AB492" s="149"/>
      <c r="AC492" s="149"/>
      <c r="AD492" s="149"/>
      <c r="AE492" s="149"/>
      <c r="AF492" s="149"/>
      <c r="AG492" s="149" t="s">
        <v>193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89" t="s">
        <v>802</v>
      </c>
      <c r="D493" s="180"/>
      <c r="E493" s="181">
        <v>18.810099999999998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49"/>
      <c r="Z493" s="149"/>
      <c r="AA493" s="149"/>
      <c r="AB493" s="149"/>
      <c r="AC493" s="149"/>
      <c r="AD493" s="149"/>
      <c r="AE493" s="149"/>
      <c r="AF493" s="149"/>
      <c r="AG493" s="149" t="s">
        <v>193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ht="22.5" outlineLevel="1" x14ac:dyDescent="0.2">
      <c r="A494" s="166">
        <v>176</v>
      </c>
      <c r="B494" s="167" t="s">
        <v>803</v>
      </c>
      <c r="C494" s="176" t="s">
        <v>804</v>
      </c>
      <c r="D494" s="168" t="s">
        <v>228</v>
      </c>
      <c r="E494" s="169">
        <v>141.90450000000001</v>
      </c>
      <c r="F494" s="170"/>
      <c r="G494" s="171">
        <f>ROUND(E494*F494,2)</f>
        <v>0</v>
      </c>
      <c r="H494" s="170">
        <v>21.45</v>
      </c>
      <c r="I494" s="171">
        <f>ROUND(E494*H494,2)</f>
        <v>3043.85</v>
      </c>
      <c r="J494" s="170">
        <v>65.45</v>
      </c>
      <c r="K494" s="171">
        <f>ROUND(E494*J494,2)</f>
        <v>9287.65</v>
      </c>
      <c r="L494" s="171">
        <v>21</v>
      </c>
      <c r="M494" s="171">
        <f>G494*(1+L494/100)</f>
        <v>0</v>
      </c>
      <c r="N494" s="171">
        <v>3.6999999999999999E-4</v>
      </c>
      <c r="O494" s="171">
        <f>ROUND(E494*N494,2)</f>
        <v>0.05</v>
      </c>
      <c r="P494" s="171">
        <v>0</v>
      </c>
      <c r="Q494" s="171">
        <f>ROUND(E494*P494,2)</f>
        <v>0</v>
      </c>
      <c r="R494" s="171" t="s">
        <v>303</v>
      </c>
      <c r="S494" s="171" t="s">
        <v>169</v>
      </c>
      <c r="T494" s="172" t="s">
        <v>187</v>
      </c>
      <c r="U494" s="158">
        <v>0.13439000000000001</v>
      </c>
      <c r="V494" s="158">
        <f>ROUND(E494*U494,2)</f>
        <v>19.07</v>
      </c>
      <c r="W494" s="158"/>
      <c r="X494" s="158" t="s">
        <v>304</v>
      </c>
      <c r="Y494" s="149"/>
      <c r="Z494" s="149"/>
      <c r="AA494" s="149"/>
      <c r="AB494" s="149"/>
      <c r="AC494" s="149"/>
      <c r="AD494" s="149"/>
      <c r="AE494" s="149"/>
      <c r="AF494" s="149"/>
      <c r="AG494" s="149" t="s">
        <v>305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89" t="s">
        <v>805</v>
      </c>
      <c r="D495" s="180"/>
      <c r="E495" s="181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193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89" t="s">
        <v>806</v>
      </c>
      <c r="D496" s="180"/>
      <c r="E496" s="181">
        <v>6.8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193</v>
      </c>
      <c r="AH496" s="149">
        <v>5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89" t="s">
        <v>807</v>
      </c>
      <c r="D497" s="180"/>
      <c r="E497" s="181">
        <v>7.2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49"/>
      <c r="Z497" s="149"/>
      <c r="AA497" s="149"/>
      <c r="AB497" s="149"/>
      <c r="AC497" s="149"/>
      <c r="AD497" s="149"/>
      <c r="AE497" s="149"/>
      <c r="AF497" s="149"/>
      <c r="AG497" s="149" t="s">
        <v>193</v>
      </c>
      <c r="AH497" s="149">
        <v>5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189" t="s">
        <v>808</v>
      </c>
      <c r="D498" s="180"/>
      <c r="E498" s="181">
        <v>50.24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49"/>
      <c r="Z498" s="149"/>
      <c r="AA498" s="149"/>
      <c r="AB498" s="149"/>
      <c r="AC498" s="149"/>
      <c r="AD498" s="149"/>
      <c r="AE498" s="149"/>
      <c r="AF498" s="149"/>
      <c r="AG498" s="149" t="s">
        <v>193</v>
      </c>
      <c r="AH498" s="149">
        <v>5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89" t="s">
        <v>809</v>
      </c>
      <c r="D499" s="180"/>
      <c r="E499" s="181">
        <v>42.26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49"/>
      <c r="Z499" s="149"/>
      <c r="AA499" s="149"/>
      <c r="AB499" s="149"/>
      <c r="AC499" s="149"/>
      <c r="AD499" s="149"/>
      <c r="AE499" s="149"/>
      <c r="AF499" s="149"/>
      <c r="AG499" s="149" t="s">
        <v>193</v>
      </c>
      <c r="AH499" s="149">
        <v>5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89" t="s">
        <v>810</v>
      </c>
      <c r="D500" s="180"/>
      <c r="E500" s="181">
        <v>12.67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9"/>
      <c r="Z500" s="149"/>
      <c r="AA500" s="149"/>
      <c r="AB500" s="149"/>
      <c r="AC500" s="149"/>
      <c r="AD500" s="149"/>
      <c r="AE500" s="149"/>
      <c r="AF500" s="149"/>
      <c r="AG500" s="149" t="s">
        <v>193</v>
      </c>
      <c r="AH500" s="149">
        <v>5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89" t="s">
        <v>811</v>
      </c>
      <c r="D501" s="180"/>
      <c r="E501" s="181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193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89" t="s">
        <v>229</v>
      </c>
      <c r="D502" s="180"/>
      <c r="E502" s="181">
        <v>21.044499999999999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49"/>
      <c r="Z502" s="149"/>
      <c r="AA502" s="149"/>
      <c r="AB502" s="149"/>
      <c r="AC502" s="149"/>
      <c r="AD502" s="149"/>
      <c r="AE502" s="149"/>
      <c r="AF502" s="149"/>
      <c r="AG502" s="149" t="s">
        <v>193</v>
      </c>
      <c r="AH502" s="149">
        <v>5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89" t="s">
        <v>812</v>
      </c>
      <c r="D503" s="180"/>
      <c r="E503" s="181">
        <v>1.69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193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x14ac:dyDescent="0.2">
      <c r="A504" s="160" t="s">
        <v>164</v>
      </c>
      <c r="B504" s="161" t="s">
        <v>132</v>
      </c>
      <c r="C504" s="175" t="s">
        <v>133</v>
      </c>
      <c r="D504" s="162"/>
      <c r="E504" s="163"/>
      <c r="F504" s="164"/>
      <c r="G504" s="164">
        <f>SUMIF(AG505:AG514,"&lt;&gt;NOR",G505:G514)</f>
        <v>0</v>
      </c>
      <c r="H504" s="164"/>
      <c r="I504" s="164">
        <f>SUM(I505:I514)</f>
        <v>0</v>
      </c>
      <c r="J504" s="164"/>
      <c r="K504" s="164">
        <f>SUM(K505:K514)</f>
        <v>56504.76</v>
      </c>
      <c r="L504" s="164"/>
      <c r="M504" s="164">
        <f>SUM(M505:M514)</f>
        <v>0</v>
      </c>
      <c r="N504" s="164"/>
      <c r="O504" s="164">
        <f>SUM(O505:O514)</f>
        <v>0</v>
      </c>
      <c r="P504" s="164"/>
      <c r="Q504" s="164">
        <f>SUM(Q505:Q514)</f>
        <v>0</v>
      </c>
      <c r="R504" s="164"/>
      <c r="S504" s="164"/>
      <c r="T504" s="165"/>
      <c r="U504" s="159"/>
      <c r="V504" s="159">
        <f>SUM(V505:V514)</f>
        <v>92.25</v>
      </c>
      <c r="W504" s="159"/>
      <c r="X504" s="159"/>
      <c r="AG504" t="s">
        <v>165</v>
      </c>
    </row>
    <row r="505" spans="1:60" outlineLevel="1" x14ac:dyDescent="0.2">
      <c r="A505" s="182">
        <v>177</v>
      </c>
      <c r="B505" s="183" t="s">
        <v>813</v>
      </c>
      <c r="C505" s="190" t="s">
        <v>814</v>
      </c>
      <c r="D505" s="184" t="s">
        <v>205</v>
      </c>
      <c r="E505" s="185">
        <v>46.868580000000001</v>
      </c>
      <c r="F505" s="186"/>
      <c r="G505" s="187">
        <f>ROUND(E505*F505,2)</f>
        <v>0</v>
      </c>
      <c r="H505" s="186">
        <v>0</v>
      </c>
      <c r="I505" s="187">
        <f>ROUND(E505*H505,2)</f>
        <v>0</v>
      </c>
      <c r="J505" s="186">
        <v>225</v>
      </c>
      <c r="K505" s="187">
        <f>ROUND(E505*J505,2)</f>
        <v>10545.43</v>
      </c>
      <c r="L505" s="187">
        <v>21</v>
      </c>
      <c r="M505" s="187">
        <f>G505*(1+L505/100)</f>
        <v>0</v>
      </c>
      <c r="N505" s="187">
        <v>0</v>
      </c>
      <c r="O505" s="187">
        <f>ROUND(E505*N505,2)</f>
        <v>0</v>
      </c>
      <c r="P505" s="187">
        <v>0</v>
      </c>
      <c r="Q505" s="187">
        <f>ROUND(E505*P505,2)</f>
        <v>0</v>
      </c>
      <c r="R505" s="187" t="s">
        <v>470</v>
      </c>
      <c r="S505" s="187" t="s">
        <v>169</v>
      </c>
      <c r="T505" s="188" t="s">
        <v>187</v>
      </c>
      <c r="U505" s="158">
        <v>0.49</v>
      </c>
      <c r="V505" s="158">
        <f>ROUND(E505*U505,2)</f>
        <v>22.97</v>
      </c>
      <c r="W505" s="158"/>
      <c r="X505" s="158" t="s">
        <v>815</v>
      </c>
      <c r="Y505" s="149"/>
      <c r="Z505" s="149"/>
      <c r="AA505" s="149"/>
      <c r="AB505" s="149"/>
      <c r="AC505" s="149"/>
      <c r="AD505" s="149"/>
      <c r="AE505" s="149"/>
      <c r="AF505" s="149"/>
      <c r="AG505" s="149" t="s">
        <v>816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82">
        <v>178</v>
      </c>
      <c r="B506" s="183" t="s">
        <v>817</v>
      </c>
      <c r="C506" s="190" t="s">
        <v>818</v>
      </c>
      <c r="D506" s="184" t="s">
        <v>205</v>
      </c>
      <c r="E506" s="185">
        <v>328.08005000000003</v>
      </c>
      <c r="F506" s="186"/>
      <c r="G506" s="187">
        <f>ROUND(E506*F506,2)</f>
        <v>0</v>
      </c>
      <c r="H506" s="186">
        <v>0</v>
      </c>
      <c r="I506" s="187">
        <f>ROUND(E506*H506,2)</f>
        <v>0</v>
      </c>
      <c r="J506" s="186">
        <v>15.7</v>
      </c>
      <c r="K506" s="187">
        <f>ROUND(E506*J506,2)</f>
        <v>5150.8599999999997</v>
      </c>
      <c r="L506" s="187">
        <v>21</v>
      </c>
      <c r="M506" s="187">
        <f>G506*(1+L506/100)</f>
        <v>0</v>
      </c>
      <c r="N506" s="187">
        <v>0</v>
      </c>
      <c r="O506" s="187">
        <f>ROUND(E506*N506,2)</f>
        <v>0</v>
      </c>
      <c r="P506" s="187">
        <v>0</v>
      </c>
      <c r="Q506" s="187">
        <f>ROUND(E506*P506,2)</f>
        <v>0</v>
      </c>
      <c r="R506" s="187" t="s">
        <v>470</v>
      </c>
      <c r="S506" s="187" t="s">
        <v>169</v>
      </c>
      <c r="T506" s="188" t="s">
        <v>187</v>
      </c>
      <c r="U506" s="158">
        <v>0</v>
      </c>
      <c r="V506" s="158">
        <f>ROUND(E506*U506,2)</f>
        <v>0</v>
      </c>
      <c r="W506" s="158"/>
      <c r="X506" s="158" t="s">
        <v>815</v>
      </c>
      <c r="Y506" s="149"/>
      <c r="Z506" s="149"/>
      <c r="AA506" s="149"/>
      <c r="AB506" s="149"/>
      <c r="AC506" s="149"/>
      <c r="AD506" s="149"/>
      <c r="AE506" s="149"/>
      <c r="AF506" s="149"/>
      <c r="AG506" s="149" t="s">
        <v>816</v>
      </c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82">
        <v>179</v>
      </c>
      <c r="B507" s="183" t="s">
        <v>819</v>
      </c>
      <c r="C507" s="190" t="s">
        <v>820</v>
      </c>
      <c r="D507" s="184" t="s">
        <v>205</v>
      </c>
      <c r="E507" s="185">
        <v>46.868580000000001</v>
      </c>
      <c r="F507" s="186"/>
      <c r="G507" s="187">
        <f>ROUND(E507*F507,2)</f>
        <v>0</v>
      </c>
      <c r="H507" s="186">
        <v>0</v>
      </c>
      <c r="I507" s="187">
        <f>ROUND(E507*H507,2)</f>
        <v>0</v>
      </c>
      <c r="J507" s="186">
        <v>300.5</v>
      </c>
      <c r="K507" s="187">
        <f>ROUND(E507*J507,2)</f>
        <v>14084.01</v>
      </c>
      <c r="L507" s="187">
        <v>21</v>
      </c>
      <c r="M507" s="187">
        <f>G507*(1+L507/100)</f>
        <v>0</v>
      </c>
      <c r="N507" s="187">
        <v>0</v>
      </c>
      <c r="O507" s="187">
        <f>ROUND(E507*N507,2)</f>
        <v>0</v>
      </c>
      <c r="P507" s="187">
        <v>0</v>
      </c>
      <c r="Q507" s="187">
        <f>ROUND(E507*P507,2)</f>
        <v>0</v>
      </c>
      <c r="R507" s="187" t="s">
        <v>470</v>
      </c>
      <c r="S507" s="187" t="s">
        <v>169</v>
      </c>
      <c r="T507" s="188" t="s">
        <v>187</v>
      </c>
      <c r="U507" s="158">
        <v>0</v>
      </c>
      <c r="V507" s="158">
        <f>ROUND(E507*U507,2)</f>
        <v>0</v>
      </c>
      <c r="W507" s="158"/>
      <c r="X507" s="158" t="s">
        <v>815</v>
      </c>
      <c r="Y507" s="149"/>
      <c r="Z507" s="149"/>
      <c r="AA507" s="149"/>
      <c r="AB507" s="149"/>
      <c r="AC507" s="149"/>
      <c r="AD507" s="149"/>
      <c r="AE507" s="149"/>
      <c r="AF507" s="149"/>
      <c r="AG507" s="149" t="s">
        <v>816</v>
      </c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ht="22.5" outlineLevel="1" x14ac:dyDescent="0.2">
      <c r="A508" s="166">
        <v>180</v>
      </c>
      <c r="B508" s="167" t="s">
        <v>821</v>
      </c>
      <c r="C508" s="176" t="s">
        <v>822</v>
      </c>
      <c r="D508" s="168" t="s">
        <v>205</v>
      </c>
      <c r="E508" s="169">
        <v>46.868580000000001</v>
      </c>
      <c r="F508" s="170"/>
      <c r="G508" s="171">
        <f>ROUND(E508*F508,2)</f>
        <v>0</v>
      </c>
      <c r="H508" s="170">
        <v>0</v>
      </c>
      <c r="I508" s="171">
        <f>ROUND(E508*H508,2)</f>
        <v>0</v>
      </c>
      <c r="J508" s="170">
        <v>286</v>
      </c>
      <c r="K508" s="171">
        <f>ROUND(E508*J508,2)</f>
        <v>13404.41</v>
      </c>
      <c r="L508" s="171">
        <v>21</v>
      </c>
      <c r="M508" s="171">
        <f>G508*(1+L508/100)</f>
        <v>0</v>
      </c>
      <c r="N508" s="171">
        <v>0</v>
      </c>
      <c r="O508" s="171">
        <f>ROUND(E508*N508,2)</f>
        <v>0</v>
      </c>
      <c r="P508" s="171">
        <v>0</v>
      </c>
      <c r="Q508" s="171">
        <f>ROUND(E508*P508,2)</f>
        <v>0</v>
      </c>
      <c r="R508" s="171" t="s">
        <v>823</v>
      </c>
      <c r="S508" s="171" t="s">
        <v>169</v>
      </c>
      <c r="T508" s="172" t="s">
        <v>187</v>
      </c>
      <c r="U508" s="158">
        <v>0.752</v>
      </c>
      <c r="V508" s="158">
        <f>ROUND(E508*U508,2)</f>
        <v>35.25</v>
      </c>
      <c r="W508" s="158"/>
      <c r="X508" s="158" t="s">
        <v>815</v>
      </c>
      <c r="Y508" s="149"/>
      <c r="Z508" s="149"/>
      <c r="AA508" s="149"/>
      <c r="AB508" s="149"/>
      <c r="AC508" s="149"/>
      <c r="AD508" s="149"/>
      <c r="AE508" s="149"/>
      <c r="AF508" s="149"/>
      <c r="AG508" s="149" t="s">
        <v>816</v>
      </c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256" t="s">
        <v>824</v>
      </c>
      <c r="D509" s="257"/>
      <c r="E509" s="257"/>
      <c r="F509" s="257"/>
      <c r="G509" s="257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49"/>
      <c r="Z509" s="149"/>
      <c r="AA509" s="149"/>
      <c r="AB509" s="149"/>
      <c r="AC509" s="149"/>
      <c r="AD509" s="149"/>
      <c r="AE509" s="149"/>
      <c r="AF509" s="149"/>
      <c r="AG509" s="149" t="s">
        <v>191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73" t="str">
        <f>C509</f>
        <v>nebo vybouraných hmot nošením nebo přehazováním k místu nakládky přístupnému normálním dopravním prostředkům do 10 m,</v>
      </c>
      <c r="BB509" s="149"/>
      <c r="BC509" s="149"/>
      <c r="BD509" s="149"/>
      <c r="BE509" s="149"/>
      <c r="BF509" s="149"/>
      <c r="BG509" s="149"/>
      <c r="BH509" s="149"/>
    </row>
    <row r="510" spans="1:60" ht="22.5" outlineLevel="1" x14ac:dyDescent="0.2">
      <c r="A510" s="156"/>
      <c r="B510" s="157"/>
      <c r="C510" s="258" t="s">
        <v>825</v>
      </c>
      <c r="D510" s="259"/>
      <c r="E510" s="259"/>
      <c r="F510" s="259"/>
      <c r="G510" s="259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49"/>
      <c r="Z510" s="149"/>
      <c r="AA510" s="149"/>
      <c r="AB510" s="149"/>
      <c r="AC510" s="149"/>
      <c r="AD510" s="149"/>
      <c r="AE510" s="149"/>
      <c r="AF510" s="149"/>
      <c r="AG510" s="149" t="s">
        <v>173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73" t="str">
        <f>C510</f>
        <v>S naložením suti nebo vybouraných hmot do dopravního prostředku a na jejich vyložením, popřípadě přeložením na normální dopravní prostředek.</v>
      </c>
      <c r="BB510" s="149"/>
      <c r="BC510" s="149"/>
      <c r="BD510" s="149"/>
      <c r="BE510" s="149"/>
      <c r="BF510" s="149"/>
      <c r="BG510" s="149"/>
      <c r="BH510" s="149"/>
    </row>
    <row r="511" spans="1:60" ht="22.5" outlineLevel="1" x14ac:dyDescent="0.2">
      <c r="A511" s="166">
        <v>181</v>
      </c>
      <c r="B511" s="167" t="s">
        <v>826</v>
      </c>
      <c r="C511" s="176" t="s">
        <v>827</v>
      </c>
      <c r="D511" s="168" t="s">
        <v>205</v>
      </c>
      <c r="E511" s="169">
        <v>93.737160000000003</v>
      </c>
      <c r="F511" s="170"/>
      <c r="G511" s="171">
        <f>ROUND(E511*F511,2)</f>
        <v>0</v>
      </c>
      <c r="H511" s="170">
        <v>0</v>
      </c>
      <c r="I511" s="171">
        <f>ROUND(E511*H511,2)</f>
        <v>0</v>
      </c>
      <c r="J511" s="170">
        <v>137</v>
      </c>
      <c r="K511" s="171">
        <f>ROUND(E511*J511,2)</f>
        <v>12841.99</v>
      </c>
      <c r="L511" s="171">
        <v>21</v>
      </c>
      <c r="M511" s="171">
        <f>G511*(1+L511/100)</f>
        <v>0</v>
      </c>
      <c r="N511" s="171">
        <v>0</v>
      </c>
      <c r="O511" s="171">
        <f>ROUND(E511*N511,2)</f>
        <v>0</v>
      </c>
      <c r="P511" s="171">
        <v>0</v>
      </c>
      <c r="Q511" s="171">
        <f>ROUND(E511*P511,2)</f>
        <v>0</v>
      </c>
      <c r="R511" s="171" t="s">
        <v>823</v>
      </c>
      <c r="S511" s="171" t="s">
        <v>169</v>
      </c>
      <c r="T511" s="172" t="s">
        <v>187</v>
      </c>
      <c r="U511" s="158">
        <v>0.36</v>
      </c>
      <c r="V511" s="158">
        <f>ROUND(E511*U511,2)</f>
        <v>33.75</v>
      </c>
      <c r="W511" s="158"/>
      <c r="X511" s="158" t="s">
        <v>815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816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256" t="s">
        <v>824</v>
      </c>
      <c r="D512" s="257"/>
      <c r="E512" s="257"/>
      <c r="F512" s="257"/>
      <c r="G512" s="257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49"/>
      <c r="Z512" s="149"/>
      <c r="AA512" s="149"/>
      <c r="AB512" s="149"/>
      <c r="AC512" s="149"/>
      <c r="AD512" s="149"/>
      <c r="AE512" s="149"/>
      <c r="AF512" s="149"/>
      <c r="AG512" s="149" t="s">
        <v>191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73" t="str">
        <f>C512</f>
        <v>nebo vybouraných hmot nošením nebo přehazováním k místu nakládky přístupnému normálním dopravním prostředkům do 10 m,</v>
      </c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66">
        <v>182</v>
      </c>
      <c r="B513" s="167" t="s">
        <v>828</v>
      </c>
      <c r="C513" s="176" t="s">
        <v>829</v>
      </c>
      <c r="D513" s="168" t="s">
        <v>205</v>
      </c>
      <c r="E513" s="169">
        <v>46.868580000000001</v>
      </c>
      <c r="F513" s="170"/>
      <c r="G513" s="171">
        <f>ROUND(E513*F513,2)</f>
        <v>0</v>
      </c>
      <c r="H513" s="170">
        <v>0</v>
      </c>
      <c r="I513" s="171">
        <f>ROUND(E513*H513,2)</f>
        <v>0</v>
      </c>
      <c r="J513" s="170">
        <v>10.199999999999999</v>
      </c>
      <c r="K513" s="171">
        <f>ROUND(E513*J513,2)</f>
        <v>478.06</v>
      </c>
      <c r="L513" s="171">
        <v>21</v>
      </c>
      <c r="M513" s="171">
        <f>G513*(1+L513/100)</f>
        <v>0</v>
      </c>
      <c r="N513" s="171">
        <v>0</v>
      </c>
      <c r="O513" s="171">
        <f>ROUND(E513*N513,2)</f>
        <v>0</v>
      </c>
      <c r="P513" s="171">
        <v>0</v>
      </c>
      <c r="Q513" s="171">
        <f>ROUND(E513*P513,2)</f>
        <v>0</v>
      </c>
      <c r="R513" s="171" t="s">
        <v>830</v>
      </c>
      <c r="S513" s="171" t="s">
        <v>169</v>
      </c>
      <c r="T513" s="172" t="s">
        <v>187</v>
      </c>
      <c r="U513" s="158">
        <v>6.0000000000000001E-3</v>
      </c>
      <c r="V513" s="158">
        <f>ROUND(E513*U513,2)</f>
        <v>0.28000000000000003</v>
      </c>
      <c r="W513" s="158"/>
      <c r="X513" s="158" t="s">
        <v>815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816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256" t="s">
        <v>831</v>
      </c>
      <c r="D514" s="257"/>
      <c r="E514" s="257"/>
      <c r="F514" s="257"/>
      <c r="G514" s="257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191</v>
      </c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x14ac:dyDescent="0.2">
      <c r="A515" s="3"/>
      <c r="B515" s="4"/>
      <c r="C515" s="177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AE515">
        <v>15</v>
      </c>
      <c r="AF515">
        <v>21</v>
      </c>
      <c r="AG515" t="s">
        <v>151</v>
      </c>
    </row>
    <row r="516" spans="1:60" x14ac:dyDescent="0.2">
      <c r="A516" s="152"/>
      <c r="B516" s="153" t="s">
        <v>29</v>
      </c>
      <c r="C516" s="178"/>
      <c r="D516" s="154"/>
      <c r="E516" s="155"/>
      <c r="F516" s="155"/>
      <c r="G516" s="174">
        <f>G8+G21+G66+G106+G110+G166+G187+G200+G225+G228+G237+G324+G327+G360+G374+G387+G430+G455+G471+G481+G504</f>
        <v>0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AE516">
        <f>SUMIF(L7:L514,AE515,G7:G514)</f>
        <v>0</v>
      </c>
      <c r="AF516">
        <f>SUMIF(L7:L514,AF515,G7:G514)</f>
        <v>0</v>
      </c>
      <c r="AG516" t="s">
        <v>181</v>
      </c>
    </row>
    <row r="517" spans="1:60" x14ac:dyDescent="0.2">
      <c r="C517" s="179"/>
      <c r="D517" s="10"/>
      <c r="AG517" t="s">
        <v>182</v>
      </c>
    </row>
    <row r="518" spans="1:60" x14ac:dyDescent="0.2">
      <c r="D518" s="10"/>
    </row>
    <row r="519" spans="1:60" x14ac:dyDescent="0.2">
      <c r="D519" s="10"/>
    </row>
    <row r="520" spans="1:60" x14ac:dyDescent="0.2">
      <c r="D520" s="10"/>
    </row>
    <row r="521" spans="1:60" x14ac:dyDescent="0.2">
      <c r="D521" s="10"/>
    </row>
    <row r="522" spans="1:60" x14ac:dyDescent="0.2">
      <c r="D522" s="10"/>
    </row>
    <row r="523" spans="1:60" x14ac:dyDescent="0.2">
      <c r="D523" s="10"/>
    </row>
    <row r="524" spans="1:60" x14ac:dyDescent="0.2">
      <c r="D524" s="10"/>
    </row>
    <row r="525" spans="1:60" x14ac:dyDescent="0.2">
      <c r="D525" s="10"/>
    </row>
    <row r="526" spans="1:60" x14ac:dyDescent="0.2">
      <c r="D526" s="10"/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8">
    <mergeCell ref="C514:G514"/>
    <mergeCell ref="C389:G389"/>
    <mergeCell ref="C392:G392"/>
    <mergeCell ref="C396:G396"/>
    <mergeCell ref="C398:G398"/>
    <mergeCell ref="C429:G429"/>
    <mergeCell ref="C441:G441"/>
    <mergeCell ref="C454:G454"/>
    <mergeCell ref="C457:G457"/>
    <mergeCell ref="C509:G509"/>
    <mergeCell ref="C510:G510"/>
    <mergeCell ref="C512:G512"/>
    <mergeCell ref="C386:G386"/>
    <mergeCell ref="C326:G326"/>
    <mergeCell ref="C329:G329"/>
    <mergeCell ref="C331:G331"/>
    <mergeCell ref="C333:G333"/>
    <mergeCell ref="C335:G335"/>
    <mergeCell ref="C341:G341"/>
    <mergeCell ref="C350:G350"/>
    <mergeCell ref="C365:G365"/>
    <mergeCell ref="C373:G373"/>
    <mergeCell ref="C379:G379"/>
    <mergeCell ref="C380:G380"/>
    <mergeCell ref="C317:G317"/>
    <mergeCell ref="C244:G244"/>
    <mergeCell ref="C248:G248"/>
    <mergeCell ref="C254:G254"/>
    <mergeCell ref="C263:G263"/>
    <mergeCell ref="C270:G270"/>
    <mergeCell ref="C273:G273"/>
    <mergeCell ref="C280:G280"/>
    <mergeCell ref="C289:G289"/>
    <mergeCell ref="C291:G291"/>
    <mergeCell ref="C296:G296"/>
    <mergeCell ref="C297:G297"/>
    <mergeCell ref="C239:G239"/>
    <mergeCell ref="C142:G142"/>
    <mergeCell ref="C145:G145"/>
    <mergeCell ref="C151:G151"/>
    <mergeCell ref="C164:G164"/>
    <mergeCell ref="C168:G168"/>
    <mergeCell ref="C176:G176"/>
    <mergeCell ref="C181:G181"/>
    <mergeCell ref="C185:G185"/>
    <mergeCell ref="C189:G189"/>
    <mergeCell ref="C190:G190"/>
    <mergeCell ref="C192:G192"/>
    <mergeCell ref="C125:G125"/>
    <mergeCell ref="C75:G75"/>
    <mergeCell ref="C79:G79"/>
    <mergeCell ref="C83:G83"/>
    <mergeCell ref="C86:G86"/>
    <mergeCell ref="C94:G94"/>
    <mergeCell ref="C95:G95"/>
    <mergeCell ref="C96:G96"/>
    <mergeCell ref="C97:G97"/>
    <mergeCell ref="C112:G112"/>
    <mergeCell ref="C120:G120"/>
    <mergeCell ref="C122:G122"/>
    <mergeCell ref="C71:G71"/>
    <mergeCell ref="C18:G18"/>
    <mergeCell ref="C23:G23"/>
    <mergeCell ref="C26:G26"/>
    <mergeCell ref="C31:G31"/>
    <mergeCell ref="C34:G34"/>
    <mergeCell ref="C40:G40"/>
    <mergeCell ref="C43:G43"/>
    <mergeCell ref="C44:G44"/>
    <mergeCell ref="C55:G55"/>
    <mergeCell ref="C58:G58"/>
    <mergeCell ref="C68:G68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A3AE-5D88-45C0-AE69-9EFF310954B8}">
  <sheetPr>
    <outlinePr summaryBelow="0"/>
  </sheetPr>
  <dimension ref="A1:BH5000"/>
  <sheetViews>
    <sheetView workbookViewId="0">
      <pane ySplit="7" topLeftCell="A110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1168</v>
      </c>
      <c r="B1" s="249"/>
      <c r="C1" s="249"/>
      <c r="D1" s="249"/>
      <c r="E1" s="249"/>
      <c r="F1" s="249"/>
      <c r="G1" s="249"/>
      <c r="AG1" t="s">
        <v>137</v>
      </c>
    </row>
    <row r="2" spans="1:60" ht="24.95" customHeight="1" x14ac:dyDescent="0.2">
      <c r="A2" s="141" t="s">
        <v>7</v>
      </c>
      <c r="B2" s="49" t="s">
        <v>42</v>
      </c>
      <c r="C2" s="250" t="s">
        <v>43</v>
      </c>
      <c r="D2" s="251"/>
      <c r="E2" s="251"/>
      <c r="F2" s="251"/>
      <c r="G2" s="252"/>
      <c r="AG2" t="s">
        <v>138</v>
      </c>
    </row>
    <row r="3" spans="1:60" ht="24.95" customHeight="1" x14ac:dyDescent="0.2">
      <c r="A3" s="141" t="s">
        <v>8</v>
      </c>
      <c r="B3" s="49" t="s">
        <v>55</v>
      </c>
      <c r="C3" s="250" t="s">
        <v>56</v>
      </c>
      <c r="D3" s="251"/>
      <c r="E3" s="251"/>
      <c r="F3" s="251"/>
      <c r="G3" s="252"/>
      <c r="AC3" s="123" t="s">
        <v>138</v>
      </c>
      <c r="AG3" t="s">
        <v>141</v>
      </c>
    </row>
    <row r="4" spans="1:60" ht="24.95" customHeight="1" x14ac:dyDescent="0.2">
      <c r="A4" s="142" t="s">
        <v>9</v>
      </c>
      <c r="B4" s="143" t="s">
        <v>59</v>
      </c>
      <c r="C4" s="253" t="s">
        <v>60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5" t="s">
        <v>143</v>
      </c>
      <c r="B6" s="147" t="s">
        <v>144</v>
      </c>
      <c r="C6" s="147" t="s">
        <v>145</v>
      </c>
      <c r="D6" s="146" t="s">
        <v>146</v>
      </c>
      <c r="E6" s="145" t="s">
        <v>147</v>
      </c>
      <c r="F6" s="144" t="s">
        <v>148</v>
      </c>
      <c r="G6" s="145" t="s">
        <v>29</v>
      </c>
      <c r="H6" s="148" t="s">
        <v>30</v>
      </c>
      <c r="I6" s="148" t="s">
        <v>149</v>
      </c>
      <c r="J6" s="148" t="s">
        <v>31</v>
      </c>
      <c r="K6" s="148" t="s">
        <v>150</v>
      </c>
      <c r="L6" s="148" t="s">
        <v>151</v>
      </c>
      <c r="M6" s="148" t="s">
        <v>152</v>
      </c>
      <c r="N6" s="148" t="s">
        <v>153</v>
      </c>
      <c r="O6" s="148" t="s">
        <v>154</v>
      </c>
      <c r="P6" s="148" t="s">
        <v>155</v>
      </c>
      <c r="Q6" s="148" t="s">
        <v>156</v>
      </c>
      <c r="R6" s="148" t="s">
        <v>157</v>
      </c>
      <c r="S6" s="148" t="s">
        <v>158</v>
      </c>
      <c r="T6" s="148" t="s">
        <v>159</v>
      </c>
      <c r="U6" s="148" t="s">
        <v>160</v>
      </c>
      <c r="V6" s="148" t="s">
        <v>161</v>
      </c>
      <c r="W6" s="148" t="s">
        <v>162</v>
      </c>
      <c r="X6" s="148" t="s">
        <v>163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164</v>
      </c>
      <c r="B8" s="161" t="s">
        <v>77</v>
      </c>
      <c r="C8" s="175" t="s">
        <v>78</v>
      </c>
      <c r="D8" s="162"/>
      <c r="E8" s="163"/>
      <c r="F8" s="164"/>
      <c r="G8" s="164">
        <f>SUMIF(AG9:AG17,"&lt;&gt;NOR",G9:G17)</f>
        <v>0</v>
      </c>
      <c r="H8" s="164"/>
      <c r="I8" s="164">
        <f>SUM(I9:I17)</f>
        <v>680.67000000000007</v>
      </c>
      <c r="J8" s="164"/>
      <c r="K8" s="164">
        <f>SUM(K9:K17)</f>
        <v>1471.83</v>
      </c>
      <c r="L8" s="164"/>
      <c r="M8" s="164">
        <f>SUM(M9:M17)</f>
        <v>0</v>
      </c>
      <c r="N8" s="164"/>
      <c r="O8" s="164">
        <f>SUM(O9:O17)</f>
        <v>0.35</v>
      </c>
      <c r="P8" s="164"/>
      <c r="Q8" s="164">
        <f>SUM(Q9:Q17)</f>
        <v>0.22</v>
      </c>
      <c r="R8" s="164"/>
      <c r="S8" s="164"/>
      <c r="T8" s="165"/>
      <c r="U8" s="159"/>
      <c r="V8" s="159">
        <f>SUM(V9:V17)</f>
        <v>4.96</v>
      </c>
      <c r="W8" s="159"/>
      <c r="X8" s="159"/>
      <c r="AG8" t="s">
        <v>165</v>
      </c>
    </row>
    <row r="9" spans="1:60" ht="22.5" outlineLevel="1" x14ac:dyDescent="0.2">
      <c r="A9" s="166">
        <v>1</v>
      </c>
      <c r="B9" s="167" t="s">
        <v>834</v>
      </c>
      <c r="C9" s="176" t="s">
        <v>835</v>
      </c>
      <c r="D9" s="168" t="s">
        <v>236</v>
      </c>
      <c r="E9" s="169">
        <v>5</v>
      </c>
      <c r="F9" s="170"/>
      <c r="G9" s="171">
        <f>ROUND(E9*F9,2)</f>
        <v>0</v>
      </c>
      <c r="H9" s="170">
        <v>59.34</v>
      </c>
      <c r="I9" s="171">
        <f>ROUND(E9*H9,2)</f>
        <v>296.7</v>
      </c>
      <c r="J9" s="170">
        <v>107.16</v>
      </c>
      <c r="K9" s="171">
        <f>ROUND(E9*J9,2)</f>
        <v>535.79999999999995</v>
      </c>
      <c r="L9" s="171">
        <v>21</v>
      </c>
      <c r="M9" s="171">
        <f>G9*(1+L9/100)</f>
        <v>0</v>
      </c>
      <c r="N9" s="171">
        <v>1.7330000000000002E-2</v>
      </c>
      <c r="O9" s="171">
        <f>ROUND(E9*N9,2)</f>
        <v>0.09</v>
      </c>
      <c r="P9" s="171">
        <v>0</v>
      </c>
      <c r="Q9" s="171">
        <f>ROUND(E9*P9,2)</f>
        <v>0</v>
      </c>
      <c r="R9" s="171" t="s">
        <v>186</v>
      </c>
      <c r="S9" s="171" t="s">
        <v>169</v>
      </c>
      <c r="T9" s="172" t="s">
        <v>187</v>
      </c>
      <c r="U9" s="158">
        <v>0.253</v>
      </c>
      <c r="V9" s="158">
        <f>ROUND(E9*U9,2)</f>
        <v>1.27</v>
      </c>
      <c r="W9" s="158"/>
      <c r="X9" s="158" t="s">
        <v>188</v>
      </c>
      <c r="Y9" s="149"/>
      <c r="Z9" s="149"/>
      <c r="AA9" s="149"/>
      <c r="AB9" s="149"/>
      <c r="AC9" s="149"/>
      <c r="AD9" s="149"/>
      <c r="AE9" s="149"/>
      <c r="AF9" s="149"/>
      <c r="AG9" s="149" t="s">
        <v>189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56" t="s">
        <v>836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191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6">
        <v>2</v>
      </c>
      <c r="B11" s="167" t="s">
        <v>837</v>
      </c>
      <c r="C11" s="176" t="s">
        <v>838</v>
      </c>
      <c r="D11" s="168" t="s">
        <v>228</v>
      </c>
      <c r="E11" s="169">
        <v>1</v>
      </c>
      <c r="F11" s="170"/>
      <c r="G11" s="171">
        <f>ROUND(E11*F11,2)</f>
        <v>0</v>
      </c>
      <c r="H11" s="170">
        <v>0</v>
      </c>
      <c r="I11" s="171">
        <f>ROUND(E11*H11,2)</f>
        <v>0</v>
      </c>
      <c r="J11" s="170">
        <v>621</v>
      </c>
      <c r="K11" s="171">
        <f>ROUND(E11*J11,2)</f>
        <v>621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0.22</v>
      </c>
      <c r="Q11" s="171">
        <f>ROUND(E11*P11,2)</f>
        <v>0.22</v>
      </c>
      <c r="R11" s="171" t="s">
        <v>839</v>
      </c>
      <c r="S11" s="171" t="s">
        <v>169</v>
      </c>
      <c r="T11" s="172" t="s">
        <v>187</v>
      </c>
      <c r="U11" s="158">
        <v>2.9260999999999999</v>
      </c>
      <c r="V11" s="158">
        <f>ROUND(E11*U11,2)</f>
        <v>2.93</v>
      </c>
      <c r="W11" s="158"/>
      <c r="X11" s="158" t="s">
        <v>304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305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56"/>
      <c r="B12" s="157"/>
      <c r="C12" s="247" t="s">
        <v>840</v>
      </c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3" t="str">
        <f>C12</f>
        <v>Vybourání betonových podkladů pod dlažby nebo mazanin tloušťky 100 mm. Svislé přemístění do výše jednoho podlaží a odvoz na skládku do 10 km.</v>
      </c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58" t="s">
        <v>841</v>
      </c>
      <c r="D13" s="259"/>
      <c r="E13" s="259"/>
      <c r="F13" s="259"/>
      <c r="G13" s="259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173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842</v>
      </c>
      <c r="D14" s="180"/>
      <c r="E14" s="181">
        <v>1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193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6">
        <v>3</v>
      </c>
      <c r="B15" s="167" t="s">
        <v>843</v>
      </c>
      <c r="C15" s="176" t="s">
        <v>844</v>
      </c>
      <c r="D15" s="168" t="s">
        <v>228</v>
      </c>
      <c r="E15" s="169">
        <v>1</v>
      </c>
      <c r="F15" s="170"/>
      <c r="G15" s="171">
        <f>ROUND(E15*F15,2)</f>
        <v>0</v>
      </c>
      <c r="H15" s="170">
        <v>383.97</v>
      </c>
      <c r="I15" s="171">
        <f>ROUND(E15*H15,2)</f>
        <v>383.97</v>
      </c>
      <c r="J15" s="170">
        <v>315.02999999999997</v>
      </c>
      <c r="K15" s="171">
        <f>ROUND(E15*J15,2)</f>
        <v>315.02999999999997</v>
      </c>
      <c r="L15" s="171">
        <v>21</v>
      </c>
      <c r="M15" s="171">
        <f>G15*(1+L15/100)</f>
        <v>0</v>
      </c>
      <c r="N15" s="171">
        <v>0.25807000000000002</v>
      </c>
      <c r="O15" s="171">
        <f>ROUND(E15*N15,2)</f>
        <v>0.26</v>
      </c>
      <c r="P15" s="171">
        <v>0</v>
      </c>
      <c r="Q15" s="171">
        <f>ROUND(E15*P15,2)</f>
        <v>0</v>
      </c>
      <c r="R15" s="171" t="s">
        <v>839</v>
      </c>
      <c r="S15" s="171" t="s">
        <v>169</v>
      </c>
      <c r="T15" s="172" t="s">
        <v>187</v>
      </c>
      <c r="U15" s="158">
        <v>0.76278000000000001</v>
      </c>
      <c r="V15" s="158">
        <f>ROUND(E15*U15,2)</f>
        <v>0.76</v>
      </c>
      <c r="W15" s="158"/>
      <c r="X15" s="158" t="s">
        <v>304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305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56" t="s">
        <v>845</v>
      </c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191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842</v>
      </c>
      <c r="D17" s="180"/>
      <c r="E17" s="181">
        <v>1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193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0" t="s">
        <v>164</v>
      </c>
      <c r="B18" s="161" t="s">
        <v>85</v>
      </c>
      <c r="C18" s="175" t="s">
        <v>86</v>
      </c>
      <c r="D18" s="162"/>
      <c r="E18" s="163"/>
      <c r="F18" s="164"/>
      <c r="G18" s="164">
        <f>SUMIF(AG19:AG22,"&lt;&gt;NOR",G19:G22)</f>
        <v>0</v>
      </c>
      <c r="H18" s="164"/>
      <c r="I18" s="164">
        <f>SUM(I19:I22)</f>
        <v>56.5</v>
      </c>
      <c r="J18" s="164"/>
      <c r="K18" s="164">
        <f>SUM(K19:K22)</f>
        <v>993.58</v>
      </c>
      <c r="L18" s="164"/>
      <c r="M18" s="164">
        <f>SUM(M19:M22)</f>
        <v>0</v>
      </c>
      <c r="N18" s="164"/>
      <c r="O18" s="164">
        <f>SUM(O19:O22)</f>
        <v>0</v>
      </c>
      <c r="P18" s="164"/>
      <c r="Q18" s="164">
        <f>SUM(Q19:Q22)</f>
        <v>0.09</v>
      </c>
      <c r="R18" s="164"/>
      <c r="S18" s="164"/>
      <c r="T18" s="165"/>
      <c r="U18" s="159"/>
      <c r="V18" s="159">
        <f>SUM(V19:V22)</f>
        <v>4.09</v>
      </c>
      <c r="W18" s="159"/>
      <c r="X18" s="159"/>
      <c r="AG18" t="s">
        <v>165</v>
      </c>
    </row>
    <row r="19" spans="1:60" outlineLevel="1" x14ac:dyDescent="0.2">
      <c r="A19" s="182">
        <v>4</v>
      </c>
      <c r="B19" s="183" t="s">
        <v>846</v>
      </c>
      <c r="C19" s="190" t="s">
        <v>847</v>
      </c>
      <c r="D19" s="184" t="s">
        <v>205</v>
      </c>
      <c r="E19" s="185">
        <v>0.22</v>
      </c>
      <c r="F19" s="186"/>
      <c r="G19" s="187">
        <f>ROUND(E19*F19,2)</f>
        <v>0</v>
      </c>
      <c r="H19" s="186">
        <v>0</v>
      </c>
      <c r="I19" s="187">
        <f>ROUND(E19*H19,2)</f>
        <v>0</v>
      </c>
      <c r="J19" s="186">
        <v>300</v>
      </c>
      <c r="K19" s="187">
        <f>ROUND(E19*J19,2)</f>
        <v>66</v>
      </c>
      <c r="L19" s="187">
        <v>21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7" t="s">
        <v>470</v>
      </c>
      <c r="S19" s="187" t="s">
        <v>169</v>
      </c>
      <c r="T19" s="188" t="s">
        <v>187</v>
      </c>
      <c r="U19" s="158">
        <v>0</v>
      </c>
      <c r="V19" s="158">
        <f>ROUND(E19*U19,2)</f>
        <v>0</v>
      </c>
      <c r="W19" s="158"/>
      <c r="X19" s="158" t="s">
        <v>188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6">
        <v>5</v>
      </c>
      <c r="B20" s="167" t="s">
        <v>848</v>
      </c>
      <c r="C20" s="176" t="s">
        <v>849</v>
      </c>
      <c r="D20" s="168" t="s">
        <v>236</v>
      </c>
      <c r="E20" s="169">
        <v>5</v>
      </c>
      <c r="F20" s="170"/>
      <c r="G20" s="171">
        <f>ROUND(E20*F20,2)</f>
        <v>0</v>
      </c>
      <c r="H20" s="170">
        <v>11.3</v>
      </c>
      <c r="I20" s="171">
        <f>ROUND(E20*H20,2)</f>
        <v>56.5</v>
      </c>
      <c r="J20" s="170">
        <v>138.69999999999999</v>
      </c>
      <c r="K20" s="171">
        <f>ROUND(E20*J20,2)</f>
        <v>693.5</v>
      </c>
      <c r="L20" s="171">
        <v>21</v>
      </c>
      <c r="M20" s="171">
        <f>G20*(1+L20/100)</f>
        <v>0</v>
      </c>
      <c r="N20" s="171">
        <v>4.8999999999999998E-4</v>
      </c>
      <c r="O20" s="171">
        <f>ROUND(E20*N20,2)</f>
        <v>0</v>
      </c>
      <c r="P20" s="171">
        <v>1.7999999999999999E-2</v>
      </c>
      <c r="Q20" s="171">
        <f>ROUND(E20*P20,2)</f>
        <v>0.09</v>
      </c>
      <c r="R20" s="171" t="s">
        <v>839</v>
      </c>
      <c r="S20" s="171" t="s">
        <v>169</v>
      </c>
      <c r="T20" s="172" t="s">
        <v>187</v>
      </c>
      <c r="U20" s="158">
        <v>0.49238999999999999</v>
      </c>
      <c r="V20" s="158">
        <f>ROUND(E20*U20,2)</f>
        <v>2.46</v>
      </c>
      <c r="W20" s="158"/>
      <c r="X20" s="158" t="s">
        <v>304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305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56" t="s">
        <v>850</v>
      </c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191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82">
        <v>6</v>
      </c>
      <c r="B22" s="183" t="s">
        <v>851</v>
      </c>
      <c r="C22" s="190" t="s">
        <v>852</v>
      </c>
      <c r="D22" s="184" t="s">
        <v>205</v>
      </c>
      <c r="E22" s="185">
        <v>0.22</v>
      </c>
      <c r="F22" s="186"/>
      <c r="G22" s="187">
        <f>ROUND(E22*F22,2)</f>
        <v>0</v>
      </c>
      <c r="H22" s="186">
        <v>0</v>
      </c>
      <c r="I22" s="187">
        <f>ROUND(E22*H22,2)</f>
        <v>0</v>
      </c>
      <c r="J22" s="186">
        <v>1064</v>
      </c>
      <c r="K22" s="187">
        <f>ROUND(E22*J22,2)</f>
        <v>234.08</v>
      </c>
      <c r="L22" s="187">
        <v>21</v>
      </c>
      <c r="M22" s="187">
        <f>G22*(1+L22/100)</f>
        <v>0</v>
      </c>
      <c r="N22" s="187">
        <v>0</v>
      </c>
      <c r="O22" s="187">
        <f>ROUND(E22*N22,2)</f>
        <v>0</v>
      </c>
      <c r="P22" s="187">
        <v>0</v>
      </c>
      <c r="Q22" s="187">
        <f>ROUND(E22*P22,2)</f>
        <v>0</v>
      </c>
      <c r="R22" s="187" t="s">
        <v>839</v>
      </c>
      <c r="S22" s="187" t="s">
        <v>169</v>
      </c>
      <c r="T22" s="188" t="s">
        <v>187</v>
      </c>
      <c r="U22" s="158">
        <v>7.41</v>
      </c>
      <c r="V22" s="158">
        <f>ROUND(E22*U22,2)</f>
        <v>1.63</v>
      </c>
      <c r="W22" s="158"/>
      <c r="X22" s="158" t="s">
        <v>304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305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0" t="s">
        <v>164</v>
      </c>
      <c r="B23" s="161" t="s">
        <v>103</v>
      </c>
      <c r="C23" s="175" t="s">
        <v>104</v>
      </c>
      <c r="D23" s="162"/>
      <c r="E23" s="163"/>
      <c r="F23" s="164"/>
      <c r="G23" s="164">
        <f>SUMIF(AG24:AG52,"&lt;&gt;NOR",G24:G52)</f>
        <v>0</v>
      </c>
      <c r="H23" s="164"/>
      <c r="I23" s="164">
        <f>SUM(I24:I52)</f>
        <v>3198.63</v>
      </c>
      <c r="J23" s="164"/>
      <c r="K23" s="164">
        <f>SUM(K24:K52)</f>
        <v>8086.5300000000007</v>
      </c>
      <c r="L23" s="164"/>
      <c r="M23" s="164">
        <f>SUM(M24:M52)</f>
        <v>0</v>
      </c>
      <c r="N23" s="164"/>
      <c r="O23" s="164">
        <f>SUM(O24:O52)</f>
        <v>0.01</v>
      </c>
      <c r="P23" s="164"/>
      <c r="Q23" s="164">
        <f>SUM(Q24:Q52)</f>
        <v>0</v>
      </c>
      <c r="R23" s="164"/>
      <c r="S23" s="164"/>
      <c r="T23" s="165"/>
      <c r="U23" s="159"/>
      <c r="V23" s="159">
        <f>SUM(V24:V52)</f>
        <v>16.600000000000001</v>
      </c>
      <c r="W23" s="159"/>
      <c r="X23" s="159"/>
      <c r="AG23" t="s">
        <v>165</v>
      </c>
    </row>
    <row r="24" spans="1:60" outlineLevel="1" x14ac:dyDescent="0.2">
      <c r="A24" s="182">
        <v>7</v>
      </c>
      <c r="B24" s="183" t="s">
        <v>853</v>
      </c>
      <c r="C24" s="190" t="s">
        <v>854</v>
      </c>
      <c r="D24" s="184" t="s">
        <v>185</v>
      </c>
      <c r="E24" s="185">
        <v>1</v>
      </c>
      <c r="F24" s="186"/>
      <c r="G24" s="187">
        <f>ROUND(E24*F24,2)</f>
        <v>0</v>
      </c>
      <c r="H24" s="186">
        <v>185.46</v>
      </c>
      <c r="I24" s="187">
        <f>ROUND(E24*H24,2)</f>
        <v>185.46</v>
      </c>
      <c r="J24" s="186">
        <v>405.54</v>
      </c>
      <c r="K24" s="187">
        <f>ROUND(E24*J24,2)</f>
        <v>405.54</v>
      </c>
      <c r="L24" s="187">
        <v>21</v>
      </c>
      <c r="M24" s="187">
        <f>G24*(1+L24/100)</f>
        <v>0</v>
      </c>
      <c r="N24" s="187">
        <v>0</v>
      </c>
      <c r="O24" s="187">
        <f>ROUND(E24*N24,2)</f>
        <v>0</v>
      </c>
      <c r="P24" s="187">
        <v>0</v>
      </c>
      <c r="Q24" s="187">
        <f>ROUND(E24*P24,2)</f>
        <v>0</v>
      </c>
      <c r="R24" s="187" t="s">
        <v>579</v>
      </c>
      <c r="S24" s="187" t="s">
        <v>169</v>
      </c>
      <c r="T24" s="188" t="s">
        <v>187</v>
      </c>
      <c r="U24" s="158">
        <v>0.83399999999999996</v>
      </c>
      <c r="V24" s="158">
        <f>ROUND(E24*U24,2)</f>
        <v>0.83</v>
      </c>
      <c r="W24" s="158"/>
      <c r="X24" s="158" t="s">
        <v>188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2">
        <v>8</v>
      </c>
      <c r="B25" s="183" t="s">
        <v>855</v>
      </c>
      <c r="C25" s="190" t="s">
        <v>856</v>
      </c>
      <c r="D25" s="184" t="s">
        <v>185</v>
      </c>
      <c r="E25" s="185">
        <v>1</v>
      </c>
      <c r="F25" s="186"/>
      <c r="G25" s="187">
        <f>ROUND(E25*F25,2)</f>
        <v>0</v>
      </c>
      <c r="H25" s="186">
        <v>279.79000000000002</v>
      </c>
      <c r="I25" s="187">
        <f>ROUND(E25*H25,2)</f>
        <v>279.79000000000002</v>
      </c>
      <c r="J25" s="186">
        <v>690.21</v>
      </c>
      <c r="K25" s="187">
        <f>ROUND(E25*J25,2)</f>
        <v>690.21</v>
      </c>
      <c r="L25" s="187">
        <v>21</v>
      </c>
      <c r="M25" s="187">
        <f>G25*(1+L25/100)</f>
        <v>0</v>
      </c>
      <c r="N25" s="187">
        <v>0</v>
      </c>
      <c r="O25" s="187">
        <f>ROUND(E25*N25,2)</f>
        <v>0</v>
      </c>
      <c r="P25" s="187">
        <v>0</v>
      </c>
      <c r="Q25" s="187">
        <f>ROUND(E25*P25,2)</f>
        <v>0</v>
      </c>
      <c r="R25" s="187" t="s">
        <v>579</v>
      </c>
      <c r="S25" s="187" t="s">
        <v>169</v>
      </c>
      <c r="T25" s="188" t="s">
        <v>187</v>
      </c>
      <c r="U25" s="158">
        <v>1.419</v>
      </c>
      <c r="V25" s="158">
        <f>ROUND(E25*U25,2)</f>
        <v>1.42</v>
      </c>
      <c r="W25" s="158"/>
      <c r="X25" s="158" t="s">
        <v>188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6">
        <v>9</v>
      </c>
      <c r="B26" s="167" t="s">
        <v>857</v>
      </c>
      <c r="C26" s="176" t="s">
        <v>858</v>
      </c>
      <c r="D26" s="168" t="s">
        <v>236</v>
      </c>
      <c r="E26" s="169">
        <v>2</v>
      </c>
      <c r="F26" s="170"/>
      <c r="G26" s="171">
        <f>ROUND(E26*F26,2)</f>
        <v>0</v>
      </c>
      <c r="H26" s="170">
        <v>86.28</v>
      </c>
      <c r="I26" s="171">
        <f>ROUND(E26*H26,2)</f>
        <v>172.56</v>
      </c>
      <c r="J26" s="170">
        <v>174.72</v>
      </c>
      <c r="K26" s="171">
        <f>ROUND(E26*J26,2)</f>
        <v>349.44</v>
      </c>
      <c r="L26" s="171">
        <v>21</v>
      </c>
      <c r="M26" s="171">
        <f>G26*(1+L26/100)</f>
        <v>0</v>
      </c>
      <c r="N26" s="171">
        <v>4.6999999999999999E-4</v>
      </c>
      <c r="O26" s="171">
        <f>ROUND(E26*N26,2)</f>
        <v>0</v>
      </c>
      <c r="P26" s="171">
        <v>0</v>
      </c>
      <c r="Q26" s="171">
        <f>ROUND(E26*P26,2)</f>
        <v>0</v>
      </c>
      <c r="R26" s="171" t="s">
        <v>579</v>
      </c>
      <c r="S26" s="171" t="s">
        <v>169</v>
      </c>
      <c r="T26" s="172" t="s">
        <v>187</v>
      </c>
      <c r="U26" s="158">
        <v>0.35899999999999999</v>
      </c>
      <c r="V26" s="158">
        <f>ROUND(E26*U26,2)</f>
        <v>0.72</v>
      </c>
      <c r="W26" s="158"/>
      <c r="X26" s="158" t="s">
        <v>188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56" t="s">
        <v>859</v>
      </c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191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58" t="s">
        <v>860</v>
      </c>
      <c r="D28" s="259"/>
      <c r="E28" s="259"/>
      <c r="F28" s="259"/>
      <c r="G28" s="259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6">
        <v>10</v>
      </c>
      <c r="B29" s="167" t="s">
        <v>861</v>
      </c>
      <c r="C29" s="176" t="s">
        <v>862</v>
      </c>
      <c r="D29" s="168" t="s">
        <v>236</v>
      </c>
      <c r="E29" s="169">
        <v>2</v>
      </c>
      <c r="F29" s="170"/>
      <c r="G29" s="171">
        <f>ROUND(E29*F29,2)</f>
        <v>0</v>
      </c>
      <c r="H29" s="170">
        <v>121.52</v>
      </c>
      <c r="I29" s="171">
        <f>ROUND(E29*H29,2)</f>
        <v>243.04</v>
      </c>
      <c r="J29" s="170">
        <v>219.98</v>
      </c>
      <c r="K29" s="171">
        <f>ROUND(E29*J29,2)</f>
        <v>439.96</v>
      </c>
      <c r="L29" s="171">
        <v>21</v>
      </c>
      <c r="M29" s="171">
        <f>G29*(1+L29/100)</f>
        <v>0</v>
      </c>
      <c r="N29" s="171">
        <v>6.9999999999999999E-4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579</v>
      </c>
      <c r="S29" s="171" t="s">
        <v>169</v>
      </c>
      <c r="T29" s="172" t="s">
        <v>187</v>
      </c>
      <c r="U29" s="158">
        <v>0.45200000000000001</v>
      </c>
      <c r="V29" s="158">
        <f>ROUND(E29*U29,2)</f>
        <v>0.9</v>
      </c>
      <c r="W29" s="158"/>
      <c r="X29" s="158" t="s">
        <v>188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56" t="s">
        <v>859</v>
      </c>
      <c r="D30" s="257"/>
      <c r="E30" s="257"/>
      <c r="F30" s="257"/>
      <c r="G30" s="257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191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58" t="s">
        <v>860</v>
      </c>
      <c r="D31" s="259"/>
      <c r="E31" s="259"/>
      <c r="F31" s="259"/>
      <c r="G31" s="259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6">
        <v>11</v>
      </c>
      <c r="B32" s="167" t="s">
        <v>863</v>
      </c>
      <c r="C32" s="176" t="s">
        <v>864</v>
      </c>
      <c r="D32" s="168" t="s">
        <v>236</v>
      </c>
      <c r="E32" s="169">
        <v>1</v>
      </c>
      <c r="F32" s="170"/>
      <c r="G32" s="171">
        <f>ROUND(E32*F32,2)</f>
        <v>0</v>
      </c>
      <c r="H32" s="170">
        <v>258.93</v>
      </c>
      <c r="I32" s="171">
        <f>ROUND(E32*H32,2)</f>
        <v>258.93</v>
      </c>
      <c r="J32" s="170">
        <v>571.07000000000005</v>
      </c>
      <c r="K32" s="171">
        <f>ROUND(E32*J32,2)</f>
        <v>571.07000000000005</v>
      </c>
      <c r="L32" s="171">
        <v>21</v>
      </c>
      <c r="M32" s="171">
        <f>G32*(1+L32/100)</f>
        <v>0</v>
      </c>
      <c r="N32" s="171">
        <v>1.5200000000000001E-3</v>
      </c>
      <c r="O32" s="171">
        <f>ROUND(E32*N32,2)</f>
        <v>0</v>
      </c>
      <c r="P32" s="171">
        <v>0</v>
      </c>
      <c r="Q32" s="171">
        <f>ROUND(E32*P32,2)</f>
        <v>0</v>
      </c>
      <c r="R32" s="171" t="s">
        <v>579</v>
      </c>
      <c r="S32" s="171" t="s">
        <v>169</v>
      </c>
      <c r="T32" s="172" t="s">
        <v>187</v>
      </c>
      <c r="U32" s="158">
        <v>1.173</v>
      </c>
      <c r="V32" s="158">
        <f>ROUND(E32*U32,2)</f>
        <v>1.17</v>
      </c>
      <c r="W32" s="158"/>
      <c r="X32" s="158" t="s">
        <v>188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56" t="s">
        <v>859</v>
      </c>
      <c r="D33" s="257"/>
      <c r="E33" s="257"/>
      <c r="F33" s="257"/>
      <c r="G33" s="257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191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58" t="s">
        <v>860</v>
      </c>
      <c r="D34" s="259"/>
      <c r="E34" s="259"/>
      <c r="F34" s="259"/>
      <c r="G34" s="259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66">
        <v>12</v>
      </c>
      <c r="B35" s="167" t="s">
        <v>865</v>
      </c>
      <c r="C35" s="176" t="s">
        <v>866</v>
      </c>
      <c r="D35" s="168" t="s">
        <v>236</v>
      </c>
      <c r="E35" s="169">
        <v>4</v>
      </c>
      <c r="F35" s="170"/>
      <c r="G35" s="171">
        <f>ROUND(E35*F35,2)</f>
        <v>0</v>
      </c>
      <c r="H35" s="170">
        <v>511.32</v>
      </c>
      <c r="I35" s="171">
        <f>ROUND(E35*H35,2)</f>
        <v>2045.28</v>
      </c>
      <c r="J35" s="170">
        <v>267.68</v>
      </c>
      <c r="K35" s="171">
        <f>ROUND(E35*J35,2)</f>
        <v>1070.72</v>
      </c>
      <c r="L35" s="171">
        <v>21</v>
      </c>
      <c r="M35" s="171">
        <f>G35*(1+L35/100)</f>
        <v>0</v>
      </c>
      <c r="N35" s="171">
        <v>3.5699999999999998E-3</v>
      </c>
      <c r="O35" s="171">
        <f>ROUND(E35*N35,2)</f>
        <v>0.01</v>
      </c>
      <c r="P35" s="171">
        <v>0</v>
      </c>
      <c r="Q35" s="171">
        <f>ROUND(E35*P35,2)</f>
        <v>0</v>
      </c>
      <c r="R35" s="171" t="s">
        <v>579</v>
      </c>
      <c r="S35" s="171" t="s">
        <v>169</v>
      </c>
      <c r="T35" s="172" t="s">
        <v>187</v>
      </c>
      <c r="U35" s="158">
        <v>0.55000000000000004</v>
      </c>
      <c r="V35" s="158">
        <f>ROUND(E35*U35,2)</f>
        <v>2.2000000000000002</v>
      </c>
      <c r="W35" s="158"/>
      <c r="X35" s="158" t="s">
        <v>188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56" t="s">
        <v>859</v>
      </c>
      <c r="D36" s="257"/>
      <c r="E36" s="257"/>
      <c r="F36" s="257"/>
      <c r="G36" s="25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191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58" t="s">
        <v>860</v>
      </c>
      <c r="D37" s="259"/>
      <c r="E37" s="259"/>
      <c r="F37" s="259"/>
      <c r="G37" s="259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6">
        <v>13</v>
      </c>
      <c r="B38" s="167" t="s">
        <v>867</v>
      </c>
      <c r="C38" s="176" t="s">
        <v>868</v>
      </c>
      <c r="D38" s="168" t="s">
        <v>185</v>
      </c>
      <c r="E38" s="169">
        <v>1</v>
      </c>
      <c r="F38" s="170"/>
      <c r="G38" s="171">
        <f>ROUND(E38*F38,2)</f>
        <v>0</v>
      </c>
      <c r="H38" s="170">
        <v>0</v>
      </c>
      <c r="I38" s="171">
        <f>ROUND(E38*H38,2)</f>
        <v>0</v>
      </c>
      <c r="J38" s="170">
        <v>84.7</v>
      </c>
      <c r="K38" s="171">
        <f>ROUND(E38*J38,2)</f>
        <v>84.7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 t="s">
        <v>579</v>
      </c>
      <c r="S38" s="171" t="s">
        <v>169</v>
      </c>
      <c r="T38" s="172" t="s">
        <v>187</v>
      </c>
      <c r="U38" s="158">
        <v>0.17399999999999999</v>
      </c>
      <c r="V38" s="158">
        <f>ROUND(E38*U38,2)</f>
        <v>0.17</v>
      </c>
      <c r="W38" s="158"/>
      <c r="X38" s="158" t="s">
        <v>188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56" t="s">
        <v>869</v>
      </c>
      <c r="D39" s="257"/>
      <c r="E39" s="257"/>
      <c r="F39" s="257"/>
      <c r="G39" s="257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191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6">
        <v>14</v>
      </c>
      <c r="B40" s="167" t="s">
        <v>870</v>
      </c>
      <c r="C40" s="176" t="s">
        <v>871</v>
      </c>
      <c r="D40" s="168" t="s">
        <v>185</v>
      </c>
      <c r="E40" s="169">
        <v>2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102.5</v>
      </c>
      <c r="K40" s="171">
        <f>ROUND(E40*J40,2)</f>
        <v>205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 t="s">
        <v>579</v>
      </c>
      <c r="S40" s="171" t="s">
        <v>169</v>
      </c>
      <c r="T40" s="172" t="s">
        <v>187</v>
      </c>
      <c r="U40" s="158">
        <v>0.21099999999999999</v>
      </c>
      <c r="V40" s="158">
        <f>ROUND(E40*U40,2)</f>
        <v>0.42</v>
      </c>
      <c r="W40" s="158"/>
      <c r="X40" s="158" t="s">
        <v>188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56" t="s">
        <v>869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191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6">
        <v>15</v>
      </c>
      <c r="B42" s="167" t="s">
        <v>872</v>
      </c>
      <c r="C42" s="176" t="s">
        <v>873</v>
      </c>
      <c r="D42" s="168" t="s">
        <v>185</v>
      </c>
      <c r="E42" s="169">
        <v>1</v>
      </c>
      <c r="F42" s="170"/>
      <c r="G42" s="171">
        <f>ROUND(E42*F42,2)</f>
        <v>0</v>
      </c>
      <c r="H42" s="170">
        <v>0</v>
      </c>
      <c r="I42" s="171">
        <f>ROUND(E42*H42,2)</f>
        <v>0</v>
      </c>
      <c r="J42" s="170">
        <v>126</v>
      </c>
      <c r="K42" s="171">
        <f>ROUND(E42*J42,2)</f>
        <v>126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 t="s">
        <v>579</v>
      </c>
      <c r="S42" s="171" t="s">
        <v>169</v>
      </c>
      <c r="T42" s="172" t="s">
        <v>187</v>
      </c>
      <c r="U42" s="158">
        <v>0.25900000000000001</v>
      </c>
      <c r="V42" s="158">
        <f>ROUND(E42*U42,2)</f>
        <v>0.26</v>
      </c>
      <c r="W42" s="158"/>
      <c r="X42" s="158" t="s">
        <v>188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256" t="s">
        <v>869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191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6">
        <v>16</v>
      </c>
      <c r="B44" s="167" t="s">
        <v>874</v>
      </c>
      <c r="C44" s="176" t="s">
        <v>875</v>
      </c>
      <c r="D44" s="168" t="s">
        <v>236</v>
      </c>
      <c r="E44" s="169">
        <v>5</v>
      </c>
      <c r="F44" s="170"/>
      <c r="G44" s="171">
        <f>ROUND(E44*F44,2)</f>
        <v>0</v>
      </c>
      <c r="H44" s="170">
        <v>0.65</v>
      </c>
      <c r="I44" s="171">
        <f>ROUND(E44*H44,2)</f>
        <v>3.25</v>
      </c>
      <c r="J44" s="170">
        <v>23.35</v>
      </c>
      <c r="K44" s="171">
        <f>ROUND(E44*J44,2)</f>
        <v>116.75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 t="s">
        <v>579</v>
      </c>
      <c r="S44" s="171" t="s">
        <v>169</v>
      </c>
      <c r="T44" s="172" t="s">
        <v>187</v>
      </c>
      <c r="U44" s="158">
        <v>4.8000000000000001E-2</v>
      </c>
      <c r="V44" s="158">
        <f>ROUND(E44*U44,2)</f>
        <v>0.24</v>
      </c>
      <c r="W44" s="158"/>
      <c r="X44" s="158" t="s">
        <v>188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876</v>
      </c>
      <c r="D45" s="180"/>
      <c r="E45" s="181">
        <v>5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193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2">
        <v>17</v>
      </c>
      <c r="B46" s="183" t="s">
        <v>877</v>
      </c>
      <c r="C46" s="190" t="s">
        <v>878</v>
      </c>
      <c r="D46" s="184" t="s">
        <v>236</v>
      </c>
      <c r="E46" s="185">
        <v>4</v>
      </c>
      <c r="F46" s="186"/>
      <c r="G46" s="187">
        <f>ROUND(E46*F46,2)</f>
        <v>0</v>
      </c>
      <c r="H46" s="186">
        <v>2.58</v>
      </c>
      <c r="I46" s="187">
        <f>ROUND(E46*H46,2)</f>
        <v>10.32</v>
      </c>
      <c r="J46" s="186">
        <v>28.72</v>
      </c>
      <c r="K46" s="187">
        <f>ROUND(E46*J46,2)</f>
        <v>114.88</v>
      </c>
      <c r="L46" s="187">
        <v>21</v>
      </c>
      <c r="M46" s="187">
        <f>G46*(1+L46/100)</f>
        <v>0</v>
      </c>
      <c r="N46" s="187">
        <v>0</v>
      </c>
      <c r="O46" s="187">
        <f>ROUND(E46*N46,2)</f>
        <v>0</v>
      </c>
      <c r="P46" s="187">
        <v>0</v>
      </c>
      <c r="Q46" s="187">
        <f>ROUND(E46*P46,2)</f>
        <v>0</v>
      </c>
      <c r="R46" s="187" t="s">
        <v>579</v>
      </c>
      <c r="S46" s="187" t="s">
        <v>169</v>
      </c>
      <c r="T46" s="188" t="s">
        <v>187</v>
      </c>
      <c r="U46" s="158">
        <v>5.8999999999999997E-2</v>
      </c>
      <c r="V46" s="158">
        <f>ROUND(E46*U46,2)</f>
        <v>0.24</v>
      </c>
      <c r="W46" s="158"/>
      <c r="X46" s="158" t="s">
        <v>188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2">
        <v>18</v>
      </c>
      <c r="B47" s="183" t="s">
        <v>879</v>
      </c>
      <c r="C47" s="190" t="s">
        <v>880</v>
      </c>
      <c r="D47" s="184" t="s">
        <v>448</v>
      </c>
      <c r="E47" s="185">
        <v>8</v>
      </c>
      <c r="F47" s="186"/>
      <c r="G47" s="187">
        <f>ROUND(E47*F47,2)</f>
        <v>0</v>
      </c>
      <c r="H47" s="186">
        <v>0</v>
      </c>
      <c r="I47" s="187">
        <f>ROUND(E47*H47,2)</f>
        <v>0</v>
      </c>
      <c r="J47" s="186">
        <v>300</v>
      </c>
      <c r="K47" s="187">
        <f>ROUND(E47*J47,2)</f>
        <v>2400</v>
      </c>
      <c r="L47" s="187">
        <v>21</v>
      </c>
      <c r="M47" s="187">
        <f>G47*(1+L47/100)</f>
        <v>0</v>
      </c>
      <c r="N47" s="187">
        <v>0</v>
      </c>
      <c r="O47" s="187">
        <f>ROUND(E47*N47,2)</f>
        <v>0</v>
      </c>
      <c r="P47" s="187">
        <v>0</v>
      </c>
      <c r="Q47" s="187">
        <f>ROUND(E47*P47,2)</f>
        <v>0</v>
      </c>
      <c r="R47" s="187"/>
      <c r="S47" s="187" t="s">
        <v>449</v>
      </c>
      <c r="T47" s="188" t="s">
        <v>170</v>
      </c>
      <c r="U47" s="158">
        <v>1</v>
      </c>
      <c r="V47" s="158">
        <f>ROUND(E47*U47,2)</f>
        <v>8</v>
      </c>
      <c r="W47" s="158"/>
      <c r="X47" s="158" t="s">
        <v>188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6">
        <v>19</v>
      </c>
      <c r="B48" s="167" t="s">
        <v>881</v>
      </c>
      <c r="C48" s="176" t="s">
        <v>882</v>
      </c>
      <c r="D48" s="168" t="s">
        <v>205</v>
      </c>
      <c r="E48" s="169">
        <v>1.814E-2</v>
      </c>
      <c r="F48" s="170"/>
      <c r="G48" s="171">
        <f>ROUND(E48*F48,2)</f>
        <v>0</v>
      </c>
      <c r="H48" s="170">
        <v>0</v>
      </c>
      <c r="I48" s="171">
        <f>ROUND(E48*H48,2)</f>
        <v>0</v>
      </c>
      <c r="J48" s="170">
        <v>676</v>
      </c>
      <c r="K48" s="171">
        <f>ROUND(E48*J48,2)</f>
        <v>12.26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 t="s">
        <v>579</v>
      </c>
      <c r="S48" s="171" t="s">
        <v>169</v>
      </c>
      <c r="T48" s="172" t="s">
        <v>187</v>
      </c>
      <c r="U48" s="158">
        <v>1.47</v>
      </c>
      <c r="V48" s="158">
        <f>ROUND(E48*U48,2)</f>
        <v>0.03</v>
      </c>
      <c r="W48" s="158"/>
      <c r="X48" s="158" t="s">
        <v>574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575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56" t="s">
        <v>883</v>
      </c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191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6">
        <v>20</v>
      </c>
      <c r="B50" s="167" t="s">
        <v>884</v>
      </c>
      <c r="C50" s="176" t="s">
        <v>885</v>
      </c>
      <c r="D50" s="168" t="s">
        <v>168</v>
      </c>
      <c r="E50" s="169">
        <v>1</v>
      </c>
      <c r="F50" s="170"/>
      <c r="G50" s="171">
        <f>ROUND(E50*F50,2)</f>
        <v>0</v>
      </c>
      <c r="H50" s="170">
        <v>0</v>
      </c>
      <c r="I50" s="171">
        <f>ROUND(E50*H50,2)</f>
        <v>0</v>
      </c>
      <c r="J50" s="170">
        <v>1500</v>
      </c>
      <c r="K50" s="171">
        <f>ROUND(E50*J50,2)</f>
        <v>1500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169</v>
      </c>
      <c r="T50" s="172" t="s">
        <v>170</v>
      </c>
      <c r="U50" s="158">
        <v>0</v>
      </c>
      <c r="V50" s="158">
        <f>ROUND(E50*U50,2)</f>
        <v>0</v>
      </c>
      <c r="W50" s="158"/>
      <c r="X50" s="158" t="s">
        <v>52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179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45" outlineLevel="1" x14ac:dyDescent="0.2">
      <c r="A51" s="156"/>
      <c r="B51" s="157"/>
      <c r="C51" s="247" t="s">
        <v>886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173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3" t="str">
        <f>C51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887</v>
      </c>
      <c r="D52" s="180"/>
      <c r="E52" s="181">
        <v>1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193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0" t="s">
        <v>164</v>
      </c>
      <c r="B53" s="161" t="s">
        <v>105</v>
      </c>
      <c r="C53" s="175" t="s">
        <v>106</v>
      </c>
      <c r="D53" s="162"/>
      <c r="E53" s="163"/>
      <c r="F53" s="164"/>
      <c r="G53" s="164">
        <f>SUMIF(AG54:AG101,"&lt;&gt;NOR",G54:G101)</f>
        <v>0</v>
      </c>
      <c r="H53" s="164"/>
      <c r="I53" s="164">
        <f>SUM(I54:I101)</f>
        <v>14544.29</v>
      </c>
      <c r="J53" s="164"/>
      <c r="K53" s="164">
        <f>SUM(K54:K101)</f>
        <v>16122.139999999998</v>
      </c>
      <c r="L53" s="164"/>
      <c r="M53" s="164">
        <f>SUM(M54:M101)</f>
        <v>0</v>
      </c>
      <c r="N53" s="164"/>
      <c r="O53" s="164">
        <f>SUM(O54:O101)</f>
        <v>0.04</v>
      </c>
      <c r="P53" s="164"/>
      <c r="Q53" s="164">
        <f>SUM(Q54:Q101)</f>
        <v>0</v>
      </c>
      <c r="R53" s="164"/>
      <c r="S53" s="164"/>
      <c r="T53" s="165"/>
      <c r="U53" s="159"/>
      <c r="V53" s="159">
        <f>SUM(V54:V101)</f>
        <v>36.61</v>
      </c>
      <c r="W53" s="159"/>
      <c r="X53" s="159"/>
      <c r="AG53" t="s">
        <v>165</v>
      </c>
    </row>
    <row r="54" spans="1:60" outlineLevel="1" x14ac:dyDescent="0.2">
      <c r="A54" s="182">
        <v>21</v>
      </c>
      <c r="B54" s="183" t="s">
        <v>888</v>
      </c>
      <c r="C54" s="190" t="s">
        <v>889</v>
      </c>
      <c r="D54" s="184" t="s">
        <v>185</v>
      </c>
      <c r="E54" s="185">
        <v>3</v>
      </c>
      <c r="F54" s="186"/>
      <c r="G54" s="187">
        <f>ROUND(E54*F54,2)</f>
        <v>0</v>
      </c>
      <c r="H54" s="186">
        <v>180.54</v>
      </c>
      <c r="I54" s="187">
        <f>ROUND(E54*H54,2)</f>
        <v>541.62</v>
      </c>
      <c r="J54" s="186">
        <v>355.46</v>
      </c>
      <c r="K54" s="187">
        <f>ROUND(E54*J54,2)</f>
        <v>1066.3800000000001</v>
      </c>
      <c r="L54" s="187">
        <v>21</v>
      </c>
      <c r="M54" s="187">
        <f>G54*(1+L54/100)</f>
        <v>0</v>
      </c>
      <c r="N54" s="187">
        <v>1.3500000000000001E-3</v>
      </c>
      <c r="O54" s="187">
        <f>ROUND(E54*N54,2)</f>
        <v>0</v>
      </c>
      <c r="P54" s="187">
        <v>0</v>
      </c>
      <c r="Q54" s="187">
        <f>ROUND(E54*P54,2)</f>
        <v>0</v>
      </c>
      <c r="R54" s="187" t="s">
        <v>579</v>
      </c>
      <c r="S54" s="187" t="s">
        <v>169</v>
      </c>
      <c r="T54" s="188" t="s">
        <v>187</v>
      </c>
      <c r="U54" s="158">
        <v>0.754</v>
      </c>
      <c r="V54" s="158">
        <f>ROUND(E54*U54,2)</f>
        <v>2.2599999999999998</v>
      </c>
      <c r="W54" s="158"/>
      <c r="X54" s="158" t="s">
        <v>188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66">
        <v>22</v>
      </c>
      <c r="B55" s="167" t="s">
        <v>890</v>
      </c>
      <c r="C55" s="176" t="s">
        <v>891</v>
      </c>
      <c r="D55" s="168" t="s">
        <v>236</v>
      </c>
      <c r="E55" s="169">
        <v>8</v>
      </c>
      <c r="F55" s="170"/>
      <c r="G55" s="171">
        <f>ROUND(E55*F55,2)</f>
        <v>0</v>
      </c>
      <c r="H55" s="170">
        <v>61.72</v>
      </c>
      <c r="I55" s="171">
        <f>ROUND(E55*H55,2)</f>
        <v>493.76</v>
      </c>
      <c r="J55" s="170">
        <v>237.28</v>
      </c>
      <c r="K55" s="171">
        <f>ROUND(E55*J55,2)</f>
        <v>1898.24</v>
      </c>
      <c r="L55" s="171">
        <v>21</v>
      </c>
      <c r="M55" s="171">
        <f>G55*(1+L55/100)</f>
        <v>0</v>
      </c>
      <c r="N55" s="171">
        <v>4.6000000000000001E-4</v>
      </c>
      <c r="O55" s="171">
        <f>ROUND(E55*N55,2)</f>
        <v>0</v>
      </c>
      <c r="P55" s="171">
        <v>0</v>
      </c>
      <c r="Q55" s="171">
        <f>ROUND(E55*P55,2)</f>
        <v>0</v>
      </c>
      <c r="R55" s="171" t="s">
        <v>579</v>
      </c>
      <c r="S55" s="171" t="s">
        <v>169</v>
      </c>
      <c r="T55" s="172" t="s">
        <v>187</v>
      </c>
      <c r="U55" s="158">
        <v>0.52200000000000002</v>
      </c>
      <c r="V55" s="158">
        <f>ROUND(E55*U55,2)</f>
        <v>4.18</v>
      </c>
      <c r="W55" s="158"/>
      <c r="X55" s="158" t="s">
        <v>188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56" t="s">
        <v>892</v>
      </c>
      <c r="D56" s="257"/>
      <c r="E56" s="257"/>
      <c r="F56" s="257"/>
      <c r="G56" s="257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191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58" t="s">
        <v>893</v>
      </c>
      <c r="D57" s="259"/>
      <c r="E57" s="259"/>
      <c r="F57" s="259"/>
      <c r="G57" s="259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173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58" t="s">
        <v>658</v>
      </c>
      <c r="D58" s="259"/>
      <c r="E58" s="259"/>
      <c r="F58" s="259"/>
      <c r="G58" s="259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173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9" t="s">
        <v>894</v>
      </c>
      <c r="D59" s="180"/>
      <c r="E59" s="181">
        <v>4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193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9" t="s">
        <v>895</v>
      </c>
      <c r="D60" s="180"/>
      <c r="E60" s="181">
        <v>4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193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66">
        <v>23</v>
      </c>
      <c r="B61" s="167" t="s">
        <v>896</v>
      </c>
      <c r="C61" s="176" t="s">
        <v>897</v>
      </c>
      <c r="D61" s="168" t="s">
        <v>236</v>
      </c>
      <c r="E61" s="169">
        <v>10</v>
      </c>
      <c r="F61" s="170"/>
      <c r="G61" s="171">
        <f>ROUND(E61*F61,2)</f>
        <v>0</v>
      </c>
      <c r="H61" s="170">
        <v>92.04</v>
      </c>
      <c r="I61" s="171">
        <f>ROUND(E61*H61,2)</f>
        <v>920.4</v>
      </c>
      <c r="J61" s="170">
        <v>280.95999999999998</v>
      </c>
      <c r="K61" s="171">
        <f>ROUND(E61*J61,2)</f>
        <v>2809.6</v>
      </c>
      <c r="L61" s="171">
        <v>21</v>
      </c>
      <c r="M61" s="171">
        <f>G61*(1+L61/100)</f>
        <v>0</v>
      </c>
      <c r="N61" s="171">
        <v>5.8E-4</v>
      </c>
      <c r="O61" s="171">
        <f>ROUND(E61*N61,2)</f>
        <v>0.01</v>
      </c>
      <c r="P61" s="171">
        <v>0</v>
      </c>
      <c r="Q61" s="171">
        <f>ROUND(E61*P61,2)</f>
        <v>0</v>
      </c>
      <c r="R61" s="171" t="s">
        <v>579</v>
      </c>
      <c r="S61" s="171" t="s">
        <v>169</v>
      </c>
      <c r="T61" s="172" t="s">
        <v>187</v>
      </c>
      <c r="U61" s="158">
        <v>0.6159</v>
      </c>
      <c r="V61" s="158">
        <f>ROUND(E61*U61,2)</f>
        <v>6.16</v>
      </c>
      <c r="W61" s="158"/>
      <c r="X61" s="158" t="s">
        <v>188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56" t="s">
        <v>892</v>
      </c>
      <c r="D62" s="257"/>
      <c r="E62" s="257"/>
      <c r="F62" s="257"/>
      <c r="G62" s="257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191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58" t="s">
        <v>893</v>
      </c>
      <c r="D63" s="259"/>
      <c r="E63" s="259"/>
      <c r="F63" s="259"/>
      <c r="G63" s="259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173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58" t="s">
        <v>658</v>
      </c>
      <c r="D64" s="259"/>
      <c r="E64" s="259"/>
      <c r="F64" s="259"/>
      <c r="G64" s="259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173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894</v>
      </c>
      <c r="D65" s="180"/>
      <c r="E65" s="181">
        <v>4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193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9" t="s">
        <v>895</v>
      </c>
      <c r="D66" s="180"/>
      <c r="E66" s="181">
        <v>4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193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9" t="s">
        <v>898</v>
      </c>
      <c r="D67" s="180"/>
      <c r="E67" s="181">
        <v>2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193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66">
        <v>24</v>
      </c>
      <c r="B68" s="167" t="s">
        <v>899</v>
      </c>
      <c r="C68" s="176" t="s">
        <v>900</v>
      </c>
      <c r="D68" s="168" t="s">
        <v>236</v>
      </c>
      <c r="E68" s="169">
        <v>10</v>
      </c>
      <c r="F68" s="170"/>
      <c r="G68" s="171">
        <f>ROUND(E68*F68,2)</f>
        <v>0</v>
      </c>
      <c r="H68" s="170">
        <v>137.16999999999999</v>
      </c>
      <c r="I68" s="171">
        <f>ROUND(E68*H68,2)</f>
        <v>1371.7</v>
      </c>
      <c r="J68" s="170">
        <v>174.33</v>
      </c>
      <c r="K68" s="171">
        <f>ROUND(E68*J68,2)</f>
        <v>1743.3</v>
      </c>
      <c r="L68" s="171">
        <v>21</v>
      </c>
      <c r="M68" s="171">
        <f>G68*(1+L68/100)</f>
        <v>0</v>
      </c>
      <c r="N68" s="171">
        <v>6.8999999999999997E-4</v>
      </c>
      <c r="O68" s="171">
        <f>ROUND(E68*N68,2)</f>
        <v>0.01</v>
      </c>
      <c r="P68" s="171">
        <v>0</v>
      </c>
      <c r="Q68" s="171">
        <f>ROUND(E68*P68,2)</f>
        <v>0</v>
      </c>
      <c r="R68" s="171" t="s">
        <v>579</v>
      </c>
      <c r="S68" s="171" t="s">
        <v>169</v>
      </c>
      <c r="T68" s="172" t="s">
        <v>187</v>
      </c>
      <c r="U68" s="158">
        <v>0.33279999999999998</v>
      </c>
      <c r="V68" s="158">
        <f>ROUND(E68*U68,2)</f>
        <v>3.33</v>
      </c>
      <c r="W68" s="158"/>
      <c r="X68" s="158" t="s">
        <v>188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56" t="s">
        <v>892</v>
      </c>
      <c r="D69" s="257"/>
      <c r="E69" s="257"/>
      <c r="F69" s="257"/>
      <c r="G69" s="257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191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58" t="s">
        <v>901</v>
      </c>
      <c r="D70" s="259"/>
      <c r="E70" s="259"/>
      <c r="F70" s="259"/>
      <c r="G70" s="259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173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58" t="s">
        <v>658</v>
      </c>
      <c r="D71" s="259"/>
      <c r="E71" s="259"/>
      <c r="F71" s="259"/>
      <c r="G71" s="259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173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9" t="s">
        <v>902</v>
      </c>
      <c r="D72" s="180"/>
      <c r="E72" s="181">
        <v>5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193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9" t="s">
        <v>903</v>
      </c>
      <c r="D73" s="180"/>
      <c r="E73" s="181">
        <v>5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193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6">
        <v>25</v>
      </c>
      <c r="B74" s="167" t="s">
        <v>904</v>
      </c>
      <c r="C74" s="176" t="s">
        <v>905</v>
      </c>
      <c r="D74" s="168" t="s">
        <v>236</v>
      </c>
      <c r="E74" s="169">
        <v>4</v>
      </c>
      <c r="F74" s="170"/>
      <c r="G74" s="171">
        <f>ROUND(E74*F74,2)</f>
        <v>0</v>
      </c>
      <c r="H74" s="170">
        <v>27.38</v>
      </c>
      <c r="I74" s="171">
        <f>ROUND(E74*H74,2)</f>
        <v>109.52</v>
      </c>
      <c r="J74" s="170">
        <v>57.22</v>
      </c>
      <c r="K74" s="171">
        <f>ROUND(E74*J74,2)</f>
        <v>228.88</v>
      </c>
      <c r="L74" s="171">
        <v>21</v>
      </c>
      <c r="M74" s="171">
        <f>G74*(1+L74/100)</f>
        <v>0</v>
      </c>
      <c r="N74" s="171">
        <v>4.0000000000000003E-5</v>
      </c>
      <c r="O74" s="171">
        <f>ROUND(E74*N74,2)</f>
        <v>0</v>
      </c>
      <c r="P74" s="171">
        <v>0</v>
      </c>
      <c r="Q74" s="171">
        <f>ROUND(E74*P74,2)</f>
        <v>0</v>
      </c>
      <c r="R74" s="171" t="s">
        <v>579</v>
      </c>
      <c r="S74" s="171" t="s">
        <v>169</v>
      </c>
      <c r="T74" s="172" t="s">
        <v>187</v>
      </c>
      <c r="U74" s="158">
        <v>0.129</v>
      </c>
      <c r="V74" s="158">
        <f>ROUND(E74*U74,2)</f>
        <v>0.52</v>
      </c>
      <c r="W74" s="158"/>
      <c r="X74" s="158" t="s">
        <v>188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47" t="s">
        <v>906</v>
      </c>
      <c r="D75" s="248"/>
      <c r="E75" s="248"/>
      <c r="F75" s="248"/>
      <c r="G75" s="24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173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26</v>
      </c>
      <c r="B76" s="167" t="s">
        <v>907</v>
      </c>
      <c r="C76" s="176" t="s">
        <v>908</v>
      </c>
      <c r="D76" s="168" t="s">
        <v>236</v>
      </c>
      <c r="E76" s="169">
        <v>4</v>
      </c>
      <c r="F76" s="170"/>
      <c r="G76" s="171">
        <f>ROUND(E76*F76,2)</f>
        <v>0</v>
      </c>
      <c r="H76" s="170">
        <v>30.38</v>
      </c>
      <c r="I76" s="171">
        <f>ROUND(E76*H76,2)</f>
        <v>121.52</v>
      </c>
      <c r="J76" s="170">
        <v>57.22</v>
      </c>
      <c r="K76" s="171">
        <f>ROUND(E76*J76,2)</f>
        <v>228.88</v>
      </c>
      <c r="L76" s="171">
        <v>21</v>
      </c>
      <c r="M76" s="171">
        <f>G76*(1+L76/100)</f>
        <v>0</v>
      </c>
      <c r="N76" s="171">
        <v>8.0000000000000007E-5</v>
      </c>
      <c r="O76" s="171">
        <f>ROUND(E76*N76,2)</f>
        <v>0</v>
      </c>
      <c r="P76" s="171">
        <v>0</v>
      </c>
      <c r="Q76" s="171">
        <f>ROUND(E76*P76,2)</f>
        <v>0</v>
      </c>
      <c r="R76" s="171" t="s">
        <v>579</v>
      </c>
      <c r="S76" s="171" t="s">
        <v>169</v>
      </c>
      <c r="T76" s="172" t="s">
        <v>187</v>
      </c>
      <c r="U76" s="158">
        <v>0.129</v>
      </c>
      <c r="V76" s="158">
        <f>ROUND(E76*U76,2)</f>
        <v>0.52</v>
      </c>
      <c r="W76" s="158"/>
      <c r="X76" s="158" t="s">
        <v>188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47" t="s">
        <v>906</v>
      </c>
      <c r="D77" s="248"/>
      <c r="E77" s="248"/>
      <c r="F77" s="248"/>
      <c r="G77" s="24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173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6">
        <v>27</v>
      </c>
      <c r="B78" s="167" t="s">
        <v>909</v>
      </c>
      <c r="C78" s="176" t="s">
        <v>910</v>
      </c>
      <c r="D78" s="168" t="s">
        <v>236</v>
      </c>
      <c r="E78" s="169">
        <v>5</v>
      </c>
      <c r="F78" s="170"/>
      <c r="G78" s="171">
        <f>ROUND(E78*F78,2)</f>
        <v>0</v>
      </c>
      <c r="H78" s="170">
        <v>41.01</v>
      </c>
      <c r="I78" s="171">
        <f>ROUND(E78*H78,2)</f>
        <v>205.05</v>
      </c>
      <c r="J78" s="170">
        <v>62.99</v>
      </c>
      <c r="K78" s="171">
        <f>ROUND(E78*J78,2)</f>
        <v>314.95</v>
      </c>
      <c r="L78" s="171">
        <v>21</v>
      </c>
      <c r="M78" s="171">
        <f>G78*(1+L78/100)</f>
        <v>0</v>
      </c>
      <c r="N78" s="171">
        <v>6.0000000000000002E-5</v>
      </c>
      <c r="O78" s="171">
        <f>ROUND(E78*N78,2)</f>
        <v>0</v>
      </c>
      <c r="P78" s="171">
        <v>0</v>
      </c>
      <c r="Q78" s="171">
        <f>ROUND(E78*P78,2)</f>
        <v>0</v>
      </c>
      <c r="R78" s="171" t="s">
        <v>579</v>
      </c>
      <c r="S78" s="171" t="s">
        <v>169</v>
      </c>
      <c r="T78" s="172" t="s">
        <v>187</v>
      </c>
      <c r="U78" s="158">
        <v>0.14199999999999999</v>
      </c>
      <c r="V78" s="158">
        <f>ROUND(E78*U78,2)</f>
        <v>0.71</v>
      </c>
      <c r="W78" s="158"/>
      <c r="X78" s="158" t="s">
        <v>188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47" t="s">
        <v>906</v>
      </c>
      <c r="D79" s="248"/>
      <c r="E79" s="248"/>
      <c r="F79" s="248"/>
      <c r="G79" s="24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173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6">
        <v>28</v>
      </c>
      <c r="B80" s="167" t="s">
        <v>911</v>
      </c>
      <c r="C80" s="176" t="s">
        <v>912</v>
      </c>
      <c r="D80" s="168" t="s">
        <v>236</v>
      </c>
      <c r="E80" s="169">
        <v>4</v>
      </c>
      <c r="F80" s="170"/>
      <c r="G80" s="171">
        <f>ROUND(E80*F80,2)</f>
        <v>0</v>
      </c>
      <c r="H80" s="170">
        <v>43.78</v>
      </c>
      <c r="I80" s="171">
        <f>ROUND(E80*H80,2)</f>
        <v>175.12</v>
      </c>
      <c r="J80" s="170">
        <v>57.22</v>
      </c>
      <c r="K80" s="171">
        <f>ROUND(E80*J80,2)</f>
        <v>228.88</v>
      </c>
      <c r="L80" s="171">
        <v>21</v>
      </c>
      <c r="M80" s="171">
        <f>G80*(1+L80/100)</f>
        <v>0</v>
      </c>
      <c r="N80" s="171">
        <v>5.0000000000000002E-5</v>
      </c>
      <c r="O80" s="171">
        <f>ROUND(E80*N80,2)</f>
        <v>0</v>
      </c>
      <c r="P80" s="171">
        <v>0</v>
      </c>
      <c r="Q80" s="171">
        <f>ROUND(E80*P80,2)</f>
        <v>0</v>
      </c>
      <c r="R80" s="171" t="s">
        <v>579</v>
      </c>
      <c r="S80" s="171" t="s">
        <v>169</v>
      </c>
      <c r="T80" s="172" t="s">
        <v>187</v>
      </c>
      <c r="U80" s="158">
        <v>0.129</v>
      </c>
      <c r="V80" s="158">
        <f>ROUND(E80*U80,2)</f>
        <v>0.52</v>
      </c>
      <c r="W80" s="158"/>
      <c r="X80" s="158" t="s">
        <v>188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47" t="s">
        <v>906</v>
      </c>
      <c r="D81" s="248"/>
      <c r="E81" s="248"/>
      <c r="F81" s="248"/>
      <c r="G81" s="24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173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29</v>
      </c>
      <c r="B82" s="167" t="s">
        <v>913</v>
      </c>
      <c r="C82" s="176" t="s">
        <v>914</v>
      </c>
      <c r="D82" s="168" t="s">
        <v>236</v>
      </c>
      <c r="E82" s="169">
        <v>6</v>
      </c>
      <c r="F82" s="170"/>
      <c r="G82" s="171">
        <f>ROUND(E82*F82,2)</f>
        <v>0</v>
      </c>
      <c r="H82" s="170">
        <v>72.78</v>
      </c>
      <c r="I82" s="171">
        <f>ROUND(E82*H82,2)</f>
        <v>436.68</v>
      </c>
      <c r="J82" s="170">
        <v>57.22</v>
      </c>
      <c r="K82" s="171">
        <f>ROUND(E82*J82,2)</f>
        <v>343.32</v>
      </c>
      <c r="L82" s="171">
        <v>21</v>
      </c>
      <c r="M82" s="171">
        <f>G82*(1+L82/100)</f>
        <v>0</v>
      </c>
      <c r="N82" s="171">
        <v>9.0000000000000006E-5</v>
      </c>
      <c r="O82" s="171">
        <f>ROUND(E82*N82,2)</f>
        <v>0</v>
      </c>
      <c r="P82" s="171">
        <v>0</v>
      </c>
      <c r="Q82" s="171">
        <f>ROUND(E82*P82,2)</f>
        <v>0</v>
      </c>
      <c r="R82" s="171" t="s">
        <v>579</v>
      </c>
      <c r="S82" s="171" t="s">
        <v>169</v>
      </c>
      <c r="T82" s="172" t="s">
        <v>187</v>
      </c>
      <c r="U82" s="158">
        <v>0.129</v>
      </c>
      <c r="V82" s="158">
        <f>ROUND(E82*U82,2)</f>
        <v>0.77</v>
      </c>
      <c r="W82" s="158"/>
      <c r="X82" s="158" t="s">
        <v>188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47" t="s">
        <v>906</v>
      </c>
      <c r="D83" s="248"/>
      <c r="E83" s="248"/>
      <c r="F83" s="248"/>
      <c r="G83" s="24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173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66">
        <v>30</v>
      </c>
      <c r="B84" s="167" t="s">
        <v>915</v>
      </c>
      <c r="C84" s="176" t="s">
        <v>916</v>
      </c>
      <c r="D84" s="168" t="s">
        <v>236</v>
      </c>
      <c r="E84" s="169">
        <v>5</v>
      </c>
      <c r="F84" s="170"/>
      <c r="G84" s="171">
        <f>ROUND(E84*F84,2)</f>
        <v>0</v>
      </c>
      <c r="H84" s="170">
        <v>84.51</v>
      </c>
      <c r="I84" s="171">
        <f>ROUND(E84*H84,2)</f>
        <v>422.55</v>
      </c>
      <c r="J84" s="170">
        <v>62.99</v>
      </c>
      <c r="K84" s="171">
        <f>ROUND(E84*J84,2)</f>
        <v>314.95</v>
      </c>
      <c r="L84" s="171">
        <v>21</v>
      </c>
      <c r="M84" s="171">
        <f>G84*(1+L84/100)</f>
        <v>0</v>
      </c>
      <c r="N84" s="171">
        <v>8.0000000000000007E-5</v>
      </c>
      <c r="O84" s="171">
        <f>ROUND(E84*N84,2)</f>
        <v>0</v>
      </c>
      <c r="P84" s="171">
        <v>0</v>
      </c>
      <c r="Q84" s="171">
        <f>ROUND(E84*P84,2)</f>
        <v>0</v>
      </c>
      <c r="R84" s="171" t="s">
        <v>579</v>
      </c>
      <c r="S84" s="171" t="s">
        <v>169</v>
      </c>
      <c r="T84" s="172" t="s">
        <v>187</v>
      </c>
      <c r="U84" s="158">
        <v>0.14199999999999999</v>
      </c>
      <c r="V84" s="158">
        <f>ROUND(E84*U84,2)</f>
        <v>0.71</v>
      </c>
      <c r="W84" s="158"/>
      <c r="X84" s="158" t="s">
        <v>188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47" t="s">
        <v>906</v>
      </c>
      <c r="D85" s="248"/>
      <c r="E85" s="248"/>
      <c r="F85" s="248"/>
      <c r="G85" s="24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173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2">
        <v>31</v>
      </c>
      <c r="B86" s="183" t="s">
        <v>917</v>
      </c>
      <c r="C86" s="190" t="s">
        <v>918</v>
      </c>
      <c r="D86" s="184" t="s">
        <v>185</v>
      </c>
      <c r="E86" s="185">
        <v>7</v>
      </c>
      <c r="F86" s="186"/>
      <c r="G86" s="187">
        <f>ROUND(E86*F86,2)</f>
        <v>0</v>
      </c>
      <c r="H86" s="186">
        <v>0</v>
      </c>
      <c r="I86" s="187">
        <f>ROUND(E86*H86,2)</f>
        <v>0</v>
      </c>
      <c r="J86" s="186">
        <v>221</v>
      </c>
      <c r="K86" s="187">
        <f>ROUND(E86*J86,2)</f>
        <v>1547</v>
      </c>
      <c r="L86" s="187">
        <v>21</v>
      </c>
      <c r="M86" s="187">
        <f>G86*(1+L86/100)</f>
        <v>0</v>
      </c>
      <c r="N86" s="187">
        <v>0</v>
      </c>
      <c r="O86" s="187">
        <f>ROUND(E86*N86,2)</f>
        <v>0</v>
      </c>
      <c r="P86" s="187">
        <v>0</v>
      </c>
      <c r="Q86" s="187">
        <f>ROUND(E86*P86,2)</f>
        <v>0</v>
      </c>
      <c r="R86" s="187" t="s">
        <v>579</v>
      </c>
      <c r="S86" s="187" t="s">
        <v>169</v>
      </c>
      <c r="T86" s="188" t="s">
        <v>187</v>
      </c>
      <c r="U86" s="158">
        <v>0.42499999999999999</v>
      </c>
      <c r="V86" s="158">
        <f>ROUND(E86*U86,2)</f>
        <v>2.98</v>
      </c>
      <c r="W86" s="158"/>
      <c r="X86" s="158" t="s">
        <v>188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6">
        <v>32</v>
      </c>
      <c r="B87" s="167" t="s">
        <v>919</v>
      </c>
      <c r="C87" s="176" t="s">
        <v>920</v>
      </c>
      <c r="D87" s="168" t="s">
        <v>185</v>
      </c>
      <c r="E87" s="169">
        <v>6</v>
      </c>
      <c r="F87" s="170"/>
      <c r="G87" s="171">
        <f>ROUND(E87*F87,2)</f>
        <v>0</v>
      </c>
      <c r="H87" s="170">
        <v>0</v>
      </c>
      <c r="I87" s="171">
        <f>ROUND(E87*H87,2)</f>
        <v>0</v>
      </c>
      <c r="J87" s="170">
        <v>80.3</v>
      </c>
      <c r="K87" s="171">
        <f>ROUND(E87*J87,2)</f>
        <v>481.8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 t="s">
        <v>579</v>
      </c>
      <c r="S87" s="171" t="s">
        <v>169</v>
      </c>
      <c r="T87" s="172" t="s">
        <v>187</v>
      </c>
      <c r="U87" s="158">
        <v>0.16500000000000001</v>
      </c>
      <c r="V87" s="158">
        <f>ROUND(E87*U87,2)</f>
        <v>0.99</v>
      </c>
      <c r="W87" s="158"/>
      <c r="X87" s="158" t="s">
        <v>188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56" t="s">
        <v>921</v>
      </c>
      <c r="D88" s="257"/>
      <c r="E88" s="257"/>
      <c r="F88" s="257"/>
      <c r="G88" s="257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191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82">
        <v>33</v>
      </c>
      <c r="B89" s="183" t="s">
        <v>922</v>
      </c>
      <c r="C89" s="190" t="s">
        <v>923</v>
      </c>
      <c r="D89" s="184" t="s">
        <v>185</v>
      </c>
      <c r="E89" s="185">
        <v>3</v>
      </c>
      <c r="F89" s="186"/>
      <c r="G89" s="187">
        <f t="shared" ref="G89:G94" si="0">ROUND(E89*F89,2)</f>
        <v>0</v>
      </c>
      <c r="H89" s="186">
        <v>533.52</v>
      </c>
      <c r="I89" s="187">
        <f t="shared" ref="I89:I94" si="1">ROUND(E89*H89,2)</f>
        <v>1600.56</v>
      </c>
      <c r="J89" s="186">
        <v>110.48</v>
      </c>
      <c r="K89" s="187">
        <f t="shared" ref="K89:K94" si="2">ROUND(E89*J89,2)</f>
        <v>331.44</v>
      </c>
      <c r="L89" s="187">
        <v>21</v>
      </c>
      <c r="M89" s="187">
        <f t="shared" ref="M89:M94" si="3">G89*(1+L89/100)</f>
        <v>0</v>
      </c>
      <c r="N89" s="187">
        <v>5.6999999999999998E-4</v>
      </c>
      <c r="O89" s="187">
        <f t="shared" ref="O89:O94" si="4">ROUND(E89*N89,2)</f>
        <v>0</v>
      </c>
      <c r="P89" s="187">
        <v>0</v>
      </c>
      <c r="Q89" s="187">
        <f t="shared" ref="Q89:Q94" si="5">ROUND(E89*P89,2)</f>
        <v>0</v>
      </c>
      <c r="R89" s="187" t="s">
        <v>579</v>
      </c>
      <c r="S89" s="187" t="s">
        <v>169</v>
      </c>
      <c r="T89" s="188" t="s">
        <v>187</v>
      </c>
      <c r="U89" s="158">
        <v>0.22700000000000001</v>
      </c>
      <c r="V89" s="158">
        <f t="shared" ref="V89:V94" si="6">ROUND(E89*U89,2)</f>
        <v>0.68</v>
      </c>
      <c r="W89" s="158"/>
      <c r="X89" s="158" t="s">
        <v>188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82">
        <v>34</v>
      </c>
      <c r="B90" s="183" t="s">
        <v>924</v>
      </c>
      <c r="C90" s="190" t="s">
        <v>925</v>
      </c>
      <c r="D90" s="184" t="s">
        <v>185</v>
      </c>
      <c r="E90" s="185">
        <v>1</v>
      </c>
      <c r="F90" s="186"/>
      <c r="G90" s="187">
        <f t="shared" si="0"/>
        <v>0</v>
      </c>
      <c r="H90" s="186">
        <v>8107.17</v>
      </c>
      <c r="I90" s="187">
        <f t="shared" si="1"/>
        <v>8107.17</v>
      </c>
      <c r="J90" s="186">
        <v>697.83</v>
      </c>
      <c r="K90" s="187">
        <f t="shared" si="2"/>
        <v>697.83</v>
      </c>
      <c r="L90" s="187">
        <v>21</v>
      </c>
      <c r="M90" s="187">
        <f t="shared" si="3"/>
        <v>0</v>
      </c>
      <c r="N90" s="187">
        <v>1.4999999999999999E-2</v>
      </c>
      <c r="O90" s="187">
        <f t="shared" si="4"/>
        <v>0.02</v>
      </c>
      <c r="P90" s="187">
        <v>0</v>
      </c>
      <c r="Q90" s="187">
        <f t="shared" si="5"/>
        <v>0</v>
      </c>
      <c r="R90" s="187" t="s">
        <v>579</v>
      </c>
      <c r="S90" s="187" t="s">
        <v>169</v>
      </c>
      <c r="T90" s="188" t="s">
        <v>187</v>
      </c>
      <c r="U90" s="158">
        <v>1.6439999999999999</v>
      </c>
      <c r="V90" s="158">
        <f t="shared" si="6"/>
        <v>1.64</v>
      </c>
      <c r="W90" s="158"/>
      <c r="X90" s="158" t="s">
        <v>188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2">
        <v>35</v>
      </c>
      <c r="B91" s="183" t="s">
        <v>926</v>
      </c>
      <c r="C91" s="190" t="s">
        <v>927</v>
      </c>
      <c r="D91" s="184" t="s">
        <v>185</v>
      </c>
      <c r="E91" s="185">
        <v>1</v>
      </c>
      <c r="F91" s="186"/>
      <c r="G91" s="187">
        <f t="shared" si="0"/>
        <v>0</v>
      </c>
      <c r="H91" s="186">
        <v>0</v>
      </c>
      <c r="I91" s="187">
        <f t="shared" si="1"/>
        <v>0</v>
      </c>
      <c r="J91" s="186">
        <v>225.5</v>
      </c>
      <c r="K91" s="187">
        <f t="shared" si="2"/>
        <v>225.5</v>
      </c>
      <c r="L91" s="187">
        <v>21</v>
      </c>
      <c r="M91" s="187">
        <f t="shared" si="3"/>
        <v>0</v>
      </c>
      <c r="N91" s="187">
        <v>0</v>
      </c>
      <c r="O91" s="187">
        <f t="shared" si="4"/>
        <v>0</v>
      </c>
      <c r="P91" s="187">
        <v>0</v>
      </c>
      <c r="Q91" s="187">
        <f t="shared" si="5"/>
        <v>0</v>
      </c>
      <c r="R91" s="187" t="s">
        <v>579</v>
      </c>
      <c r="S91" s="187" t="s">
        <v>169</v>
      </c>
      <c r="T91" s="188" t="s">
        <v>187</v>
      </c>
      <c r="U91" s="158">
        <v>0.29060000000000002</v>
      </c>
      <c r="V91" s="158">
        <f t="shared" si="6"/>
        <v>0.28999999999999998</v>
      </c>
      <c r="W91" s="158"/>
      <c r="X91" s="158" t="s">
        <v>188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2">
        <v>36</v>
      </c>
      <c r="B92" s="183" t="s">
        <v>928</v>
      </c>
      <c r="C92" s="190" t="s">
        <v>929</v>
      </c>
      <c r="D92" s="184" t="s">
        <v>185</v>
      </c>
      <c r="E92" s="185">
        <v>1</v>
      </c>
      <c r="F92" s="186"/>
      <c r="G92" s="187">
        <f t="shared" si="0"/>
        <v>0</v>
      </c>
      <c r="H92" s="186">
        <v>0</v>
      </c>
      <c r="I92" s="187">
        <f t="shared" si="1"/>
        <v>0</v>
      </c>
      <c r="J92" s="186">
        <v>102.5</v>
      </c>
      <c r="K92" s="187">
        <f t="shared" si="2"/>
        <v>102.5</v>
      </c>
      <c r="L92" s="187">
        <v>21</v>
      </c>
      <c r="M92" s="187">
        <f t="shared" si="3"/>
        <v>0</v>
      </c>
      <c r="N92" s="187">
        <v>0</v>
      </c>
      <c r="O92" s="187">
        <f t="shared" si="4"/>
        <v>0</v>
      </c>
      <c r="P92" s="187">
        <v>0</v>
      </c>
      <c r="Q92" s="187">
        <f t="shared" si="5"/>
        <v>0</v>
      </c>
      <c r="R92" s="187" t="s">
        <v>579</v>
      </c>
      <c r="S92" s="187" t="s">
        <v>169</v>
      </c>
      <c r="T92" s="188" t="s">
        <v>187</v>
      </c>
      <c r="U92" s="158">
        <v>0.1321</v>
      </c>
      <c r="V92" s="158">
        <f t="shared" si="6"/>
        <v>0.13</v>
      </c>
      <c r="W92" s="158"/>
      <c r="X92" s="158" t="s">
        <v>188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2">
        <v>37</v>
      </c>
      <c r="B93" s="183" t="s">
        <v>930</v>
      </c>
      <c r="C93" s="190" t="s">
        <v>931</v>
      </c>
      <c r="D93" s="184" t="s">
        <v>185</v>
      </c>
      <c r="E93" s="185">
        <v>1</v>
      </c>
      <c r="F93" s="186"/>
      <c r="G93" s="187">
        <f t="shared" si="0"/>
        <v>0</v>
      </c>
      <c r="H93" s="186">
        <v>0</v>
      </c>
      <c r="I93" s="187">
        <f t="shared" si="1"/>
        <v>0</v>
      </c>
      <c r="J93" s="186">
        <v>205</v>
      </c>
      <c r="K93" s="187">
        <f t="shared" si="2"/>
        <v>205</v>
      </c>
      <c r="L93" s="187">
        <v>21</v>
      </c>
      <c r="M93" s="187">
        <f t="shared" si="3"/>
        <v>0</v>
      </c>
      <c r="N93" s="187">
        <v>0</v>
      </c>
      <c r="O93" s="187">
        <f t="shared" si="4"/>
        <v>0</v>
      </c>
      <c r="P93" s="187">
        <v>0</v>
      </c>
      <c r="Q93" s="187">
        <f t="shared" si="5"/>
        <v>0</v>
      </c>
      <c r="R93" s="187" t="s">
        <v>579</v>
      </c>
      <c r="S93" s="187" t="s">
        <v>169</v>
      </c>
      <c r="T93" s="188" t="s">
        <v>187</v>
      </c>
      <c r="U93" s="158">
        <v>0.26419999999999999</v>
      </c>
      <c r="V93" s="158">
        <f t="shared" si="6"/>
        <v>0.26</v>
      </c>
      <c r="W93" s="158"/>
      <c r="X93" s="158" t="s">
        <v>188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66">
        <v>38</v>
      </c>
      <c r="B94" s="167" t="s">
        <v>932</v>
      </c>
      <c r="C94" s="176" t="s">
        <v>933</v>
      </c>
      <c r="D94" s="168" t="s">
        <v>236</v>
      </c>
      <c r="E94" s="169">
        <v>21</v>
      </c>
      <c r="F94" s="170"/>
      <c r="G94" s="171">
        <f t="shared" si="0"/>
        <v>0</v>
      </c>
      <c r="H94" s="170">
        <v>0.21</v>
      </c>
      <c r="I94" s="171">
        <f t="shared" si="1"/>
        <v>4.41</v>
      </c>
      <c r="J94" s="170">
        <v>14.09</v>
      </c>
      <c r="K94" s="171">
        <f t="shared" si="2"/>
        <v>295.89</v>
      </c>
      <c r="L94" s="171">
        <v>21</v>
      </c>
      <c r="M94" s="171">
        <f t="shared" si="3"/>
        <v>0</v>
      </c>
      <c r="N94" s="171">
        <v>0</v>
      </c>
      <c r="O94" s="171">
        <f t="shared" si="4"/>
        <v>0</v>
      </c>
      <c r="P94" s="171">
        <v>0</v>
      </c>
      <c r="Q94" s="171">
        <f t="shared" si="5"/>
        <v>0</v>
      </c>
      <c r="R94" s="171" t="s">
        <v>579</v>
      </c>
      <c r="S94" s="171" t="s">
        <v>169</v>
      </c>
      <c r="T94" s="172" t="s">
        <v>187</v>
      </c>
      <c r="U94" s="158">
        <v>2.9000000000000001E-2</v>
      </c>
      <c r="V94" s="158">
        <f t="shared" si="6"/>
        <v>0.61</v>
      </c>
      <c r="W94" s="158"/>
      <c r="X94" s="158" t="s">
        <v>188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47" t="s">
        <v>934</v>
      </c>
      <c r="D95" s="248"/>
      <c r="E95" s="248"/>
      <c r="F95" s="248"/>
      <c r="G95" s="24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173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9" t="s">
        <v>935</v>
      </c>
      <c r="D96" s="180"/>
      <c r="E96" s="181">
        <v>21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193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66">
        <v>39</v>
      </c>
      <c r="B97" s="167" t="s">
        <v>936</v>
      </c>
      <c r="C97" s="176" t="s">
        <v>937</v>
      </c>
      <c r="D97" s="168" t="s">
        <v>236</v>
      </c>
      <c r="E97" s="169">
        <v>21</v>
      </c>
      <c r="F97" s="170"/>
      <c r="G97" s="171">
        <f>ROUND(E97*F97,2)</f>
        <v>0</v>
      </c>
      <c r="H97" s="170">
        <v>1.63</v>
      </c>
      <c r="I97" s="171">
        <f>ROUND(E97*H97,2)</f>
        <v>34.229999999999997</v>
      </c>
      <c r="J97" s="170">
        <v>30.17</v>
      </c>
      <c r="K97" s="171">
        <f>ROUND(E97*J97,2)</f>
        <v>633.57000000000005</v>
      </c>
      <c r="L97" s="171">
        <v>21</v>
      </c>
      <c r="M97" s="171">
        <f>G97*(1+L97/100)</f>
        <v>0</v>
      </c>
      <c r="N97" s="171">
        <v>1.0000000000000001E-5</v>
      </c>
      <c r="O97" s="171">
        <f>ROUND(E97*N97,2)</f>
        <v>0</v>
      </c>
      <c r="P97" s="171">
        <v>0</v>
      </c>
      <c r="Q97" s="171">
        <f>ROUND(E97*P97,2)</f>
        <v>0</v>
      </c>
      <c r="R97" s="171" t="s">
        <v>579</v>
      </c>
      <c r="S97" s="171" t="s">
        <v>169</v>
      </c>
      <c r="T97" s="172" t="s">
        <v>187</v>
      </c>
      <c r="U97" s="158">
        <v>6.2E-2</v>
      </c>
      <c r="V97" s="158">
        <f>ROUND(E97*U97,2)</f>
        <v>1.3</v>
      </c>
      <c r="W97" s="158"/>
      <c r="X97" s="158" t="s">
        <v>188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247" t="s">
        <v>938</v>
      </c>
      <c r="D98" s="248"/>
      <c r="E98" s="248"/>
      <c r="F98" s="248"/>
      <c r="G98" s="24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173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2">
        <v>40</v>
      </c>
      <c r="B99" s="183" t="s">
        <v>939</v>
      </c>
      <c r="C99" s="190" t="s">
        <v>940</v>
      </c>
      <c r="D99" s="184" t="s">
        <v>448</v>
      </c>
      <c r="E99" s="185">
        <v>8</v>
      </c>
      <c r="F99" s="186"/>
      <c r="G99" s="187">
        <f>ROUND(E99*F99,2)</f>
        <v>0</v>
      </c>
      <c r="H99" s="186">
        <v>0</v>
      </c>
      <c r="I99" s="187">
        <f>ROUND(E99*H99,2)</f>
        <v>0</v>
      </c>
      <c r="J99" s="186">
        <v>300</v>
      </c>
      <c r="K99" s="187">
        <f>ROUND(E99*J99,2)</f>
        <v>2400</v>
      </c>
      <c r="L99" s="187">
        <v>21</v>
      </c>
      <c r="M99" s="187">
        <f>G99*(1+L99/100)</f>
        <v>0</v>
      </c>
      <c r="N99" s="187">
        <v>0</v>
      </c>
      <c r="O99" s="187">
        <f>ROUND(E99*N99,2)</f>
        <v>0</v>
      </c>
      <c r="P99" s="187">
        <v>0</v>
      </c>
      <c r="Q99" s="187">
        <f>ROUND(E99*P99,2)</f>
        <v>0</v>
      </c>
      <c r="R99" s="187"/>
      <c r="S99" s="187" t="s">
        <v>449</v>
      </c>
      <c r="T99" s="188" t="s">
        <v>170</v>
      </c>
      <c r="U99" s="158">
        <v>1</v>
      </c>
      <c r="V99" s="158">
        <f>ROUND(E99*U99,2)</f>
        <v>8</v>
      </c>
      <c r="W99" s="158"/>
      <c r="X99" s="158" t="s">
        <v>188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66">
        <v>41</v>
      </c>
      <c r="B100" s="167" t="s">
        <v>941</v>
      </c>
      <c r="C100" s="176" t="s">
        <v>942</v>
      </c>
      <c r="D100" s="168" t="s">
        <v>205</v>
      </c>
      <c r="E100" s="169">
        <v>3.9269999999999999E-2</v>
      </c>
      <c r="F100" s="170"/>
      <c r="G100" s="171">
        <f>ROUND(E100*F100,2)</f>
        <v>0</v>
      </c>
      <c r="H100" s="170">
        <v>0</v>
      </c>
      <c r="I100" s="171">
        <f>ROUND(E100*H100,2)</f>
        <v>0</v>
      </c>
      <c r="J100" s="170">
        <v>617</v>
      </c>
      <c r="K100" s="171">
        <f>ROUND(E100*J100,2)</f>
        <v>24.23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 t="s">
        <v>579</v>
      </c>
      <c r="S100" s="171" t="s">
        <v>169</v>
      </c>
      <c r="T100" s="172" t="s">
        <v>187</v>
      </c>
      <c r="U100" s="158">
        <v>1.327</v>
      </c>
      <c r="V100" s="158">
        <f>ROUND(E100*U100,2)</f>
        <v>0.05</v>
      </c>
      <c r="W100" s="158"/>
      <c r="X100" s="158" t="s">
        <v>574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575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56" t="s">
        <v>943</v>
      </c>
      <c r="D101" s="257"/>
      <c r="E101" s="257"/>
      <c r="F101" s="257"/>
      <c r="G101" s="257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191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">
      <c r="A102" s="160" t="s">
        <v>164</v>
      </c>
      <c r="B102" s="161" t="s">
        <v>107</v>
      </c>
      <c r="C102" s="175" t="s">
        <v>108</v>
      </c>
      <c r="D102" s="162"/>
      <c r="E102" s="163"/>
      <c r="F102" s="164"/>
      <c r="G102" s="164">
        <f>SUMIF(AG103:AG123,"&lt;&gt;NOR",G103:G123)</f>
        <v>0</v>
      </c>
      <c r="H102" s="164"/>
      <c r="I102" s="164">
        <f>SUM(I103:I123)</f>
        <v>22553.07</v>
      </c>
      <c r="J102" s="164"/>
      <c r="K102" s="164">
        <f>SUM(K103:K123)</f>
        <v>3591.44</v>
      </c>
      <c r="L102" s="164"/>
      <c r="M102" s="164">
        <f>SUM(M103:M123)</f>
        <v>0</v>
      </c>
      <c r="N102" s="164"/>
      <c r="O102" s="164">
        <f>SUM(O103:O123)</f>
        <v>0.18000000000000002</v>
      </c>
      <c r="P102" s="164"/>
      <c r="Q102" s="164">
        <f>SUM(Q103:Q123)</f>
        <v>0</v>
      </c>
      <c r="R102" s="164"/>
      <c r="S102" s="164"/>
      <c r="T102" s="165"/>
      <c r="U102" s="159"/>
      <c r="V102" s="159">
        <f>SUM(V103:V123)</f>
        <v>7.660000000000001</v>
      </c>
      <c r="W102" s="159"/>
      <c r="X102" s="159"/>
      <c r="AG102" t="s">
        <v>165</v>
      </c>
    </row>
    <row r="103" spans="1:60" ht="22.5" outlineLevel="1" x14ac:dyDescent="0.2">
      <c r="A103" s="166">
        <v>42</v>
      </c>
      <c r="B103" s="167" t="s">
        <v>944</v>
      </c>
      <c r="C103" s="176" t="s">
        <v>945</v>
      </c>
      <c r="D103" s="168" t="s">
        <v>185</v>
      </c>
      <c r="E103" s="169">
        <v>2</v>
      </c>
      <c r="F103" s="170"/>
      <c r="G103" s="171">
        <f>ROUND(E103*F103,2)</f>
        <v>0</v>
      </c>
      <c r="H103" s="170">
        <v>5774.53</v>
      </c>
      <c r="I103" s="171">
        <f>ROUND(E103*H103,2)</f>
        <v>11549.06</v>
      </c>
      <c r="J103" s="170">
        <v>480.47</v>
      </c>
      <c r="K103" s="171">
        <f>ROUND(E103*J103,2)</f>
        <v>960.94</v>
      </c>
      <c r="L103" s="171">
        <v>21</v>
      </c>
      <c r="M103" s="171">
        <f>G103*(1+L103/100)</f>
        <v>0</v>
      </c>
      <c r="N103" s="171">
        <v>7.1459999999999996E-2</v>
      </c>
      <c r="O103" s="171">
        <f>ROUND(E103*N103,2)</f>
        <v>0.14000000000000001</v>
      </c>
      <c r="P103" s="171">
        <v>0</v>
      </c>
      <c r="Q103" s="171">
        <f>ROUND(E103*P103,2)</f>
        <v>0</v>
      </c>
      <c r="R103" s="171" t="s">
        <v>579</v>
      </c>
      <c r="S103" s="171" t="s">
        <v>169</v>
      </c>
      <c r="T103" s="172" t="s">
        <v>187</v>
      </c>
      <c r="U103" s="158">
        <v>1.0580000000000001</v>
      </c>
      <c r="V103" s="158">
        <f>ROUND(E103*U103,2)</f>
        <v>2.12</v>
      </c>
      <c r="W103" s="158"/>
      <c r="X103" s="158" t="s">
        <v>188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256" t="s">
        <v>946</v>
      </c>
      <c r="D104" s="257"/>
      <c r="E104" s="257"/>
      <c r="F104" s="257"/>
      <c r="G104" s="257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191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258" t="s">
        <v>947</v>
      </c>
      <c r="D105" s="259"/>
      <c r="E105" s="259"/>
      <c r="F105" s="259"/>
      <c r="G105" s="259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173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9" t="s">
        <v>948</v>
      </c>
      <c r="D106" s="180"/>
      <c r="E106" s="181">
        <v>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193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2">
        <v>43</v>
      </c>
      <c r="B107" s="183" t="s">
        <v>949</v>
      </c>
      <c r="C107" s="190" t="s">
        <v>950</v>
      </c>
      <c r="D107" s="184" t="s">
        <v>597</v>
      </c>
      <c r="E107" s="185">
        <v>1</v>
      </c>
      <c r="F107" s="186"/>
      <c r="G107" s="187">
        <f>ROUND(E107*F107,2)</f>
        <v>0</v>
      </c>
      <c r="H107" s="186">
        <v>420.75</v>
      </c>
      <c r="I107" s="187">
        <f>ROUND(E107*H107,2)</f>
        <v>420.75</v>
      </c>
      <c r="J107" s="186">
        <v>649.25</v>
      </c>
      <c r="K107" s="187">
        <f>ROUND(E107*J107,2)</f>
        <v>649.25</v>
      </c>
      <c r="L107" s="187">
        <v>21</v>
      </c>
      <c r="M107" s="187">
        <f>G107*(1+L107/100)</f>
        <v>0</v>
      </c>
      <c r="N107" s="187">
        <v>1.8600000000000001E-3</v>
      </c>
      <c r="O107" s="187">
        <f>ROUND(E107*N107,2)</f>
        <v>0</v>
      </c>
      <c r="P107" s="187">
        <v>0</v>
      </c>
      <c r="Q107" s="187">
        <f>ROUND(E107*P107,2)</f>
        <v>0</v>
      </c>
      <c r="R107" s="187" t="s">
        <v>579</v>
      </c>
      <c r="S107" s="187" t="s">
        <v>169</v>
      </c>
      <c r="T107" s="188" t="s">
        <v>187</v>
      </c>
      <c r="U107" s="158">
        <v>1.3340000000000001</v>
      </c>
      <c r="V107" s="158">
        <f>ROUND(E107*U107,2)</f>
        <v>1.33</v>
      </c>
      <c r="W107" s="158"/>
      <c r="X107" s="158" t="s">
        <v>188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66">
        <v>44</v>
      </c>
      <c r="B108" s="167" t="s">
        <v>951</v>
      </c>
      <c r="C108" s="176" t="s">
        <v>952</v>
      </c>
      <c r="D108" s="168" t="s">
        <v>597</v>
      </c>
      <c r="E108" s="169">
        <v>1</v>
      </c>
      <c r="F108" s="170"/>
      <c r="G108" s="171">
        <f>ROUND(E108*F108,2)</f>
        <v>0</v>
      </c>
      <c r="H108" s="170">
        <v>95.29</v>
      </c>
      <c r="I108" s="171">
        <f>ROUND(E108*H108,2)</f>
        <v>95.29</v>
      </c>
      <c r="J108" s="170">
        <v>731.71</v>
      </c>
      <c r="K108" s="171">
        <f>ROUND(E108*J108,2)</f>
        <v>731.71</v>
      </c>
      <c r="L108" s="171">
        <v>21</v>
      </c>
      <c r="M108" s="171">
        <f>G108*(1+L108/100)</f>
        <v>0</v>
      </c>
      <c r="N108" s="171">
        <v>1.41E-3</v>
      </c>
      <c r="O108" s="171">
        <f>ROUND(E108*N108,2)</f>
        <v>0</v>
      </c>
      <c r="P108" s="171">
        <v>0</v>
      </c>
      <c r="Q108" s="171">
        <f>ROUND(E108*P108,2)</f>
        <v>0</v>
      </c>
      <c r="R108" s="171" t="s">
        <v>579</v>
      </c>
      <c r="S108" s="171" t="s">
        <v>169</v>
      </c>
      <c r="T108" s="172" t="s">
        <v>187</v>
      </c>
      <c r="U108" s="158">
        <v>1.575</v>
      </c>
      <c r="V108" s="158">
        <f>ROUND(E108*U108,2)</f>
        <v>1.58</v>
      </c>
      <c r="W108" s="158"/>
      <c r="X108" s="158" t="s">
        <v>188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47" t="s">
        <v>953</v>
      </c>
      <c r="D109" s="248"/>
      <c r="E109" s="248"/>
      <c r="F109" s="248"/>
      <c r="G109" s="24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173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9" t="s">
        <v>954</v>
      </c>
      <c r="D110" s="180"/>
      <c r="E110" s="181">
        <v>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193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2">
        <v>45</v>
      </c>
      <c r="B111" s="183" t="s">
        <v>955</v>
      </c>
      <c r="C111" s="190" t="s">
        <v>956</v>
      </c>
      <c r="D111" s="184" t="s">
        <v>597</v>
      </c>
      <c r="E111" s="185">
        <v>2</v>
      </c>
      <c r="F111" s="186"/>
      <c r="G111" s="187">
        <f>ROUND(E111*F111,2)</f>
        <v>0</v>
      </c>
      <c r="H111" s="186">
        <v>148.66</v>
      </c>
      <c r="I111" s="187">
        <f>ROUND(E111*H111,2)</f>
        <v>297.32</v>
      </c>
      <c r="J111" s="186">
        <v>60.34</v>
      </c>
      <c r="K111" s="187">
        <f>ROUND(E111*J111,2)</f>
        <v>120.68</v>
      </c>
      <c r="L111" s="187">
        <v>21</v>
      </c>
      <c r="M111" s="187">
        <f>G111*(1+L111/100)</f>
        <v>0</v>
      </c>
      <c r="N111" s="187">
        <v>2.4000000000000001E-4</v>
      </c>
      <c r="O111" s="187">
        <f>ROUND(E111*N111,2)</f>
        <v>0</v>
      </c>
      <c r="P111" s="187">
        <v>0</v>
      </c>
      <c r="Q111" s="187">
        <f>ROUND(E111*P111,2)</f>
        <v>0</v>
      </c>
      <c r="R111" s="187" t="s">
        <v>579</v>
      </c>
      <c r="S111" s="187" t="s">
        <v>169</v>
      </c>
      <c r="T111" s="188" t="s">
        <v>187</v>
      </c>
      <c r="U111" s="158">
        <v>0.124</v>
      </c>
      <c r="V111" s="158">
        <f>ROUND(E111*U111,2)</f>
        <v>0.25</v>
      </c>
      <c r="W111" s="158"/>
      <c r="X111" s="158" t="s">
        <v>188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66">
        <v>46</v>
      </c>
      <c r="B112" s="167" t="s">
        <v>957</v>
      </c>
      <c r="C112" s="176" t="s">
        <v>958</v>
      </c>
      <c r="D112" s="168" t="s">
        <v>185</v>
      </c>
      <c r="E112" s="169">
        <v>1</v>
      </c>
      <c r="F112" s="170"/>
      <c r="G112" s="171">
        <f>ROUND(E112*F112,2)</f>
        <v>0</v>
      </c>
      <c r="H112" s="170">
        <v>5.95</v>
      </c>
      <c r="I112" s="171">
        <f>ROUND(E112*H112,2)</f>
        <v>5.95</v>
      </c>
      <c r="J112" s="170">
        <v>216.55</v>
      </c>
      <c r="K112" s="171">
        <f>ROUND(E112*J112,2)</f>
        <v>216.55</v>
      </c>
      <c r="L112" s="171">
        <v>21</v>
      </c>
      <c r="M112" s="171">
        <f>G112*(1+L112/100)</f>
        <v>0</v>
      </c>
      <c r="N112" s="171">
        <v>4.0000000000000003E-5</v>
      </c>
      <c r="O112" s="171">
        <f>ROUND(E112*N112,2)</f>
        <v>0</v>
      </c>
      <c r="P112" s="171">
        <v>0</v>
      </c>
      <c r="Q112" s="171">
        <f>ROUND(E112*P112,2)</f>
        <v>0</v>
      </c>
      <c r="R112" s="171" t="s">
        <v>579</v>
      </c>
      <c r="S112" s="171" t="s">
        <v>169</v>
      </c>
      <c r="T112" s="172" t="s">
        <v>187</v>
      </c>
      <c r="U112" s="158">
        <v>0.44500000000000001</v>
      </c>
      <c r="V112" s="158">
        <f>ROUND(E112*U112,2)</f>
        <v>0.45</v>
      </c>
      <c r="W112" s="158"/>
      <c r="X112" s="158" t="s">
        <v>188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9" t="s">
        <v>954</v>
      </c>
      <c r="D113" s="180"/>
      <c r="E113" s="181">
        <v>1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193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2">
        <v>47</v>
      </c>
      <c r="B114" s="183" t="s">
        <v>959</v>
      </c>
      <c r="C114" s="190" t="s">
        <v>960</v>
      </c>
      <c r="D114" s="184" t="s">
        <v>185</v>
      </c>
      <c r="E114" s="185">
        <v>2</v>
      </c>
      <c r="F114" s="186"/>
      <c r="G114" s="187">
        <f t="shared" ref="G114:G122" si="7">ROUND(E114*F114,2)</f>
        <v>0</v>
      </c>
      <c r="H114" s="186">
        <v>60.53</v>
      </c>
      <c r="I114" s="187">
        <f t="shared" ref="I114:I122" si="8">ROUND(E114*H114,2)</f>
        <v>121.06</v>
      </c>
      <c r="J114" s="186">
        <v>316.97000000000003</v>
      </c>
      <c r="K114" s="187">
        <f t="shared" ref="K114:K122" si="9">ROUND(E114*J114,2)</f>
        <v>633.94000000000005</v>
      </c>
      <c r="L114" s="187">
        <v>21</v>
      </c>
      <c r="M114" s="187">
        <f t="shared" ref="M114:M122" si="10">G114*(1+L114/100)</f>
        <v>0</v>
      </c>
      <c r="N114" s="187">
        <v>1.2999999999999999E-4</v>
      </c>
      <c r="O114" s="187">
        <f t="shared" ref="O114:O122" si="11">ROUND(E114*N114,2)</f>
        <v>0</v>
      </c>
      <c r="P114" s="187">
        <v>0</v>
      </c>
      <c r="Q114" s="187">
        <f t="shared" ref="Q114:Q122" si="12">ROUND(E114*P114,2)</f>
        <v>0</v>
      </c>
      <c r="R114" s="187" t="s">
        <v>579</v>
      </c>
      <c r="S114" s="187" t="s">
        <v>169</v>
      </c>
      <c r="T114" s="188" t="s">
        <v>187</v>
      </c>
      <c r="U114" s="158">
        <v>0.65500000000000003</v>
      </c>
      <c r="V114" s="158">
        <f t="shared" ref="V114:V122" si="13">ROUND(E114*U114,2)</f>
        <v>1.31</v>
      </c>
      <c r="W114" s="158"/>
      <c r="X114" s="158" t="s">
        <v>188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2">
        <v>48</v>
      </c>
      <c r="B115" s="183" t="s">
        <v>961</v>
      </c>
      <c r="C115" s="190" t="s">
        <v>962</v>
      </c>
      <c r="D115" s="184" t="s">
        <v>185</v>
      </c>
      <c r="E115" s="185">
        <v>2</v>
      </c>
      <c r="F115" s="186"/>
      <c r="G115" s="187">
        <f t="shared" si="7"/>
        <v>0</v>
      </c>
      <c r="H115" s="186">
        <v>16.32</v>
      </c>
      <c r="I115" s="187">
        <f t="shared" si="8"/>
        <v>32.64</v>
      </c>
      <c r="J115" s="186">
        <v>74.58</v>
      </c>
      <c r="K115" s="187">
        <f t="shared" si="9"/>
        <v>149.16</v>
      </c>
      <c r="L115" s="187">
        <v>21</v>
      </c>
      <c r="M115" s="187">
        <f t="shared" si="10"/>
        <v>0</v>
      </c>
      <c r="N115" s="187">
        <v>2.0000000000000002E-5</v>
      </c>
      <c r="O115" s="187">
        <f t="shared" si="11"/>
        <v>0</v>
      </c>
      <c r="P115" s="187">
        <v>0</v>
      </c>
      <c r="Q115" s="187">
        <f t="shared" si="12"/>
        <v>0</v>
      </c>
      <c r="R115" s="187" t="s">
        <v>579</v>
      </c>
      <c r="S115" s="187" t="s">
        <v>169</v>
      </c>
      <c r="T115" s="188" t="s">
        <v>187</v>
      </c>
      <c r="U115" s="158">
        <v>0.16800000000000001</v>
      </c>
      <c r="V115" s="158">
        <f t="shared" si="13"/>
        <v>0.34</v>
      </c>
      <c r="W115" s="158"/>
      <c r="X115" s="158" t="s">
        <v>188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82">
        <v>49</v>
      </c>
      <c r="B116" s="183" t="s">
        <v>963</v>
      </c>
      <c r="C116" s="190" t="s">
        <v>964</v>
      </c>
      <c r="D116" s="184" t="s">
        <v>185</v>
      </c>
      <c r="E116" s="185">
        <v>1</v>
      </c>
      <c r="F116" s="186"/>
      <c r="G116" s="187">
        <f t="shared" si="7"/>
        <v>0</v>
      </c>
      <c r="H116" s="186">
        <v>1527</v>
      </c>
      <c r="I116" s="187">
        <f t="shared" si="8"/>
        <v>1527</v>
      </c>
      <c r="J116" s="186">
        <v>0</v>
      </c>
      <c r="K116" s="187">
        <f t="shared" si="9"/>
        <v>0</v>
      </c>
      <c r="L116" s="187">
        <v>21</v>
      </c>
      <c r="M116" s="187">
        <f t="shared" si="10"/>
        <v>0</v>
      </c>
      <c r="N116" s="187">
        <v>1E-3</v>
      </c>
      <c r="O116" s="187">
        <f t="shared" si="11"/>
        <v>0</v>
      </c>
      <c r="P116" s="187">
        <v>0</v>
      </c>
      <c r="Q116" s="187">
        <f t="shared" si="12"/>
        <v>0</v>
      </c>
      <c r="R116" s="187" t="s">
        <v>309</v>
      </c>
      <c r="S116" s="187" t="s">
        <v>169</v>
      </c>
      <c r="T116" s="188" t="s">
        <v>187</v>
      </c>
      <c r="U116" s="158">
        <v>0</v>
      </c>
      <c r="V116" s="158">
        <f t="shared" si="13"/>
        <v>0</v>
      </c>
      <c r="W116" s="158"/>
      <c r="X116" s="158" t="s">
        <v>310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311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2">
        <v>50</v>
      </c>
      <c r="B117" s="183" t="s">
        <v>965</v>
      </c>
      <c r="C117" s="190" t="s">
        <v>966</v>
      </c>
      <c r="D117" s="184" t="s">
        <v>185</v>
      </c>
      <c r="E117" s="185">
        <v>2</v>
      </c>
      <c r="F117" s="186"/>
      <c r="G117" s="187">
        <f t="shared" si="7"/>
        <v>0</v>
      </c>
      <c r="H117" s="186">
        <v>1171</v>
      </c>
      <c r="I117" s="187">
        <f t="shared" si="8"/>
        <v>2342</v>
      </c>
      <c r="J117" s="186">
        <v>0</v>
      </c>
      <c r="K117" s="187">
        <f t="shared" si="9"/>
        <v>0</v>
      </c>
      <c r="L117" s="187">
        <v>21</v>
      </c>
      <c r="M117" s="187">
        <f t="shared" si="10"/>
        <v>0</v>
      </c>
      <c r="N117" s="187">
        <v>1.2999999999999999E-3</v>
      </c>
      <c r="O117" s="187">
        <f t="shared" si="11"/>
        <v>0</v>
      </c>
      <c r="P117" s="187">
        <v>0</v>
      </c>
      <c r="Q117" s="187">
        <f t="shared" si="12"/>
        <v>0</v>
      </c>
      <c r="R117" s="187" t="s">
        <v>309</v>
      </c>
      <c r="S117" s="187" t="s">
        <v>169</v>
      </c>
      <c r="T117" s="188" t="s">
        <v>187</v>
      </c>
      <c r="U117" s="158">
        <v>0</v>
      </c>
      <c r="V117" s="158">
        <f t="shared" si="13"/>
        <v>0</v>
      </c>
      <c r="W117" s="158"/>
      <c r="X117" s="158" t="s">
        <v>310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311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2">
        <v>51</v>
      </c>
      <c r="B118" s="183" t="s">
        <v>967</v>
      </c>
      <c r="C118" s="190" t="s">
        <v>968</v>
      </c>
      <c r="D118" s="184" t="s">
        <v>185</v>
      </c>
      <c r="E118" s="185">
        <v>2</v>
      </c>
      <c r="F118" s="186"/>
      <c r="G118" s="187">
        <f t="shared" si="7"/>
        <v>0</v>
      </c>
      <c r="H118" s="186">
        <v>394.5</v>
      </c>
      <c r="I118" s="187">
        <f t="shared" si="8"/>
        <v>789</v>
      </c>
      <c r="J118" s="186">
        <v>0</v>
      </c>
      <c r="K118" s="187">
        <f t="shared" si="9"/>
        <v>0</v>
      </c>
      <c r="L118" s="187">
        <v>21</v>
      </c>
      <c r="M118" s="187">
        <f t="shared" si="10"/>
        <v>0</v>
      </c>
      <c r="N118" s="187">
        <v>0</v>
      </c>
      <c r="O118" s="187">
        <f t="shared" si="11"/>
        <v>0</v>
      </c>
      <c r="P118" s="187">
        <v>0</v>
      </c>
      <c r="Q118" s="187">
        <f t="shared" si="12"/>
        <v>0</v>
      </c>
      <c r="R118" s="187" t="s">
        <v>309</v>
      </c>
      <c r="S118" s="187" t="s">
        <v>169</v>
      </c>
      <c r="T118" s="188" t="s">
        <v>187</v>
      </c>
      <c r="U118" s="158">
        <v>0</v>
      </c>
      <c r="V118" s="158">
        <f t="shared" si="13"/>
        <v>0</v>
      </c>
      <c r="W118" s="158"/>
      <c r="X118" s="158" t="s">
        <v>310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311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2">
        <v>52</v>
      </c>
      <c r="B119" s="183" t="s">
        <v>969</v>
      </c>
      <c r="C119" s="190" t="s">
        <v>970</v>
      </c>
      <c r="D119" s="184" t="s">
        <v>185</v>
      </c>
      <c r="E119" s="185">
        <v>1</v>
      </c>
      <c r="F119" s="186"/>
      <c r="G119" s="187">
        <f t="shared" si="7"/>
        <v>0</v>
      </c>
      <c r="H119" s="186">
        <v>689</v>
      </c>
      <c r="I119" s="187">
        <f t="shared" si="8"/>
        <v>689</v>
      </c>
      <c r="J119" s="186">
        <v>0</v>
      </c>
      <c r="K119" s="187">
        <f t="shared" si="9"/>
        <v>0</v>
      </c>
      <c r="L119" s="187">
        <v>21</v>
      </c>
      <c r="M119" s="187">
        <f t="shared" si="10"/>
        <v>0</v>
      </c>
      <c r="N119" s="187">
        <v>2.5000000000000001E-3</v>
      </c>
      <c r="O119" s="187">
        <f t="shared" si="11"/>
        <v>0</v>
      </c>
      <c r="P119" s="187">
        <v>0</v>
      </c>
      <c r="Q119" s="187">
        <f t="shared" si="12"/>
        <v>0</v>
      </c>
      <c r="R119" s="187" t="s">
        <v>309</v>
      </c>
      <c r="S119" s="187" t="s">
        <v>169</v>
      </c>
      <c r="T119" s="188" t="s">
        <v>187</v>
      </c>
      <c r="U119" s="158">
        <v>0</v>
      </c>
      <c r="V119" s="158">
        <f t="shared" si="13"/>
        <v>0</v>
      </c>
      <c r="W119" s="158"/>
      <c r="X119" s="158" t="s">
        <v>310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311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2">
        <v>53</v>
      </c>
      <c r="B120" s="183" t="s">
        <v>971</v>
      </c>
      <c r="C120" s="190" t="s">
        <v>972</v>
      </c>
      <c r="D120" s="184" t="s">
        <v>185</v>
      </c>
      <c r="E120" s="185">
        <v>1</v>
      </c>
      <c r="F120" s="186"/>
      <c r="G120" s="187">
        <f t="shared" si="7"/>
        <v>0</v>
      </c>
      <c r="H120" s="186">
        <v>959</v>
      </c>
      <c r="I120" s="187">
        <f t="shared" si="8"/>
        <v>959</v>
      </c>
      <c r="J120" s="186">
        <v>0</v>
      </c>
      <c r="K120" s="187">
        <f t="shared" si="9"/>
        <v>0</v>
      </c>
      <c r="L120" s="187">
        <v>21</v>
      </c>
      <c r="M120" s="187">
        <f t="shared" si="10"/>
        <v>0</v>
      </c>
      <c r="N120" s="187">
        <v>7.0000000000000001E-3</v>
      </c>
      <c r="O120" s="187">
        <f t="shared" si="11"/>
        <v>0.01</v>
      </c>
      <c r="P120" s="187">
        <v>0</v>
      </c>
      <c r="Q120" s="187">
        <f t="shared" si="12"/>
        <v>0</v>
      </c>
      <c r="R120" s="187" t="s">
        <v>309</v>
      </c>
      <c r="S120" s="187" t="s">
        <v>169</v>
      </c>
      <c r="T120" s="188" t="s">
        <v>187</v>
      </c>
      <c r="U120" s="158">
        <v>0</v>
      </c>
      <c r="V120" s="158">
        <f t="shared" si="13"/>
        <v>0</v>
      </c>
      <c r="W120" s="158"/>
      <c r="X120" s="158" t="s">
        <v>310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311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82">
        <v>54</v>
      </c>
      <c r="B121" s="183" t="s">
        <v>973</v>
      </c>
      <c r="C121" s="190" t="s">
        <v>974</v>
      </c>
      <c r="D121" s="184" t="s">
        <v>185</v>
      </c>
      <c r="E121" s="185">
        <v>1</v>
      </c>
      <c r="F121" s="186"/>
      <c r="G121" s="187">
        <f t="shared" si="7"/>
        <v>0</v>
      </c>
      <c r="H121" s="186">
        <v>3725</v>
      </c>
      <c r="I121" s="187">
        <f t="shared" si="8"/>
        <v>3725</v>
      </c>
      <c r="J121" s="186">
        <v>0</v>
      </c>
      <c r="K121" s="187">
        <f t="shared" si="9"/>
        <v>0</v>
      </c>
      <c r="L121" s="187">
        <v>21</v>
      </c>
      <c r="M121" s="187">
        <f t="shared" si="10"/>
        <v>0</v>
      </c>
      <c r="N121" s="187">
        <v>2.5000000000000001E-2</v>
      </c>
      <c r="O121" s="187">
        <f t="shared" si="11"/>
        <v>0.03</v>
      </c>
      <c r="P121" s="187">
        <v>0</v>
      </c>
      <c r="Q121" s="187">
        <f t="shared" si="12"/>
        <v>0</v>
      </c>
      <c r="R121" s="187" t="s">
        <v>309</v>
      </c>
      <c r="S121" s="187" t="s">
        <v>169</v>
      </c>
      <c r="T121" s="188" t="s">
        <v>187</v>
      </c>
      <c r="U121" s="158">
        <v>0</v>
      </c>
      <c r="V121" s="158">
        <f t="shared" si="13"/>
        <v>0</v>
      </c>
      <c r="W121" s="158"/>
      <c r="X121" s="158" t="s">
        <v>310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311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66">
        <v>55</v>
      </c>
      <c r="B122" s="167" t="s">
        <v>975</v>
      </c>
      <c r="C122" s="176" t="s">
        <v>976</v>
      </c>
      <c r="D122" s="168" t="s">
        <v>205</v>
      </c>
      <c r="E122" s="169">
        <v>0.18511</v>
      </c>
      <c r="F122" s="170"/>
      <c r="G122" s="171">
        <f t="shared" si="7"/>
        <v>0</v>
      </c>
      <c r="H122" s="170">
        <v>0</v>
      </c>
      <c r="I122" s="171">
        <f t="shared" si="8"/>
        <v>0</v>
      </c>
      <c r="J122" s="170">
        <v>698</v>
      </c>
      <c r="K122" s="171">
        <f t="shared" si="9"/>
        <v>129.21</v>
      </c>
      <c r="L122" s="171">
        <v>21</v>
      </c>
      <c r="M122" s="171">
        <f t="shared" si="10"/>
        <v>0</v>
      </c>
      <c r="N122" s="171">
        <v>0</v>
      </c>
      <c r="O122" s="171">
        <f t="shared" si="11"/>
        <v>0</v>
      </c>
      <c r="P122" s="171">
        <v>0</v>
      </c>
      <c r="Q122" s="171">
        <f t="shared" si="12"/>
        <v>0</v>
      </c>
      <c r="R122" s="171" t="s">
        <v>579</v>
      </c>
      <c r="S122" s="171" t="s">
        <v>169</v>
      </c>
      <c r="T122" s="172" t="s">
        <v>187</v>
      </c>
      <c r="U122" s="158">
        <v>1.5169999999999999</v>
      </c>
      <c r="V122" s="158">
        <f t="shared" si="13"/>
        <v>0.28000000000000003</v>
      </c>
      <c r="W122" s="158"/>
      <c r="X122" s="158" t="s">
        <v>574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575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56" t="s">
        <v>943</v>
      </c>
      <c r="D123" s="257"/>
      <c r="E123" s="257"/>
      <c r="F123" s="257"/>
      <c r="G123" s="257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191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">
      <c r="A124" s="160" t="s">
        <v>164</v>
      </c>
      <c r="B124" s="161" t="s">
        <v>118</v>
      </c>
      <c r="C124" s="175" t="s">
        <v>119</v>
      </c>
      <c r="D124" s="162"/>
      <c r="E124" s="163"/>
      <c r="F124" s="164"/>
      <c r="G124" s="164">
        <f>SUMIF(AG125:AG132,"&lt;&gt;NOR",G125:G132)</f>
        <v>0</v>
      </c>
      <c r="H124" s="164"/>
      <c r="I124" s="164">
        <f>SUM(I125:I132)</f>
        <v>304.73</v>
      </c>
      <c r="J124" s="164"/>
      <c r="K124" s="164">
        <f>SUM(K125:K132)</f>
        <v>331.85</v>
      </c>
      <c r="L124" s="164"/>
      <c r="M124" s="164">
        <f>SUM(M125:M132)</f>
        <v>0</v>
      </c>
      <c r="N124" s="164"/>
      <c r="O124" s="164">
        <f>SUM(O125:O132)</f>
        <v>0</v>
      </c>
      <c r="P124" s="164"/>
      <c r="Q124" s="164">
        <f>SUM(Q125:Q132)</f>
        <v>0</v>
      </c>
      <c r="R124" s="164"/>
      <c r="S124" s="164"/>
      <c r="T124" s="165"/>
      <c r="U124" s="159"/>
      <c r="V124" s="159">
        <f>SUM(V125:V132)</f>
        <v>0.72</v>
      </c>
      <c r="W124" s="159"/>
      <c r="X124" s="159"/>
      <c r="AG124" t="s">
        <v>165</v>
      </c>
    </row>
    <row r="125" spans="1:60" outlineLevel="1" x14ac:dyDescent="0.2">
      <c r="A125" s="166">
        <v>56</v>
      </c>
      <c r="B125" s="167" t="s">
        <v>977</v>
      </c>
      <c r="C125" s="176" t="s">
        <v>978</v>
      </c>
      <c r="D125" s="168" t="s">
        <v>236</v>
      </c>
      <c r="E125" s="169">
        <v>6</v>
      </c>
      <c r="F125" s="170"/>
      <c r="G125" s="171">
        <f>ROUND(E125*F125,2)</f>
        <v>0</v>
      </c>
      <c r="H125" s="170">
        <v>17.91</v>
      </c>
      <c r="I125" s="171">
        <f>ROUND(E125*H125,2)</f>
        <v>107.46</v>
      </c>
      <c r="J125" s="170">
        <v>6.09</v>
      </c>
      <c r="K125" s="171">
        <f>ROUND(E125*J125,2)</f>
        <v>36.54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 t="s">
        <v>425</v>
      </c>
      <c r="S125" s="171" t="s">
        <v>169</v>
      </c>
      <c r="T125" s="172" t="s">
        <v>187</v>
      </c>
      <c r="U125" s="158">
        <v>1.15E-2</v>
      </c>
      <c r="V125" s="158">
        <f>ROUND(E125*U125,2)</f>
        <v>7.0000000000000007E-2</v>
      </c>
      <c r="W125" s="158"/>
      <c r="X125" s="158" t="s">
        <v>188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56" t="s">
        <v>979</v>
      </c>
      <c r="D126" s="257"/>
      <c r="E126" s="257"/>
      <c r="F126" s="257"/>
      <c r="G126" s="257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191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66">
        <v>57</v>
      </c>
      <c r="B127" s="167" t="s">
        <v>980</v>
      </c>
      <c r="C127" s="176" t="s">
        <v>981</v>
      </c>
      <c r="D127" s="168" t="s">
        <v>982</v>
      </c>
      <c r="E127" s="169">
        <v>1.5</v>
      </c>
      <c r="F127" s="170"/>
      <c r="G127" s="171">
        <f>ROUND(E127*F127,2)</f>
        <v>0</v>
      </c>
      <c r="H127" s="170">
        <v>16.010000000000002</v>
      </c>
      <c r="I127" s="171">
        <f>ROUND(E127*H127,2)</f>
        <v>24.02</v>
      </c>
      <c r="J127" s="170">
        <v>195.49</v>
      </c>
      <c r="K127" s="171">
        <f>ROUND(E127*J127,2)</f>
        <v>293.24</v>
      </c>
      <c r="L127" s="171">
        <v>21</v>
      </c>
      <c r="M127" s="171">
        <f>G127*(1+L127/100)</f>
        <v>0</v>
      </c>
      <c r="N127" s="171">
        <v>6.0000000000000002E-5</v>
      </c>
      <c r="O127" s="171">
        <f>ROUND(E127*N127,2)</f>
        <v>0</v>
      </c>
      <c r="P127" s="171">
        <v>0</v>
      </c>
      <c r="Q127" s="171">
        <f>ROUND(E127*P127,2)</f>
        <v>0</v>
      </c>
      <c r="R127" s="171" t="s">
        <v>425</v>
      </c>
      <c r="S127" s="171" t="s">
        <v>169</v>
      </c>
      <c r="T127" s="172" t="s">
        <v>187</v>
      </c>
      <c r="U127" s="158">
        <v>0.42599999999999999</v>
      </c>
      <c r="V127" s="158">
        <f>ROUND(E127*U127,2)</f>
        <v>0.64</v>
      </c>
      <c r="W127" s="158"/>
      <c r="X127" s="158" t="s">
        <v>188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9" t="s">
        <v>983</v>
      </c>
      <c r="D128" s="180"/>
      <c r="E128" s="181">
        <v>1.5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193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6">
        <v>58</v>
      </c>
      <c r="B129" s="167" t="s">
        <v>984</v>
      </c>
      <c r="C129" s="176" t="s">
        <v>985</v>
      </c>
      <c r="D129" s="168" t="s">
        <v>982</v>
      </c>
      <c r="E129" s="169">
        <v>1.5</v>
      </c>
      <c r="F129" s="170"/>
      <c r="G129" s="171">
        <f>ROUND(E129*F129,2)</f>
        <v>0</v>
      </c>
      <c r="H129" s="170">
        <v>115.5</v>
      </c>
      <c r="I129" s="171">
        <f>ROUND(E129*H129,2)</f>
        <v>173.25</v>
      </c>
      <c r="J129" s="170">
        <v>0</v>
      </c>
      <c r="K129" s="171">
        <f>ROUND(E129*J129,2)</f>
        <v>0</v>
      </c>
      <c r="L129" s="171">
        <v>21</v>
      </c>
      <c r="M129" s="171">
        <f>G129*(1+L129/100)</f>
        <v>0</v>
      </c>
      <c r="N129" s="171">
        <v>1E-3</v>
      </c>
      <c r="O129" s="171">
        <f>ROUND(E129*N129,2)</f>
        <v>0</v>
      </c>
      <c r="P129" s="171">
        <v>0</v>
      </c>
      <c r="Q129" s="171">
        <f>ROUND(E129*P129,2)</f>
        <v>0</v>
      </c>
      <c r="R129" s="171" t="s">
        <v>309</v>
      </c>
      <c r="S129" s="171" t="s">
        <v>169</v>
      </c>
      <c r="T129" s="172" t="s">
        <v>187</v>
      </c>
      <c r="U129" s="158">
        <v>0</v>
      </c>
      <c r="V129" s="158">
        <f>ROUND(E129*U129,2)</f>
        <v>0</v>
      </c>
      <c r="W129" s="158"/>
      <c r="X129" s="158" t="s">
        <v>310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311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9" t="s">
        <v>986</v>
      </c>
      <c r="D130" s="180"/>
      <c r="E130" s="181">
        <v>1.5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193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66">
        <v>59</v>
      </c>
      <c r="B131" s="167" t="s">
        <v>987</v>
      </c>
      <c r="C131" s="176" t="s">
        <v>988</v>
      </c>
      <c r="D131" s="168" t="s">
        <v>205</v>
      </c>
      <c r="E131" s="169">
        <v>1.5900000000000001E-3</v>
      </c>
      <c r="F131" s="170"/>
      <c r="G131" s="171">
        <f>ROUND(E131*F131,2)</f>
        <v>0</v>
      </c>
      <c r="H131" s="170">
        <v>0</v>
      </c>
      <c r="I131" s="171">
        <f>ROUND(E131*H131,2)</f>
        <v>0</v>
      </c>
      <c r="J131" s="170">
        <v>1303</v>
      </c>
      <c r="K131" s="171">
        <f>ROUND(E131*J131,2)</f>
        <v>2.0699999999999998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 t="s">
        <v>425</v>
      </c>
      <c r="S131" s="171" t="s">
        <v>169</v>
      </c>
      <c r="T131" s="172" t="s">
        <v>187</v>
      </c>
      <c r="U131" s="158">
        <v>3.327</v>
      </c>
      <c r="V131" s="158">
        <f>ROUND(E131*U131,2)</f>
        <v>0.01</v>
      </c>
      <c r="W131" s="158"/>
      <c r="X131" s="158" t="s">
        <v>574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575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56" t="s">
        <v>665</v>
      </c>
      <c r="D132" s="257"/>
      <c r="E132" s="257"/>
      <c r="F132" s="257"/>
      <c r="G132" s="257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191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3"/>
      <c r="B133" s="4"/>
      <c r="C133" s="177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151</v>
      </c>
    </row>
    <row r="134" spans="1:60" x14ac:dyDescent="0.2">
      <c r="A134" s="152"/>
      <c r="B134" s="153" t="s">
        <v>29</v>
      </c>
      <c r="C134" s="178"/>
      <c r="D134" s="154"/>
      <c r="E134" s="155"/>
      <c r="F134" s="155"/>
      <c r="G134" s="174">
        <f>G8+G18+G23+G53+G102+G124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181</v>
      </c>
    </row>
    <row r="135" spans="1:60" x14ac:dyDescent="0.2">
      <c r="C135" s="179"/>
      <c r="D135" s="10"/>
      <c r="AG135" t="s">
        <v>182</v>
      </c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7">
    <mergeCell ref="C105:G105"/>
    <mergeCell ref="C109:G109"/>
    <mergeCell ref="C123:G123"/>
    <mergeCell ref="C126:G126"/>
    <mergeCell ref="C132:G132"/>
    <mergeCell ref="C104:G104"/>
    <mergeCell ref="C71:G71"/>
    <mergeCell ref="C75:G75"/>
    <mergeCell ref="C77:G77"/>
    <mergeCell ref="C79:G79"/>
    <mergeCell ref="C81:G81"/>
    <mergeCell ref="C83:G83"/>
    <mergeCell ref="C85:G85"/>
    <mergeCell ref="C88:G88"/>
    <mergeCell ref="C95:G95"/>
    <mergeCell ref="C98:G98"/>
    <mergeCell ref="C101:G101"/>
    <mergeCell ref="C70:G70"/>
    <mergeCell ref="C41:G41"/>
    <mergeCell ref="C43:G43"/>
    <mergeCell ref="C49:G49"/>
    <mergeCell ref="C51:G51"/>
    <mergeCell ref="C56:G56"/>
    <mergeCell ref="C57:G57"/>
    <mergeCell ref="C58:G58"/>
    <mergeCell ref="C62:G62"/>
    <mergeCell ref="C63:G63"/>
    <mergeCell ref="C64:G64"/>
    <mergeCell ref="C69:G69"/>
    <mergeCell ref="C39:G39"/>
    <mergeCell ref="C13:G13"/>
    <mergeCell ref="C16:G16"/>
    <mergeCell ref="C21:G21"/>
    <mergeCell ref="C27:G27"/>
    <mergeCell ref="C28:G28"/>
    <mergeCell ref="C30:G30"/>
    <mergeCell ref="C31:G31"/>
    <mergeCell ref="C33:G33"/>
    <mergeCell ref="C34:G34"/>
    <mergeCell ref="C36:G36"/>
    <mergeCell ref="C37:G37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5DF0-5BF1-43E7-9467-ACCB8CDFC1B8}">
  <sheetPr>
    <outlinePr summaryBelow="0"/>
  </sheetPr>
  <dimension ref="A1:BH5000"/>
  <sheetViews>
    <sheetView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1168</v>
      </c>
      <c r="B1" s="249"/>
      <c r="C1" s="249"/>
      <c r="D1" s="249"/>
      <c r="E1" s="249"/>
      <c r="F1" s="249"/>
      <c r="G1" s="249"/>
      <c r="AG1" t="s">
        <v>137</v>
      </c>
    </row>
    <row r="2" spans="1:60" ht="24.95" customHeight="1" x14ac:dyDescent="0.2">
      <c r="A2" s="141" t="s">
        <v>7</v>
      </c>
      <c r="B2" s="49" t="s">
        <v>42</v>
      </c>
      <c r="C2" s="250" t="s">
        <v>43</v>
      </c>
      <c r="D2" s="251"/>
      <c r="E2" s="251"/>
      <c r="F2" s="251"/>
      <c r="G2" s="252"/>
      <c r="AG2" t="s">
        <v>138</v>
      </c>
    </row>
    <row r="3" spans="1:60" ht="24.95" customHeight="1" x14ac:dyDescent="0.2">
      <c r="A3" s="141" t="s">
        <v>8</v>
      </c>
      <c r="B3" s="49" t="s">
        <v>55</v>
      </c>
      <c r="C3" s="250" t="s">
        <v>56</v>
      </c>
      <c r="D3" s="251"/>
      <c r="E3" s="251"/>
      <c r="F3" s="251"/>
      <c r="G3" s="252"/>
      <c r="AC3" s="123" t="s">
        <v>138</v>
      </c>
      <c r="AG3" t="s">
        <v>141</v>
      </c>
    </row>
    <row r="4" spans="1:60" ht="24.95" customHeight="1" x14ac:dyDescent="0.2">
      <c r="A4" s="142" t="s">
        <v>9</v>
      </c>
      <c r="B4" s="143" t="s">
        <v>61</v>
      </c>
      <c r="C4" s="253" t="s">
        <v>62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5" t="s">
        <v>143</v>
      </c>
      <c r="B6" s="147" t="s">
        <v>144</v>
      </c>
      <c r="C6" s="147" t="s">
        <v>145</v>
      </c>
      <c r="D6" s="146" t="s">
        <v>146</v>
      </c>
      <c r="E6" s="145" t="s">
        <v>147</v>
      </c>
      <c r="F6" s="144" t="s">
        <v>148</v>
      </c>
      <c r="G6" s="145" t="s">
        <v>29</v>
      </c>
      <c r="H6" s="148" t="s">
        <v>30</v>
      </c>
      <c r="I6" s="148" t="s">
        <v>149</v>
      </c>
      <c r="J6" s="148" t="s">
        <v>31</v>
      </c>
      <c r="K6" s="148" t="s">
        <v>150</v>
      </c>
      <c r="L6" s="148" t="s">
        <v>151</v>
      </c>
      <c r="M6" s="148" t="s">
        <v>152</v>
      </c>
      <c r="N6" s="148" t="s">
        <v>153</v>
      </c>
      <c r="O6" s="148" t="s">
        <v>154</v>
      </c>
      <c r="P6" s="148" t="s">
        <v>155</v>
      </c>
      <c r="Q6" s="148" t="s">
        <v>156</v>
      </c>
      <c r="R6" s="148" t="s">
        <v>157</v>
      </c>
      <c r="S6" s="148" t="s">
        <v>158</v>
      </c>
      <c r="T6" s="148" t="s">
        <v>159</v>
      </c>
      <c r="U6" s="148" t="s">
        <v>160</v>
      </c>
      <c r="V6" s="148" t="s">
        <v>161</v>
      </c>
      <c r="W6" s="148" t="s">
        <v>162</v>
      </c>
      <c r="X6" s="148" t="s">
        <v>163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164</v>
      </c>
      <c r="B8" s="161" t="s">
        <v>95</v>
      </c>
      <c r="C8" s="175" t="s">
        <v>96</v>
      </c>
      <c r="D8" s="162"/>
      <c r="E8" s="163"/>
      <c r="F8" s="164"/>
      <c r="G8" s="164">
        <f>SUMIF(AG9:AG14,"&lt;&gt;NOR",G9:G14)</f>
        <v>0</v>
      </c>
      <c r="H8" s="164"/>
      <c r="I8" s="164">
        <f>SUM(I9:I14)</f>
        <v>19</v>
      </c>
      <c r="J8" s="164"/>
      <c r="K8" s="164">
        <f>SUM(K9:K14)</f>
        <v>2158.6999999999998</v>
      </c>
      <c r="L8" s="164"/>
      <c r="M8" s="164">
        <f>SUM(M9:M14)</f>
        <v>0</v>
      </c>
      <c r="N8" s="164"/>
      <c r="O8" s="164">
        <f>SUM(O9:O14)</f>
        <v>0</v>
      </c>
      <c r="P8" s="164"/>
      <c r="Q8" s="164">
        <f>SUM(Q9:Q14)</f>
        <v>0.05</v>
      </c>
      <c r="R8" s="164"/>
      <c r="S8" s="164"/>
      <c r="T8" s="165"/>
      <c r="U8" s="159"/>
      <c r="V8" s="159">
        <f>SUM(V9:V14)</f>
        <v>4.75</v>
      </c>
      <c r="W8" s="159"/>
      <c r="X8" s="159"/>
      <c r="AG8" t="s">
        <v>165</v>
      </c>
    </row>
    <row r="9" spans="1:60" ht="33.75" outlineLevel="1" x14ac:dyDescent="0.2">
      <c r="A9" s="166">
        <v>1</v>
      </c>
      <c r="B9" s="167" t="s">
        <v>989</v>
      </c>
      <c r="C9" s="176" t="s">
        <v>990</v>
      </c>
      <c r="D9" s="168" t="s">
        <v>185</v>
      </c>
      <c r="E9" s="169">
        <v>1</v>
      </c>
      <c r="F9" s="170"/>
      <c r="G9" s="171">
        <f>ROUND(E9*F9,2)</f>
        <v>0</v>
      </c>
      <c r="H9" s="170">
        <v>7.7</v>
      </c>
      <c r="I9" s="171">
        <f>ROUND(E9*H9,2)</f>
        <v>7.7</v>
      </c>
      <c r="J9" s="170">
        <v>73.5</v>
      </c>
      <c r="K9" s="171">
        <f>ROUND(E9*J9,2)</f>
        <v>73.5</v>
      </c>
      <c r="L9" s="171">
        <v>21</v>
      </c>
      <c r="M9" s="171">
        <f>G9*(1+L9/100)</f>
        <v>0</v>
      </c>
      <c r="N9" s="171">
        <v>3.4000000000000002E-4</v>
      </c>
      <c r="O9" s="171">
        <f>ROUND(E9*N9,2)</f>
        <v>0</v>
      </c>
      <c r="P9" s="171">
        <v>2.5000000000000001E-2</v>
      </c>
      <c r="Q9" s="171">
        <f>ROUND(E9*P9,2)</f>
        <v>0.03</v>
      </c>
      <c r="R9" s="171" t="s">
        <v>470</v>
      </c>
      <c r="S9" s="171" t="s">
        <v>169</v>
      </c>
      <c r="T9" s="172" t="s">
        <v>187</v>
      </c>
      <c r="U9" s="158">
        <v>0.21299999999999999</v>
      </c>
      <c r="V9" s="158">
        <f>ROUND(E9*U9,2)</f>
        <v>0.21</v>
      </c>
      <c r="W9" s="158"/>
      <c r="X9" s="158" t="s">
        <v>188</v>
      </c>
      <c r="Y9" s="149"/>
      <c r="Z9" s="149"/>
      <c r="AA9" s="149"/>
      <c r="AB9" s="149"/>
      <c r="AC9" s="149"/>
      <c r="AD9" s="149"/>
      <c r="AE9" s="149"/>
      <c r="AF9" s="149"/>
      <c r="AG9" s="149" t="s">
        <v>189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56" t="s">
        <v>536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191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58" t="s">
        <v>537</v>
      </c>
      <c r="D11" s="259"/>
      <c r="E11" s="259"/>
      <c r="F11" s="259"/>
      <c r="G11" s="259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173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6">
        <v>2</v>
      </c>
      <c r="B12" s="167" t="s">
        <v>991</v>
      </c>
      <c r="C12" s="176" t="s">
        <v>992</v>
      </c>
      <c r="D12" s="168" t="s">
        <v>185</v>
      </c>
      <c r="E12" s="169">
        <v>1</v>
      </c>
      <c r="F12" s="170"/>
      <c r="G12" s="171">
        <f>ROUND(E12*F12,2)</f>
        <v>0</v>
      </c>
      <c r="H12" s="170">
        <v>11.3</v>
      </c>
      <c r="I12" s="171">
        <f>ROUND(E12*H12,2)</f>
        <v>11.3</v>
      </c>
      <c r="J12" s="170">
        <v>187.2</v>
      </c>
      <c r="K12" s="171">
        <f>ROUND(E12*J12,2)</f>
        <v>187.2</v>
      </c>
      <c r="L12" s="171">
        <v>21</v>
      </c>
      <c r="M12" s="171">
        <f>G12*(1+L12/100)</f>
        <v>0</v>
      </c>
      <c r="N12" s="171">
        <v>4.8999999999999998E-4</v>
      </c>
      <c r="O12" s="171">
        <f>ROUND(E12*N12,2)</f>
        <v>0</v>
      </c>
      <c r="P12" s="171">
        <v>1.4999999999999999E-2</v>
      </c>
      <c r="Q12" s="171">
        <f>ROUND(E12*P12,2)</f>
        <v>0.02</v>
      </c>
      <c r="R12" s="171" t="s">
        <v>470</v>
      </c>
      <c r="S12" s="171" t="s">
        <v>169</v>
      </c>
      <c r="T12" s="172" t="s">
        <v>187</v>
      </c>
      <c r="U12" s="158">
        <v>0.54200000000000004</v>
      </c>
      <c r="V12" s="158">
        <f>ROUND(E12*U12,2)</f>
        <v>0.54</v>
      </c>
      <c r="W12" s="158"/>
      <c r="X12" s="158" t="s">
        <v>188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47" t="s">
        <v>537</v>
      </c>
      <c r="D13" s="248"/>
      <c r="E13" s="248"/>
      <c r="F13" s="248"/>
      <c r="G13" s="24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173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2">
        <v>3</v>
      </c>
      <c r="B14" s="183" t="s">
        <v>993</v>
      </c>
      <c r="C14" s="190" t="s">
        <v>994</v>
      </c>
      <c r="D14" s="184" t="s">
        <v>448</v>
      </c>
      <c r="E14" s="185">
        <v>4</v>
      </c>
      <c r="F14" s="186"/>
      <c r="G14" s="187">
        <f>ROUND(E14*F14,2)</f>
        <v>0</v>
      </c>
      <c r="H14" s="186">
        <v>0</v>
      </c>
      <c r="I14" s="187">
        <f>ROUND(E14*H14,2)</f>
        <v>0</v>
      </c>
      <c r="J14" s="186">
        <v>474.5</v>
      </c>
      <c r="K14" s="187">
        <f>ROUND(E14*J14,2)</f>
        <v>1898</v>
      </c>
      <c r="L14" s="187">
        <v>21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 t="s">
        <v>995</v>
      </c>
      <c r="S14" s="187" t="s">
        <v>169</v>
      </c>
      <c r="T14" s="188" t="s">
        <v>187</v>
      </c>
      <c r="U14" s="158">
        <v>1</v>
      </c>
      <c r="V14" s="158">
        <f>ROUND(E14*U14,2)</f>
        <v>4</v>
      </c>
      <c r="W14" s="158"/>
      <c r="X14" s="158" t="s">
        <v>996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997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0" t="s">
        <v>164</v>
      </c>
      <c r="B15" s="161" t="s">
        <v>101</v>
      </c>
      <c r="C15" s="175" t="s">
        <v>102</v>
      </c>
      <c r="D15" s="162"/>
      <c r="E15" s="163"/>
      <c r="F15" s="164"/>
      <c r="G15" s="164">
        <f>SUMIF(AG16:AG21,"&lt;&gt;NOR",G16:G21)</f>
        <v>0</v>
      </c>
      <c r="H15" s="164"/>
      <c r="I15" s="164">
        <f>SUM(I16:I21)</f>
        <v>751.1</v>
      </c>
      <c r="J15" s="164"/>
      <c r="K15" s="164">
        <f>SUM(K16:K21)</f>
        <v>1025.8</v>
      </c>
      <c r="L15" s="164"/>
      <c r="M15" s="164">
        <f>SUM(M16:M21)</f>
        <v>0</v>
      </c>
      <c r="N15" s="164"/>
      <c r="O15" s="164">
        <f>SUM(O16:O21)</f>
        <v>0</v>
      </c>
      <c r="P15" s="164"/>
      <c r="Q15" s="164">
        <f>SUM(Q16:Q21)</f>
        <v>0</v>
      </c>
      <c r="R15" s="164"/>
      <c r="S15" s="164"/>
      <c r="T15" s="165"/>
      <c r="U15" s="159"/>
      <c r="V15" s="159">
        <f>SUM(V16:V21)</f>
        <v>2.31</v>
      </c>
      <c r="W15" s="159"/>
      <c r="X15" s="159"/>
      <c r="AG15" t="s">
        <v>165</v>
      </c>
    </row>
    <row r="16" spans="1:60" outlineLevel="1" x14ac:dyDescent="0.2">
      <c r="A16" s="182">
        <v>4</v>
      </c>
      <c r="B16" s="183" t="s">
        <v>998</v>
      </c>
      <c r="C16" s="190" t="s">
        <v>999</v>
      </c>
      <c r="D16" s="184" t="s">
        <v>236</v>
      </c>
      <c r="E16" s="185">
        <v>22</v>
      </c>
      <c r="F16" s="186"/>
      <c r="G16" s="187">
        <f>ROUND(E16*F16,2)</f>
        <v>0</v>
      </c>
      <c r="H16" s="186">
        <v>0</v>
      </c>
      <c r="I16" s="187">
        <f>ROUND(E16*H16,2)</f>
        <v>0</v>
      </c>
      <c r="J16" s="186">
        <v>46.6</v>
      </c>
      <c r="K16" s="187">
        <f>ROUND(E16*J16,2)</f>
        <v>1025.2</v>
      </c>
      <c r="L16" s="187">
        <v>21</v>
      </c>
      <c r="M16" s="187">
        <f>G16*(1+L16/100)</f>
        <v>0</v>
      </c>
      <c r="N16" s="187">
        <v>0</v>
      </c>
      <c r="O16" s="187">
        <f>ROUND(E16*N16,2)</f>
        <v>0</v>
      </c>
      <c r="P16" s="187">
        <v>0</v>
      </c>
      <c r="Q16" s="187">
        <f>ROUND(E16*P16,2)</f>
        <v>0</v>
      </c>
      <c r="R16" s="187" t="s">
        <v>579</v>
      </c>
      <c r="S16" s="187" t="s">
        <v>169</v>
      </c>
      <c r="T16" s="188" t="s">
        <v>187</v>
      </c>
      <c r="U16" s="158">
        <v>0.105</v>
      </c>
      <c r="V16" s="158">
        <f>ROUND(E16*U16,2)</f>
        <v>2.31</v>
      </c>
      <c r="W16" s="158"/>
      <c r="X16" s="158" t="s">
        <v>188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82">
        <v>5</v>
      </c>
      <c r="B17" s="183" t="s">
        <v>1000</v>
      </c>
      <c r="C17" s="190" t="s">
        <v>1001</v>
      </c>
      <c r="D17" s="184" t="s">
        <v>236</v>
      </c>
      <c r="E17" s="185">
        <v>22</v>
      </c>
      <c r="F17" s="186"/>
      <c r="G17" s="187">
        <f>ROUND(E17*F17,2)</f>
        <v>0</v>
      </c>
      <c r="H17" s="186">
        <v>28.5</v>
      </c>
      <c r="I17" s="187">
        <f>ROUND(E17*H17,2)</f>
        <v>627</v>
      </c>
      <c r="J17" s="186">
        <v>0</v>
      </c>
      <c r="K17" s="187">
        <f>ROUND(E17*J17,2)</f>
        <v>0</v>
      </c>
      <c r="L17" s="187">
        <v>21</v>
      </c>
      <c r="M17" s="187">
        <f>G17*(1+L17/100)</f>
        <v>0</v>
      </c>
      <c r="N17" s="187">
        <v>3.0000000000000001E-5</v>
      </c>
      <c r="O17" s="187">
        <f>ROUND(E17*N17,2)</f>
        <v>0</v>
      </c>
      <c r="P17" s="187">
        <v>0</v>
      </c>
      <c r="Q17" s="187">
        <f>ROUND(E17*P17,2)</f>
        <v>0</v>
      </c>
      <c r="R17" s="187" t="s">
        <v>309</v>
      </c>
      <c r="S17" s="187" t="s">
        <v>169</v>
      </c>
      <c r="T17" s="188" t="s">
        <v>187</v>
      </c>
      <c r="U17" s="158">
        <v>0</v>
      </c>
      <c r="V17" s="158">
        <f>ROUND(E17*U17,2)</f>
        <v>0</v>
      </c>
      <c r="W17" s="158"/>
      <c r="X17" s="158" t="s">
        <v>310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311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2">
        <v>6</v>
      </c>
      <c r="B18" s="183" t="s">
        <v>1002</v>
      </c>
      <c r="C18" s="190" t="s">
        <v>1003</v>
      </c>
      <c r="D18" s="184" t="s">
        <v>185</v>
      </c>
      <c r="E18" s="185">
        <v>100</v>
      </c>
      <c r="F18" s="186"/>
      <c r="G18" s="187">
        <f>ROUND(E18*F18,2)</f>
        <v>0</v>
      </c>
      <c r="H18" s="186">
        <v>0.52</v>
      </c>
      <c r="I18" s="187">
        <f>ROUND(E18*H18,2)</f>
        <v>52</v>
      </c>
      <c r="J18" s="186">
        <v>0</v>
      </c>
      <c r="K18" s="187">
        <f>ROUND(E18*J18,2)</f>
        <v>0</v>
      </c>
      <c r="L18" s="187">
        <v>21</v>
      </c>
      <c r="M18" s="187">
        <f>G18*(1+L18/100)</f>
        <v>0</v>
      </c>
      <c r="N18" s="187">
        <v>0</v>
      </c>
      <c r="O18" s="187">
        <f>ROUND(E18*N18,2)</f>
        <v>0</v>
      </c>
      <c r="P18" s="187">
        <v>0</v>
      </c>
      <c r="Q18" s="187">
        <f>ROUND(E18*P18,2)</f>
        <v>0</v>
      </c>
      <c r="R18" s="187" t="s">
        <v>309</v>
      </c>
      <c r="S18" s="187" t="s">
        <v>169</v>
      </c>
      <c r="T18" s="188" t="s">
        <v>187</v>
      </c>
      <c r="U18" s="158">
        <v>0</v>
      </c>
      <c r="V18" s="158">
        <f>ROUND(E18*U18,2)</f>
        <v>0</v>
      </c>
      <c r="W18" s="158"/>
      <c r="X18" s="158" t="s">
        <v>310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311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2">
        <v>7</v>
      </c>
      <c r="B19" s="183" t="s">
        <v>1004</v>
      </c>
      <c r="C19" s="190" t="s">
        <v>1005</v>
      </c>
      <c r="D19" s="184" t="s">
        <v>185</v>
      </c>
      <c r="E19" s="185">
        <v>1</v>
      </c>
      <c r="F19" s="186"/>
      <c r="G19" s="187">
        <f>ROUND(E19*F19,2)</f>
        <v>0</v>
      </c>
      <c r="H19" s="186">
        <v>72.099999999999994</v>
      </c>
      <c r="I19" s="187">
        <f>ROUND(E19*H19,2)</f>
        <v>72.099999999999994</v>
      </c>
      <c r="J19" s="186">
        <v>0</v>
      </c>
      <c r="K19" s="187">
        <f>ROUND(E19*J19,2)</f>
        <v>0</v>
      </c>
      <c r="L19" s="187">
        <v>21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7" t="s">
        <v>309</v>
      </c>
      <c r="S19" s="187" t="s">
        <v>169</v>
      </c>
      <c r="T19" s="188" t="s">
        <v>187</v>
      </c>
      <c r="U19" s="158">
        <v>0</v>
      </c>
      <c r="V19" s="158">
        <f>ROUND(E19*U19,2)</f>
        <v>0</v>
      </c>
      <c r="W19" s="158"/>
      <c r="X19" s="158" t="s">
        <v>310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311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6">
        <v>8</v>
      </c>
      <c r="B20" s="167" t="s">
        <v>663</v>
      </c>
      <c r="C20" s="176" t="s">
        <v>664</v>
      </c>
      <c r="D20" s="168" t="s">
        <v>205</v>
      </c>
      <c r="E20" s="169">
        <v>6.6E-4</v>
      </c>
      <c r="F20" s="170"/>
      <c r="G20" s="171">
        <f>ROUND(E20*F20,2)</f>
        <v>0</v>
      </c>
      <c r="H20" s="170">
        <v>0</v>
      </c>
      <c r="I20" s="171">
        <f>ROUND(E20*H20,2)</f>
        <v>0</v>
      </c>
      <c r="J20" s="170">
        <v>910</v>
      </c>
      <c r="K20" s="171">
        <f>ROUND(E20*J20,2)</f>
        <v>0.6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 t="s">
        <v>655</v>
      </c>
      <c r="S20" s="171" t="s">
        <v>169</v>
      </c>
      <c r="T20" s="172" t="s">
        <v>187</v>
      </c>
      <c r="U20" s="158">
        <v>1.74</v>
      </c>
      <c r="V20" s="158">
        <f>ROUND(E20*U20,2)</f>
        <v>0</v>
      </c>
      <c r="W20" s="158"/>
      <c r="X20" s="158" t="s">
        <v>574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575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56" t="s">
        <v>665</v>
      </c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191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0" t="s">
        <v>164</v>
      </c>
      <c r="B22" s="161" t="s">
        <v>110</v>
      </c>
      <c r="C22" s="175" t="s">
        <v>111</v>
      </c>
      <c r="D22" s="162"/>
      <c r="E22" s="163"/>
      <c r="F22" s="164"/>
      <c r="G22" s="164">
        <f>SUMIF(AG23:AG32,"&lt;&gt;NOR",G23:G32)</f>
        <v>0</v>
      </c>
      <c r="H22" s="164"/>
      <c r="I22" s="164">
        <f>SUM(I23:I32)</f>
        <v>4363.32</v>
      </c>
      <c r="J22" s="164"/>
      <c r="K22" s="164">
        <f>SUM(K23:K32)</f>
        <v>4640.95</v>
      </c>
      <c r="L22" s="164"/>
      <c r="M22" s="164">
        <f>SUM(M23:M32)</f>
        <v>0</v>
      </c>
      <c r="N22" s="164"/>
      <c r="O22" s="164">
        <f>SUM(O23:O32)</f>
        <v>0.02</v>
      </c>
      <c r="P22" s="164"/>
      <c r="Q22" s="164">
        <f>SUM(Q23:Q32)</f>
        <v>0</v>
      </c>
      <c r="R22" s="164"/>
      <c r="S22" s="164"/>
      <c r="T22" s="165"/>
      <c r="U22" s="159"/>
      <c r="V22" s="159">
        <f>SUM(V23:V32)</f>
        <v>9.0500000000000007</v>
      </c>
      <c r="W22" s="159"/>
      <c r="X22" s="159"/>
      <c r="AG22" t="s">
        <v>165</v>
      </c>
    </row>
    <row r="23" spans="1:60" ht="22.5" outlineLevel="1" x14ac:dyDescent="0.2">
      <c r="A23" s="182">
        <v>9</v>
      </c>
      <c r="B23" s="183" t="s">
        <v>1006</v>
      </c>
      <c r="C23" s="190" t="s">
        <v>1007</v>
      </c>
      <c r="D23" s="184" t="s">
        <v>185</v>
      </c>
      <c r="E23" s="185">
        <v>2</v>
      </c>
      <c r="F23" s="186"/>
      <c r="G23" s="187">
        <f>ROUND(E23*F23,2)</f>
        <v>0</v>
      </c>
      <c r="H23" s="186">
        <v>0</v>
      </c>
      <c r="I23" s="187">
        <f>ROUND(E23*H23,2)</f>
        <v>0</v>
      </c>
      <c r="J23" s="186">
        <v>115.5</v>
      </c>
      <c r="K23" s="187">
        <f>ROUND(E23*J23,2)</f>
        <v>231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7" t="s">
        <v>626</v>
      </c>
      <c r="S23" s="187" t="s">
        <v>169</v>
      </c>
      <c r="T23" s="188" t="s">
        <v>187</v>
      </c>
      <c r="U23" s="158">
        <v>0.23699999999999999</v>
      </c>
      <c r="V23" s="158">
        <f>ROUND(E23*U23,2)</f>
        <v>0.47</v>
      </c>
      <c r="W23" s="158"/>
      <c r="X23" s="158" t="s">
        <v>188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2">
        <v>10</v>
      </c>
      <c r="B24" s="183" t="s">
        <v>1008</v>
      </c>
      <c r="C24" s="190" t="s">
        <v>1009</v>
      </c>
      <c r="D24" s="184" t="s">
        <v>185</v>
      </c>
      <c r="E24" s="185">
        <v>2</v>
      </c>
      <c r="F24" s="186"/>
      <c r="G24" s="187">
        <f>ROUND(E24*F24,2)</f>
        <v>0</v>
      </c>
      <c r="H24" s="186">
        <v>28.28</v>
      </c>
      <c r="I24" s="187">
        <f>ROUND(E24*H24,2)</f>
        <v>56.56</v>
      </c>
      <c r="J24" s="186">
        <v>126.72</v>
      </c>
      <c r="K24" s="187">
        <f>ROUND(E24*J24,2)</f>
        <v>253.44</v>
      </c>
      <c r="L24" s="187">
        <v>21</v>
      </c>
      <c r="M24" s="187">
        <f>G24*(1+L24/100)</f>
        <v>0</v>
      </c>
      <c r="N24" s="187">
        <v>6.0000000000000002E-5</v>
      </c>
      <c r="O24" s="187">
        <f>ROUND(E24*N24,2)</f>
        <v>0</v>
      </c>
      <c r="P24" s="187">
        <v>0</v>
      </c>
      <c r="Q24" s="187">
        <f>ROUND(E24*P24,2)</f>
        <v>0</v>
      </c>
      <c r="R24" s="187" t="s">
        <v>626</v>
      </c>
      <c r="S24" s="187" t="s">
        <v>169</v>
      </c>
      <c r="T24" s="188" t="s">
        <v>187</v>
      </c>
      <c r="U24" s="158">
        <v>0.26</v>
      </c>
      <c r="V24" s="158">
        <f>ROUND(E24*U24,2)</f>
        <v>0.52</v>
      </c>
      <c r="W24" s="158"/>
      <c r="X24" s="158" t="s">
        <v>188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6">
        <v>11</v>
      </c>
      <c r="B25" s="167" t="s">
        <v>1010</v>
      </c>
      <c r="C25" s="176" t="s">
        <v>1011</v>
      </c>
      <c r="D25" s="168" t="s">
        <v>236</v>
      </c>
      <c r="E25" s="169">
        <v>22</v>
      </c>
      <c r="F25" s="170"/>
      <c r="G25" s="171">
        <f>ROUND(E25*F25,2)</f>
        <v>0</v>
      </c>
      <c r="H25" s="170">
        <v>181.99</v>
      </c>
      <c r="I25" s="171">
        <f>ROUND(E25*H25,2)</f>
        <v>4003.78</v>
      </c>
      <c r="J25" s="170">
        <v>155.51</v>
      </c>
      <c r="K25" s="171">
        <f>ROUND(E25*J25,2)</f>
        <v>3421.22</v>
      </c>
      <c r="L25" s="171">
        <v>21</v>
      </c>
      <c r="M25" s="171">
        <f>G25*(1+L25/100)</f>
        <v>0</v>
      </c>
      <c r="N25" s="171">
        <v>7.6000000000000004E-4</v>
      </c>
      <c r="O25" s="171">
        <f>ROUND(E25*N25,2)</f>
        <v>0.02</v>
      </c>
      <c r="P25" s="171">
        <v>0</v>
      </c>
      <c r="Q25" s="171">
        <f>ROUND(E25*P25,2)</f>
        <v>0</v>
      </c>
      <c r="R25" s="171" t="s">
        <v>626</v>
      </c>
      <c r="S25" s="171" t="s">
        <v>169</v>
      </c>
      <c r="T25" s="172" t="s">
        <v>187</v>
      </c>
      <c r="U25" s="158">
        <v>0.29737999999999998</v>
      </c>
      <c r="V25" s="158">
        <f>ROUND(E25*U25,2)</f>
        <v>6.54</v>
      </c>
      <c r="W25" s="158"/>
      <c r="X25" s="158" t="s">
        <v>188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56" t="s">
        <v>892</v>
      </c>
      <c r="D26" s="257"/>
      <c r="E26" s="257"/>
      <c r="F26" s="257"/>
      <c r="G26" s="25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191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58" t="s">
        <v>658</v>
      </c>
      <c r="D27" s="259"/>
      <c r="E27" s="259"/>
      <c r="F27" s="259"/>
      <c r="G27" s="259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2">
        <v>12</v>
      </c>
      <c r="B28" s="183" t="s">
        <v>1012</v>
      </c>
      <c r="C28" s="190" t="s">
        <v>1013</v>
      </c>
      <c r="D28" s="184" t="s">
        <v>185</v>
      </c>
      <c r="E28" s="185">
        <v>2</v>
      </c>
      <c r="F28" s="186"/>
      <c r="G28" s="187">
        <f>ROUND(E28*F28,2)</f>
        <v>0</v>
      </c>
      <c r="H28" s="186">
        <v>23.49</v>
      </c>
      <c r="I28" s="187">
        <f>ROUND(E28*H28,2)</f>
        <v>46.98</v>
      </c>
      <c r="J28" s="186">
        <v>104.51</v>
      </c>
      <c r="K28" s="187">
        <f>ROUND(E28*J28,2)</f>
        <v>209.02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 t="s">
        <v>626</v>
      </c>
      <c r="S28" s="187" t="s">
        <v>169</v>
      </c>
      <c r="T28" s="188" t="s">
        <v>187</v>
      </c>
      <c r="U28" s="158">
        <v>0.215</v>
      </c>
      <c r="V28" s="158">
        <f>ROUND(E28*U28,2)</f>
        <v>0.43</v>
      </c>
      <c r="W28" s="158"/>
      <c r="X28" s="158" t="s">
        <v>188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6">
        <v>13</v>
      </c>
      <c r="B29" s="167" t="s">
        <v>1014</v>
      </c>
      <c r="C29" s="176" t="s">
        <v>1015</v>
      </c>
      <c r="D29" s="168" t="s">
        <v>236</v>
      </c>
      <c r="E29" s="169">
        <v>22</v>
      </c>
      <c r="F29" s="170"/>
      <c r="G29" s="171">
        <f>ROUND(E29*F29,2)</f>
        <v>0</v>
      </c>
      <c r="H29" s="170">
        <v>0.21</v>
      </c>
      <c r="I29" s="171">
        <f>ROUND(E29*H29,2)</f>
        <v>4.62</v>
      </c>
      <c r="J29" s="170">
        <v>10.49</v>
      </c>
      <c r="K29" s="171">
        <f>ROUND(E29*J29,2)</f>
        <v>230.78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626</v>
      </c>
      <c r="S29" s="171" t="s">
        <v>169</v>
      </c>
      <c r="T29" s="172" t="s">
        <v>187</v>
      </c>
      <c r="U29" s="158">
        <v>2.1499999999999998E-2</v>
      </c>
      <c r="V29" s="158">
        <f>ROUND(E29*U29,2)</f>
        <v>0.47</v>
      </c>
      <c r="W29" s="158"/>
      <c r="X29" s="158" t="s">
        <v>188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47" t="s">
        <v>934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82">
        <v>14</v>
      </c>
      <c r="B31" s="183" t="s">
        <v>1016</v>
      </c>
      <c r="C31" s="190" t="s">
        <v>1017</v>
      </c>
      <c r="D31" s="184" t="s">
        <v>185</v>
      </c>
      <c r="E31" s="185">
        <v>2</v>
      </c>
      <c r="F31" s="186"/>
      <c r="G31" s="187">
        <f>ROUND(E31*F31,2)</f>
        <v>0</v>
      </c>
      <c r="H31" s="186">
        <v>125.69</v>
      </c>
      <c r="I31" s="187">
        <f>ROUND(E31*H31,2)</f>
        <v>251.38</v>
      </c>
      <c r="J31" s="186">
        <v>135.31</v>
      </c>
      <c r="K31" s="187">
        <f>ROUND(E31*J31,2)</f>
        <v>270.62</v>
      </c>
      <c r="L31" s="187">
        <v>21</v>
      </c>
      <c r="M31" s="187">
        <f>G31*(1+L31/100)</f>
        <v>0</v>
      </c>
      <c r="N31" s="187">
        <v>5.4000000000000001E-4</v>
      </c>
      <c r="O31" s="187">
        <f>ROUND(E31*N31,2)</f>
        <v>0</v>
      </c>
      <c r="P31" s="187">
        <v>0</v>
      </c>
      <c r="Q31" s="187">
        <f>ROUND(E31*P31,2)</f>
        <v>0</v>
      </c>
      <c r="R31" s="187" t="s">
        <v>626</v>
      </c>
      <c r="S31" s="187" t="s">
        <v>169</v>
      </c>
      <c r="T31" s="188" t="s">
        <v>187</v>
      </c>
      <c r="U31" s="158">
        <v>0.27800000000000002</v>
      </c>
      <c r="V31" s="158">
        <f>ROUND(E31*U31,2)</f>
        <v>0.56000000000000005</v>
      </c>
      <c r="W31" s="158"/>
      <c r="X31" s="158" t="s">
        <v>188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2">
        <v>15</v>
      </c>
      <c r="B32" s="183" t="s">
        <v>1018</v>
      </c>
      <c r="C32" s="190" t="s">
        <v>1019</v>
      </c>
      <c r="D32" s="184" t="s">
        <v>205</v>
      </c>
      <c r="E32" s="185">
        <v>1.7919999999999998E-2</v>
      </c>
      <c r="F32" s="186"/>
      <c r="G32" s="187">
        <f>ROUND(E32*F32,2)</f>
        <v>0</v>
      </c>
      <c r="H32" s="186">
        <v>0</v>
      </c>
      <c r="I32" s="187">
        <f>ROUND(E32*H32,2)</f>
        <v>0</v>
      </c>
      <c r="J32" s="186">
        <v>1388</v>
      </c>
      <c r="K32" s="187">
        <f>ROUND(E32*J32,2)</f>
        <v>24.87</v>
      </c>
      <c r="L32" s="187">
        <v>21</v>
      </c>
      <c r="M32" s="187">
        <f>G32*(1+L32/100)</f>
        <v>0</v>
      </c>
      <c r="N32" s="187">
        <v>0</v>
      </c>
      <c r="O32" s="187">
        <f>ROUND(E32*N32,2)</f>
        <v>0</v>
      </c>
      <c r="P32" s="187">
        <v>0</v>
      </c>
      <c r="Q32" s="187">
        <f>ROUND(E32*P32,2)</f>
        <v>0</v>
      </c>
      <c r="R32" s="187" t="s">
        <v>626</v>
      </c>
      <c r="S32" s="187" t="s">
        <v>169</v>
      </c>
      <c r="T32" s="188" t="s">
        <v>187</v>
      </c>
      <c r="U32" s="158">
        <v>3.5630000000000002</v>
      </c>
      <c r="V32" s="158">
        <f>ROUND(E32*U32,2)</f>
        <v>0.06</v>
      </c>
      <c r="W32" s="158"/>
      <c r="X32" s="158" t="s">
        <v>574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575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0" t="s">
        <v>164</v>
      </c>
      <c r="B33" s="161" t="s">
        <v>112</v>
      </c>
      <c r="C33" s="175" t="s">
        <v>113</v>
      </c>
      <c r="D33" s="162"/>
      <c r="E33" s="163"/>
      <c r="F33" s="164"/>
      <c r="G33" s="164">
        <f>SUMIF(AG34:AG37,"&lt;&gt;NOR",G34:G37)</f>
        <v>0</v>
      </c>
      <c r="H33" s="164"/>
      <c r="I33" s="164">
        <f>SUM(I34:I37)</f>
        <v>859.87</v>
      </c>
      <c r="J33" s="164"/>
      <c r="K33" s="164">
        <f>SUM(K34:K37)</f>
        <v>178.85</v>
      </c>
      <c r="L33" s="164"/>
      <c r="M33" s="164">
        <f>SUM(M34:M37)</f>
        <v>0</v>
      </c>
      <c r="N33" s="164"/>
      <c r="O33" s="164">
        <f>SUM(O34:O37)</f>
        <v>0</v>
      </c>
      <c r="P33" s="164"/>
      <c r="Q33" s="164">
        <f>SUM(Q34:Q37)</f>
        <v>0</v>
      </c>
      <c r="R33" s="164"/>
      <c r="S33" s="164"/>
      <c r="T33" s="165"/>
      <c r="U33" s="159"/>
      <c r="V33" s="159">
        <f>SUM(V34:V37)</f>
        <v>0.36</v>
      </c>
      <c r="W33" s="159"/>
      <c r="X33" s="159"/>
      <c r="AG33" t="s">
        <v>165</v>
      </c>
    </row>
    <row r="34" spans="1:60" outlineLevel="1" x14ac:dyDescent="0.2">
      <c r="A34" s="182">
        <v>16</v>
      </c>
      <c r="B34" s="183" t="s">
        <v>1020</v>
      </c>
      <c r="C34" s="190" t="s">
        <v>1021</v>
      </c>
      <c r="D34" s="184" t="s">
        <v>185</v>
      </c>
      <c r="E34" s="185">
        <v>1</v>
      </c>
      <c r="F34" s="186"/>
      <c r="G34" s="187">
        <f>ROUND(E34*F34,2)</f>
        <v>0</v>
      </c>
      <c r="H34" s="186">
        <v>292.95999999999998</v>
      </c>
      <c r="I34" s="187">
        <f>ROUND(E34*H34,2)</f>
        <v>292.95999999999998</v>
      </c>
      <c r="J34" s="186">
        <v>35.04</v>
      </c>
      <c r="K34" s="187">
        <f>ROUND(E34*J34,2)</f>
        <v>35.04</v>
      </c>
      <c r="L34" s="187">
        <v>21</v>
      </c>
      <c r="M34" s="187">
        <f>G34*(1+L34/100)</f>
        <v>0</v>
      </c>
      <c r="N34" s="187">
        <v>1.2E-4</v>
      </c>
      <c r="O34" s="187">
        <f>ROUND(E34*N34,2)</f>
        <v>0</v>
      </c>
      <c r="P34" s="187">
        <v>0</v>
      </c>
      <c r="Q34" s="187">
        <f>ROUND(E34*P34,2)</f>
        <v>0</v>
      </c>
      <c r="R34" s="187" t="s">
        <v>626</v>
      </c>
      <c r="S34" s="187" t="s">
        <v>169</v>
      </c>
      <c r="T34" s="188" t="s">
        <v>187</v>
      </c>
      <c r="U34" s="158">
        <v>7.1999999999999995E-2</v>
      </c>
      <c r="V34" s="158">
        <f>ROUND(E34*U34,2)</f>
        <v>7.0000000000000007E-2</v>
      </c>
      <c r="W34" s="158"/>
      <c r="X34" s="158" t="s">
        <v>188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2">
        <v>17</v>
      </c>
      <c r="B35" s="183" t="s">
        <v>1022</v>
      </c>
      <c r="C35" s="190" t="s">
        <v>1023</v>
      </c>
      <c r="D35" s="184" t="s">
        <v>185</v>
      </c>
      <c r="E35" s="185">
        <v>1</v>
      </c>
      <c r="F35" s="186"/>
      <c r="G35" s="187">
        <f>ROUND(E35*F35,2)</f>
        <v>0</v>
      </c>
      <c r="H35" s="186">
        <v>388.19</v>
      </c>
      <c r="I35" s="187">
        <f>ROUND(E35*H35,2)</f>
        <v>388.19</v>
      </c>
      <c r="J35" s="186">
        <v>79.81</v>
      </c>
      <c r="K35" s="187">
        <f>ROUND(E35*J35,2)</f>
        <v>79.81</v>
      </c>
      <c r="L35" s="187">
        <v>21</v>
      </c>
      <c r="M35" s="187">
        <f>G35*(1+L35/100)</f>
        <v>0</v>
      </c>
      <c r="N35" s="187">
        <v>4.4000000000000002E-4</v>
      </c>
      <c r="O35" s="187">
        <f>ROUND(E35*N35,2)</f>
        <v>0</v>
      </c>
      <c r="P35" s="187">
        <v>0</v>
      </c>
      <c r="Q35" s="187">
        <f>ROUND(E35*P35,2)</f>
        <v>0</v>
      </c>
      <c r="R35" s="187" t="s">
        <v>626</v>
      </c>
      <c r="S35" s="187" t="s">
        <v>169</v>
      </c>
      <c r="T35" s="188" t="s">
        <v>187</v>
      </c>
      <c r="U35" s="158">
        <v>0.16400000000000001</v>
      </c>
      <c r="V35" s="158">
        <f>ROUND(E35*U35,2)</f>
        <v>0.16</v>
      </c>
      <c r="W35" s="158"/>
      <c r="X35" s="158" t="s">
        <v>188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82">
        <v>18</v>
      </c>
      <c r="B36" s="183" t="s">
        <v>1024</v>
      </c>
      <c r="C36" s="190" t="s">
        <v>1025</v>
      </c>
      <c r="D36" s="184" t="s">
        <v>185</v>
      </c>
      <c r="E36" s="185">
        <v>2</v>
      </c>
      <c r="F36" s="186"/>
      <c r="G36" s="187">
        <f>ROUND(E36*F36,2)</f>
        <v>0</v>
      </c>
      <c r="H36" s="186">
        <v>89.36</v>
      </c>
      <c r="I36" s="187">
        <f>ROUND(E36*H36,2)</f>
        <v>178.72</v>
      </c>
      <c r="J36" s="186">
        <v>31.64</v>
      </c>
      <c r="K36" s="187">
        <f>ROUND(E36*J36,2)</f>
        <v>63.28</v>
      </c>
      <c r="L36" s="187">
        <v>21</v>
      </c>
      <c r="M36" s="187">
        <f>G36*(1+L36/100)</f>
        <v>0</v>
      </c>
      <c r="N36" s="187">
        <v>6.0000000000000002E-5</v>
      </c>
      <c r="O36" s="187">
        <f>ROUND(E36*N36,2)</f>
        <v>0</v>
      </c>
      <c r="P36" s="187">
        <v>0</v>
      </c>
      <c r="Q36" s="187">
        <f>ROUND(E36*P36,2)</f>
        <v>0</v>
      </c>
      <c r="R36" s="187" t="s">
        <v>626</v>
      </c>
      <c r="S36" s="187" t="s">
        <v>169</v>
      </c>
      <c r="T36" s="188" t="s">
        <v>187</v>
      </c>
      <c r="U36" s="158">
        <v>6.5000000000000002E-2</v>
      </c>
      <c r="V36" s="158">
        <f>ROUND(E36*U36,2)</f>
        <v>0.13</v>
      </c>
      <c r="W36" s="158"/>
      <c r="X36" s="158" t="s">
        <v>188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2">
        <v>19</v>
      </c>
      <c r="B37" s="183" t="s">
        <v>1026</v>
      </c>
      <c r="C37" s="190" t="s">
        <v>1027</v>
      </c>
      <c r="D37" s="184" t="s">
        <v>205</v>
      </c>
      <c r="E37" s="185">
        <v>6.8000000000000005E-4</v>
      </c>
      <c r="F37" s="186"/>
      <c r="G37" s="187">
        <f>ROUND(E37*F37,2)</f>
        <v>0</v>
      </c>
      <c r="H37" s="186">
        <v>0</v>
      </c>
      <c r="I37" s="187">
        <f>ROUND(E37*H37,2)</f>
        <v>0</v>
      </c>
      <c r="J37" s="186">
        <v>1053</v>
      </c>
      <c r="K37" s="187">
        <f>ROUND(E37*J37,2)</f>
        <v>0.72</v>
      </c>
      <c r="L37" s="187">
        <v>21</v>
      </c>
      <c r="M37" s="187">
        <f>G37*(1+L37/100)</f>
        <v>0</v>
      </c>
      <c r="N37" s="187">
        <v>0</v>
      </c>
      <c r="O37" s="187">
        <f>ROUND(E37*N37,2)</f>
        <v>0</v>
      </c>
      <c r="P37" s="187">
        <v>0</v>
      </c>
      <c r="Q37" s="187">
        <f>ROUND(E37*P37,2)</f>
        <v>0</v>
      </c>
      <c r="R37" s="187" t="s">
        <v>626</v>
      </c>
      <c r="S37" s="187" t="s">
        <v>169</v>
      </c>
      <c r="T37" s="188" t="s">
        <v>187</v>
      </c>
      <c r="U37" s="158">
        <v>2.5750000000000002</v>
      </c>
      <c r="V37" s="158">
        <f>ROUND(E37*U37,2)</f>
        <v>0</v>
      </c>
      <c r="W37" s="158"/>
      <c r="X37" s="158" t="s">
        <v>574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575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0" t="s">
        <v>164</v>
      </c>
      <c r="B38" s="161" t="s">
        <v>114</v>
      </c>
      <c r="C38" s="175" t="s">
        <v>115</v>
      </c>
      <c r="D38" s="162"/>
      <c r="E38" s="163"/>
      <c r="F38" s="164"/>
      <c r="G38" s="164">
        <f>SUMIF(AG39:AG49,"&lt;&gt;NOR",G39:G49)</f>
        <v>0</v>
      </c>
      <c r="H38" s="164"/>
      <c r="I38" s="164">
        <f>SUM(I39:I49)</f>
        <v>5358.01</v>
      </c>
      <c r="J38" s="164"/>
      <c r="K38" s="164">
        <f>SUM(K39:K49)</f>
        <v>8993.35</v>
      </c>
      <c r="L38" s="164"/>
      <c r="M38" s="164">
        <f>SUM(M39:M49)</f>
        <v>0</v>
      </c>
      <c r="N38" s="164"/>
      <c r="O38" s="164">
        <f>SUM(O39:O49)</f>
        <v>0.03</v>
      </c>
      <c r="P38" s="164"/>
      <c r="Q38" s="164">
        <f>SUM(Q39:Q49)</f>
        <v>0</v>
      </c>
      <c r="R38" s="164"/>
      <c r="S38" s="164"/>
      <c r="T38" s="165"/>
      <c r="U38" s="159"/>
      <c r="V38" s="159">
        <f>SUM(V39:V49)</f>
        <v>27.68</v>
      </c>
      <c r="W38" s="159"/>
      <c r="X38" s="159"/>
      <c r="AG38" t="s">
        <v>165</v>
      </c>
    </row>
    <row r="39" spans="1:60" ht="22.5" outlineLevel="1" x14ac:dyDescent="0.2">
      <c r="A39" s="182">
        <v>20</v>
      </c>
      <c r="B39" s="183" t="s">
        <v>1028</v>
      </c>
      <c r="C39" s="190" t="s">
        <v>1029</v>
      </c>
      <c r="D39" s="184" t="s">
        <v>185</v>
      </c>
      <c r="E39" s="185">
        <v>1</v>
      </c>
      <c r="F39" s="186"/>
      <c r="G39" s="187">
        <f>ROUND(E39*F39,2)</f>
        <v>0</v>
      </c>
      <c r="H39" s="186">
        <v>0</v>
      </c>
      <c r="I39" s="187">
        <f>ROUND(E39*H39,2)</f>
        <v>0</v>
      </c>
      <c r="J39" s="186">
        <v>130.5</v>
      </c>
      <c r="K39" s="187">
        <f>ROUND(E39*J39,2)</f>
        <v>130.5</v>
      </c>
      <c r="L39" s="187">
        <v>21</v>
      </c>
      <c r="M39" s="187">
        <f>G39*(1+L39/100)</f>
        <v>0</v>
      </c>
      <c r="N39" s="187">
        <v>0</v>
      </c>
      <c r="O39" s="187">
        <f>ROUND(E39*N39,2)</f>
        <v>0</v>
      </c>
      <c r="P39" s="187">
        <v>0</v>
      </c>
      <c r="Q39" s="187">
        <f>ROUND(E39*P39,2)</f>
        <v>0</v>
      </c>
      <c r="R39" s="187" t="s">
        <v>626</v>
      </c>
      <c r="S39" s="187" t="s">
        <v>169</v>
      </c>
      <c r="T39" s="188" t="s">
        <v>187</v>
      </c>
      <c r="U39" s="158">
        <v>0.26800000000000002</v>
      </c>
      <c r="V39" s="158">
        <f>ROUND(E39*U39,2)</f>
        <v>0.27</v>
      </c>
      <c r="W39" s="158"/>
      <c r="X39" s="158" t="s">
        <v>188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6">
        <v>21</v>
      </c>
      <c r="B40" s="167" t="s">
        <v>627</v>
      </c>
      <c r="C40" s="176" t="s">
        <v>628</v>
      </c>
      <c r="D40" s="168" t="s">
        <v>228</v>
      </c>
      <c r="E40" s="169">
        <v>24.48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63.9</v>
      </c>
      <c r="K40" s="171">
        <f>ROUND(E40*J40,2)</f>
        <v>1564.27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 t="s">
        <v>626</v>
      </c>
      <c r="S40" s="171" t="s">
        <v>169</v>
      </c>
      <c r="T40" s="172" t="s">
        <v>187</v>
      </c>
      <c r="U40" s="158">
        <v>0.14399999999999999</v>
      </c>
      <c r="V40" s="158">
        <f>ROUND(E40*U40,2)</f>
        <v>3.53</v>
      </c>
      <c r="W40" s="158"/>
      <c r="X40" s="158" t="s">
        <v>188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9" t="s">
        <v>1030</v>
      </c>
      <c r="D41" s="180"/>
      <c r="E41" s="181">
        <v>24.48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193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2">
        <v>22</v>
      </c>
      <c r="B42" s="183" t="s">
        <v>1031</v>
      </c>
      <c r="C42" s="190" t="s">
        <v>1032</v>
      </c>
      <c r="D42" s="184" t="s">
        <v>185</v>
      </c>
      <c r="E42" s="185">
        <v>1</v>
      </c>
      <c r="F42" s="186"/>
      <c r="G42" s="187">
        <f>ROUND(E42*F42,2)</f>
        <v>0</v>
      </c>
      <c r="H42" s="186">
        <v>2.67</v>
      </c>
      <c r="I42" s="187">
        <f>ROUND(E42*H42,2)</f>
        <v>2.67</v>
      </c>
      <c r="J42" s="186">
        <v>273.83</v>
      </c>
      <c r="K42" s="187">
        <f>ROUND(E42*J42,2)</f>
        <v>273.83</v>
      </c>
      <c r="L42" s="187">
        <v>21</v>
      </c>
      <c r="M42" s="187">
        <f>G42*(1+L42/100)</f>
        <v>0</v>
      </c>
      <c r="N42" s="187">
        <v>0</v>
      </c>
      <c r="O42" s="187">
        <f>ROUND(E42*N42,2)</f>
        <v>0</v>
      </c>
      <c r="P42" s="187">
        <v>0</v>
      </c>
      <c r="Q42" s="187">
        <f>ROUND(E42*P42,2)</f>
        <v>0</v>
      </c>
      <c r="R42" s="187" t="s">
        <v>626</v>
      </c>
      <c r="S42" s="187" t="s">
        <v>169</v>
      </c>
      <c r="T42" s="188" t="s">
        <v>187</v>
      </c>
      <c r="U42" s="158">
        <v>0.61699999999999999</v>
      </c>
      <c r="V42" s="158">
        <f>ROUND(E42*U42,2)</f>
        <v>0.62</v>
      </c>
      <c r="W42" s="158"/>
      <c r="X42" s="158" t="s">
        <v>188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82">
        <v>23</v>
      </c>
      <c r="B43" s="183" t="s">
        <v>1033</v>
      </c>
      <c r="C43" s="190" t="s">
        <v>1034</v>
      </c>
      <c r="D43" s="184" t="s">
        <v>185</v>
      </c>
      <c r="E43" s="185">
        <v>1</v>
      </c>
      <c r="F43" s="186"/>
      <c r="G43" s="187">
        <f>ROUND(E43*F43,2)</f>
        <v>0</v>
      </c>
      <c r="H43" s="186">
        <v>95.34</v>
      </c>
      <c r="I43" s="187">
        <f>ROUND(E43*H43,2)</f>
        <v>95.34</v>
      </c>
      <c r="J43" s="186">
        <v>349.16</v>
      </c>
      <c r="K43" s="187">
        <f>ROUND(E43*J43,2)</f>
        <v>349.16</v>
      </c>
      <c r="L43" s="187">
        <v>21</v>
      </c>
      <c r="M43" s="187">
        <f>G43*(1+L43/100)</f>
        <v>0</v>
      </c>
      <c r="N43" s="187">
        <v>0</v>
      </c>
      <c r="O43" s="187">
        <f>ROUND(E43*N43,2)</f>
        <v>0</v>
      </c>
      <c r="P43" s="187">
        <v>0</v>
      </c>
      <c r="Q43" s="187">
        <f>ROUND(E43*P43,2)</f>
        <v>0</v>
      </c>
      <c r="R43" s="187" t="s">
        <v>626</v>
      </c>
      <c r="S43" s="187" t="s">
        <v>169</v>
      </c>
      <c r="T43" s="188" t="s">
        <v>187</v>
      </c>
      <c r="U43" s="158">
        <v>0.86799999999999999</v>
      </c>
      <c r="V43" s="158">
        <f>ROUND(E43*U43,2)</f>
        <v>0.87</v>
      </c>
      <c r="W43" s="158"/>
      <c r="X43" s="158" t="s">
        <v>188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82">
        <v>24</v>
      </c>
      <c r="B44" s="183" t="s">
        <v>1035</v>
      </c>
      <c r="C44" s="190" t="s">
        <v>1036</v>
      </c>
      <c r="D44" s="184" t="s">
        <v>185</v>
      </c>
      <c r="E44" s="185">
        <v>25</v>
      </c>
      <c r="F44" s="186"/>
      <c r="G44" s="187">
        <f>ROUND(E44*F44,2)</f>
        <v>0</v>
      </c>
      <c r="H44" s="186">
        <v>0</v>
      </c>
      <c r="I44" s="187">
        <f>ROUND(E44*H44,2)</f>
        <v>0</v>
      </c>
      <c r="J44" s="186">
        <v>27.5</v>
      </c>
      <c r="K44" s="187">
        <f>ROUND(E44*J44,2)</f>
        <v>687.5</v>
      </c>
      <c r="L44" s="187">
        <v>21</v>
      </c>
      <c r="M44" s="187">
        <f>G44*(1+L44/100)</f>
        <v>0</v>
      </c>
      <c r="N44" s="187">
        <v>0</v>
      </c>
      <c r="O44" s="187">
        <f>ROUND(E44*N44,2)</f>
        <v>0</v>
      </c>
      <c r="P44" s="187">
        <v>0</v>
      </c>
      <c r="Q44" s="187">
        <f>ROUND(E44*P44,2)</f>
        <v>0</v>
      </c>
      <c r="R44" s="187" t="s">
        <v>626</v>
      </c>
      <c r="S44" s="187" t="s">
        <v>169</v>
      </c>
      <c r="T44" s="188" t="s">
        <v>187</v>
      </c>
      <c r="U44" s="158">
        <v>6.2E-2</v>
      </c>
      <c r="V44" s="158">
        <f>ROUND(E44*U44,2)</f>
        <v>1.55</v>
      </c>
      <c r="W44" s="158"/>
      <c r="X44" s="158" t="s">
        <v>188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3.75" outlineLevel="1" x14ac:dyDescent="0.2">
      <c r="A45" s="182">
        <v>25</v>
      </c>
      <c r="B45" s="183" t="s">
        <v>1037</v>
      </c>
      <c r="C45" s="190" t="s">
        <v>1038</v>
      </c>
      <c r="D45" s="184" t="s">
        <v>228</v>
      </c>
      <c r="E45" s="185">
        <v>250</v>
      </c>
      <c r="F45" s="186"/>
      <c r="G45" s="187">
        <f>ROUND(E45*F45,2)</f>
        <v>0</v>
      </c>
      <c r="H45" s="186">
        <v>0</v>
      </c>
      <c r="I45" s="187">
        <f>ROUND(E45*H45,2)</f>
        <v>0</v>
      </c>
      <c r="J45" s="186">
        <v>13.8</v>
      </c>
      <c r="K45" s="187">
        <f>ROUND(E45*J45,2)</f>
        <v>3450</v>
      </c>
      <c r="L45" s="187">
        <v>21</v>
      </c>
      <c r="M45" s="187">
        <f>G45*(1+L45/100)</f>
        <v>0</v>
      </c>
      <c r="N45" s="187">
        <v>0</v>
      </c>
      <c r="O45" s="187">
        <f>ROUND(E45*N45,2)</f>
        <v>0</v>
      </c>
      <c r="P45" s="187">
        <v>0</v>
      </c>
      <c r="Q45" s="187">
        <f>ROUND(E45*P45,2)</f>
        <v>0</v>
      </c>
      <c r="R45" s="187" t="s">
        <v>626</v>
      </c>
      <c r="S45" s="187" t="s">
        <v>169</v>
      </c>
      <c r="T45" s="188" t="s">
        <v>187</v>
      </c>
      <c r="U45" s="158">
        <v>3.1E-2</v>
      </c>
      <c r="V45" s="158">
        <f>ROUND(E45*U45,2)</f>
        <v>7.75</v>
      </c>
      <c r="W45" s="158"/>
      <c r="X45" s="158" t="s">
        <v>188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6">
        <v>26</v>
      </c>
      <c r="B46" s="167" t="s">
        <v>1039</v>
      </c>
      <c r="C46" s="176" t="s">
        <v>1040</v>
      </c>
      <c r="D46" s="168" t="s">
        <v>228</v>
      </c>
      <c r="E46" s="169">
        <v>250</v>
      </c>
      <c r="F46" s="170"/>
      <c r="G46" s="171">
        <f>ROUND(E46*F46,2)</f>
        <v>0</v>
      </c>
      <c r="H46" s="170">
        <v>0</v>
      </c>
      <c r="I46" s="171">
        <f>ROUND(E46*H46,2)</f>
        <v>0</v>
      </c>
      <c r="J46" s="170">
        <v>10</v>
      </c>
      <c r="K46" s="171">
        <f>ROUND(E46*J46,2)</f>
        <v>2500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 t="s">
        <v>626</v>
      </c>
      <c r="S46" s="171" t="s">
        <v>169</v>
      </c>
      <c r="T46" s="172" t="s">
        <v>170</v>
      </c>
      <c r="U46" s="158">
        <v>5.1999999999999998E-2</v>
      </c>
      <c r="V46" s="158">
        <f>ROUND(E46*U46,2)</f>
        <v>13</v>
      </c>
      <c r="W46" s="158"/>
      <c r="X46" s="158" t="s">
        <v>188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56" t="s">
        <v>1041</v>
      </c>
      <c r="D47" s="257"/>
      <c r="E47" s="257"/>
      <c r="F47" s="257"/>
      <c r="G47" s="257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191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33.75" outlineLevel="1" x14ac:dyDescent="0.2">
      <c r="A48" s="182">
        <v>27</v>
      </c>
      <c r="B48" s="183" t="s">
        <v>1042</v>
      </c>
      <c r="C48" s="190" t="s">
        <v>1043</v>
      </c>
      <c r="D48" s="184" t="s">
        <v>185</v>
      </c>
      <c r="E48" s="185">
        <v>1</v>
      </c>
      <c r="F48" s="186"/>
      <c r="G48" s="187">
        <f>ROUND(E48*F48,2)</f>
        <v>0</v>
      </c>
      <c r="H48" s="186">
        <v>5260</v>
      </c>
      <c r="I48" s="187">
        <f>ROUND(E48*H48,2)</f>
        <v>5260</v>
      </c>
      <c r="J48" s="186">
        <v>0</v>
      </c>
      <c r="K48" s="187">
        <f>ROUND(E48*J48,2)</f>
        <v>0</v>
      </c>
      <c r="L48" s="187">
        <v>21</v>
      </c>
      <c r="M48" s="187">
        <f>G48*(1+L48/100)</f>
        <v>0</v>
      </c>
      <c r="N48" s="187">
        <v>3.0499999999999999E-2</v>
      </c>
      <c r="O48" s="187">
        <f>ROUND(E48*N48,2)</f>
        <v>0.03</v>
      </c>
      <c r="P48" s="187">
        <v>0</v>
      </c>
      <c r="Q48" s="187">
        <f>ROUND(E48*P48,2)</f>
        <v>0</v>
      </c>
      <c r="R48" s="187" t="s">
        <v>309</v>
      </c>
      <c r="S48" s="187" t="s">
        <v>169</v>
      </c>
      <c r="T48" s="188" t="s">
        <v>187</v>
      </c>
      <c r="U48" s="158">
        <v>0</v>
      </c>
      <c r="V48" s="158">
        <f>ROUND(E48*U48,2)</f>
        <v>0</v>
      </c>
      <c r="W48" s="158"/>
      <c r="X48" s="158" t="s">
        <v>310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311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2">
        <v>28</v>
      </c>
      <c r="B49" s="183" t="s">
        <v>1044</v>
      </c>
      <c r="C49" s="190" t="s">
        <v>1045</v>
      </c>
      <c r="D49" s="184" t="s">
        <v>205</v>
      </c>
      <c r="E49" s="185">
        <v>3.0499999999999999E-2</v>
      </c>
      <c r="F49" s="186"/>
      <c r="G49" s="187">
        <f>ROUND(E49*F49,2)</f>
        <v>0</v>
      </c>
      <c r="H49" s="186">
        <v>0</v>
      </c>
      <c r="I49" s="187">
        <f>ROUND(E49*H49,2)</f>
        <v>0</v>
      </c>
      <c r="J49" s="186">
        <v>1249</v>
      </c>
      <c r="K49" s="187">
        <f>ROUND(E49*J49,2)</f>
        <v>38.090000000000003</v>
      </c>
      <c r="L49" s="187">
        <v>21</v>
      </c>
      <c r="M49" s="187">
        <f>G49*(1+L49/100)</f>
        <v>0</v>
      </c>
      <c r="N49" s="187">
        <v>0</v>
      </c>
      <c r="O49" s="187">
        <f>ROUND(E49*N49,2)</f>
        <v>0</v>
      </c>
      <c r="P49" s="187">
        <v>0</v>
      </c>
      <c r="Q49" s="187">
        <f>ROUND(E49*P49,2)</f>
        <v>0</v>
      </c>
      <c r="R49" s="187" t="s">
        <v>626</v>
      </c>
      <c r="S49" s="187" t="s">
        <v>169</v>
      </c>
      <c r="T49" s="188" t="s">
        <v>187</v>
      </c>
      <c r="U49" s="158">
        <v>3.0750000000000002</v>
      </c>
      <c r="V49" s="158">
        <f>ROUND(E49*U49,2)</f>
        <v>0.09</v>
      </c>
      <c r="W49" s="158"/>
      <c r="X49" s="158" t="s">
        <v>574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575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0" t="s">
        <v>164</v>
      </c>
      <c r="B50" s="161" t="s">
        <v>118</v>
      </c>
      <c r="C50" s="175" t="s">
        <v>119</v>
      </c>
      <c r="D50" s="162"/>
      <c r="E50" s="163"/>
      <c r="F50" s="164"/>
      <c r="G50" s="164">
        <f>SUMIF(AG51:AG56,"&lt;&gt;NOR",G51:G56)</f>
        <v>0</v>
      </c>
      <c r="H50" s="164"/>
      <c r="I50" s="164">
        <f>SUM(I51:I56)</f>
        <v>484.55</v>
      </c>
      <c r="J50" s="164"/>
      <c r="K50" s="164">
        <f>SUM(K51:K56)</f>
        <v>984.36</v>
      </c>
      <c r="L50" s="164"/>
      <c r="M50" s="164">
        <f>SUM(M51:M56)</f>
        <v>0</v>
      </c>
      <c r="N50" s="164"/>
      <c r="O50" s="164">
        <f>SUM(O51:O56)</f>
        <v>0.01</v>
      </c>
      <c r="P50" s="164"/>
      <c r="Q50" s="164">
        <f>SUM(Q51:Q56)</f>
        <v>0</v>
      </c>
      <c r="R50" s="164"/>
      <c r="S50" s="164"/>
      <c r="T50" s="165"/>
      <c r="U50" s="159"/>
      <c r="V50" s="159">
        <f>SUM(V51:V56)</f>
        <v>2.15</v>
      </c>
      <c r="W50" s="159"/>
      <c r="X50" s="159"/>
      <c r="AG50" t="s">
        <v>165</v>
      </c>
    </row>
    <row r="51" spans="1:60" outlineLevel="1" x14ac:dyDescent="0.2">
      <c r="A51" s="166">
        <v>29</v>
      </c>
      <c r="B51" s="167" t="s">
        <v>980</v>
      </c>
      <c r="C51" s="176" t="s">
        <v>981</v>
      </c>
      <c r="D51" s="168" t="s">
        <v>982</v>
      </c>
      <c r="E51" s="169">
        <v>5</v>
      </c>
      <c r="F51" s="170"/>
      <c r="G51" s="171">
        <f>ROUND(E51*F51,2)</f>
        <v>0</v>
      </c>
      <c r="H51" s="170">
        <v>16.010000000000002</v>
      </c>
      <c r="I51" s="171">
        <f>ROUND(E51*H51,2)</f>
        <v>80.05</v>
      </c>
      <c r="J51" s="170">
        <v>195.49</v>
      </c>
      <c r="K51" s="171">
        <f>ROUND(E51*J51,2)</f>
        <v>977.45</v>
      </c>
      <c r="L51" s="171">
        <v>21</v>
      </c>
      <c r="M51" s="171">
        <f>G51*(1+L51/100)</f>
        <v>0</v>
      </c>
      <c r="N51" s="171">
        <v>6.0000000000000002E-5</v>
      </c>
      <c r="O51" s="171">
        <f>ROUND(E51*N51,2)</f>
        <v>0</v>
      </c>
      <c r="P51" s="171">
        <v>0</v>
      </c>
      <c r="Q51" s="171">
        <f>ROUND(E51*P51,2)</f>
        <v>0</v>
      </c>
      <c r="R51" s="171" t="s">
        <v>425</v>
      </c>
      <c r="S51" s="171" t="s">
        <v>169</v>
      </c>
      <c r="T51" s="172" t="s">
        <v>187</v>
      </c>
      <c r="U51" s="158">
        <v>0.42599999999999999</v>
      </c>
      <c r="V51" s="158">
        <f>ROUND(E51*U51,2)</f>
        <v>2.13</v>
      </c>
      <c r="W51" s="158"/>
      <c r="X51" s="158" t="s">
        <v>188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1046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1047</v>
      </c>
      <c r="D52" s="180"/>
      <c r="E52" s="181">
        <v>5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193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6">
        <v>30</v>
      </c>
      <c r="B53" s="167" t="s">
        <v>1048</v>
      </c>
      <c r="C53" s="176" t="s">
        <v>985</v>
      </c>
      <c r="D53" s="168" t="s">
        <v>982</v>
      </c>
      <c r="E53" s="169">
        <v>5</v>
      </c>
      <c r="F53" s="170"/>
      <c r="G53" s="171">
        <f>ROUND(E53*F53,2)</f>
        <v>0</v>
      </c>
      <c r="H53" s="170">
        <v>80.900000000000006</v>
      </c>
      <c r="I53" s="171">
        <f>ROUND(E53*H53,2)</f>
        <v>404.5</v>
      </c>
      <c r="J53" s="170">
        <v>0</v>
      </c>
      <c r="K53" s="171">
        <f>ROUND(E53*J53,2)</f>
        <v>0</v>
      </c>
      <c r="L53" s="171">
        <v>21</v>
      </c>
      <c r="M53" s="171">
        <f>G53*(1+L53/100)</f>
        <v>0</v>
      </c>
      <c r="N53" s="171">
        <v>1E-3</v>
      </c>
      <c r="O53" s="171">
        <f>ROUND(E53*N53,2)</f>
        <v>0.01</v>
      </c>
      <c r="P53" s="171">
        <v>0</v>
      </c>
      <c r="Q53" s="171">
        <f>ROUND(E53*P53,2)</f>
        <v>0</v>
      </c>
      <c r="R53" s="171" t="s">
        <v>309</v>
      </c>
      <c r="S53" s="171" t="s">
        <v>169</v>
      </c>
      <c r="T53" s="172" t="s">
        <v>187</v>
      </c>
      <c r="U53" s="158">
        <v>0</v>
      </c>
      <c r="V53" s="158">
        <f>ROUND(E53*U53,2)</f>
        <v>0</v>
      </c>
      <c r="W53" s="158"/>
      <c r="X53" s="158" t="s">
        <v>310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1049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9" t="s">
        <v>1050</v>
      </c>
      <c r="D54" s="180"/>
      <c r="E54" s="181">
        <v>5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193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6">
        <v>31</v>
      </c>
      <c r="B55" s="167" t="s">
        <v>987</v>
      </c>
      <c r="C55" s="176" t="s">
        <v>988</v>
      </c>
      <c r="D55" s="168" t="s">
        <v>205</v>
      </c>
      <c r="E55" s="169">
        <v>5.3E-3</v>
      </c>
      <c r="F55" s="170"/>
      <c r="G55" s="171">
        <f>ROUND(E55*F55,2)</f>
        <v>0</v>
      </c>
      <c r="H55" s="170">
        <v>0</v>
      </c>
      <c r="I55" s="171">
        <f>ROUND(E55*H55,2)</f>
        <v>0</v>
      </c>
      <c r="J55" s="170">
        <v>1303</v>
      </c>
      <c r="K55" s="171">
        <f>ROUND(E55*J55,2)</f>
        <v>6.91</v>
      </c>
      <c r="L55" s="171">
        <v>21</v>
      </c>
      <c r="M55" s="171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1" t="s">
        <v>425</v>
      </c>
      <c r="S55" s="171" t="s">
        <v>169</v>
      </c>
      <c r="T55" s="172" t="s">
        <v>187</v>
      </c>
      <c r="U55" s="158">
        <v>3.327</v>
      </c>
      <c r="V55" s="158">
        <f>ROUND(E55*U55,2)</f>
        <v>0.02</v>
      </c>
      <c r="W55" s="158"/>
      <c r="X55" s="158" t="s">
        <v>574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575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56" t="s">
        <v>665</v>
      </c>
      <c r="D56" s="257"/>
      <c r="E56" s="257"/>
      <c r="F56" s="257"/>
      <c r="G56" s="257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191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3"/>
      <c r="B57" s="4"/>
      <c r="C57" s="17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151</v>
      </c>
    </row>
    <row r="58" spans="1:60" x14ac:dyDescent="0.2">
      <c r="A58" s="152"/>
      <c r="B58" s="153" t="s">
        <v>29</v>
      </c>
      <c r="C58" s="178"/>
      <c r="D58" s="154"/>
      <c r="E58" s="155"/>
      <c r="F58" s="155"/>
      <c r="G58" s="174">
        <f>G8+G15+G22+G33+G38+G50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181</v>
      </c>
    </row>
    <row r="59" spans="1:60" x14ac:dyDescent="0.2">
      <c r="C59" s="179"/>
      <c r="D59" s="10"/>
      <c r="AG59" t="s">
        <v>182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C56:G56"/>
    <mergeCell ref="C13:G13"/>
    <mergeCell ref="C21:G21"/>
    <mergeCell ref="C26:G26"/>
    <mergeCell ref="C27:G27"/>
    <mergeCell ref="C30:G30"/>
    <mergeCell ref="C47:G47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2A24-50F0-42F4-9C37-4B6A49E3728B}">
  <sheetPr>
    <outlinePr summaryBelow="0"/>
  </sheetPr>
  <dimension ref="A1:BH5000"/>
  <sheetViews>
    <sheetView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1168</v>
      </c>
      <c r="B1" s="249"/>
      <c r="C1" s="249"/>
      <c r="D1" s="249"/>
      <c r="E1" s="249"/>
      <c r="F1" s="249"/>
      <c r="G1" s="249"/>
      <c r="AG1" t="s">
        <v>137</v>
      </c>
    </row>
    <row r="2" spans="1:60" ht="24.95" customHeight="1" x14ac:dyDescent="0.2">
      <c r="A2" s="141" t="s">
        <v>7</v>
      </c>
      <c r="B2" s="49" t="s">
        <v>42</v>
      </c>
      <c r="C2" s="250" t="s">
        <v>43</v>
      </c>
      <c r="D2" s="251"/>
      <c r="E2" s="251"/>
      <c r="F2" s="251"/>
      <c r="G2" s="252"/>
      <c r="AG2" t="s">
        <v>138</v>
      </c>
    </row>
    <row r="3" spans="1:60" ht="24.95" customHeight="1" x14ac:dyDescent="0.2">
      <c r="A3" s="141" t="s">
        <v>8</v>
      </c>
      <c r="B3" s="49" t="s">
        <v>55</v>
      </c>
      <c r="C3" s="250" t="s">
        <v>56</v>
      </c>
      <c r="D3" s="251"/>
      <c r="E3" s="251"/>
      <c r="F3" s="251"/>
      <c r="G3" s="252"/>
      <c r="AC3" s="123" t="s">
        <v>138</v>
      </c>
      <c r="AG3" t="s">
        <v>141</v>
      </c>
    </row>
    <row r="4" spans="1:60" ht="24.95" customHeight="1" x14ac:dyDescent="0.2">
      <c r="A4" s="142" t="s">
        <v>9</v>
      </c>
      <c r="B4" s="143" t="s">
        <v>63</v>
      </c>
      <c r="C4" s="253" t="s">
        <v>64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5" t="s">
        <v>143</v>
      </c>
      <c r="B6" s="147" t="s">
        <v>144</v>
      </c>
      <c r="C6" s="147" t="s">
        <v>145</v>
      </c>
      <c r="D6" s="146" t="s">
        <v>146</v>
      </c>
      <c r="E6" s="145" t="s">
        <v>147</v>
      </c>
      <c r="F6" s="144" t="s">
        <v>148</v>
      </c>
      <c r="G6" s="145" t="s">
        <v>29</v>
      </c>
      <c r="H6" s="148" t="s">
        <v>30</v>
      </c>
      <c r="I6" s="148" t="s">
        <v>149</v>
      </c>
      <c r="J6" s="148" t="s">
        <v>31</v>
      </c>
      <c r="K6" s="148" t="s">
        <v>150</v>
      </c>
      <c r="L6" s="148" t="s">
        <v>151</v>
      </c>
      <c r="M6" s="148" t="s">
        <v>152</v>
      </c>
      <c r="N6" s="148" t="s">
        <v>153</v>
      </c>
      <c r="O6" s="148" t="s">
        <v>154</v>
      </c>
      <c r="P6" s="148" t="s">
        <v>155</v>
      </c>
      <c r="Q6" s="148" t="s">
        <v>156</v>
      </c>
      <c r="R6" s="148" t="s">
        <v>157</v>
      </c>
      <c r="S6" s="148" t="s">
        <v>158</v>
      </c>
      <c r="T6" s="148" t="s">
        <v>159</v>
      </c>
      <c r="U6" s="148" t="s">
        <v>160</v>
      </c>
      <c r="V6" s="148" t="s">
        <v>161</v>
      </c>
      <c r="W6" s="148" t="s">
        <v>162</v>
      </c>
      <c r="X6" s="148" t="s">
        <v>163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164</v>
      </c>
      <c r="B8" s="161" t="s">
        <v>109</v>
      </c>
      <c r="C8" s="175" t="s">
        <v>64</v>
      </c>
      <c r="D8" s="162"/>
      <c r="E8" s="163"/>
      <c r="F8" s="164"/>
      <c r="G8" s="164">
        <f>SUMIF(AG9:AG17,"&lt;&gt;NOR",G9:G17)</f>
        <v>0</v>
      </c>
      <c r="H8" s="164"/>
      <c r="I8" s="164">
        <f>SUM(I9:I17)</f>
        <v>12997.5</v>
      </c>
      <c r="J8" s="164"/>
      <c r="K8" s="164">
        <f>SUM(K9:K17)</f>
        <v>379.6</v>
      </c>
      <c r="L8" s="164"/>
      <c r="M8" s="164">
        <f>SUM(M9:M17)</f>
        <v>0</v>
      </c>
      <c r="N8" s="164"/>
      <c r="O8" s="164">
        <f>SUM(O9:O17)</f>
        <v>0</v>
      </c>
      <c r="P8" s="164"/>
      <c r="Q8" s="164">
        <f>SUM(Q9:Q17)</f>
        <v>0</v>
      </c>
      <c r="R8" s="164"/>
      <c r="S8" s="164"/>
      <c r="T8" s="165"/>
      <c r="U8" s="159"/>
      <c r="V8" s="159">
        <f>SUM(V9:V17)</f>
        <v>0.78</v>
      </c>
      <c r="W8" s="159"/>
      <c r="X8" s="159"/>
      <c r="AG8" t="s">
        <v>165</v>
      </c>
    </row>
    <row r="9" spans="1:60" ht="22.5" outlineLevel="1" x14ac:dyDescent="0.2">
      <c r="A9" s="182">
        <v>1</v>
      </c>
      <c r="B9" s="183" t="s">
        <v>1051</v>
      </c>
      <c r="C9" s="190" t="s">
        <v>1052</v>
      </c>
      <c r="D9" s="184" t="s">
        <v>1053</v>
      </c>
      <c r="E9" s="185">
        <v>2</v>
      </c>
      <c r="F9" s="186"/>
      <c r="G9" s="187">
        <f t="shared" ref="G9:G15" si="0">ROUND(E9*F9,2)</f>
        <v>0</v>
      </c>
      <c r="H9" s="186">
        <v>4621</v>
      </c>
      <c r="I9" s="187">
        <f t="shared" ref="I9:I15" si="1">ROUND(E9*H9,2)</f>
        <v>9242</v>
      </c>
      <c r="J9" s="186">
        <v>0</v>
      </c>
      <c r="K9" s="187">
        <f t="shared" ref="K9:K15" si="2">ROUND(E9*J9,2)</f>
        <v>0</v>
      </c>
      <c r="L9" s="187">
        <v>21</v>
      </c>
      <c r="M9" s="187">
        <f t="shared" ref="M9:M15" si="3">G9*(1+L9/100)</f>
        <v>0</v>
      </c>
      <c r="N9" s="187">
        <v>0</v>
      </c>
      <c r="O9" s="187">
        <f t="shared" ref="O9:O15" si="4">ROUND(E9*N9,2)</f>
        <v>0</v>
      </c>
      <c r="P9" s="187">
        <v>0</v>
      </c>
      <c r="Q9" s="187">
        <f t="shared" ref="Q9:Q15" si="5">ROUND(E9*P9,2)</f>
        <v>0</v>
      </c>
      <c r="R9" s="187"/>
      <c r="S9" s="187" t="s">
        <v>449</v>
      </c>
      <c r="T9" s="188" t="s">
        <v>170</v>
      </c>
      <c r="U9" s="158">
        <v>0</v>
      </c>
      <c r="V9" s="158">
        <f t="shared" ref="V9:V15" si="6">ROUND(E9*U9,2)</f>
        <v>0</v>
      </c>
      <c r="W9" s="158"/>
      <c r="X9" s="158" t="s">
        <v>310</v>
      </c>
      <c r="Y9" s="149"/>
      <c r="Z9" s="149"/>
      <c r="AA9" s="149"/>
      <c r="AB9" s="149"/>
      <c r="AC9" s="149"/>
      <c r="AD9" s="149"/>
      <c r="AE9" s="149"/>
      <c r="AF9" s="149"/>
      <c r="AG9" s="149" t="s">
        <v>1054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2">
        <v>2</v>
      </c>
      <c r="B10" s="183" t="s">
        <v>1055</v>
      </c>
      <c r="C10" s="190" t="s">
        <v>1056</v>
      </c>
      <c r="D10" s="184" t="s">
        <v>1057</v>
      </c>
      <c r="E10" s="185">
        <v>1.5</v>
      </c>
      <c r="F10" s="186"/>
      <c r="G10" s="187">
        <f t="shared" si="0"/>
        <v>0</v>
      </c>
      <c r="H10" s="186">
        <v>283</v>
      </c>
      <c r="I10" s="187">
        <f t="shared" si="1"/>
        <v>424.5</v>
      </c>
      <c r="J10" s="186">
        <v>0</v>
      </c>
      <c r="K10" s="187">
        <f t="shared" si="2"/>
        <v>0</v>
      </c>
      <c r="L10" s="187">
        <v>21</v>
      </c>
      <c r="M10" s="187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7"/>
      <c r="S10" s="187" t="s">
        <v>449</v>
      </c>
      <c r="T10" s="188" t="s">
        <v>170</v>
      </c>
      <c r="U10" s="158">
        <v>0</v>
      </c>
      <c r="V10" s="158">
        <f t="shared" si="6"/>
        <v>0</v>
      </c>
      <c r="W10" s="158"/>
      <c r="X10" s="158" t="s">
        <v>310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1054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82">
        <v>3</v>
      </c>
      <c r="B11" s="183" t="s">
        <v>1058</v>
      </c>
      <c r="C11" s="190" t="s">
        <v>1059</v>
      </c>
      <c r="D11" s="184" t="s">
        <v>1057</v>
      </c>
      <c r="E11" s="185">
        <v>7</v>
      </c>
      <c r="F11" s="186"/>
      <c r="G11" s="187">
        <f t="shared" si="0"/>
        <v>0</v>
      </c>
      <c r="H11" s="186">
        <v>326</v>
      </c>
      <c r="I11" s="187">
        <f t="shared" si="1"/>
        <v>2282</v>
      </c>
      <c r="J11" s="186">
        <v>0</v>
      </c>
      <c r="K11" s="187">
        <f t="shared" si="2"/>
        <v>0</v>
      </c>
      <c r="L11" s="187">
        <v>21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/>
      <c r="S11" s="187" t="s">
        <v>449</v>
      </c>
      <c r="T11" s="188" t="s">
        <v>170</v>
      </c>
      <c r="U11" s="158">
        <v>0</v>
      </c>
      <c r="V11" s="158">
        <f t="shared" si="6"/>
        <v>0</v>
      </c>
      <c r="W11" s="158"/>
      <c r="X11" s="158" t="s">
        <v>310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1054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2">
        <v>4</v>
      </c>
      <c r="B12" s="183" t="s">
        <v>1060</v>
      </c>
      <c r="C12" s="190" t="s">
        <v>1061</v>
      </c>
      <c r="D12" s="184" t="s">
        <v>1053</v>
      </c>
      <c r="E12" s="185">
        <v>1</v>
      </c>
      <c r="F12" s="186"/>
      <c r="G12" s="187">
        <f t="shared" si="0"/>
        <v>0</v>
      </c>
      <c r="H12" s="186">
        <v>549</v>
      </c>
      <c r="I12" s="187">
        <f t="shared" si="1"/>
        <v>549</v>
      </c>
      <c r="J12" s="186">
        <v>0</v>
      </c>
      <c r="K12" s="187">
        <f t="shared" si="2"/>
        <v>0</v>
      </c>
      <c r="L12" s="187">
        <v>21</v>
      </c>
      <c r="M12" s="187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7"/>
      <c r="S12" s="187" t="s">
        <v>449</v>
      </c>
      <c r="T12" s="188" t="s">
        <v>170</v>
      </c>
      <c r="U12" s="158">
        <v>0</v>
      </c>
      <c r="V12" s="158">
        <f t="shared" si="6"/>
        <v>0</v>
      </c>
      <c r="W12" s="158"/>
      <c r="X12" s="158" t="s">
        <v>310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1054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2">
        <v>5</v>
      </c>
      <c r="B13" s="183" t="s">
        <v>1062</v>
      </c>
      <c r="C13" s="190" t="s">
        <v>1063</v>
      </c>
      <c r="D13" s="184" t="s">
        <v>1053</v>
      </c>
      <c r="E13" s="185">
        <v>1</v>
      </c>
      <c r="F13" s="186"/>
      <c r="G13" s="187">
        <f t="shared" si="0"/>
        <v>0</v>
      </c>
      <c r="H13" s="186">
        <v>200</v>
      </c>
      <c r="I13" s="187">
        <f t="shared" si="1"/>
        <v>200</v>
      </c>
      <c r="J13" s="186">
        <v>0</v>
      </c>
      <c r="K13" s="187">
        <f t="shared" si="2"/>
        <v>0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 t="s">
        <v>449</v>
      </c>
      <c r="T13" s="188" t="s">
        <v>170</v>
      </c>
      <c r="U13" s="158">
        <v>0</v>
      </c>
      <c r="V13" s="158">
        <f t="shared" si="6"/>
        <v>0</v>
      </c>
      <c r="W13" s="158"/>
      <c r="X13" s="158" t="s">
        <v>310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1054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2">
        <v>6</v>
      </c>
      <c r="B14" s="183" t="s">
        <v>1064</v>
      </c>
      <c r="C14" s="190" t="s">
        <v>1065</v>
      </c>
      <c r="D14" s="184" t="s">
        <v>1066</v>
      </c>
      <c r="E14" s="185">
        <v>1</v>
      </c>
      <c r="F14" s="186"/>
      <c r="G14" s="187">
        <f t="shared" si="0"/>
        <v>0</v>
      </c>
      <c r="H14" s="186">
        <v>300</v>
      </c>
      <c r="I14" s="187">
        <f t="shared" si="1"/>
        <v>300</v>
      </c>
      <c r="J14" s="186">
        <v>0</v>
      </c>
      <c r="K14" s="187">
        <f t="shared" si="2"/>
        <v>0</v>
      </c>
      <c r="L14" s="187">
        <v>21</v>
      </c>
      <c r="M14" s="187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7"/>
      <c r="S14" s="187" t="s">
        <v>449</v>
      </c>
      <c r="T14" s="188" t="s">
        <v>170</v>
      </c>
      <c r="U14" s="158">
        <v>0</v>
      </c>
      <c r="V14" s="158">
        <f t="shared" si="6"/>
        <v>0</v>
      </c>
      <c r="W14" s="158"/>
      <c r="X14" s="158" t="s">
        <v>310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1054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6">
        <v>7</v>
      </c>
      <c r="B15" s="167" t="s">
        <v>1067</v>
      </c>
      <c r="C15" s="176" t="s">
        <v>1068</v>
      </c>
      <c r="D15" s="168" t="s">
        <v>185</v>
      </c>
      <c r="E15" s="169">
        <v>4</v>
      </c>
      <c r="F15" s="170"/>
      <c r="G15" s="171">
        <f t="shared" si="0"/>
        <v>0</v>
      </c>
      <c r="H15" s="170">
        <v>0</v>
      </c>
      <c r="I15" s="171">
        <f t="shared" si="1"/>
        <v>0</v>
      </c>
      <c r="J15" s="170">
        <v>94.9</v>
      </c>
      <c r="K15" s="171">
        <f t="shared" si="2"/>
        <v>379.6</v>
      </c>
      <c r="L15" s="171">
        <v>21</v>
      </c>
      <c r="M15" s="171">
        <f t="shared" si="3"/>
        <v>0</v>
      </c>
      <c r="N15" s="171">
        <v>0</v>
      </c>
      <c r="O15" s="171">
        <f t="shared" si="4"/>
        <v>0</v>
      </c>
      <c r="P15" s="171">
        <v>0</v>
      </c>
      <c r="Q15" s="171">
        <f t="shared" si="5"/>
        <v>0</v>
      </c>
      <c r="R15" s="171" t="s">
        <v>411</v>
      </c>
      <c r="S15" s="171" t="s">
        <v>169</v>
      </c>
      <c r="T15" s="172" t="s">
        <v>187</v>
      </c>
      <c r="U15" s="158">
        <v>0.19500000000000001</v>
      </c>
      <c r="V15" s="158">
        <f t="shared" si="6"/>
        <v>0.78</v>
      </c>
      <c r="W15" s="158"/>
      <c r="X15" s="158" t="s">
        <v>188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1069</v>
      </c>
      <c r="D16" s="180"/>
      <c r="E16" s="181">
        <v>4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193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2">
        <v>8</v>
      </c>
      <c r="B17" s="183" t="s">
        <v>1070</v>
      </c>
      <c r="C17" s="190" t="s">
        <v>1071</v>
      </c>
      <c r="D17" s="184" t="s">
        <v>1066</v>
      </c>
      <c r="E17" s="185">
        <v>1</v>
      </c>
      <c r="F17" s="186"/>
      <c r="G17" s="187">
        <f>ROUND(E17*F17,2)</f>
        <v>0</v>
      </c>
      <c r="H17" s="186">
        <v>0</v>
      </c>
      <c r="I17" s="187">
        <f>ROUND(E17*H17,2)</f>
        <v>0</v>
      </c>
      <c r="J17" s="186">
        <v>0</v>
      </c>
      <c r="K17" s="187">
        <f>ROUND(E17*J17,2)</f>
        <v>0</v>
      </c>
      <c r="L17" s="187">
        <v>21</v>
      </c>
      <c r="M17" s="187">
        <f>G17*(1+L17/100)</f>
        <v>0</v>
      </c>
      <c r="N17" s="187">
        <v>0</v>
      </c>
      <c r="O17" s="187">
        <f>ROUND(E17*N17,2)</f>
        <v>0</v>
      </c>
      <c r="P17" s="187">
        <v>0</v>
      </c>
      <c r="Q17" s="187">
        <f>ROUND(E17*P17,2)</f>
        <v>0</v>
      </c>
      <c r="R17" s="187"/>
      <c r="S17" s="187" t="s">
        <v>449</v>
      </c>
      <c r="T17" s="188" t="s">
        <v>170</v>
      </c>
      <c r="U17" s="158">
        <v>0</v>
      </c>
      <c r="V17" s="158">
        <f>ROUND(E17*U17,2)</f>
        <v>0</v>
      </c>
      <c r="W17" s="158"/>
      <c r="X17" s="158" t="s">
        <v>310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1054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0" t="s">
        <v>164</v>
      </c>
      <c r="B18" s="161" t="s">
        <v>95</v>
      </c>
      <c r="C18" s="175" t="s">
        <v>96</v>
      </c>
      <c r="D18" s="162"/>
      <c r="E18" s="163"/>
      <c r="F18" s="164"/>
      <c r="G18" s="164">
        <f>SUMIF(AG19:AG28,"&lt;&gt;NOR",G19:G28)</f>
        <v>0</v>
      </c>
      <c r="H18" s="164"/>
      <c r="I18" s="164">
        <f>SUM(I19:I28)</f>
        <v>3075</v>
      </c>
      <c r="J18" s="164"/>
      <c r="K18" s="164">
        <f>SUM(K19:K28)</f>
        <v>13100</v>
      </c>
      <c r="L18" s="164"/>
      <c r="M18" s="164">
        <f>SUM(M19:M28)</f>
        <v>0</v>
      </c>
      <c r="N18" s="164"/>
      <c r="O18" s="164">
        <f>SUM(O19:O28)</f>
        <v>0</v>
      </c>
      <c r="P18" s="164"/>
      <c r="Q18" s="164">
        <f>SUM(Q19:Q28)</f>
        <v>0</v>
      </c>
      <c r="R18" s="164"/>
      <c r="S18" s="164"/>
      <c r="T18" s="165"/>
      <c r="U18" s="159"/>
      <c r="V18" s="159">
        <f>SUM(V19:V28)</f>
        <v>0</v>
      </c>
      <c r="W18" s="159"/>
      <c r="X18" s="159"/>
      <c r="AG18" t="s">
        <v>165</v>
      </c>
    </row>
    <row r="19" spans="1:60" outlineLevel="1" x14ac:dyDescent="0.2">
      <c r="A19" s="182">
        <v>9</v>
      </c>
      <c r="B19" s="183" t="s">
        <v>1072</v>
      </c>
      <c r="C19" s="190" t="s">
        <v>1073</v>
      </c>
      <c r="D19" s="184" t="s">
        <v>982</v>
      </c>
      <c r="E19" s="185">
        <v>3</v>
      </c>
      <c r="F19" s="186"/>
      <c r="G19" s="187">
        <f t="shared" ref="G19:G28" si="7">ROUND(E19*F19,2)</f>
        <v>0</v>
      </c>
      <c r="H19" s="186">
        <v>75</v>
      </c>
      <c r="I19" s="187">
        <f t="shared" ref="I19:I28" si="8">ROUND(E19*H19,2)</f>
        <v>225</v>
      </c>
      <c r="J19" s="186">
        <v>0</v>
      </c>
      <c r="K19" s="187">
        <f t="shared" ref="K19:K28" si="9">ROUND(E19*J19,2)</f>
        <v>0</v>
      </c>
      <c r="L19" s="187">
        <v>21</v>
      </c>
      <c r="M19" s="187">
        <f t="shared" ref="M19:M28" si="10">G19*(1+L19/100)</f>
        <v>0</v>
      </c>
      <c r="N19" s="187">
        <v>0</v>
      </c>
      <c r="O19" s="187">
        <f t="shared" ref="O19:O28" si="11">ROUND(E19*N19,2)</f>
        <v>0</v>
      </c>
      <c r="P19" s="187">
        <v>0</v>
      </c>
      <c r="Q19" s="187">
        <f t="shared" ref="Q19:Q28" si="12">ROUND(E19*P19,2)</f>
        <v>0</v>
      </c>
      <c r="R19" s="187"/>
      <c r="S19" s="187" t="s">
        <v>449</v>
      </c>
      <c r="T19" s="188" t="s">
        <v>170</v>
      </c>
      <c r="U19" s="158">
        <v>0</v>
      </c>
      <c r="V19" s="158">
        <f t="shared" ref="V19:V28" si="13">ROUND(E19*U19,2)</f>
        <v>0</v>
      </c>
      <c r="W19" s="158"/>
      <c r="X19" s="158" t="s">
        <v>310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1054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2">
        <v>10</v>
      </c>
      <c r="B20" s="183" t="s">
        <v>1074</v>
      </c>
      <c r="C20" s="190" t="s">
        <v>1075</v>
      </c>
      <c r="D20" s="184" t="s">
        <v>982</v>
      </c>
      <c r="E20" s="185">
        <v>2</v>
      </c>
      <c r="F20" s="186"/>
      <c r="G20" s="187">
        <f t="shared" si="7"/>
        <v>0</v>
      </c>
      <c r="H20" s="186">
        <v>75</v>
      </c>
      <c r="I20" s="187">
        <f t="shared" si="8"/>
        <v>150</v>
      </c>
      <c r="J20" s="186">
        <v>0</v>
      </c>
      <c r="K20" s="187">
        <f t="shared" si="9"/>
        <v>0</v>
      </c>
      <c r="L20" s="187">
        <v>21</v>
      </c>
      <c r="M20" s="187">
        <f t="shared" si="10"/>
        <v>0</v>
      </c>
      <c r="N20" s="187">
        <v>0</v>
      </c>
      <c r="O20" s="187">
        <f t="shared" si="11"/>
        <v>0</v>
      </c>
      <c r="P20" s="187">
        <v>0</v>
      </c>
      <c r="Q20" s="187">
        <f t="shared" si="12"/>
        <v>0</v>
      </c>
      <c r="R20" s="187"/>
      <c r="S20" s="187" t="s">
        <v>449</v>
      </c>
      <c r="T20" s="188" t="s">
        <v>170</v>
      </c>
      <c r="U20" s="158">
        <v>0</v>
      </c>
      <c r="V20" s="158">
        <f t="shared" si="13"/>
        <v>0</v>
      </c>
      <c r="W20" s="158"/>
      <c r="X20" s="158" t="s">
        <v>310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1054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2">
        <v>11</v>
      </c>
      <c r="B21" s="183" t="s">
        <v>166</v>
      </c>
      <c r="C21" s="190" t="s">
        <v>167</v>
      </c>
      <c r="D21" s="184" t="s">
        <v>1066</v>
      </c>
      <c r="E21" s="185">
        <v>1</v>
      </c>
      <c r="F21" s="186"/>
      <c r="G21" s="187">
        <f t="shared" si="7"/>
        <v>0</v>
      </c>
      <c r="H21" s="186">
        <v>0</v>
      </c>
      <c r="I21" s="187">
        <f t="shared" si="8"/>
        <v>0</v>
      </c>
      <c r="J21" s="186">
        <v>1500</v>
      </c>
      <c r="K21" s="187">
        <f t="shared" si="9"/>
        <v>1500</v>
      </c>
      <c r="L21" s="187">
        <v>21</v>
      </c>
      <c r="M21" s="187">
        <f t="shared" si="10"/>
        <v>0</v>
      </c>
      <c r="N21" s="187">
        <v>0</v>
      </c>
      <c r="O21" s="187">
        <f t="shared" si="11"/>
        <v>0</v>
      </c>
      <c r="P21" s="187">
        <v>0</v>
      </c>
      <c r="Q21" s="187">
        <f t="shared" si="12"/>
        <v>0</v>
      </c>
      <c r="R21" s="187"/>
      <c r="S21" s="187" t="s">
        <v>169</v>
      </c>
      <c r="T21" s="188" t="s">
        <v>170</v>
      </c>
      <c r="U21" s="158">
        <v>0</v>
      </c>
      <c r="V21" s="158">
        <f t="shared" si="13"/>
        <v>0</v>
      </c>
      <c r="W21" s="158"/>
      <c r="X21" s="158" t="s">
        <v>52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1076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2">
        <v>12</v>
      </c>
      <c r="B22" s="183" t="s">
        <v>1077</v>
      </c>
      <c r="C22" s="190" t="s">
        <v>1078</v>
      </c>
      <c r="D22" s="184" t="s">
        <v>448</v>
      </c>
      <c r="E22" s="185">
        <v>5</v>
      </c>
      <c r="F22" s="186"/>
      <c r="G22" s="187">
        <f t="shared" si="7"/>
        <v>0</v>
      </c>
      <c r="H22" s="186">
        <v>0</v>
      </c>
      <c r="I22" s="187">
        <f t="shared" si="8"/>
        <v>0</v>
      </c>
      <c r="J22" s="186">
        <v>500</v>
      </c>
      <c r="K22" s="187">
        <f t="shared" si="9"/>
        <v>2500</v>
      </c>
      <c r="L22" s="187">
        <v>21</v>
      </c>
      <c r="M22" s="187">
        <f t="shared" si="10"/>
        <v>0</v>
      </c>
      <c r="N22" s="187">
        <v>0</v>
      </c>
      <c r="O22" s="187">
        <f t="shared" si="11"/>
        <v>0</v>
      </c>
      <c r="P22" s="187">
        <v>0</v>
      </c>
      <c r="Q22" s="187">
        <f t="shared" si="12"/>
        <v>0</v>
      </c>
      <c r="R22" s="187"/>
      <c r="S22" s="187" t="s">
        <v>449</v>
      </c>
      <c r="T22" s="188" t="s">
        <v>170</v>
      </c>
      <c r="U22" s="158">
        <v>0</v>
      </c>
      <c r="V22" s="158">
        <f t="shared" si="13"/>
        <v>0</v>
      </c>
      <c r="W22" s="158"/>
      <c r="X22" s="158" t="s">
        <v>188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1079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13</v>
      </c>
      <c r="B23" s="183" t="s">
        <v>1080</v>
      </c>
      <c r="C23" s="190" t="s">
        <v>1081</v>
      </c>
      <c r="D23" s="184" t="s">
        <v>448</v>
      </c>
      <c r="E23" s="185">
        <v>4</v>
      </c>
      <c r="F23" s="186"/>
      <c r="G23" s="187">
        <f t="shared" si="7"/>
        <v>0</v>
      </c>
      <c r="H23" s="186">
        <v>0</v>
      </c>
      <c r="I23" s="187">
        <f t="shared" si="8"/>
        <v>0</v>
      </c>
      <c r="J23" s="186">
        <v>500</v>
      </c>
      <c r="K23" s="187">
        <f t="shared" si="9"/>
        <v>2000</v>
      </c>
      <c r="L23" s="187">
        <v>21</v>
      </c>
      <c r="M23" s="187">
        <f t="shared" si="10"/>
        <v>0</v>
      </c>
      <c r="N23" s="187">
        <v>0</v>
      </c>
      <c r="O23" s="187">
        <f t="shared" si="11"/>
        <v>0</v>
      </c>
      <c r="P23" s="187">
        <v>0</v>
      </c>
      <c r="Q23" s="187">
        <f t="shared" si="12"/>
        <v>0</v>
      </c>
      <c r="R23" s="187"/>
      <c r="S23" s="187" t="s">
        <v>449</v>
      </c>
      <c r="T23" s="188" t="s">
        <v>170</v>
      </c>
      <c r="U23" s="158">
        <v>0</v>
      </c>
      <c r="V23" s="158">
        <f t="shared" si="13"/>
        <v>0</v>
      </c>
      <c r="W23" s="158"/>
      <c r="X23" s="158" t="s">
        <v>188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1079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2">
        <v>14</v>
      </c>
      <c r="B24" s="183" t="s">
        <v>1082</v>
      </c>
      <c r="C24" s="190" t="s">
        <v>1083</v>
      </c>
      <c r="D24" s="184" t="s">
        <v>448</v>
      </c>
      <c r="E24" s="185">
        <v>5</v>
      </c>
      <c r="F24" s="186"/>
      <c r="G24" s="187">
        <f t="shared" si="7"/>
        <v>0</v>
      </c>
      <c r="H24" s="186">
        <v>0</v>
      </c>
      <c r="I24" s="187">
        <f t="shared" si="8"/>
        <v>0</v>
      </c>
      <c r="J24" s="186">
        <v>500</v>
      </c>
      <c r="K24" s="187">
        <f t="shared" si="9"/>
        <v>2500</v>
      </c>
      <c r="L24" s="187">
        <v>21</v>
      </c>
      <c r="M24" s="187">
        <f t="shared" si="10"/>
        <v>0</v>
      </c>
      <c r="N24" s="187">
        <v>0</v>
      </c>
      <c r="O24" s="187">
        <f t="shared" si="11"/>
        <v>0</v>
      </c>
      <c r="P24" s="187">
        <v>0</v>
      </c>
      <c r="Q24" s="187">
        <f t="shared" si="12"/>
        <v>0</v>
      </c>
      <c r="R24" s="187"/>
      <c r="S24" s="187" t="s">
        <v>449</v>
      </c>
      <c r="T24" s="188" t="s">
        <v>170</v>
      </c>
      <c r="U24" s="158">
        <v>0</v>
      </c>
      <c r="V24" s="158">
        <f t="shared" si="13"/>
        <v>0</v>
      </c>
      <c r="W24" s="158"/>
      <c r="X24" s="158" t="s">
        <v>188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1079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2">
        <v>15</v>
      </c>
      <c r="B25" s="183" t="s">
        <v>1084</v>
      </c>
      <c r="C25" s="190" t="s">
        <v>1085</v>
      </c>
      <c r="D25" s="184" t="s">
        <v>1066</v>
      </c>
      <c r="E25" s="185">
        <v>1</v>
      </c>
      <c r="F25" s="186"/>
      <c r="G25" s="187">
        <f t="shared" si="7"/>
        <v>0</v>
      </c>
      <c r="H25" s="186">
        <v>0</v>
      </c>
      <c r="I25" s="187">
        <f t="shared" si="8"/>
        <v>0</v>
      </c>
      <c r="J25" s="186">
        <v>2100</v>
      </c>
      <c r="K25" s="187">
        <f t="shared" si="9"/>
        <v>2100</v>
      </c>
      <c r="L25" s="187">
        <v>21</v>
      </c>
      <c r="M25" s="187">
        <f t="shared" si="10"/>
        <v>0</v>
      </c>
      <c r="N25" s="187">
        <v>0</v>
      </c>
      <c r="O25" s="187">
        <f t="shared" si="11"/>
        <v>0</v>
      </c>
      <c r="P25" s="187">
        <v>0</v>
      </c>
      <c r="Q25" s="187">
        <f t="shared" si="12"/>
        <v>0</v>
      </c>
      <c r="R25" s="187"/>
      <c r="S25" s="187" t="s">
        <v>449</v>
      </c>
      <c r="T25" s="188" t="s">
        <v>170</v>
      </c>
      <c r="U25" s="158">
        <v>0</v>
      </c>
      <c r="V25" s="158">
        <f t="shared" si="13"/>
        <v>0</v>
      </c>
      <c r="W25" s="158"/>
      <c r="X25" s="158" t="s">
        <v>1086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1087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2">
        <v>16</v>
      </c>
      <c r="B26" s="183" t="s">
        <v>1088</v>
      </c>
      <c r="C26" s="190" t="s">
        <v>1089</v>
      </c>
      <c r="D26" s="184" t="s">
        <v>448</v>
      </c>
      <c r="E26" s="185">
        <v>2</v>
      </c>
      <c r="F26" s="186"/>
      <c r="G26" s="187">
        <f t="shared" si="7"/>
        <v>0</v>
      </c>
      <c r="H26" s="186">
        <v>0</v>
      </c>
      <c r="I26" s="187">
        <f t="shared" si="8"/>
        <v>0</v>
      </c>
      <c r="J26" s="186">
        <v>500</v>
      </c>
      <c r="K26" s="187">
        <f t="shared" si="9"/>
        <v>1000</v>
      </c>
      <c r="L26" s="187">
        <v>21</v>
      </c>
      <c r="M26" s="187">
        <f t="shared" si="10"/>
        <v>0</v>
      </c>
      <c r="N26" s="187">
        <v>0</v>
      </c>
      <c r="O26" s="187">
        <f t="shared" si="11"/>
        <v>0</v>
      </c>
      <c r="P26" s="187">
        <v>0</v>
      </c>
      <c r="Q26" s="187">
        <f t="shared" si="12"/>
        <v>0</v>
      </c>
      <c r="R26" s="187"/>
      <c r="S26" s="187" t="s">
        <v>449</v>
      </c>
      <c r="T26" s="188" t="s">
        <v>170</v>
      </c>
      <c r="U26" s="158">
        <v>0</v>
      </c>
      <c r="V26" s="158">
        <f t="shared" si="13"/>
        <v>0</v>
      </c>
      <c r="W26" s="158"/>
      <c r="X26" s="158" t="s">
        <v>188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1079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2">
        <v>17</v>
      </c>
      <c r="B27" s="183" t="s">
        <v>1090</v>
      </c>
      <c r="C27" s="190" t="s">
        <v>1091</v>
      </c>
      <c r="D27" s="184" t="s">
        <v>1066</v>
      </c>
      <c r="E27" s="185">
        <v>1</v>
      </c>
      <c r="F27" s="186"/>
      <c r="G27" s="187">
        <f t="shared" si="7"/>
        <v>0</v>
      </c>
      <c r="H27" s="186">
        <v>2700</v>
      </c>
      <c r="I27" s="187">
        <f t="shared" si="8"/>
        <v>2700</v>
      </c>
      <c r="J27" s="186">
        <v>0</v>
      </c>
      <c r="K27" s="187">
        <f t="shared" si="9"/>
        <v>0</v>
      </c>
      <c r="L27" s="187">
        <v>21</v>
      </c>
      <c r="M27" s="187">
        <f t="shared" si="10"/>
        <v>0</v>
      </c>
      <c r="N27" s="187">
        <v>0</v>
      </c>
      <c r="O27" s="187">
        <f t="shared" si="11"/>
        <v>0</v>
      </c>
      <c r="P27" s="187">
        <v>0</v>
      </c>
      <c r="Q27" s="187">
        <f t="shared" si="12"/>
        <v>0</v>
      </c>
      <c r="R27" s="187"/>
      <c r="S27" s="187" t="s">
        <v>449</v>
      </c>
      <c r="T27" s="188" t="s">
        <v>170</v>
      </c>
      <c r="U27" s="158">
        <v>0</v>
      </c>
      <c r="V27" s="158">
        <f t="shared" si="13"/>
        <v>0</v>
      </c>
      <c r="W27" s="158"/>
      <c r="X27" s="158" t="s">
        <v>310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1054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6">
        <v>18</v>
      </c>
      <c r="B28" s="167" t="s">
        <v>1092</v>
      </c>
      <c r="C28" s="176" t="s">
        <v>1093</v>
      </c>
      <c r="D28" s="168" t="s">
        <v>1066</v>
      </c>
      <c r="E28" s="169">
        <v>1</v>
      </c>
      <c r="F28" s="170"/>
      <c r="G28" s="171">
        <f t="shared" si="7"/>
        <v>0</v>
      </c>
      <c r="H28" s="170">
        <v>0</v>
      </c>
      <c r="I28" s="171">
        <f t="shared" si="8"/>
        <v>0</v>
      </c>
      <c r="J28" s="170">
        <v>1500</v>
      </c>
      <c r="K28" s="171">
        <f t="shared" si="9"/>
        <v>1500</v>
      </c>
      <c r="L28" s="171">
        <v>21</v>
      </c>
      <c r="M28" s="171">
        <f t="shared" si="10"/>
        <v>0</v>
      </c>
      <c r="N28" s="171">
        <v>0</v>
      </c>
      <c r="O28" s="171">
        <f t="shared" si="11"/>
        <v>0</v>
      </c>
      <c r="P28" s="171">
        <v>0</v>
      </c>
      <c r="Q28" s="171">
        <f t="shared" si="12"/>
        <v>0</v>
      </c>
      <c r="R28" s="171"/>
      <c r="S28" s="171" t="s">
        <v>169</v>
      </c>
      <c r="T28" s="172" t="s">
        <v>170</v>
      </c>
      <c r="U28" s="158">
        <v>0</v>
      </c>
      <c r="V28" s="158">
        <f t="shared" si="13"/>
        <v>0</v>
      </c>
      <c r="W28" s="158"/>
      <c r="X28" s="158" t="s">
        <v>52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1076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3"/>
      <c r="B29" s="4"/>
      <c r="C29" s="17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151</v>
      </c>
    </row>
    <row r="30" spans="1:60" x14ac:dyDescent="0.2">
      <c r="A30" s="152"/>
      <c r="B30" s="153" t="s">
        <v>29</v>
      </c>
      <c r="C30" s="178"/>
      <c r="D30" s="154"/>
      <c r="E30" s="155"/>
      <c r="F30" s="155"/>
      <c r="G30" s="174">
        <f>G8+G18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181</v>
      </c>
    </row>
    <row r="31" spans="1:60" x14ac:dyDescent="0.2">
      <c r="C31" s="179"/>
      <c r="D31" s="10"/>
      <c r="AG31" t="s">
        <v>182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A794-D81A-4897-BAEE-9B102D5AA156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1168</v>
      </c>
      <c r="B1" s="249"/>
      <c r="C1" s="249"/>
      <c r="D1" s="249"/>
      <c r="E1" s="249"/>
      <c r="F1" s="249"/>
      <c r="G1" s="249"/>
      <c r="AG1" t="s">
        <v>137</v>
      </c>
    </row>
    <row r="2" spans="1:60" ht="24.95" customHeight="1" x14ac:dyDescent="0.2">
      <c r="A2" s="141" t="s">
        <v>7</v>
      </c>
      <c r="B2" s="49" t="s">
        <v>42</v>
      </c>
      <c r="C2" s="250" t="s">
        <v>43</v>
      </c>
      <c r="D2" s="251"/>
      <c r="E2" s="251"/>
      <c r="F2" s="251"/>
      <c r="G2" s="252"/>
      <c r="AG2" t="s">
        <v>138</v>
      </c>
    </row>
    <row r="3" spans="1:60" ht="24.95" customHeight="1" x14ac:dyDescent="0.2">
      <c r="A3" s="141" t="s">
        <v>8</v>
      </c>
      <c r="B3" s="49" t="s">
        <v>55</v>
      </c>
      <c r="C3" s="250" t="s">
        <v>56</v>
      </c>
      <c r="D3" s="251"/>
      <c r="E3" s="251"/>
      <c r="F3" s="251"/>
      <c r="G3" s="252"/>
      <c r="AC3" s="123" t="s">
        <v>138</v>
      </c>
      <c r="AG3" t="s">
        <v>141</v>
      </c>
    </row>
    <row r="4" spans="1:60" ht="24.95" customHeight="1" x14ac:dyDescent="0.2">
      <c r="A4" s="142" t="s">
        <v>9</v>
      </c>
      <c r="B4" s="143" t="s">
        <v>65</v>
      </c>
      <c r="C4" s="253" t="s">
        <v>66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5" t="s">
        <v>143</v>
      </c>
      <c r="B6" s="147" t="s">
        <v>144</v>
      </c>
      <c r="C6" s="147" t="s">
        <v>145</v>
      </c>
      <c r="D6" s="146" t="s">
        <v>146</v>
      </c>
      <c r="E6" s="145" t="s">
        <v>147</v>
      </c>
      <c r="F6" s="144" t="s">
        <v>148</v>
      </c>
      <c r="G6" s="145" t="s">
        <v>29</v>
      </c>
      <c r="H6" s="148" t="s">
        <v>30</v>
      </c>
      <c r="I6" s="148" t="s">
        <v>149</v>
      </c>
      <c r="J6" s="148" t="s">
        <v>31</v>
      </c>
      <c r="K6" s="148" t="s">
        <v>150</v>
      </c>
      <c r="L6" s="148" t="s">
        <v>151</v>
      </c>
      <c r="M6" s="148" t="s">
        <v>152</v>
      </c>
      <c r="N6" s="148" t="s">
        <v>153</v>
      </c>
      <c r="O6" s="148" t="s">
        <v>154</v>
      </c>
      <c r="P6" s="148" t="s">
        <v>155</v>
      </c>
      <c r="Q6" s="148" t="s">
        <v>156</v>
      </c>
      <c r="R6" s="148" t="s">
        <v>157</v>
      </c>
      <c r="S6" s="148" t="s">
        <v>158</v>
      </c>
      <c r="T6" s="148" t="s">
        <v>159</v>
      </c>
      <c r="U6" s="148" t="s">
        <v>160</v>
      </c>
      <c r="V6" s="148" t="s">
        <v>161</v>
      </c>
      <c r="W6" s="148" t="s">
        <v>162</v>
      </c>
      <c r="X6" s="148" t="s">
        <v>163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164</v>
      </c>
      <c r="B8" s="161" t="s">
        <v>128</v>
      </c>
      <c r="C8" s="175" t="s">
        <v>129</v>
      </c>
      <c r="D8" s="162"/>
      <c r="E8" s="163"/>
      <c r="F8" s="164"/>
      <c r="G8" s="164">
        <f>SUMIF(AG9:AG32,"&lt;&gt;NOR",G9:G32)</f>
        <v>0</v>
      </c>
      <c r="H8" s="164"/>
      <c r="I8" s="164">
        <f>SUM(I9:I32)</f>
        <v>40620.439999999995</v>
      </c>
      <c r="J8" s="164"/>
      <c r="K8" s="164">
        <f>SUM(K9:K32)</f>
        <v>37828.259999999995</v>
      </c>
      <c r="L8" s="164"/>
      <c r="M8" s="164">
        <f>SUM(M9:M32)</f>
        <v>0</v>
      </c>
      <c r="N8" s="164"/>
      <c r="O8" s="164">
        <f>SUM(O9:O32)</f>
        <v>0.1</v>
      </c>
      <c r="P8" s="164"/>
      <c r="Q8" s="164">
        <f>SUM(Q9:Q32)</f>
        <v>0.04</v>
      </c>
      <c r="R8" s="164"/>
      <c r="S8" s="164"/>
      <c r="T8" s="165"/>
      <c r="U8" s="159"/>
      <c r="V8" s="159">
        <f>SUM(V9:V32)</f>
        <v>75.2</v>
      </c>
      <c r="W8" s="159"/>
      <c r="X8" s="159"/>
      <c r="AG8" t="s">
        <v>165</v>
      </c>
    </row>
    <row r="9" spans="1:60" outlineLevel="1" x14ac:dyDescent="0.2">
      <c r="A9" s="182">
        <v>1</v>
      </c>
      <c r="B9" s="183" t="s">
        <v>1094</v>
      </c>
      <c r="C9" s="190" t="s">
        <v>1095</v>
      </c>
      <c r="D9" s="184" t="s">
        <v>236</v>
      </c>
      <c r="E9" s="185">
        <v>140</v>
      </c>
      <c r="F9" s="186"/>
      <c r="G9" s="187">
        <f t="shared" ref="G9:G19" si="0">ROUND(E9*F9,2)</f>
        <v>0</v>
      </c>
      <c r="H9" s="186">
        <v>23.91</v>
      </c>
      <c r="I9" s="187">
        <f t="shared" ref="I9:I19" si="1">ROUND(E9*H9,2)</f>
        <v>3347.4</v>
      </c>
      <c r="J9" s="186">
        <v>47.29</v>
      </c>
      <c r="K9" s="187">
        <f t="shared" ref="K9:K19" si="2">ROUND(E9*J9,2)</f>
        <v>6620.6</v>
      </c>
      <c r="L9" s="187">
        <v>21</v>
      </c>
      <c r="M9" s="187">
        <f t="shared" ref="M9:M19" si="3">G9*(1+L9/100)</f>
        <v>0</v>
      </c>
      <c r="N9" s="187">
        <v>2.3000000000000001E-4</v>
      </c>
      <c r="O9" s="187">
        <f t="shared" ref="O9:O19" si="4">ROUND(E9*N9,2)</f>
        <v>0.03</v>
      </c>
      <c r="P9" s="187">
        <v>0</v>
      </c>
      <c r="Q9" s="187">
        <f t="shared" ref="Q9:Q19" si="5">ROUND(E9*P9,2)</f>
        <v>0</v>
      </c>
      <c r="R9" s="187" t="s">
        <v>128</v>
      </c>
      <c r="S9" s="187" t="s">
        <v>169</v>
      </c>
      <c r="T9" s="188" t="s">
        <v>187</v>
      </c>
      <c r="U9" s="158">
        <v>9.955E-2</v>
      </c>
      <c r="V9" s="158">
        <f t="shared" ref="V9:V19" si="6">ROUND(E9*U9,2)</f>
        <v>13.94</v>
      </c>
      <c r="W9" s="158"/>
      <c r="X9" s="158" t="s">
        <v>188</v>
      </c>
      <c r="Y9" s="149"/>
      <c r="Z9" s="149"/>
      <c r="AA9" s="149"/>
      <c r="AB9" s="149"/>
      <c r="AC9" s="149"/>
      <c r="AD9" s="149"/>
      <c r="AE9" s="149"/>
      <c r="AF9" s="149"/>
      <c r="AG9" s="149" t="s">
        <v>189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2">
        <v>2</v>
      </c>
      <c r="B10" s="183" t="s">
        <v>1096</v>
      </c>
      <c r="C10" s="190" t="s">
        <v>1097</v>
      </c>
      <c r="D10" s="184" t="s">
        <v>236</v>
      </c>
      <c r="E10" s="185">
        <v>170</v>
      </c>
      <c r="F10" s="186"/>
      <c r="G10" s="187">
        <f t="shared" si="0"/>
        <v>0</v>
      </c>
      <c r="H10" s="186">
        <v>14.76</v>
      </c>
      <c r="I10" s="187">
        <f t="shared" si="1"/>
        <v>2509.1999999999998</v>
      </c>
      <c r="J10" s="186">
        <v>47.24</v>
      </c>
      <c r="K10" s="187">
        <f t="shared" si="2"/>
        <v>8030.8</v>
      </c>
      <c r="L10" s="187">
        <v>21</v>
      </c>
      <c r="M10" s="187">
        <f t="shared" si="3"/>
        <v>0</v>
      </c>
      <c r="N10" s="187">
        <v>1.6000000000000001E-4</v>
      </c>
      <c r="O10" s="187">
        <f t="shared" si="4"/>
        <v>0.03</v>
      </c>
      <c r="P10" s="187">
        <v>0</v>
      </c>
      <c r="Q10" s="187">
        <f t="shared" si="5"/>
        <v>0</v>
      </c>
      <c r="R10" s="187" t="s">
        <v>128</v>
      </c>
      <c r="S10" s="187" t="s">
        <v>169</v>
      </c>
      <c r="T10" s="188" t="s">
        <v>187</v>
      </c>
      <c r="U10" s="158">
        <v>9.955E-2</v>
      </c>
      <c r="V10" s="158">
        <f t="shared" si="6"/>
        <v>16.920000000000002</v>
      </c>
      <c r="W10" s="158"/>
      <c r="X10" s="158" t="s">
        <v>188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2">
        <v>3</v>
      </c>
      <c r="B11" s="183" t="s">
        <v>1098</v>
      </c>
      <c r="C11" s="190" t="s">
        <v>1099</v>
      </c>
      <c r="D11" s="184" t="s">
        <v>236</v>
      </c>
      <c r="E11" s="185">
        <v>70</v>
      </c>
      <c r="F11" s="186"/>
      <c r="G11" s="187">
        <f t="shared" si="0"/>
        <v>0</v>
      </c>
      <c r="H11" s="186">
        <v>10.46</v>
      </c>
      <c r="I11" s="187">
        <f t="shared" si="1"/>
        <v>732.2</v>
      </c>
      <c r="J11" s="186">
        <v>43.34</v>
      </c>
      <c r="K11" s="187">
        <f t="shared" si="2"/>
        <v>3033.8</v>
      </c>
      <c r="L11" s="187">
        <v>21</v>
      </c>
      <c r="M11" s="187">
        <f t="shared" si="3"/>
        <v>0</v>
      </c>
      <c r="N11" s="187">
        <v>5.0000000000000002E-5</v>
      </c>
      <c r="O11" s="187">
        <f t="shared" si="4"/>
        <v>0</v>
      </c>
      <c r="P11" s="187">
        <v>0</v>
      </c>
      <c r="Q11" s="187">
        <f t="shared" si="5"/>
        <v>0</v>
      </c>
      <c r="R11" s="187" t="s">
        <v>128</v>
      </c>
      <c r="S11" s="187" t="s">
        <v>169</v>
      </c>
      <c r="T11" s="188" t="s">
        <v>187</v>
      </c>
      <c r="U11" s="158">
        <v>9.1219999999999996E-2</v>
      </c>
      <c r="V11" s="158">
        <f t="shared" si="6"/>
        <v>6.39</v>
      </c>
      <c r="W11" s="158"/>
      <c r="X11" s="158" t="s">
        <v>188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82">
        <v>4</v>
      </c>
      <c r="B12" s="183" t="s">
        <v>1100</v>
      </c>
      <c r="C12" s="190" t="s">
        <v>1101</v>
      </c>
      <c r="D12" s="184" t="s">
        <v>185</v>
      </c>
      <c r="E12" s="185">
        <v>3</v>
      </c>
      <c r="F12" s="186"/>
      <c r="G12" s="187">
        <f t="shared" si="0"/>
        <v>0</v>
      </c>
      <c r="H12" s="186">
        <v>197.8</v>
      </c>
      <c r="I12" s="187">
        <f t="shared" si="1"/>
        <v>593.4</v>
      </c>
      <c r="J12" s="186">
        <v>61.7</v>
      </c>
      <c r="K12" s="187">
        <f t="shared" si="2"/>
        <v>185.1</v>
      </c>
      <c r="L12" s="187">
        <v>21</v>
      </c>
      <c r="M12" s="187">
        <f t="shared" si="3"/>
        <v>0</v>
      </c>
      <c r="N12" s="187">
        <v>1.1E-4</v>
      </c>
      <c r="O12" s="187">
        <f t="shared" si="4"/>
        <v>0</v>
      </c>
      <c r="P12" s="187">
        <v>0</v>
      </c>
      <c r="Q12" s="187">
        <f t="shared" si="5"/>
        <v>0</v>
      </c>
      <c r="R12" s="187" t="s">
        <v>128</v>
      </c>
      <c r="S12" s="187" t="s">
        <v>169</v>
      </c>
      <c r="T12" s="188" t="s">
        <v>187</v>
      </c>
      <c r="U12" s="158">
        <v>0.13</v>
      </c>
      <c r="V12" s="158">
        <f t="shared" si="6"/>
        <v>0.39</v>
      </c>
      <c r="W12" s="158"/>
      <c r="X12" s="158" t="s">
        <v>188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82">
        <v>5</v>
      </c>
      <c r="B13" s="183" t="s">
        <v>1102</v>
      </c>
      <c r="C13" s="190" t="s">
        <v>1103</v>
      </c>
      <c r="D13" s="184" t="s">
        <v>185</v>
      </c>
      <c r="E13" s="185">
        <v>3</v>
      </c>
      <c r="F13" s="186"/>
      <c r="G13" s="187">
        <f t="shared" si="0"/>
        <v>0</v>
      </c>
      <c r="H13" s="186">
        <v>0</v>
      </c>
      <c r="I13" s="187">
        <f t="shared" si="1"/>
        <v>0</v>
      </c>
      <c r="J13" s="186">
        <v>1000</v>
      </c>
      <c r="K13" s="187">
        <f t="shared" si="2"/>
        <v>3000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 t="s">
        <v>449</v>
      </c>
      <c r="T13" s="188" t="s">
        <v>170</v>
      </c>
      <c r="U13" s="158">
        <v>0</v>
      </c>
      <c r="V13" s="158">
        <f t="shared" si="6"/>
        <v>0</v>
      </c>
      <c r="W13" s="158"/>
      <c r="X13" s="158" t="s">
        <v>188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1079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2">
        <v>6</v>
      </c>
      <c r="B14" s="183" t="s">
        <v>1104</v>
      </c>
      <c r="C14" s="190" t="s">
        <v>1105</v>
      </c>
      <c r="D14" s="184" t="s">
        <v>185</v>
      </c>
      <c r="E14" s="185">
        <v>7</v>
      </c>
      <c r="F14" s="186"/>
      <c r="G14" s="187">
        <f t="shared" si="0"/>
        <v>0</v>
      </c>
      <c r="H14" s="186">
        <v>205.36</v>
      </c>
      <c r="I14" s="187">
        <f t="shared" si="1"/>
        <v>1437.52</v>
      </c>
      <c r="J14" s="186">
        <v>74.14</v>
      </c>
      <c r="K14" s="187">
        <f t="shared" si="2"/>
        <v>518.98</v>
      </c>
      <c r="L14" s="187">
        <v>21</v>
      </c>
      <c r="M14" s="187">
        <f t="shared" si="3"/>
        <v>0</v>
      </c>
      <c r="N14" s="187">
        <v>1.1E-4</v>
      </c>
      <c r="O14" s="187">
        <f t="shared" si="4"/>
        <v>0</v>
      </c>
      <c r="P14" s="187">
        <v>0</v>
      </c>
      <c r="Q14" s="187">
        <f t="shared" si="5"/>
        <v>0</v>
      </c>
      <c r="R14" s="187" t="s">
        <v>128</v>
      </c>
      <c r="S14" s="187" t="s">
        <v>169</v>
      </c>
      <c r="T14" s="188" t="s">
        <v>187</v>
      </c>
      <c r="U14" s="158">
        <v>0.15620000000000001</v>
      </c>
      <c r="V14" s="158">
        <f t="shared" si="6"/>
        <v>1.0900000000000001</v>
      </c>
      <c r="W14" s="158"/>
      <c r="X14" s="158" t="s">
        <v>188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82">
        <v>7</v>
      </c>
      <c r="B15" s="183" t="s">
        <v>1106</v>
      </c>
      <c r="C15" s="190" t="s">
        <v>1107</v>
      </c>
      <c r="D15" s="184" t="s">
        <v>185</v>
      </c>
      <c r="E15" s="185">
        <v>1</v>
      </c>
      <c r="F15" s="186"/>
      <c r="G15" s="187">
        <f t="shared" si="0"/>
        <v>0</v>
      </c>
      <c r="H15" s="186">
        <v>263.39999999999998</v>
      </c>
      <c r="I15" s="187">
        <f t="shared" si="1"/>
        <v>263.39999999999998</v>
      </c>
      <c r="J15" s="186">
        <v>84.1</v>
      </c>
      <c r="K15" s="187">
        <f t="shared" si="2"/>
        <v>84.1</v>
      </c>
      <c r="L15" s="187">
        <v>21</v>
      </c>
      <c r="M15" s="187">
        <f t="shared" si="3"/>
        <v>0</v>
      </c>
      <c r="N15" s="187">
        <v>1.1E-4</v>
      </c>
      <c r="O15" s="187">
        <f t="shared" si="4"/>
        <v>0</v>
      </c>
      <c r="P15" s="187">
        <v>0</v>
      </c>
      <c r="Q15" s="187">
        <f t="shared" si="5"/>
        <v>0</v>
      </c>
      <c r="R15" s="187" t="s">
        <v>128</v>
      </c>
      <c r="S15" s="187" t="s">
        <v>169</v>
      </c>
      <c r="T15" s="188" t="s">
        <v>187</v>
      </c>
      <c r="U15" s="158">
        <v>0.1772</v>
      </c>
      <c r="V15" s="158">
        <f t="shared" si="6"/>
        <v>0.18</v>
      </c>
      <c r="W15" s="158"/>
      <c r="X15" s="158" t="s">
        <v>188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82">
        <v>8</v>
      </c>
      <c r="B16" s="183" t="s">
        <v>1108</v>
      </c>
      <c r="C16" s="190" t="s">
        <v>1109</v>
      </c>
      <c r="D16" s="184" t="s">
        <v>185</v>
      </c>
      <c r="E16" s="185">
        <v>22</v>
      </c>
      <c r="F16" s="186"/>
      <c r="G16" s="187">
        <f t="shared" si="0"/>
        <v>0</v>
      </c>
      <c r="H16" s="186">
        <v>186.53</v>
      </c>
      <c r="I16" s="187">
        <f t="shared" si="1"/>
        <v>4103.66</v>
      </c>
      <c r="J16" s="186">
        <v>117.47</v>
      </c>
      <c r="K16" s="187">
        <f t="shared" si="2"/>
        <v>2584.34</v>
      </c>
      <c r="L16" s="187">
        <v>21</v>
      </c>
      <c r="M16" s="187">
        <f t="shared" si="3"/>
        <v>0</v>
      </c>
      <c r="N16" s="187">
        <v>9.0000000000000006E-5</v>
      </c>
      <c r="O16" s="187">
        <f t="shared" si="4"/>
        <v>0</v>
      </c>
      <c r="P16" s="187">
        <v>0</v>
      </c>
      <c r="Q16" s="187">
        <f t="shared" si="5"/>
        <v>0</v>
      </c>
      <c r="R16" s="187" t="s">
        <v>128</v>
      </c>
      <c r="S16" s="187" t="s">
        <v>169</v>
      </c>
      <c r="T16" s="188" t="s">
        <v>187</v>
      </c>
      <c r="U16" s="158">
        <v>0.2475</v>
      </c>
      <c r="V16" s="158">
        <f t="shared" si="6"/>
        <v>5.45</v>
      </c>
      <c r="W16" s="158"/>
      <c r="X16" s="158" t="s">
        <v>188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82">
        <v>9</v>
      </c>
      <c r="B17" s="183" t="s">
        <v>1110</v>
      </c>
      <c r="C17" s="190" t="s">
        <v>1111</v>
      </c>
      <c r="D17" s="184" t="s">
        <v>185</v>
      </c>
      <c r="E17" s="185">
        <v>36</v>
      </c>
      <c r="F17" s="186"/>
      <c r="G17" s="187">
        <f t="shared" si="0"/>
        <v>0</v>
      </c>
      <c r="H17" s="186">
        <v>6.93</v>
      </c>
      <c r="I17" s="187">
        <f t="shared" si="1"/>
        <v>249.48</v>
      </c>
      <c r="J17" s="186">
        <v>67.069999999999993</v>
      </c>
      <c r="K17" s="187">
        <f t="shared" si="2"/>
        <v>2414.52</v>
      </c>
      <c r="L17" s="187">
        <v>21</v>
      </c>
      <c r="M17" s="187">
        <f t="shared" si="3"/>
        <v>0</v>
      </c>
      <c r="N17" s="187">
        <v>3.0000000000000001E-5</v>
      </c>
      <c r="O17" s="187">
        <f t="shared" si="4"/>
        <v>0</v>
      </c>
      <c r="P17" s="187">
        <v>0</v>
      </c>
      <c r="Q17" s="187">
        <f t="shared" si="5"/>
        <v>0</v>
      </c>
      <c r="R17" s="187" t="s">
        <v>128</v>
      </c>
      <c r="S17" s="187" t="s">
        <v>169</v>
      </c>
      <c r="T17" s="188" t="s">
        <v>187</v>
      </c>
      <c r="U17" s="158">
        <v>0.14130000000000001</v>
      </c>
      <c r="V17" s="158">
        <f t="shared" si="6"/>
        <v>5.09</v>
      </c>
      <c r="W17" s="158"/>
      <c r="X17" s="158" t="s">
        <v>188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82">
        <v>10</v>
      </c>
      <c r="B18" s="183" t="s">
        <v>1112</v>
      </c>
      <c r="C18" s="190" t="s">
        <v>1113</v>
      </c>
      <c r="D18" s="184" t="s">
        <v>185</v>
      </c>
      <c r="E18" s="185">
        <v>7</v>
      </c>
      <c r="F18" s="186"/>
      <c r="G18" s="187">
        <f t="shared" si="0"/>
        <v>0</v>
      </c>
      <c r="H18" s="186">
        <v>51.89</v>
      </c>
      <c r="I18" s="187">
        <f t="shared" si="1"/>
        <v>363.23</v>
      </c>
      <c r="J18" s="186">
        <v>185.11</v>
      </c>
      <c r="K18" s="187">
        <f t="shared" si="2"/>
        <v>1295.77</v>
      </c>
      <c r="L18" s="187">
        <v>21</v>
      </c>
      <c r="M18" s="187">
        <f t="shared" si="3"/>
        <v>0</v>
      </c>
      <c r="N18" s="187">
        <v>9.0000000000000006E-5</v>
      </c>
      <c r="O18" s="187">
        <f t="shared" si="4"/>
        <v>0</v>
      </c>
      <c r="P18" s="187">
        <v>0</v>
      </c>
      <c r="Q18" s="187">
        <f t="shared" si="5"/>
        <v>0</v>
      </c>
      <c r="R18" s="187" t="s">
        <v>128</v>
      </c>
      <c r="S18" s="187" t="s">
        <v>169</v>
      </c>
      <c r="T18" s="188" t="s">
        <v>187</v>
      </c>
      <c r="U18" s="158">
        <v>0.39017000000000002</v>
      </c>
      <c r="V18" s="158">
        <f t="shared" si="6"/>
        <v>2.73</v>
      </c>
      <c r="W18" s="158"/>
      <c r="X18" s="158" t="s">
        <v>188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6">
        <v>11</v>
      </c>
      <c r="B19" s="167" t="s">
        <v>1114</v>
      </c>
      <c r="C19" s="176" t="s">
        <v>1115</v>
      </c>
      <c r="D19" s="168" t="s">
        <v>185</v>
      </c>
      <c r="E19" s="169">
        <v>43</v>
      </c>
      <c r="F19" s="170"/>
      <c r="G19" s="171">
        <f t="shared" si="0"/>
        <v>0</v>
      </c>
      <c r="H19" s="170">
        <v>1.85</v>
      </c>
      <c r="I19" s="171">
        <f t="shared" si="1"/>
        <v>79.55</v>
      </c>
      <c r="J19" s="170">
        <v>52.25</v>
      </c>
      <c r="K19" s="171">
        <f t="shared" si="2"/>
        <v>2246.75</v>
      </c>
      <c r="L19" s="171">
        <v>21</v>
      </c>
      <c r="M19" s="171">
        <f t="shared" si="3"/>
        <v>0</v>
      </c>
      <c r="N19" s="171">
        <v>8.0000000000000007E-5</v>
      </c>
      <c r="O19" s="171">
        <f t="shared" si="4"/>
        <v>0</v>
      </c>
      <c r="P19" s="171">
        <v>1E-3</v>
      </c>
      <c r="Q19" s="171">
        <f t="shared" si="5"/>
        <v>0.04</v>
      </c>
      <c r="R19" s="171" t="s">
        <v>470</v>
      </c>
      <c r="S19" s="171" t="s">
        <v>169</v>
      </c>
      <c r="T19" s="172" t="s">
        <v>1116</v>
      </c>
      <c r="U19" s="158">
        <v>0.152</v>
      </c>
      <c r="V19" s="158">
        <f t="shared" si="6"/>
        <v>6.54</v>
      </c>
      <c r="W19" s="158"/>
      <c r="X19" s="158" t="s">
        <v>188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1117</v>
      </c>
      <c r="D20" s="180"/>
      <c r="E20" s="181">
        <v>43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193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66">
        <v>12</v>
      </c>
      <c r="B21" s="167" t="s">
        <v>1118</v>
      </c>
      <c r="C21" s="176" t="s">
        <v>1119</v>
      </c>
      <c r="D21" s="168" t="s">
        <v>185</v>
      </c>
      <c r="E21" s="169">
        <v>2</v>
      </c>
      <c r="F21" s="170"/>
      <c r="G21" s="171">
        <f>ROUND(E21*F21,2)</f>
        <v>0</v>
      </c>
      <c r="H21" s="170">
        <v>0</v>
      </c>
      <c r="I21" s="171">
        <f>ROUND(E21*H21,2)</f>
        <v>0</v>
      </c>
      <c r="J21" s="170">
        <v>104.5</v>
      </c>
      <c r="K21" s="171">
        <f>ROUND(E21*J21,2)</f>
        <v>209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128</v>
      </c>
      <c r="S21" s="171" t="s">
        <v>169</v>
      </c>
      <c r="T21" s="172" t="s">
        <v>187</v>
      </c>
      <c r="U21" s="158">
        <v>0.22</v>
      </c>
      <c r="V21" s="158">
        <f>ROUND(E21*U21,2)</f>
        <v>0.44</v>
      </c>
      <c r="W21" s="158"/>
      <c r="X21" s="158" t="s">
        <v>188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47" t="s">
        <v>1120</v>
      </c>
      <c r="D22" s="248"/>
      <c r="E22" s="248"/>
      <c r="F22" s="248"/>
      <c r="G22" s="24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173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13</v>
      </c>
      <c r="B23" s="183" t="s">
        <v>1121</v>
      </c>
      <c r="C23" s="190" t="s">
        <v>1122</v>
      </c>
      <c r="D23" s="184" t="s">
        <v>185</v>
      </c>
      <c r="E23" s="185">
        <v>1</v>
      </c>
      <c r="F23" s="186"/>
      <c r="G23" s="187">
        <f>ROUND(E23*F23,2)</f>
        <v>0</v>
      </c>
      <c r="H23" s="186">
        <v>5000</v>
      </c>
      <c r="I23" s="187">
        <f>ROUND(E23*H23,2)</f>
        <v>5000</v>
      </c>
      <c r="J23" s="186">
        <v>0</v>
      </c>
      <c r="K23" s="187">
        <f>ROUND(E23*J23,2)</f>
        <v>0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7"/>
      <c r="S23" s="187" t="s">
        <v>449</v>
      </c>
      <c r="T23" s="188" t="s">
        <v>170</v>
      </c>
      <c r="U23" s="158">
        <v>0</v>
      </c>
      <c r="V23" s="158">
        <f>ROUND(E23*U23,2)</f>
        <v>0</v>
      </c>
      <c r="W23" s="158"/>
      <c r="X23" s="158" t="s">
        <v>310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311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6">
        <v>14</v>
      </c>
      <c r="B24" s="167" t="s">
        <v>1123</v>
      </c>
      <c r="C24" s="176" t="s">
        <v>1124</v>
      </c>
      <c r="D24" s="168" t="s">
        <v>185</v>
      </c>
      <c r="E24" s="169">
        <v>19</v>
      </c>
      <c r="F24" s="170"/>
      <c r="G24" s="171">
        <f>ROUND(E24*F24,2)</f>
        <v>0</v>
      </c>
      <c r="H24" s="170">
        <v>0</v>
      </c>
      <c r="I24" s="171">
        <f>ROUND(E24*H24,2)</f>
        <v>0</v>
      </c>
      <c r="J24" s="170">
        <v>322.5</v>
      </c>
      <c r="K24" s="171">
        <f>ROUND(E24*J24,2)</f>
        <v>6127.5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169</v>
      </c>
      <c r="T24" s="172" t="s">
        <v>187</v>
      </c>
      <c r="U24" s="158">
        <v>0.68</v>
      </c>
      <c r="V24" s="158">
        <f>ROUND(E24*U24,2)</f>
        <v>12.92</v>
      </c>
      <c r="W24" s="158"/>
      <c r="X24" s="158" t="s">
        <v>188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1125</v>
      </c>
      <c r="D25" s="180"/>
      <c r="E25" s="181">
        <v>19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193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2">
        <v>15</v>
      </c>
      <c r="B26" s="183" t="s">
        <v>1126</v>
      </c>
      <c r="C26" s="190" t="s">
        <v>1127</v>
      </c>
      <c r="D26" s="184" t="s">
        <v>185</v>
      </c>
      <c r="E26" s="185">
        <v>12</v>
      </c>
      <c r="F26" s="186"/>
      <c r="G26" s="187">
        <f>ROUND(E26*F26,2)</f>
        <v>0</v>
      </c>
      <c r="H26" s="186">
        <v>889.7</v>
      </c>
      <c r="I26" s="187">
        <f>ROUND(E26*H26,2)</f>
        <v>10676.4</v>
      </c>
      <c r="J26" s="186">
        <v>0</v>
      </c>
      <c r="K26" s="187">
        <f>ROUND(E26*J26,2)</f>
        <v>0</v>
      </c>
      <c r="L26" s="187">
        <v>21</v>
      </c>
      <c r="M26" s="187">
        <f>G26*(1+L26/100)</f>
        <v>0</v>
      </c>
      <c r="N26" s="187">
        <v>3.0000000000000001E-3</v>
      </c>
      <c r="O26" s="187">
        <f>ROUND(E26*N26,2)</f>
        <v>0.04</v>
      </c>
      <c r="P26" s="187">
        <v>0</v>
      </c>
      <c r="Q26" s="187">
        <f>ROUND(E26*P26,2)</f>
        <v>0</v>
      </c>
      <c r="R26" s="187"/>
      <c r="S26" s="187" t="s">
        <v>449</v>
      </c>
      <c r="T26" s="188" t="s">
        <v>1128</v>
      </c>
      <c r="U26" s="158">
        <v>0</v>
      </c>
      <c r="V26" s="158">
        <f>ROUND(E26*U26,2)</f>
        <v>0</v>
      </c>
      <c r="W26" s="158"/>
      <c r="X26" s="158" t="s">
        <v>310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311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2">
        <v>16</v>
      </c>
      <c r="B27" s="183" t="s">
        <v>1129</v>
      </c>
      <c r="C27" s="190" t="s">
        <v>1130</v>
      </c>
      <c r="D27" s="184" t="s">
        <v>185</v>
      </c>
      <c r="E27" s="185">
        <v>7</v>
      </c>
      <c r="F27" s="186"/>
      <c r="G27" s="187">
        <f>ROUND(E27*F27,2)</f>
        <v>0</v>
      </c>
      <c r="H27" s="186">
        <v>1100</v>
      </c>
      <c r="I27" s="187">
        <f>ROUND(E27*H27,2)</f>
        <v>7700</v>
      </c>
      <c r="J27" s="186">
        <v>0</v>
      </c>
      <c r="K27" s="187">
        <f>ROUND(E27*J27,2)</f>
        <v>0</v>
      </c>
      <c r="L27" s="187">
        <v>21</v>
      </c>
      <c r="M27" s="187">
        <f>G27*(1+L27/100)</f>
        <v>0</v>
      </c>
      <c r="N27" s="187">
        <v>0</v>
      </c>
      <c r="O27" s="187">
        <f>ROUND(E27*N27,2)</f>
        <v>0</v>
      </c>
      <c r="P27" s="187">
        <v>0</v>
      </c>
      <c r="Q27" s="187">
        <f>ROUND(E27*P27,2)</f>
        <v>0</v>
      </c>
      <c r="R27" s="187"/>
      <c r="S27" s="187" t="s">
        <v>449</v>
      </c>
      <c r="T27" s="188" t="s">
        <v>170</v>
      </c>
      <c r="U27" s="158">
        <v>0</v>
      </c>
      <c r="V27" s="158">
        <f>ROUND(E27*U27,2)</f>
        <v>0</v>
      </c>
      <c r="W27" s="158"/>
      <c r="X27" s="158" t="s">
        <v>310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311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6">
        <v>17</v>
      </c>
      <c r="B28" s="167" t="s">
        <v>1131</v>
      </c>
      <c r="C28" s="176" t="s">
        <v>1132</v>
      </c>
      <c r="D28" s="168" t="s">
        <v>185</v>
      </c>
      <c r="E28" s="169">
        <v>7</v>
      </c>
      <c r="F28" s="170"/>
      <c r="G28" s="171">
        <f>ROUND(E28*F28,2)</f>
        <v>0</v>
      </c>
      <c r="H28" s="170">
        <v>0</v>
      </c>
      <c r="I28" s="171">
        <f>ROUND(E28*H28,2)</f>
        <v>0</v>
      </c>
      <c r="J28" s="170">
        <v>211</v>
      </c>
      <c r="K28" s="171">
        <f>ROUND(E28*J28,2)</f>
        <v>1477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169</v>
      </c>
      <c r="T28" s="172" t="s">
        <v>187</v>
      </c>
      <c r="U28" s="158">
        <v>0.44500000000000001</v>
      </c>
      <c r="V28" s="158">
        <f>ROUND(E28*U28,2)</f>
        <v>3.12</v>
      </c>
      <c r="W28" s="158"/>
      <c r="X28" s="158" t="s">
        <v>188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1133</v>
      </c>
      <c r="D29" s="180"/>
      <c r="E29" s="181">
        <v>7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193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2">
        <v>18</v>
      </c>
      <c r="B30" s="183" t="s">
        <v>1134</v>
      </c>
      <c r="C30" s="190" t="s">
        <v>1135</v>
      </c>
      <c r="D30" s="184" t="s">
        <v>185</v>
      </c>
      <c r="E30" s="185">
        <v>2</v>
      </c>
      <c r="F30" s="186"/>
      <c r="G30" s="187">
        <f>ROUND(E30*F30,2)</f>
        <v>0</v>
      </c>
      <c r="H30" s="186">
        <v>420</v>
      </c>
      <c r="I30" s="187">
        <f>ROUND(E30*H30,2)</f>
        <v>840</v>
      </c>
      <c r="J30" s="186">
        <v>0</v>
      </c>
      <c r="K30" s="187">
        <f>ROUND(E30*J30,2)</f>
        <v>0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</v>
      </c>
      <c r="Q30" s="187">
        <f>ROUND(E30*P30,2)</f>
        <v>0</v>
      </c>
      <c r="R30" s="187"/>
      <c r="S30" s="187" t="s">
        <v>449</v>
      </c>
      <c r="T30" s="188" t="s">
        <v>170</v>
      </c>
      <c r="U30" s="158">
        <v>0</v>
      </c>
      <c r="V30" s="158">
        <f>ROUND(E30*U30,2)</f>
        <v>0</v>
      </c>
      <c r="W30" s="158"/>
      <c r="X30" s="158" t="s">
        <v>310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311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2">
        <v>19</v>
      </c>
      <c r="B31" s="183" t="s">
        <v>1136</v>
      </c>
      <c r="C31" s="190" t="s">
        <v>1137</v>
      </c>
      <c r="D31" s="184" t="s">
        <v>185</v>
      </c>
      <c r="E31" s="185">
        <v>2</v>
      </c>
      <c r="F31" s="186"/>
      <c r="G31" s="187">
        <f>ROUND(E31*F31,2)</f>
        <v>0</v>
      </c>
      <c r="H31" s="186">
        <v>650</v>
      </c>
      <c r="I31" s="187">
        <f>ROUND(E31*H31,2)</f>
        <v>1300</v>
      </c>
      <c r="J31" s="186">
        <v>0</v>
      </c>
      <c r="K31" s="187">
        <f>ROUND(E31*J31,2)</f>
        <v>0</v>
      </c>
      <c r="L31" s="187">
        <v>21</v>
      </c>
      <c r="M31" s="187">
        <f>G31*(1+L31/100)</f>
        <v>0</v>
      </c>
      <c r="N31" s="187">
        <v>0</v>
      </c>
      <c r="O31" s="187">
        <f>ROUND(E31*N31,2)</f>
        <v>0</v>
      </c>
      <c r="P31" s="187">
        <v>0</v>
      </c>
      <c r="Q31" s="187">
        <f>ROUND(E31*P31,2)</f>
        <v>0</v>
      </c>
      <c r="R31" s="187"/>
      <c r="S31" s="187" t="s">
        <v>449</v>
      </c>
      <c r="T31" s="188" t="s">
        <v>170</v>
      </c>
      <c r="U31" s="158">
        <v>0</v>
      </c>
      <c r="V31" s="158">
        <f>ROUND(E31*U31,2)</f>
        <v>0</v>
      </c>
      <c r="W31" s="158"/>
      <c r="X31" s="158" t="s">
        <v>310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311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2">
        <v>20</v>
      </c>
      <c r="B32" s="183" t="s">
        <v>1138</v>
      </c>
      <c r="C32" s="190" t="s">
        <v>1139</v>
      </c>
      <c r="D32" s="184" t="s">
        <v>185</v>
      </c>
      <c r="E32" s="185">
        <v>3</v>
      </c>
      <c r="F32" s="186"/>
      <c r="G32" s="187">
        <f>ROUND(E32*F32,2)</f>
        <v>0</v>
      </c>
      <c r="H32" s="186">
        <v>475</v>
      </c>
      <c r="I32" s="187">
        <f>ROUND(E32*H32,2)</f>
        <v>1425</v>
      </c>
      <c r="J32" s="186">
        <v>0</v>
      </c>
      <c r="K32" s="187">
        <f>ROUND(E32*J32,2)</f>
        <v>0</v>
      </c>
      <c r="L32" s="187">
        <v>21</v>
      </c>
      <c r="M32" s="187">
        <f>G32*(1+L32/100)</f>
        <v>0</v>
      </c>
      <c r="N32" s="187">
        <v>0</v>
      </c>
      <c r="O32" s="187">
        <f>ROUND(E32*N32,2)</f>
        <v>0</v>
      </c>
      <c r="P32" s="187">
        <v>0</v>
      </c>
      <c r="Q32" s="187">
        <f>ROUND(E32*P32,2)</f>
        <v>0</v>
      </c>
      <c r="R32" s="187"/>
      <c r="S32" s="187" t="s">
        <v>449</v>
      </c>
      <c r="T32" s="188" t="s">
        <v>170</v>
      </c>
      <c r="U32" s="158">
        <v>0</v>
      </c>
      <c r="V32" s="158">
        <f>ROUND(E32*U32,2)</f>
        <v>0</v>
      </c>
      <c r="W32" s="158"/>
      <c r="X32" s="158" t="s">
        <v>310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311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0" t="s">
        <v>164</v>
      </c>
      <c r="B33" s="161" t="s">
        <v>130</v>
      </c>
      <c r="C33" s="175" t="s">
        <v>131</v>
      </c>
      <c r="D33" s="162"/>
      <c r="E33" s="163"/>
      <c r="F33" s="164"/>
      <c r="G33" s="164">
        <f>SUMIF(AG34:AG35,"&lt;&gt;NOR",G34:G35)</f>
        <v>0</v>
      </c>
      <c r="H33" s="164"/>
      <c r="I33" s="164">
        <f>SUM(I34:I35)</f>
        <v>766.5</v>
      </c>
      <c r="J33" s="164"/>
      <c r="K33" s="164">
        <f>SUM(K34:K35)</f>
        <v>199.8</v>
      </c>
      <c r="L33" s="164"/>
      <c r="M33" s="164">
        <f>SUM(M34:M35)</f>
        <v>0</v>
      </c>
      <c r="N33" s="164"/>
      <c r="O33" s="164">
        <f>SUM(O34:O35)</f>
        <v>0</v>
      </c>
      <c r="P33" s="164"/>
      <c r="Q33" s="164">
        <f>SUM(Q34:Q35)</f>
        <v>0</v>
      </c>
      <c r="R33" s="164"/>
      <c r="S33" s="164"/>
      <c r="T33" s="165"/>
      <c r="U33" s="159"/>
      <c r="V33" s="159">
        <f>SUM(V34:V35)</f>
        <v>0.42</v>
      </c>
      <c r="W33" s="159"/>
      <c r="X33" s="159"/>
      <c r="AG33" t="s">
        <v>165</v>
      </c>
    </row>
    <row r="34" spans="1:60" outlineLevel="1" x14ac:dyDescent="0.2">
      <c r="A34" s="182">
        <v>21</v>
      </c>
      <c r="B34" s="183" t="s">
        <v>1140</v>
      </c>
      <c r="C34" s="190" t="s">
        <v>1141</v>
      </c>
      <c r="D34" s="184" t="s">
        <v>185</v>
      </c>
      <c r="E34" s="185">
        <v>3</v>
      </c>
      <c r="F34" s="186"/>
      <c r="G34" s="187">
        <f>ROUND(E34*F34,2)</f>
        <v>0</v>
      </c>
      <c r="H34" s="186">
        <v>0</v>
      </c>
      <c r="I34" s="187">
        <f>ROUND(E34*H34,2)</f>
        <v>0</v>
      </c>
      <c r="J34" s="186">
        <v>66.599999999999994</v>
      </c>
      <c r="K34" s="187">
        <f>ROUND(E34*J34,2)</f>
        <v>199.8</v>
      </c>
      <c r="L34" s="187">
        <v>21</v>
      </c>
      <c r="M34" s="187">
        <f>G34*(1+L34/100)</f>
        <v>0</v>
      </c>
      <c r="N34" s="187">
        <v>0</v>
      </c>
      <c r="O34" s="187">
        <f>ROUND(E34*N34,2)</f>
        <v>0</v>
      </c>
      <c r="P34" s="187">
        <v>0</v>
      </c>
      <c r="Q34" s="187">
        <f>ROUND(E34*P34,2)</f>
        <v>0</v>
      </c>
      <c r="R34" s="187"/>
      <c r="S34" s="187" t="s">
        <v>169</v>
      </c>
      <c r="T34" s="188" t="s">
        <v>187</v>
      </c>
      <c r="U34" s="158">
        <v>0.14033000000000001</v>
      </c>
      <c r="V34" s="158">
        <f>ROUND(E34*U34,2)</f>
        <v>0.42</v>
      </c>
      <c r="W34" s="158"/>
      <c r="X34" s="158" t="s">
        <v>188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2">
        <v>22</v>
      </c>
      <c r="B35" s="183" t="s">
        <v>1142</v>
      </c>
      <c r="C35" s="190" t="s">
        <v>1143</v>
      </c>
      <c r="D35" s="184" t="s">
        <v>185</v>
      </c>
      <c r="E35" s="185">
        <v>3</v>
      </c>
      <c r="F35" s="186"/>
      <c r="G35" s="187">
        <f>ROUND(E35*F35,2)</f>
        <v>0</v>
      </c>
      <c r="H35" s="186">
        <v>255.5</v>
      </c>
      <c r="I35" s="187">
        <f>ROUND(E35*H35,2)</f>
        <v>766.5</v>
      </c>
      <c r="J35" s="186">
        <v>0</v>
      </c>
      <c r="K35" s="187">
        <f>ROUND(E35*J35,2)</f>
        <v>0</v>
      </c>
      <c r="L35" s="187">
        <v>21</v>
      </c>
      <c r="M35" s="187">
        <f>G35*(1+L35/100)</f>
        <v>0</v>
      </c>
      <c r="N35" s="187">
        <v>0</v>
      </c>
      <c r="O35" s="187">
        <f>ROUND(E35*N35,2)</f>
        <v>0</v>
      </c>
      <c r="P35" s="187">
        <v>0</v>
      </c>
      <c r="Q35" s="187">
        <f>ROUND(E35*P35,2)</f>
        <v>0</v>
      </c>
      <c r="R35" s="187" t="s">
        <v>309</v>
      </c>
      <c r="S35" s="187" t="s">
        <v>169</v>
      </c>
      <c r="T35" s="188" t="s">
        <v>187</v>
      </c>
      <c r="U35" s="158">
        <v>0</v>
      </c>
      <c r="V35" s="158">
        <f>ROUND(E35*U35,2)</f>
        <v>0</v>
      </c>
      <c r="W35" s="158"/>
      <c r="X35" s="158" t="s">
        <v>310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311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0" t="s">
        <v>164</v>
      </c>
      <c r="B36" s="161" t="s">
        <v>128</v>
      </c>
      <c r="C36" s="175" t="s">
        <v>129</v>
      </c>
      <c r="D36" s="162"/>
      <c r="E36" s="163"/>
      <c r="F36" s="164"/>
      <c r="G36" s="164">
        <f>SUMIF(AG37:AG44,"&lt;&gt;NOR",G37:G44)</f>
        <v>0</v>
      </c>
      <c r="H36" s="164"/>
      <c r="I36" s="164">
        <f>SUM(I37:I44)</f>
        <v>2818</v>
      </c>
      <c r="J36" s="164"/>
      <c r="K36" s="164">
        <f>SUM(K37:K44)</f>
        <v>21239</v>
      </c>
      <c r="L36" s="164"/>
      <c r="M36" s="164">
        <f>SUM(M37:M44)</f>
        <v>0</v>
      </c>
      <c r="N36" s="164"/>
      <c r="O36" s="164">
        <f>SUM(O37:O44)</f>
        <v>0.21000000000000002</v>
      </c>
      <c r="P36" s="164"/>
      <c r="Q36" s="164">
        <f>SUM(Q37:Q44)</f>
        <v>0.2</v>
      </c>
      <c r="R36" s="164"/>
      <c r="S36" s="164"/>
      <c r="T36" s="165"/>
      <c r="U36" s="159"/>
      <c r="V36" s="159">
        <f>SUM(V37:V44)</f>
        <v>37.6</v>
      </c>
      <c r="W36" s="159"/>
      <c r="X36" s="159"/>
      <c r="AG36" t="s">
        <v>165</v>
      </c>
    </row>
    <row r="37" spans="1:60" outlineLevel="1" x14ac:dyDescent="0.2">
      <c r="A37" s="182">
        <v>23</v>
      </c>
      <c r="B37" s="183" t="s">
        <v>1144</v>
      </c>
      <c r="C37" s="190" t="s">
        <v>1145</v>
      </c>
      <c r="D37" s="184" t="s">
        <v>1066</v>
      </c>
      <c r="E37" s="185">
        <v>1</v>
      </c>
      <c r="F37" s="186"/>
      <c r="G37" s="187">
        <f>ROUND(E37*F37,2)</f>
        <v>0</v>
      </c>
      <c r="H37" s="186">
        <v>0</v>
      </c>
      <c r="I37" s="187">
        <f>ROUND(E37*H37,2)</f>
        <v>0</v>
      </c>
      <c r="J37" s="186">
        <v>1000</v>
      </c>
      <c r="K37" s="187">
        <f>ROUND(E37*J37,2)</f>
        <v>1000</v>
      </c>
      <c r="L37" s="187">
        <v>21</v>
      </c>
      <c r="M37" s="187">
        <f>G37*(1+L37/100)</f>
        <v>0</v>
      </c>
      <c r="N37" s="187">
        <v>0</v>
      </c>
      <c r="O37" s="187">
        <f>ROUND(E37*N37,2)</f>
        <v>0</v>
      </c>
      <c r="P37" s="187">
        <v>0</v>
      </c>
      <c r="Q37" s="187">
        <f>ROUND(E37*P37,2)</f>
        <v>0</v>
      </c>
      <c r="R37" s="187"/>
      <c r="S37" s="187" t="s">
        <v>449</v>
      </c>
      <c r="T37" s="188" t="s">
        <v>170</v>
      </c>
      <c r="U37" s="158">
        <v>0</v>
      </c>
      <c r="V37" s="158">
        <f>ROUND(E37*U37,2)</f>
        <v>0</v>
      </c>
      <c r="W37" s="158"/>
      <c r="X37" s="158" t="s">
        <v>188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1079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2">
        <v>24</v>
      </c>
      <c r="B38" s="183" t="s">
        <v>1146</v>
      </c>
      <c r="C38" s="190" t="s">
        <v>1147</v>
      </c>
      <c r="D38" s="184" t="s">
        <v>1066</v>
      </c>
      <c r="E38" s="185">
        <v>1</v>
      </c>
      <c r="F38" s="186"/>
      <c r="G38" s="187">
        <f>ROUND(E38*F38,2)</f>
        <v>0</v>
      </c>
      <c r="H38" s="186">
        <v>0</v>
      </c>
      <c r="I38" s="187">
        <f>ROUND(E38*H38,2)</f>
        <v>0</v>
      </c>
      <c r="J38" s="186">
        <v>1500</v>
      </c>
      <c r="K38" s="187">
        <f>ROUND(E38*J38,2)</f>
        <v>1500</v>
      </c>
      <c r="L38" s="187">
        <v>21</v>
      </c>
      <c r="M38" s="187">
        <f>G38*(1+L38/100)</f>
        <v>0</v>
      </c>
      <c r="N38" s="187">
        <v>0</v>
      </c>
      <c r="O38" s="187">
        <f>ROUND(E38*N38,2)</f>
        <v>0</v>
      </c>
      <c r="P38" s="187">
        <v>0</v>
      </c>
      <c r="Q38" s="187">
        <f>ROUND(E38*P38,2)</f>
        <v>0</v>
      </c>
      <c r="R38" s="187"/>
      <c r="S38" s="187" t="s">
        <v>449</v>
      </c>
      <c r="T38" s="188" t="s">
        <v>170</v>
      </c>
      <c r="U38" s="158">
        <v>0</v>
      </c>
      <c r="V38" s="158">
        <f>ROUND(E38*U38,2)</f>
        <v>0</v>
      </c>
      <c r="W38" s="158"/>
      <c r="X38" s="158" t="s">
        <v>188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1079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2">
        <v>25</v>
      </c>
      <c r="B39" s="183" t="s">
        <v>1148</v>
      </c>
      <c r="C39" s="190" t="s">
        <v>1149</v>
      </c>
      <c r="D39" s="184" t="s">
        <v>1066</v>
      </c>
      <c r="E39" s="185">
        <v>1</v>
      </c>
      <c r="F39" s="186"/>
      <c r="G39" s="187">
        <f>ROUND(E39*F39,2)</f>
        <v>0</v>
      </c>
      <c r="H39" s="186">
        <v>0</v>
      </c>
      <c r="I39" s="187">
        <f>ROUND(E39*H39,2)</f>
        <v>0</v>
      </c>
      <c r="J39" s="186">
        <v>3000</v>
      </c>
      <c r="K39" s="187">
        <f>ROUND(E39*J39,2)</f>
        <v>3000</v>
      </c>
      <c r="L39" s="187">
        <v>21</v>
      </c>
      <c r="M39" s="187">
        <f>G39*(1+L39/100)</f>
        <v>0</v>
      </c>
      <c r="N39" s="187">
        <v>0</v>
      </c>
      <c r="O39" s="187">
        <f>ROUND(E39*N39,2)</f>
        <v>0</v>
      </c>
      <c r="P39" s="187">
        <v>0</v>
      </c>
      <c r="Q39" s="187">
        <f>ROUND(E39*P39,2)</f>
        <v>0</v>
      </c>
      <c r="R39" s="187"/>
      <c r="S39" s="187" t="s">
        <v>449</v>
      </c>
      <c r="T39" s="188" t="s">
        <v>170</v>
      </c>
      <c r="U39" s="158">
        <v>0</v>
      </c>
      <c r="V39" s="158">
        <f>ROUND(E39*U39,2)</f>
        <v>0</v>
      </c>
      <c r="W39" s="158"/>
      <c r="X39" s="158" t="s">
        <v>188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1079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82">
        <v>26</v>
      </c>
      <c r="B40" s="183" t="s">
        <v>1150</v>
      </c>
      <c r="C40" s="190" t="s">
        <v>1151</v>
      </c>
      <c r="D40" s="184" t="s">
        <v>236</v>
      </c>
      <c r="E40" s="185">
        <v>100</v>
      </c>
      <c r="F40" s="186"/>
      <c r="G40" s="187">
        <f>ROUND(E40*F40,2)</f>
        <v>0</v>
      </c>
      <c r="H40" s="186">
        <v>11.3</v>
      </c>
      <c r="I40" s="187">
        <f>ROUND(E40*H40,2)</f>
        <v>1130</v>
      </c>
      <c r="J40" s="186">
        <v>62.2</v>
      </c>
      <c r="K40" s="187">
        <f>ROUND(E40*J40,2)</f>
        <v>6220</v>
      </c>
      <c r="L40" s="187">
        <v>21</v>
      </c>
      <c r="M40" s="187">
        <f>G40*(1+L40/100)</f>
        <v>0</v>
      </c>
      <c r="N40" s="187">
        <v>4.8999999999999998E-4</v>
      </c>
      <c r="O40" s="187">
        <f>ROUND(E40*N40,2)</f>
        <v>0.05</v>
      </c>
      <c r="P40" s="187">
        <v>2E-3</v>
      </c>
      <c r="Q40" s="187">
        <f>ROUND(E40*P40,2)</f>
        <v>0.2</v>
      </c>
      <c r="R40" s="187" t="s">
        <v>470</v>
      </c>
      <c r="S40" s="187" t="s">
        <v>169</v>
      </c>
      <c r="T40" s="188" t="s">
        <v>187</v>
      </c>
      <c r="U40" s="158">
        <v>0.17599999999999999</v>
      </c>
      <c r="V40" s="158">
        <f>ROUND(E40*U40,2)</f>
        <v>17.600000000000001</v>
      </c>
      <c r="W40" s="158"/>
      <c r="X40" s="158" t="s">
        <v>188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66">
        <v>27</v>
      </c>
      <c r="B41" s="167" t="s">
        <v>1152</v>
      </c>
      <c r="C41" s="176" t="s">
        <v>1153</v>
      </c>
      <c r="D41" s="168" t="s">
        <v>236</v>
      </c>
      <c r="E41" s="169">
        <v>100</v>
      </c>
      <c r="F41" s="170"/>
      <c r="G41" s="171">
        <f>ROUND(E41*F41,2)</f>
        <v>0</v>
      </c>
      <c r="H41" s="170">
        <v>5.33</v>
      </c>
      <c r="I41" s="171">
        <f>ROUND(E41*H41,2)</f>
        <v>533</v>
      </c>
      <c r="J41" s="170">
        <v>50.87</v>
      </c>
      <c r="K41" s="171">
        <f>ROUND(E41*J41,2)</f>
        <v>5087</v>
      </c>
      <c r="L41" s="171">
        <v>21</v>
      </c>
      <c r="M41" s="171">
        <f>G41*(1+L41/100)</f>
        <v>0</v>
      </c>
      <c r="N41" s="171">
        <v>1.56E-3</v>
      </c>
      <c r="O41" s="171">
        <f>ROUND(E41*N41,2)</f>
        <v>0.16</v>
      </c>
      <c r="P41" s="171">
        <v>0</v>
      </c>
      <c r="Q41" s="171">
        <f>ROUND(E41*P41,2)</f>
        <v>0</v>
      </c>
      <c r="R41" s="171" t="s">
        <v>186</v>
      </c>
      <c r="S41" s="171" t="s">
        <v>169</v>
      </c>
      <c r="T41" s="172" t="s">
        <v>187</v>
      </c>
      <c r="U41" s="158">
        <v>0.12</v>
      </c>
      <c r="V41" s="158">
        <f>ROUND(E41*U41,2)</f>
        <v>12</v>
      </c>
      <c r="W41" s="158"/>
      <c r="X41" s="158" t="s">
        <v>188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56" t="s">
        <v>836</v>
      </c>
      <c r="D42" s="257"/>
      <c r="E42" s="257"/>
      <c r="F42" s="257"/>
      <c r="G42" s="257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191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2">
        <v>28</v>
      </c>
      <c r="B43" s="183" t="s">
        <v>1154</v>
      </c>
      <c r="C43" s="190" t="s">
        <v>1155</v>
      </c>
      <c r="D43" s="184" t="s">
        <v>448</v>
      </c>
      <c r="E43" s="185">
        <v>8</v>
      </c>
      <c r="F43" s="186"/>
      <c r="G43" s="187">
        <f>ROUND(E43*F43,2)</f>
        <v>0</v>
      </c>
      <c r="H43" s="186">
        <v>0</v>
      </c>
      <c r="I43" s="187">
        <f>ROUND(E43*H43,2)</f>
        <v>0</v>
      </c>
      <c r="J43" s="186">
        <v>554</v>
      </c>
      <c r="K43" s="187">
        <f>ROUND(E43*J43,2)</f>
        <v>4432</v>
      </c>
      <c r="L43" s="187">
        <v>21</v>
      </c>
      <c r="M43" s="187">
        <f>G43*(1+L43/100)</f>
        <v>0</v>
      </c>
      <c r="N43" s="187">
        <v>0</v>
      </c>
      <c r="O43" s="187">
        <f>ROUND(E43*N43,2)</f>
        <v>0</v>
      </c>
      <c r="P43" s="187">
        <v>0</v>
      </c>
      <c r="Q43" s="187">
        <f>ROUND(E43*P43,2)</f>
        <v>0</v>
      </c>
      <c r="R43" s="187"/>
      <c r="S43" s="187" t="s">
        <v>169</v>
      </c>
      <c r="T43" s="188" t="s">
        <v>187</v>
      </c>
      <c r="U43" s="158">
        <v>1</v>
      </c>
      <c r="V43" s="158">
        <f>ROUND(E43*U43,2)</f>
        <v>8</v>
      </c>
      <c r="W43" s="158"/>
      <c r="X43" s="158" t="s">
        <v>188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1079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2">
        <v>29</v>
      </c>
      <c r="B44" s="183" t="s">
        <v>1156</v>
      </c>
      <c r="C44" s="190" t="s">
        <v>1157</v>
      </c>
      <c r="D44" s="184" t="s">
        <v>1158</v>
      </c>
      <c r="E44" s="185">
        <v>1</v>
      </c>
      <c r="F44" s="186"/>
      <c r="G44" s="187">
        <f>ROUND(E44*F44,2)</f>
        <v>0</v>
      </c>
      <c r="H44" s="186">
        <v>1155</v>
      </c>
      <c r="I44" s="187">
        <f>ROUND(E44*H44,2)</f>
        <v>1155</v>
      </c>
      <c r="J44" s="186">
        <v>0</v>
      </c>
      <c r="K44" s="187">
        <f>ROUND(E44*J44,2)</f>
        <v>0</v>
      </c>
      <c r="L44" s="187">
        <v>21</v>
      </c>
      <c r="M44" s="187">
        <f>G44*(1+L44/100)</f>
        <v>0</v>
      </c>
      <c r="N44" s="187">
        <v>0</v>
      </c>
      <c r="O44" s="187">
        <f>ROUND(E44*N44,2)</f>
        <v>0</v>
      </c>
      <c r="P44" s="187">
        <v>0</v>
      </c>
      <c r="Q44" s="187">
        <f>ROUND(E44*P44,2)</f>
        <v>0</v>
      </c>
      <c r="R44" s="187" t="s">
        <v>309</v>
      </c>
      <c r="S44" s="187" t="s">
        <v>169</v>
      </c>
      <c r="T44" s="188" t="s">
        <v>187</v>
      </c>
      <c r="U44" s="158">
        <v>0</v>
      </c>
      <c r="V44" s="158">
        <f>ROUND(E44*U44,2)</f>
        <v>0</v>
      </c>
      <c r="W44" s="158"/>
      <c r="X44" s="158" t="s">
        <v>310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311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0" t="s">
        <v>164</v>
      </c>
      <c r="B45" s="161" t="s">
        <v>130</v>
      </c>
      <c r="C45" s="175" t="s">
        <v>131</v>
      </c>
      <c r="D45" s="162"/>
      <c r="E45" s="163"/>
      <c r="F45" s="164"/>
      <c r="G45" s="164">
        <f>SUMIF(AG46:AG51,"&lt;&gt;NOR",G46:G51)</f>
        <v>0</v>
      </c>
      <c r="H45" s="164"/>
      <c r="I45" s="164">
        <f>SUM(I46:I51)</f>
        <v>414.54</v>
      </c>
      <c r="J45" s="164"/>
      <c r="K45" s="164">
        <f>SUM(K46:K51)</f>
        <v>9802.26</v>
      </c>
      <c r="L45" s="164"/>
      <c r="M45" s="164">
        <f>SUM(M46:M51)</f>
        <v>0</v>
      </c>
      <c r="N45" s="164"/>
      <c r="O45" s="164">
        <f>SUM(O46:O51)</f>
        <v>0</v>
      </c>
      <c r="P45" s="164"/>
      <c r="Q45" s="164">
        <f>SUM(Q46:Q51)</f>
        <v>0</v>
      </c>
      <c r="R45" s="164"/>
      <c r="S45" s="164"/>
      <c r="T45" s="165"/>
      <c r="U45" s="159"/>
      <c r="V45" s="159">
        <f>SUM(V46:V51)</f>
        <v>4.95</v>
      </c>
      <c r="W45" s="159"/>
      <c r="X45" s="159"/>
      <c r="AG45" t="s">
        <v>165</v>
      </c>
    </row>
    <row r="46" spans="1:60" outlineLevel="1" x14ac:dyDescent="0.2">
      <c r="A46" s="182">
        <v>30</v>
      </c>
      <c r="B46" s="183" t="s">
        <v>1159</v>
      </c>
      <c r="C46" s="190" t="s">
        <v>1160</v>
      </c>
      <c r="D46" s="184" t="s">
        <v>236</v>
      </c>
      <c r="E46" s="185">
        <v>30</v>
      </c>
      <c r="F46" s="186"/>
      <c r="G46" s="187">
        <f t="shared" ref="G46:G51" si="7">ROUND(E46*F46,2)</f>
        <v>0</v>
      </c>
      <c r="H46" s="186">
        <v>0</v>
      </c>
      <c r="I46" s="187">
        <f t="shared" ref="I46:I51" si="8">ROUND(E46*H46,2)</f>
        <v>0</v>
      </c>
      <c r="J46" s="186">
        <v>27.5</v>
      </c>
      <c r="K46" s="187">
        <f t="shared" ref="K46:K51" si="9">ROUND(E46*J46,2)</f>
        <v>825</v>
      </c>
      <c r="L46" s="187">
        <v>21</v>
      </c>
      <c r="M46" s="187">
        <f t="shared" ref="M46:M51" si="10">G46*(1+L46/100)</f>
        <v>0</v>
      </c>
      <c r="N46" s="187">
        <v>0</v>
      </c>
      <c r="O46" s="187">
        <f t="shared" ref="O46:O51" si="11">ROUND(E46*N46,2)</f>
        <v>0</v>
      </c>
      <c r="P46" s="187">
        <v>0</v>
      </c>
      <c r="Q46" s="187">
        <f t="shared" ref="Q46:Q51" si="12">ROUND(E46*P46,2)</f>
        <v>0</v>
      </c>
      <c r="R46" s="187"/>
      <c r="S46" s="187" t="s">
        <v>169</v>
      </c>
      <c r="T46" s="188" t="s">
        <v>187</v>
      </c>
      <c r="U46" s="158">
        <v>5.7829999999999999E-2</v>
      </c>
      <c r="V46" s="158">
        <f t="shared" ref="V46:V51" si="13">ROUND(E46*U46,2)</f>
        <v>1.73</v>
      </c>
      <c r="W46" s="158"/>
      <c r="X46" s="158" t="s">
        <v>188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2">
        <v>31</v>
      </c>
      <c r="B47" s="183" t="s">
        <v>1161</v>
      </c>
      <c r="C47" s="190" t="s">
        <v>1162</v>
      </c>
      <c r="D47" s="184" t="s">
        <v>236</v>
      </c>
      <c r="E47" s="185">
        <v>30</v>
      </c>
      <c r="F47" s="186"/>
      <c r="G47" s="187">
        <f t="shared" si="7"/>
        <v>0</v>
      </c>
      <c r="H47" s="186">
        <v>9.3000000000000007</v>
      </c>
      <c r="I47" s="187">
        <f t="shared" si="8"/>
        <v>279</v>
      </c>
      <c r="J47" s="186">
        <v>0</v>
      </c>
      <c r="K47" s="187">
        <f t="shared" si="9"/>
        <v>0</v>
      </c>
      <c r="L47" s="187">
        <v>21</v>
      </c>
      <c r="M47" s="187">
        <f t="shared" si="10"/>
        <v>0</v>
      </c>
      <c r="N47" s="187">
        <v>0</v>
      </c>
      <c r="O47" s="187">
        <f t="shared" si="11"/>
        <v>0</v>
      </c>
      <c r="P47" s="187">
        <v>0</v>
      </c>
      <c r="Q47" s="187">
        <f t="shared" si="12"/>
        <v>0</v>
      </c>
      <c r="R47" s="187" t="s">
        <v>309</v>
      </c>
      <c r="S47" s="187" t="s">
        <v>169</v>
      </c>
      <c r="T47" s="188" t="s">
        <v>187</v>
      </c>
      <c r="U47" s="158">
        <v>0</v>
      </c>
      <c r="V47" s="158">
        <f t="shared" si="13"/>
        <v>0</v>
      </c>
      <c r="W47" s="158"/>
      <c r="X47" s="158" t="s">
        <v>310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311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82">
        <v>32</v>
      </c>
      <c r="B48" s="183" t="s">
        <v>1163</v>
      </c>
      <c r="C48" s="190" t="s">
        <v>1164</v>
      </c>
      <c r="D48" s="184" t="s">
        <v>236</v>
      </c>
      <c r="E48" s="185">
        <v>30</v>
      </c>
      <c r="F48" s="186"/>
      <c r="G48" s="187">
        <f t="shared" si="7"/>
        <v>0</v>
      </c>
      <c r="H48" s="186">
        <v>3.64</v>
      </c>
      <c r="I48" s="187">
        <f t="shared" si="8"/>
        <v>109.2</v>
      </c>
      <c r="J48" s="186">
        <v>37.36</v>
      </c>
      <c r="K48" s="187">
        <f t="shared" si="9"/>
        <v>1120.8</v>
      </c>
      <c r="L48" s="187">
        <v>21</v>
      </c>
      <c r="M48" s="187">
        <f t="shared" si="10"/>
        <v>0</v>
      </c>
      <c r="N48" s="187">
        <v>5.0000000000000002E-5</v>
      </c>
      <c r="O48" s="187">
        <f t="shared" si="11"/>
        <v>0</v>
      </c>
      <c r="P48" s="187">
        <v>0</v>
      </c>
      <c r="Q48" s="187">
        <f t="shared" si="12"/>
        <v>0</v>
      </c>
      <c r="R48" s="187" t="s">
        <v>128</v>
      </c>
      <c r="S48" s="187" t="s">
        <v>169</v>
      </c>
      <c r="T48" s="188" t="s">
        <v>1116</v>
      </c>
      <c r="U48" s="158">
        <v>7.8E-2</v>
      </c>
      <c r="V48" s="158">
        <f t="shared" si="13"/>
        <v>2.34</v>
      </c>
      <c r="W48" s="158"/>
      <c r="X48" s="158" t="s">
        <v>188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82">
        <v>33</v>
      </c>
      <c r="B49" s="183" t="s">
        <v>1110</v>
      </c>
      <c r="C49" s="190" t="s">
        <v>1111</v>
      </c>
      <c r="D49" s="184" t="s">
        <v>185</v>
      </c>
      <c r="E49" s="185">
        <v>3</v>
      </c>
      <c r="F49" s="186"/>
      <c r="G49" s="187">
        <f t="shared" si="7"/>
        <v>0</v>
      </c>
      <c r="H49" s="186">
        <v>6.93</v>
      </c>
      <c r="I49" s="187">
        <f t="shared" si="8"/>
        <v>20.79</v>
      </c>
      <c r="J49" s="186">
        <v>67.069999999999993</v>
      </c>
      <c r="K49" s="187">
        <f t="shared" si="9"/>
        <v>201.21</v>
      </c>
      <c r="L49" s="187">
        <v>21</v>
      </c>
      <c r="M49" s="187">
        <f t="shared" si="10"/>
        <v>0</v>
      </c>
      <c r="N49" s="187">
        <v>3.0000000000000001E-5</v>
      </c>
      <c r="O49" s="187">
        <f t="shared" si="11"/>
        <v>0</v>
      </c>
      <c r="P49" s="187">
        <v>0</v>
      </c>
      <c r="Q49" s="187">
        <f t="shared" si="12"/>
        <v>0</v>
      </c>
      <c r="R49" s="187" t="s">
        <v>128</v>
      </c>
      <c r="S49" s="187" t="s">
        <v>169</v>
      </c>
      <c r="T49" s="188" t="s">
        <v>187</v>
      </c>
      <c r="U49" s="158">
        <v>0.14130000000000001</v>
      </c>
      <c r="V49" s="158">
        <f t="shared" si="13"/>
        <v>0.42</v>
      </c>
      <c r="W49" s="158"/>
      <c r="X49" s="158" t="s">
        <v>188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82">
        <v>34</v>
      </c>
      <c r="B50" s="183" t="s">
        <v>1114</v>
      </c>
      <c r="C50" s="190" t="s">
        <v>1115</v>
      </c>
      <c r="D50" s="184" t="s">
        <v>185</v>
      </c>
      <c r="E50" s="185">
        <v>3</v>
      </c>
      <c r="F50" s="186"/>
      <c r="G50" s="187">
        <f t="shared" si="7"/>
        <v>0</v>
      </c>
      <c r="H50" s="186">
        <v>1.85</v>
      </c>
      <c r="I50" s="187">
        <f t="shared" si="8"/>
        <v>5.55</v>
      </c>
      <c r="J50" s="186">
        <v>51.75</v>
      </c>
      <c r="K50" s="187">
        <f t="shared" si="9"/>
        <v>155.25</v>
      </c>
      <c r="L50" s="187">
        <v>21</v>
      </c>
      <c r="M50" s="187">
        <f t="shared" si="10"/>
        <v>0</v>
      </c>
      <c r="N50" s="187">
        <v>8.0000000000000007E-5</v>
      </c>
      <c r="O50" s="187">
        <f t="shared" si="11"/>
        <v>0</v>
      </c>
      <c r="P50" s="187">
        <v>1E-3</v>
      </c>
      <c r="Q50" s="187">
        <f t="shared" si="12"/>
        <v>0</v>
      </c>
      <c r="R50" s="187" t="s">
        <v>470</v>
      </c>
      <c r="S50" s="187" t="s">
        <v>169</v>
      </c>
      <c r="T50" s="188" t="s">
        <v>187</v>
      </c>
      <c r="U50" s="158">
        <v>0.152</v>
      </c>
      <c r="V50" s="158">
        <f t="shared" si="13"/>
        <v>0.46</v>
      </c>
      <c r="W50" s="158"/>
      <c r="X50" s="158" t="s">
        <v>188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6">
        <v>35</v>
      </c>
      <c r="B51" s="167" t="s">
        <v>1165</v>
      </c>
      <c r="C51" s="176" t="s">
        <v>1166</v>
      </c>
      <c r="D51" s="168" t="s">
        <v>1066</v>
      </c>
      <c r="E51" s="169">
        <v>1</v>
      </c>
      <c r="F51" s="170"/>
      <c r="G51" s="171">
        <f t="shared" si="7"/>
        <v>0</v>
      </c>
      <c r="H51" s="170">
        <v>0</v>
      </c>
      <c r="I51" s="171">
        <f t="shared" si="8"/>
        <v>0</v>
      </c>
      <c r="J51" s="170">
        <v>7500</v>
      </c>
      <c r="K51" s="171">
        <f t="shared" si="9"/>
        <v>7500</v>
      </c>
      <c r="L51" s="171">
        <v>21</v>
      </c>
      <c r="M51" s="171">
        <f t="shared" si="10"/>
        <v>0</v>
      </c>
      <c r="N51" s="171">
        <v>0</v>
      </c>
      <c r="O51" s="171">
        <f t="shared" si="11"/>
        <v>0</v>
      </c>
      <c r="P51" s="171">
        <v>0</v>
      </c>
      <c r="Q51" s="171">
        <f t="shared" si="12"/>
        <v>0</v>
      </c>
      <c r="R51" s="171"/>
      <c r="S51" s="171" t="s">
        <v>449</v>
      </c>
      <c r="T51" s="172" t="s">
        <v>170</v>
      </c>
      <c r="U51" s="158">
        <v>0</v>
      </c>
      <c r="V51" s="158">
        <f t="shared" si="13"/>
        <v>0</v>
      </c>
      <c r="W51" s="158"/>
      <c r="X51" s="158" t="s">
        <v>188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3"/>
      <c r="B52" s="4"/>
      <c r="C52" s="177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  <c r="AG52" t="s">
        <v>151</v>
      </c>
    </row>
    <row r="53" spans="1:60" x14ac:dyDescent="0.2">
      <c r="A53" s="152"/>
      <c r="B53" s="153" t="s">
        <v>29</v>
      </c>
      <c r="C53" s="178"/>
      <c r="D53" s="154"/>
      <c r="E53" s="155"/>
      <c r="F53" s="155"/>
      <c r="G53" s="174">
        <f>G8+G33+G36+G45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0</v>
      </c>
      <c r="AG53" t="s">
        <v>181</v>
      </c>
    </row>
    <row r="54" spans="1:60" x14ac:dyDescent="0.2">
      <c r="C54" s="179"/>
      <c r="D54" s="10"/>
      <c r="AG54" t="s">
        <v>182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C42:G42"/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OVN VRN Naklady</vt:lpstr>
      <vt:lpstr>01 D.1.1.01 Pol</vt:lpstr>
      <vt:lpstr>01 D.1.4.A.01 Pol</vt:lpstr>
      <vt:lpstr>01 D.1.4.B.01 Pol</vt:lpstr>
      <vt:lpstr>01 D.1.4.C.01 Pol</vt:lpstr>
      <vt:lpstr>01 D.1.4.D.01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D.1.1.01 Pol'!Názvy_tisku</vt:lpstr>
      <vt:lpstr>'01 D.1.4.A.01 Pol'!Názvy_tisku</vt:lpstr>
      <vt:lpstr>'01 D.1.4.B.01 Pol'!Názvy_tisku</vt:lpstr>
      <vt:lpstr>'01 D.1.4.C.01 Pol'!Názvy_tisku</vt:lpstr>
      <vt:lpstr>'01 D.1.4.D.01 Pol'!Názvy_tisku</vt:lpstr>
      <vt:lpstr>'OVN VRN Naklady'!Názvy_tisku</vt:lpstr>
      <vt:lpstr>oadresa</vt:lpstr>
      <vt:lpstr>Stavba!Objednatel</vt:lpstr>
      <vt:lpstr>Stavba!Objekt</vt:lpstr>
      <vt:lpstr>'01 D.1.1.01 Pol'!Oblast_tisku</vt:lpstr>
      <vt:lpstr>'01 D.1.4.A.01 Pol'!Oblast_tisku</vt:lpstr>
      <vt:lpstr>'01 D.1.4.B.01 Pol'!Oblast_tisku</vt:lpstr>
      <vt:lpstr>'01 D.1.4.C.01 Pol'!Oblast_tisku</vt:lpstr>
      <vt:lpstr>'01 D.1.4.D.01 Pol'!Oblast_tisku</vt:lpstr>
      <vt:lpstr>'OVN VRN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arch</cp:lastModifiedBy>
  <cp:lastPrinted>2019-03-19T12:27:02Z</cp:lastPrinted>
  <dcterms:created xsi:type="dcterms:W3CDTF">2009-04-08T07:15:50Z</dcterms:created>
  <dcterms:modified xsi:type="dcterms:W3CDTF">2021-03-22T12:49:04Z</dcterms:modified>
</cp:coreProperties>
</file>