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0 - Vedlejši a ostat..." sheetId="2" r:id="rId2"/>
    <sheet name="SO 001 - Příprava staveniště" sheetId="3" r:id="rId3"/>
    <sheet name="SO 101 - Účelová komunikace" sheetId="4" r:id="rId4"/>
    <sheet name="SO 701 - Odpočívka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000 - Vedlejši a ostat...'!$C$121:$K$156</definedName>
    <definedName name="_xlnm.Print_Area" localSheetId="1">'SO 000 - Vedlejši a ostat...'!$C$4:$J$76,'SO 000 - Vedlejši a ostat...'!$C$82:$J$103,'SO 000 - Vedlejši a ostat...'!$C$109:$K$156</definedName>
    <definedName name="_xlnm.Print_Titles" localSheetId="1">'SO 000 - Vedlejši a ostat...'!$121:$121</definedName>
    <definedName name="_xlnm._FilterDatabase" localSheetId="2" hidden="1">'SO 001 - Příprava staveniště'!$C$118:$K$147</definedName>
    <definedName name="_xlnm.Print_Area" localSheetId="2">'SO 001 - Příprava staveniště'!$C$4:$J$76,'SO 001 - Příprava staveniště'!$C$82:$J$100,'SO 001 - Příprava staveniště'!$C$106:$K$147</definedName>
    <definedName name="_xlnm.Print_Titles" localSheetId="2">'SO 001 - Příprava staveniště'!$118:$118</definedName>
    <definedName name="_xlnm._FilterDatabase" localSheetId="3" hidden="1">'SO 101 - Účelová komunikace'!$C$124:$K$275</definedName>
    <definedName name="_xlnm.Print_Area" localSheetId="3">'SO 101 - Účelová komunikace'!$C$4:$J$76,'SO 101 - Účelová komunikace'!$C$82:$J$106,'SO 101 - Účelová komunikace'!$C$112:$K$275</definedName>
    <definedName name="_xlnm.Print_Titles" localSheetId="3">'SO 101 - Účelová komunikace'!$124:$124</definedName>
    <definedName name="_xlnm._FilterDatabase" localSheetId="4" hidden="1">'SO 701 - Odpočívka'!$C$122:$K$165</definedName>
    <definedName name="_xlnm.Print_Area" localSheetId="4">'SO 701 - Odpočívka'!$C$4:$J$76,'SO 701 - Odpočívka'!$C$82:$J$104,'SO 701 - Odpočívka'!$C$110:$K$165</definedName>
    <definedName name="_xlnm.Print_Titles" localSheetId="4">'SO 701 - Odpočívka'!$122:$122</definedName>
  </definedNames>
  <calcPr/>
</workbook>
</file>

<file path=xl/calcChain.xml><?xml version="1.0" encoding="utf-8"?>
<calcChain xmlns="http://schemas.openxmlformats.org/spreadsheetml/2006/main">
  <c i="5" r="J37"/>
  <c r="J36"/>
  <c i="1" r="AY98"/>
  <c i="5" r="J35"/>
  <c i="1" r="AX98"/>
  <c i="5" r="BI165"/>
  <c r="BH165"/>
  <c r="BG165"/>
  <c r="BF165"/>
  <c r="T165"/>
  <c r="T164"/>
  <c r="R165"/>
  <c r="R164"/>
  <c r="P165"/>
  <c r="P164"/>
  <c r="BK165"/>
  <c r="BK164"/>
  <c r="J164"/>
  <c r="J165"/>
  <c r="BE165"/>
  <c r="J103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102"/>
  <c r="BI156"/>
  <c r="BH156"/>
  <c r="BG156"/>
  <c r="BF156"/>
  <c r="T156"/>
  <c r="T155"/>
  <c r="R156"/>
  <c r="R155"/>
  <c r="P156"/>
  <c r="P155"/>
  <c r="BK156"/>
  <c r="BK155"/>
  <c r="J155"/>
  <c r="J156"/>
  <c r="BE156"/>
  <c r="J101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0"/>
  <c r="BI144"/>
  <c r="BH144"/>
  <c r="BG144"/>
  <c r="BF144"/>
  <c r="T144"/>
  <c r="T143"/>
  <c r="R144"/>
  <c r="R143"/>
  <c r="P144"/>
  <c r="P143"/>
  <c r="BK144"/>
  <c r="BK143"/>
  <c r="J143"/>
  <c r="J144"/>
  <c r="BE144"/>
  <c r="J99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6"/>
  <c r="F37"/>
  <c i="1" r="BD98"/>
  <c i="5" r="BH126"/>
  <c r="F36"/>
  <c i="1" r="BC98"/>
  <c i="5" r="BG126"/>
  <c r="F35"/>
  <c i="1" r="BB98"/>
  <c i="5" r="BF126"/>
  <c r="J34"/>
  <c i="1" r="AW98"/>
  <c i="5" r="F34"/>
  <c i="1" r="BA98"/>
  <c i="5" r="T126"/>
  <c r="T125"/>
  <c r="T124"/>
  <c r="T123"/>
  <c r="R126"/>
  <c r="R125"/>
  <c r="R124"/>
  <c r="R123"/>
  <c r="P126"/>
  <c r="P125"/>
  <c r="P124"/>
  <c r="P123"/>
  <c i="1" r="AU98"/>
  <c i="5" r="BK126"/>
  <c r="BK125"/>
  <c r="J125"/>
  <c r="BK124"/>
  <c r="J124"/>
  <c r="BK123"/>
  <c r="J123"/>
  <c r="J96"/>
  <c r="J30"/>
  <c i="1" r="AG98"/>
  <c i="5" r="J126"/>
  <c r="BE126"/>
  <c r="J33"/>
  <c i="1" r="AV98"/>
  <c i="5" r="F33"/>
  <c i="1" r="AZ98"/>
  <c i="5" r="J98"/>
  <c r="J97"/>
  <c r="J120"/>
  <c r="J119"/>
  <c r="F119"/>
  <c r="F117"/>
  <c r="E115"/>
  <c r="J92"/>
  <c r="J91"/>
  <c r="F91"/>
  <c r="F89"/>
  <c r="E87"/>
  <c r="J39"/>
  <c r="J18"/>
  <c r="E18"/>
  <c r="F120"/>
  <c r="F92"/>
  <c r="J17"/>
  <c r="J12"/>
  <c r="J117"/>
  <c r="J89"/>
  <c r="E7"/>
  <c r="E113"/>
  <c r="E85"/>
  <c i="4" r="J37"/>
  <c r="J36"/>
  <c i="1" r="AY97"/>
  <c i="4" r="J35"/>
  <c i="1" r="AX97"/>
  <c i="4" r="BI275"/>
  <c r="BH275"/>
  <c r="BG275"/>
  <c r="BF275"/>
  <c r="T275"/>
  <c r="T274"/>
  <c r="R275"/>
  <c r="R274"/>
  <c r="P275"/>
  <c r="P274"/>
  <c r="BK275"/>
  <c r="BK274"/>
  <c r="J274"/>
  <c r="J275"/>
  <c r="BE275"/>
  <c r="J105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10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103"/>
  <c r="BI249"/>
  <c r="BH249"/>
  <c r="BG249"/>
  <c r="BF249"/>
  <c r="T249"/>
  <c r="R249"/>
  <c r="P249"/>
  <c r="BK249"/>
  <c r="J249"/>
  <c r="BE249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2"/>
  <c r="BH212"/>
  <c r="BG212"/>
  <c r="BF212"/>
  <c r="T212"/>
  <c r="T211"/>
  <c r="R212"/>
  <c r="R211"/>
  <c r="P212"/>
  <c r="P211"/>
  <c r="BK212"/>
  <c r="BK211"/>
  <c r="J211"/>
  <c r="J212"/>
  <c r="BE212"/>
  <c r="J102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101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4"/>
  <c r="BH174"/>
  <c r="BG174"/>
  <c r="BF174"/>
  <c r="T174"/>
  <c r="T173"/>
  <c r="T172"/>
  <c r="R174"/>
  <c r="R173"/>
  <c r="R172"/>
  <c r="P174"/>
  <c r="P173"/>
  <c r="P172"/>
  <c r="BK174"/>
  <c r="BK173"/>
  <c r="J173"/>
  <c r="BK172"/>
  <c r="J172"/>
  <c r="J174"/>
  <c r="BE174"/>
  <c r="J100"/>
  <c r="J99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F37"/>
  <c i="1" r="BD97"/>
  <c i="4" r="BH128"/>
  <c r="F36"/>
  <c i="1" r="BC97"/>
  <c i="4" r="BG128"/>
  <c r="F35"/>
  <c i="1" r="BB97"/>
  <c i="4" r="BF128"/>
  <c r="J34"/>
  <c i="1" r="AW97"/>
  <c i="4" r="F34"/>
  <c i="1" r="BA97"/>
  <c i="4" r="T128"/>
  <c r="T127"/>
  <c r="T126"/>
  <c r="T125"/>
  <c r="R128"/>
  <c r="R127"/>
  <c r="R126"/>
  <c r="R125"/>
  <c r="P128"/>
  <c r="P127"/>
  <c r="P126"/>
  <c r="P125"/>
  <c i="1" r="AU97"/>
  <c i="4" r="BK128"/>
  <c r="BK127"/>
  <c r="J127"/>
  <c r="BK126"/>
  <c r="J126"/>
  <c r="BK125"/>
  <c r="J125"/>
  <c r="J96"/>
  <c r="J30"/>
  <c i="1" r="AG97"/>
  <c i="4" r="J128"/>
  <c r="BE128"/>
  <c r="J33"/>
  <c i="1" r="AV97"/>
  <c i="4" r="F33"/>
  <c i="1" r="AZ97"/>
  <c i="4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3" r="J37"/>
  <c r="J36"/>
  <c i="1" r="AY96"/>
  <c i="3" r="J35"/>
  <c i="1" r="AX96"/>
  <c i="3" r="BI147"/>
  <c r="BH147"/>
  <c r="BG147"/>
  <c r="BF147"/>
  <c r="T147"/>
  <c r="T146"/>
  <c r="R147"/>
  <c r="R146"/>
  <c r="P147"/>
  <c r="P146"/>
  <c r="BK147"/>
  <c r="BK146"/>
  <c r="J146"/>
  <c r="J147"/>
  <c r="BE147"/>
  <c r="J99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F37"/>
  <c i="1" r="BD96"/>
  <c i="3" r="BH122"/>
  <c r="F36"/>
  <c i="1" r="BC96"/>
  <c i="3" r="BG122"/>
  <c r="F35"/>
  <c i="1" r="BB96"/>
  <c i="3" r="BF122"/>
  <c r="J34"/>
  <c i="1" r="AW96"/>
  <c i="3" r="F34"/>
  <c i="1" r="BA96"/>
  <c i="3" r="T122"/>
  <c r="T121"/>
  <c r="T120"/>
  <c r="T119"/>
  <c r="R122"/>
  <c r="R121"/>
  <c r="R120"/>
  <c r="R119"/>
  <c r="P122"/>
  <c r="P121"/>
  <c r="P120"/>
  <c r="P119"/>
  <c i="1" r="AU96"/>
  <c i="3" r="BK122"/>
  <c r="BK121"/>
  <c r="J121"/>
  <c r="BK120"/>
  <c r="J120"/>
  <c r="BK119"/>
  <c r="J119"/>
  <c r="J96"/>
  <c r="J30"/>
  <c i="1" r="AG96"/>
  <c i="3" r="J122"/>
  <c r="BE122"/>
  <c r="J33"/>
  <c i="1" r="AV96"/>
  <c i="3" r="F33"/>
  <c i="1" r="AZ96"/>
  <c i="3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2" r="J37"/>
  <c r="J36"/>
  <c i="1" r="AY95"/>
  <c i="2" r="J35"/>
  <c i="1" r="AX95"/>
  <c i="2"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2"/>
  <c r="J101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T131"/>
  <c r="T130"/>
  <c r="R132"/>
  <c r="R131"/>
  <c r="R130"/>
  <c r="P132"/>
  <c r="P131"/>
  <c r="P130"/>
  <c r="BK132"/>
  <c r="BK131"/>
  <c r="J131"/>
  <c r="BK130"/>
  <c r="J130"/>
  <c r="J132"/>
  <c r="BE132"/>
  <c r="J100"/>
  <c r="J99"/>
  <c r="BI127"/>
  <c r="BH127"/>
  <c r="BG127"/>
  <c r="BF127"/>
  <c r="T127"/>
  <c r="R127"/>
  <c r="P127"/>
  <c r="BK127"/>
  <c r="J127"/>
  <c r="BE127"/>
  <c r="BI125"/>
  <c r="F37"/>
  <c i="1" r="BD95"/>
  <c i="2" r="BH125"/>
  <c r="F36"/>
  <c i="1" r="BC95"/>
  <c i="2" r="BG125"/>
  <c r="F35"/>
  <c i="1" r="BB95"/>
  <c i="2" r="BF125"/>
  <c r="J34"/>
  <c i="1" r="AW95"/>
  <c i="2" r="F34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6"/>
  <c r="J30"/>
  <c i="1" r="AG95"/>
  <c i="2" r="J125"/>
  <c r="BE125"/>
  <c r="J33"/>
  <c i="1" r="AV95"/>
  <c i="2" r="F33"/>
  <c i="1" r="AZ95"/>
  <c i="2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<sst xmlns="http://schemas.openxmlformats.org/spreadsheetml/2006/main">
  <si>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</si>
  <si>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</si>
  <si>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</si>
  <si>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</si>
  <si>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</si>
  <si>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{5cb99e44-0c2e-4c77-a721-0e39f4de52de}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</si>
  <si>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</si>
  <si>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</si>
  <si>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</si>
  <si>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</si>
  <si>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</si>
  <si>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</si>
  <si>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</si>
  <si>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</si>
  <si>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19_058_210215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</si>
  <si>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</si>
  <si>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</si>
  <si>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Brno-Jinačovice-Kuřim, úsek R1</t>
  </si>
  <si>
    <t>KSO:</t>
  </si>
  <si>
    <t>CC-CZ:</t>
  </si>
  <si>
    <t>Místo:</t>
  </si>
  <si>
    <t xml:space="preserve"> </t>
  </si>
  <si>
    <t>Datum:</t>
  </si>
  <si>
    <t>10. 5. 2021</t>
  </si>
  <si>
    <t>Zadavatel:</t>
  </si>
  <si>
    <t>IČ:</t>
  </si>
  <si>
    <t>Jihomoravský kraj</t>
  </si>
  <si>
    <t>DIČ:</t>
  </si>
  <si>
    <t>Uchazeč:</t>
  </si>
  <si>
    <t>Vyplň údaj</t>
  </si>
  <si>
    <t>Projektant:</t>
  </si>
  <si>
    <t>64313743</t>
  </si>
  <si>
    <t>Ing. Adolf Jebavý</t>
  </si>
  <si>
    <t>True</t>
  </si>
  <si>
    <t>Zpracovatel:</t>
  </si>
  <si>
    <t>Nela Kolková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</si>
  <si>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</si>
  <si>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</si>
  <si>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</si>
  <si>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</si>
  <si>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</si>
  <si>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</si>
  <si>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</si>
  <si>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</si>
  <si>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</si>
  <si>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</si>
  <si>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</si>
  <si>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</si>
  <si>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</si>
  <si>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</si>
  <si>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</si>
  <si>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</si>
  <si>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</si>
  <si>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</si>
  <si>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</si>
  <si>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</si>
  <si>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</si>
  <si>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</si>
  <si>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</si>
  <si>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</si>
  <si>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</si>
  <si>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</si>
  <si>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</si>
  <si>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</si>
  <si>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</si>
  <si>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</si>
  <si>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</si>
  <si>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</si>
  <si>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</si>
  <si>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</si>
  <si>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</si>
  <si>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</si>
  <si>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</si>
  <si>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</si>
  <si>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</si>
  <si>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</si>
  <si>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</si>
  <si>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</si>
  <si>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</si>
  <si>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</si>
  <si>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</si>
  <si>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</si>
  <si>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</si>
  <si>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Vedlejši a ostatní náklady</t>
  </si>
  <si>
    <t>STA</t>
  </si>
  <si>
    <t>1</t>
  </si>
  <si>
    <t>{2b8c5561-90eb-4caf-9c12-df417e946c3f}</t>
  </si>
  <si>
    <t>2</t>
  </si>
  <si>
    <t>SO 001</t>
  </si>
  <si>
    <t>Příprava staveniště</t>
  </si>
  <si>
    <t>{75d953a0-57fe-44f6-90cc-0f54929c095d}</t>
  </si>
  <si>
    <t>SO 101</t>
  </si>
  <si>
    <t>Účelová komunikace</t>
  </si>
  <si>
    <t>{07e43b2f-4321-49c4-acf5-0ad77f2b2370}</t>
  </si>
  <si>
    <t>SO 701</t>
  </si>
  <si>
    <t>Odpočívka</t>
  </si>
  <si>
    <t>{706249c3-2429-43f4-bd33-085a3937e66a}</t>
  </si>
  <si>
    <t>KRYCÍ LIST SOUPISU PRACÍ</t>
  </si>
  <si>
    <t>Objekt:</t>
  </si>
  <si>
    <t>SO 000 - Vedlejši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</si>
  <si>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</si>
  <si>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</si>
  <si>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</si>
  <si>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</si>
  <si>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</si>
  <si>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</si>
  <si>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</si>
  <si>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Ostatní - Ostatní</t>
  </si>
  <si>
    <t xml:space="preserve">    O01 - 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</si>
  <si>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</si>
  <si>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</si>
  <si>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</si>
  <si>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</si>
  <si>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</si>
  <si>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</si>
  <si>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</si>
  <si>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</si>
  <si>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</si>
  <si>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</si>
  <si>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</si>
  <si>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</si>
  <si>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</si>
  <si>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</si>
  <si>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</si>
  <si>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</si>
  <si>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</si>
  <si>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</si>
  <si>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</si>
  <si>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</si>
  <si>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11</t>
  </si>
  <si>
    <t>K</t>
  </si>
  <si>
    <t>564851111</t>
  </si>
  <si>
    <t xml:space="preserve">Podklad ze štěrkodrti ŠD  s rozprostřením a zhutněním, po zhutnění tl. 150 mm</t>
  </si>
  <si>
    <t>m2</t>
  </si>
  <si>
    <t>4</t>
  </si>
  <si>
    <t>-563486658</t>
  </si>
  <si>
    <t>VV</t>
  </si>
  <si>
    <t>40 "napojení lesních cest"</t>
  </si>
  <si>
    <t>12</t>
  </si>
  <si>
    <t>594511111</t>
  </si>
  <si>
    <t xml:space="preserve">Dlažba nebo přídlažba z lomového kamene lomařsky upraveného rigolového  v ploše vodorovné nebo ve sklonu tl. do 250 mm, bez vyplnění spár, s provedením lože tl. 50 mm z betonu</t>
  </si>
  <si>
    <t>-53712815</t>
  </si>
  <si>
    <t>9,5 "zpevněné křížení s lesní cestou v km 2,589"</t>
  </si>
  <si>
    <t>Součet</t>
  </si>
  <si>
    <t>Ostatní</t>
  </si>
  <si>
    <t>O01</t>
  </si>
  <si>
    <t xml:space="preserve"> Ostatní</t>
  </si>
  <si>
    <t>001001001</t>
  </si>
  <si>
    <t>Náklady na zajištění geometrického plánu pro vypořádání majetkových vztahů stavby k dotčeným pozemkům</t>
  </si>
  <si>
    <t>ks</t>
  </si>
  <si>
    <t>512</t>
  </si>
  <si>
    <t>-1969495853</t>
  </si>
  <si>
    <t>P</t>
  </si>
  <si>
    <t>Poznámka k položce:_x000d_
Náklady na vyhotovení geometrického plánu pro vypořádání majetkových vztahů stavby a její předání objednateli v požadované formě a požadovaném počtu.</t>
  </si>
  <si>
    <t>001001002</t>
  </si>
  <si>
    <t>Náklady na zajištění geodetického zaměření skutečného provedení díla ve form. Microstation</t>
  </si>
  <si>
    <t>317892027</t>
  </si>
  <si>
    <t>Poznámka k položce:_x000d_
Náklady na vyhotovení geodetického zaměření skutečného provedení stavby a jeho předání objednateli v požadované formě a požadovaném počtu.</t>
  </si>
  <si>
    <t>3</t>
  </si>
  <si>
    <t>001001003</t>
  </si>
  <si>
    <t>Nákaldy na zpracování plánu organizace výstavby</t>
  </si>
  <si>
    <t>-995877018</t>
  </si>
  <si>
    <t>Poznámka k položce:_x000d_
Náklady na vyhotovení plánu organizace výstavby a jeho předání objednateli v požadované formě a požadovaném počtu. Cena stanovena odhadem na základě ceníku projektanta.</t>
  </si>
  <si>
    <t>001001004</t>
  </si>
  <si>
    <t xml:space="preserve">Náklady na  vytýčení stavby a stávajících inž. sítí</t>
  </si>
  <si>
    <t>soubor</t>
  </si>
  <si>
    <t>493258848</t>
  </si>
  <si>
    <t>Poznámka k položce:_x000d_
Náklady na vytýčení skutečné trasy inženýrských sítí procházejících staveništěm nebo sítí dotčených stavbou i mimo území staveniště.</t>
  </si>
  <si>
    <t>001001005</t>
  </si>
  <si>
    <t xml:space="preserve">Náklady na  ochranu stávajících inž. sítí</t>
  </si>
  <si>
    <t>-2031496800</t>
  </si>
  <si>
    <t>Poznámka k položce:_x000d_
Náklady na přezkoumání podkladů objednatele o stavu inženýrských sítí probíhajících staveništěm, provedení ochranných opatření pro zabezpečení stávajících inženýrských sítí._x000d_
Cena stanovena odhadem na základě výskytu inženýrských sítí a možných potřeb využití výstražných fólií, zábradlí nebo ochranné pásky.</t>
  </si>
  <si>
    <t>6</t>
  </si>
  <si>
    <t>001001006</t>
  </si>
  <si>
    <t xml:space="preserve">Náklady na  dokumentaci skutečného provedení stavby</t>
  </si>
  <si>
    <t>-1614714090</t>
  </si>
  <si>
    <t>Poznámka k položce:_x000d_
Náklady na vyhotovení dokumentace skutečného provedení stavby a její předání objednateli v požadované formě a požadovaném počtu.</t>
  </si>
  <si>
    <t>7</t>
  </si>
  <si>
    <t>001001007</t>
  </si>
  <si>
    <t xml:space="preserve">Náklady na inženýrsko-egologický průzkum </t>
  </si>
  <si>
    <t>-1396366548</t>
  </si>
  <si>
    <t>Poznámka k položce:_x000d_
Náklady na inženýrsko-geologický průzkum základových poměrů včetně předání dokumentace průzkumu objednateli v požadované formě a požadovaném počtu.</t>
  </si>
  <si>
    <t>8</t>
  </si>
  <si>
    <t>001001008</t>
  </si>
  <si>
    <t>Náklady na dočasné dopravní značení</t>
  </si>
  <si>
    <t>-1354998902</t>
  </si>
  <si>
    <t>Poznámka k položce:_x000d_
Náklady na vyhotovení návrhu dočasného dopravního značení, jeho projenání s dotčenými orgány a organizacemi, dodání dopravních značek, jejich rozmístění, přemísťování a údržba v průběhu stavby, včetně následného odstranění po ukončení stavebních prací.</t>
  </si>
  <si>
    <t>14</t>
  </si>
  <si>
    <t>001001009</t>
  </si>
  <si>
    <t>Náklady na výrobu pamětní desky 0,3 x 0,4 m s umístěním po dokončení stavby, včetně dopravy</t>
  </si>
  <si>
    <t>-1617906870</t>
  </si>
  <si>
    <t>13</t>
  </si>
  <si>
    <t>001001010</t>
  </si>
  <si>
    <t>Náklady na výrobu velkoplošného reklamního panelu 5,1 x 2,4 m s umístěním po dobu realizace projektu, včetně dopravy</t>
  </si>
  <si>
    <t>1775237477</t>
  </si>
  <si>
    <t>001001011</t>
  </si>
  <si>
    <t>Náklady na zajištění odborného archeologického dohledu nad zemními pracemi</t>
  </si>
  <si>
    <t>-38374301</t>
  </si>
  <si>
    <t>16</t>
  </si>
  <si>
    <t>001001012</t>
  </si>
  <si>
    <t>Náklady na zastupování objednatele v případných řízeních a při zajištění vydání kolaudačního souhlasu</t>
  </si>
  <si>
    <t>-52754240</t>
  </si>
  <si>
    <t>9</t>
  </si>
  <si>
    <t>001001013</t>
  </si>
  <si>
    <t>Náklady na realizační dokumentaci stavby komunikací</t>
  </si>
  <si>
    <t>-2108533222</t>
  </si>
  <si>
    <t>VRN</t>
  </si>
  <si>
    <t>Vedlejší rozpočtové náklady</t>
  </si>
  <si>
    <t>VRN3</t>
  </si>
  <si>
    <t>Zařízení staveniště</t>
  </si>
  <si>
    <t>10</t>
  </si>
  <si>
    <t>030001000</t>
  </si>
  <si>
    <t>Základní rozdělení průvodních činností a nákladů zařízení staveniště</t>
  </si>
  <si>
    <t>CS ÚRS 2014 01</t>
  </si>
  <si>
    <t>1024</t>
  </si>
  <si>
    <t>1307491115</t>
  </si>
  <si>
    <t>Poznámka k položce:_x000d_
Veškeré náklady spojené s vybudováním, provozem a odstraněním zařízení staveniště. Cena stanovena jako 1 % z celkové ceny stavby.</t>
  </si>
  <si>
    <t>SO 001 - Příprava staveniště</t>
  </si>
  <si>
    <t xml:space="preserve">    1 - Zemní práce</t>
  </si>
  <si>
    <t xml:space="preserve">    998 - Přesun hmot</t>
  </si>
  <si>
    <t>Zemní práce</t>
  </si>
  <si>
    <t>111201102</t>
  </si>
  <si>
    <t xml:space="preserve">Odstranění křovin a stromů s odstraněním kořenů  průměru kmene do 100 mm do sklonu terénu 1 : 5, při celkové ploše přes 1 000 do 10 000 m2</t>
  </si>
  <si>
    <t>CS ÚRS 2019 01</t>
  </si>
  <si>
    <t>1619432330</t>
  </si>
  <si>
    <t>111251224</t>
  </si>
  <si>
    <t xml:space="preserve">Prořezávka listnatých porostů  výběrem dřevin výšky do 5 m, s ponecháním nehroubí na místě, při hustotě porostu do 200 kusů</t>
  </si>
  <si>
    <t>ar</t>
  </si>
  <si>
    <t>1873318376</t>
  </si>
  <si>
    <t>2440*0,5*2/100 "prořezání větví 0,5m pásu podél stezky"</t>
  </si>
  <si>
    <t>112101101</t>
  </si>
  <si>
    <t>Odstranění stromů s odřezáním kmene a s odvětvením listnatých, průměru kmene přes 100 do 300 mm</t>
  </si>
  <si>
    <t>kus</t>
  </si>
  <si>
    <t>-630632492</t>
  </si>
  <si>
    <t>112101102</t>
  </si>
  <si>
    <t>Odstranění stromů s odřezáním kmene a s odvětvením listnatých, průměru kmene přes 300 do 500 mm</t>
  </si>
  <si>
    <t>-847089167</t>
  </si>
  <si>
    <t>112101103</t>
  </si>
  <si>
    <t>Odstranění stromů s odřezáním kmene a s odvětvením listnatých, průměru kmene přes 500 do 700 mm</t>
  </si>
  <si>
    <t>85774162</t>
  </si>
  <si>
    <t>112101104</t>
  </si>
  <si>
    <t>Odstranění stromů s odřezáním kmene a s odvětvením listnatých, průměru kmene přes 700 do 900 mm</t>
  </si>
  <si>
    <t>958610047</t>
  </si>
  <si>
    <t>112201101</t>
  </si>
  <si>
    <t xml:space="preserve">Odstranění pařezů  s jejich vykopáním, vytrháním nebo odstřelením, s přesekáním kořenů průměru přes 100 do 300 mm</t>
  </si>
  <si>
    <t>-2089487953</t>
  </si>
  <si>
    <t>112201102</t>
  </si>
  <si>
    <t xml:space="preserve">Odstranění pařezů  s jejich vykopáním, vytrháním nebo odstřelením, s přesekáním kořenů průměru přes 300 do 500 mm</t>
  </si>
  <si>
    <t>-860555920</t>
  </si>
  <si>
    <t>112201103</t>
  </si>
  <si>
    <t xml:space="preserve">Odstranění pařezů  s jejich vykopáním, vytrháním nebo odstřelením, s přesekáním kořenů průměru přes 500 do 700 mm</t>
  </si>
  <si>
    <t>-928630175</t>
  </si>
  <si>
    <t>112201104</t>
  </si>
  <si>
    <t xml:space="preserve">Odstranění pařezů  s jejich vykopáním, vytrháním nebo odstřelením, s přesekáním kořenů průměru přes 700 do 900 mm</t>
  </si>
  <si>
    <t>-1725559093</t>
  </si>
  <si>
    <t>162301401</t>
  </si>
  <si>
    <t xml:space="preserve">Vodorovné přemístění větví, kmenů nebo pařezů  s naložením, složením a dopravou do 5000 m větví stromů listnatých, průměru kmene přes 100 do 300 mm</t>
  </si>
  <si>
    <t>-135216161</t>
  </si>
  <si>
    <t>162301402</t>
  </si>
  <si>
    <t xml:space="preserve">Vodorovné přemístění větví, kmenů nebo pařezů  s naložením, složením a dopravou do 5000 m větví stromů listnatých, průměru kmene přes 300 do 500 mm</t>
  </si>
  <si>
    <t>219106240</t>
  </si>
  <si>
    <t>162301403</t>
  </si>
  <si>
    <t xml:space="preserve">Vodorovné přemístění větví, kmenů nebo pařezů  s naložením, složením a dopravou do 5000 m větví stromů listnatých, průměru kmene přes 500 do 700 mm</t>
  </si>
  <si>
    <t>-1215212176</t>
  </si>
  <si>
    <t>162301404</t>
  </si>
  <si>
    <t xml:space="preserve">Vodorovné přemístění větví, kmenů nebo pařezů  s naložením, složením a dopravou do 5000 m větví stromů listnatých, průměru kmene přes 700 do 900 mm</t>
  </si>
  <si>
    <t>-998335903</t>
  </si>
  <si>
    <t>162301411</t>
  </si>
  <si>
    <t xml:space="preserve">Vodorovné přemístění větví, kmenů nebo pařezů  s naložením, složením a dopravou do 5000 m kmenů stromů listnatých, průměru přes 100 do 300 mm</t>
  </si>
  <si>
    <t>-1652396745</t>
  </si>
  <si>
    <t>162301412</t>
  </si>
  <si>
    <t xml:space="preserve">Vodorovné přemístění větví, kmenů nebo pařezů  s naložením, složením a dopravou do 5000 m kmenů stromů listnatých, průměru přes 300 do 500 mm</t>
  </si>
  <si>
    <t>-636049478</t>
  </si>
  <si>
    <t>17</t>
  </si>
  <si>
    <t>162301413</t>
  </si>
  <si>
    <t xml:space="preserve">Vodorovné přemístění větví, kmenů nebo pařezů  s naložením, složením a dopravou do 5000 m kmenů stromů listnatých, průměru přes 500 do 700 mm</t>
  </si>
  <si>
    <t>-260826192</t>
  </si>
  <si>
    <t>18</t>
  </si>
  <si>
    <t>162301414</t>
  </si>
  <si>
    <t xml:space="preserve">Vodorovné přemístění větví, kmenů nebo pařezů  s naložením, složením a dopravou do 5000 m kmenů stromů listnatých, průměru přes 700 do 900 mm</t>
  </si>
  <si>
    <t>-1755016993</t>
  </si>
  <si>
    <t>19</t>
  </si>
  <si>
    <t>162301421</t>
  </si>
  <si>
    <t xml:space="preserve">Vodorovné přemístění větví, kmenů nebo pařezů  s naložením, složením a dopravou do 5000 m pařezů kmenů, průměru přes 100 do 300 mm</t>
  </si>
  <si>
    <t>131660520</t>
  </si>
  <si>
    <t>20</t>
  </si>
  <si>
    <t>162301422</t>
  </si>
  <si>
    <t xml:space="preserve">Vodorovné přemístění větví, kmenů nebo pařezů  s naložením, složením a dopravou do 5000 m pařezů kmenů, průměru přes 300 do 500 mm</t>
  </si>
  <si>
    <t>1653312638</t>
  </si>
  <si>
    <t>162301423</t>
  </si>
  <si>
    <t xml:space="preserve">Vodorovné přemístění větví, kmenů nebo pařezů  s naložením, složením a dopravou do 5000 m pařezů kmenů, průměru přes 500 do 700 mm</t>
  </si>
  <si>
    <t>-171455081</t>
  </si>
  <si>
    <t>22</t>
  </si>
  <si>
    <t>162301424</t>
  </si>
  <si>
    <t xml:space="preserve">Vodorovné přemístění větví, kmenů nebo pařezů  s naložením, složením a dopravou do 5000 m pařezů kmenů, průměru přes 700 do 900 mm</t>
  </si>
  <si>
    <t>-2113934484</t>
  </si>
  <si>
    <t>23</t>
  </si>
  <si>
    <t>162301501</t>
  </si>
  <si>
    <t xml:space="preserve">Vodorovné přemístění smýcených křovin  do průměru kmene 100 mm na vzdálenost do 5 000 m</t>
  </si>
  <si>
    <t>-783923995</t>
  </si>
  <si>
    <t>998</t>
  </si>
  <si>
    <t>Přesun hmot</t>
  </si>
  <si>
    <t>24</t>
  </si>
  <si>
    <t>998231311</t>
  </si>
  <si>
    <t>Přesun hmot pro sadovnické a krajinářské úpravy - strojně dopravní vzdálenost do 5000 m</t>
  </si>
  <si>
    <t>t</t>
  </si>
  <si>
    <t>-116138673</t>
  </si>
  <si>
    <t>odkop</t>
  </si>
  <si>
    <t>1922,06</t>
  </si>
  <si>
    <t>odvoz</t>
  </si>
  <si>
    <t>1774,76</t>
  </si>
  <si>
    <t>ornice</t>
  </si>
  <si>
    <t>147,3</t>
  </si>
  <si>
    <t>výměna</t>
  </si>
  <si>
    <t>1782,977</t>
  </si>
  <si>
    <t>SO 101 - Účelová komunikace</t>
  </si>
  <si>
    <t xml:space="preserve">    2 - Zakládání</t>
  </si>
  <si>
    <t xml:space="preserve">      21 - Zakládání - úprava podloží a základové spáry, zlepšování vlastností hornin - podmíněná</t>
  </si>
  <si>
    <t xml:space="preserve">    4 - Vodorovné konstrukce</t>
  </si>
  <si>
    <t xml:space="preserve">    9 - Ostatní konstrukce a práce, bourání</t>
  </si>
  <si>
    <t xml:space="preserve">    997 - Přesun sutě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</si>
  <si>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</si>
  <si>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</si>
  <si>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417160967</t>
  </si>
  <si>
    <t>395 "odstranění panelového krytu u ČOV"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</si>
  <si>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</si>
  <si>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</si>
  <si>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-505283628</t>
  </si>
  <si>
    <t xml:space="preserve">2,25*8,1  "vyspravení kce krajnice silnice na ZÚ"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</si>
  <si>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</si>
  <si>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</si>
  <si>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1849359880</t>
  </si>
  <si>
    <t xml:space="preserve">3*8,1  "vyspravení kce krajnice silnice na ZÚ"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</si>
  <si>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</si>
  <si>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</si>
  <si>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-1992474898</t>
  </si>
  <si>
    <t xml:space="preserve">8,1*(2,75+2,5)  "vyspravení kce krajnice silnice na ZÚ"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</si>
  <si>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</si>
  <si>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</si>
  <si>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733485236</t>
  </si>
  <si>
    <t>85 "odstranění asfaltového krytu u ČOV"</t>
  </si>
  <si>
    <t>121101103</t>
  </si>
  <si>
    <t xml:space="preserve">Sejmutí ornice nebo lesní půdy  s vodorovným přemístěním na hromady v místě upotřebení nebo na dočasné či trvalé skládky se složením, na vzdálenost přes 100 do 250 m</t>
  </si>
  <si>
    <t>m3</t>
  </si>
  <si>
    <t>1323401051</t>
  </si>
  <si>
    <t>982*0,15 "dle závazného stanoviska k vynětí půdy ze zPF"</t>
  </si>
  <si>
    <t>122202202</t>
  </si>
  <si>
    <t xml:space="preserve">Odkopávky a prokopávky nezapažené pro silnice  s přemístěním výkopku v příčných profilech na vzdálenost do 15 m nebo s naložením na dopravní prostředek v hornině tř. 3 přes 100 do 1 000 m3</t>
  </si>
  <si>
    <t>313407523</t>
  </si>
  <si>
    <t>1922,06 "dle bilance zemn. prací"</t>
  </si>
  <si>
    <t>odkop-ornice</t>
  </si>
  <si>
    <t>162301101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</si>
  <si>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</si>
  <si>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>-584373362</t>
  </si>
  <si>
    <t>ornice*2 "ornice tam a zpět"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</si>
  <si>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</si>
  <si>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</si>
  <si>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682059337</t>
  </si>
  <si>
    <t>odkop -ornice</t>
  </si>
  <si>
    <t>167101102</t>
  </si>
  <si>
    <t xml:space="preserve">Nakládání, skládání a překládání neulehlého výkopku nebo sypaniny  nakládání, množství přes 100 m3, z hornin tř. 1 až 4</t>
  </si>
  <si>
    <t>-684988803</t>
  </si>
  <si>
    <t>171101111</t>
  </si>
  <si>
    <t xml:space="preserve">Uložení sypaniny do násypů  s rozprostřením sypaniny ve vrstvách a s hrubým urovnáním zhutněných s uzavřením povrchu násypu z hornin nesoudržných sypkých s relativní ulehlostí I(d) 0,9 nebo v aktivní zóně</t>
  </si>
  <si>
    <t>1453777028</t>
  </si>
  <si>
    <t>1224,03 "dle bilance zemn. prací"</t>
  </si>
  <si>
    <t>Mezisoučet</t>
  </si>
  <si>
    <t>1224,03-929*0,15 "násyp -rozprostřená ornice mimo les"</t>
  </si>
  <si>
    <t>M</t>
  </si>
  <si>
    <t>583312000</t>
  </si>
  <si>
    <t>štěrkopísek netříděný zásypový</t>
  </si>
  <si>
    <t>679987729</t>
  </si>
  <si>
    <t>1084,68*1,67*1,15</t>
  </si>
  <si>
    <t>171201201</t>
  </si>
  <si>
    <t xml:space="preserve">Uložení sypaniny  na skládky</t>
  </si>
  <si>
    <t>1212503978</t>
  </si>
  <si>
    <t>171201211</t>
  </si>
  <si>
    <t>Poplatek za uložení stavebního odpadu na skládce (skládkovné) zeminy a kameniva zatříděného do Katalogu odpadů pod kódem 170 504</t>
  </si>
  <si>
    <t>683236118</t>
  </si>
  <si>
    <t>odvoz*1,8</t>
  </si>
  <si>
    <t>181451133</t>
  </si>
  <si>
    <t>Založení trávníku na půdě předem připravené plochy přes 1000 m2 výsevem včetně utažení parkového na svahu přes 1:2 do 1:1</t>
  </si>
  <si>
    <t>-192300243</t>
  </si>
  <si>
    <t>00572410</t>
  </si>
  <si>
    <t>osivo směs travní parková</t>
  </si>
  <si>
    <t>kg</t>
  </si>
  <si>
    <t>-1379602224</t>
  </si>
  <si>
    <t>929*0,015 "Přepočtené koeficientem množství</t>
  </si>
  <si>
    <t>181951102</t>
  </si>
  <si>
    <t xml:space="preserve">Úprava pláně vyrovnáním výškových rozdílů  v hornině tř. 1 až 4 se zhutněním</t>
  </si>
  <si>
    <t>-1679000506</t>
  </si>
  <si>
    <t>350*3,4+1184,54*4,9+95,5*3,4+1174,6*3,9+158*4,9 "dle staničení v C.3 Koord. sit."</t>
  </si>
  <si>
    <t>182101101</t>
  </si>
  <si>
    <t xml:space="preserve">Svahování trvalých svahů do projektovaných profilů  s potřebným přemístěním výkopku při svahování v zářezech v hornině tř. 1 až 4</t>
  </si>
  <si>
    <t>1454003988</t>
  </si>
  <si>
    <t>182201101</t>
  </si>
  <si>
    <t xml:space="preserve">Svahování trvalých svahů do projektovaných profilů  s potřebným přemístěním výkopku při svahování násypů v jakékoliv hornině</t>
  </si>
  <si>
    <t>-403385800</t>
  </si>
  <si>
    <t>182301132</t>
  </si>
  <si>
    <t>Rozprostření a urovnání ornice ve svahu sklonu přes 1:5 při souvislé ploše přes 500 m2, tl. vrstvy přes 100 do 150 mm</t>
  </si>
  <si>
    <t>1262205097</t>
  </si>
  <si>
    <t>929+53</t>
  </si>
  <si>
    <t>183403153</t>
  </si>
  <si>
    <t xml:space="preserve">Obdělání půdy  hrabáním v rovině nebo na svahu do 1:5</t>
  </si>
  <si>
    <t>1003670898</t>
  </si>
  <si>
    <t>183403161</t>
  </si>
  <si>
    <t xml:space="preserve">Obdělání půdy  válením v rovině nebo na svahu do 1:5</t>
  </si>
  <si>
    <t>-796517527</t>
  </si>
  <si>
    <t>Zakládání</t>
  </si>
  <si>
    <t>Zakládání - úprava podloží a základové spáry, zlepšování vlastností hornin - podmíněná</t>
  </si>
  <si>
    <t>122202203</t>
  </si>
  <si>
    <t xml:space="preserve">Odkopávky a prokopávky nezapažené pro silnice  s přemístěním výkopku v příčných profilech na vzdálenost do 15 m nebo s naložením na dopravní prostředek v hornině tř. 3 přes 1 000 do 5 000 m3</t>
  </si>
  <si>
    <t>-2010733036</t>
  </si>
  <si>
    <t>345*3,4*0,3 "výměna v km 0,000-0,345"</t>
  </si>
  <si>
    <t>1024,63*3,9*0,3+158*4,9*0,3 "výměna v km 1,780-2,962"</t>
  </si>
  <si>
    <t>1206582875</t>
  </si>
  <si>
    <t>25</t>
  </si>
  <si>
    <t>-1662000286</t>
  </si>
  <si>
    <t>26</t>
  </si>
  <si>
    <t>-1513198226</t>
  </si>
  <si>
    <t>výměna*1,8</t>
  </si>
  <si>
    <t>27</t>
  </si>
  <si>
    <t>215901101</t>
  </si>
  <si>
    <t xml:space="preserve">Zhutnění podloží pod násypy z rostlé horniny tř. 1 až 4  z hornin soudružných do 92 % PS a nesoudržných sypkých relativní ulehlosti I(d) do 0,8</t>
  </si>
  <si>
    <t>-963752924</t>
  </si>
  <si>
    <t>345*3,4 "výměna v km 0,000-0,350"</t>
  </si>
  <si>
    <t>1024,63*3,9+158*4,9 "výměna v km 1,780-2,962"</t>
  </si>
  <si>
    <t>28</t>
  </si>
  <si>
    <t>564581111</t>
  </si>
  <si>
    <t xml:space="preserve">Zřízení podsypu nebo podkladu ze sypaniny  s rozprostřením, vlhčením, a zhutněním, po zhutnění tl. 300 mm</t>
  </si>
  <si>
    <t>694673693</t>
  </si>
  <si>
    <t>29</t>
  </si>
  <si>
    <t>58344229</t>
  </si>
  <si>
    <t>štěrkodrť frakce 0/125</t>
  </si>
  <si>
    <t>681098378</t>
  </si>
  <si>
    <t>výměna*1,15*1,67</t>
  </si>
  <si>
    <t>Vodorovné konstrukce</t>
  </si>
  <si>
    <t>33</t>
  </si>
  <si>
    <t>451317777</t>
  </si>
  <si>
    <t xml:space="preserve">Podklad nebo lože pod dlažbu (přídlažbu)  v ploše vodorovné nebo ve sklonu do 1:5, tloušťky od 50 do 100 mm z betonu prostého</t>
  </si>
  <si>
    <t>-50977299</t>
  </si>
  <si>
    <t>6*4,5 "lože v místě křížení Mniišího potoka"</t>
  </si>
  <si>
    <t>113,5 "lože pro dlažbu v místech brodů"</t>
  </si>
  <si>
    <t>34</t>
  </si>
  <si>
    <t>461211711</t>
  </si>
  <si>
    <t xml:space="preserve">Patka z lomového kamene lomařsky upraveného pro dlažbu  zděná na sucho bez výplně spár</t>
  </si>
  <si>
    <t>-55457101</t>
  </si>
  <si>
    <t>1*0,5*(7,9+20,5) "stabilizace svahu potoka"</t>
  </si>
  <si>
    <t>35</t>
  </si>
  <si>
    <t>462511270</t>
  </si>
  <si>
    <t xml:space="preserve">Zához z lomového kamene neupraveného záhozového  bez proštěrkování z terénu, hmotnosti jednotlivých kamenů do 200 kg</t>
  </si>
  <si>
    <t>-2082520265</t>
  </si>
  <si>
    <t>1*(20,5+7,9) "stabilizace svahu potoka"</t>
  </si>
  <si>
    <t>76</t>
  </si>
  <si>
    <t>463212111</t>
  </si>
  <si>
    <t xml:space="preserve">Rovnanina z lomového kamene upraveného, tříděného  jakékoliv tloušťky rovnaniny s vyklínováním spár a dutin úlomky kamene</t>
  </si>
  <si>
    <t>-1766700884</t>
  </si>
  <si>
    <t>6*4,5*0,25 "kamenný brod v místě křížení Mníšího potoka"</t>
  </si>
  <si>
    <t>36</t>
  </si>
  <si>
    <t>464511111</t>
  </si>
  <si>
    <t xml:space="preserve">Pohoz dna nebo svahů jakékoliv tloušťky  z lomového kamene neupraveného tříděného z terénu</t>
  </si>
  <si>
    <t>1866775135</t>
  </si>
  <si>
    <t>20,5*1,3*0,15 "stabilizace svahu potoka"</t>
  </si>
  <si>
    <t>20 "rezerva - odhadované množství stabilizace svahů potoka dle požadavků správce vodního toku"</t>
  </si>
  <si>
    <t>77</t>
  </si>
  <si>
    <t>465511427</t>
  </si>
  <si>
    <t xml:space="preserve">Dlažba z lomového kamene lomařsky upraveného  na sucho s vyklínováním kamenem, s vyplněním spár těženým kamenivem, drnem nebo ornicí s osetím, tl. kamene 400 mm</t>
  </si>
  <si>
    <t>1570223077</t>
  </si>
  <si>
    <t>6*0,4*2 "šlapáky pro překonání Mnišího potoka"</t>
  </si>
  <si>
    <t>39</t>
  </si>
  <si>
    <t>564861111</t>
  </si>
  <si>
    <t xml:space="preserve">Podklad ze štěrkodrti ŠD  s rozprostřením a zhutněním, po zhutnění tl. 200 mm</t>
  </si>
  <si>
    <t>-1317447360</t>
  </si>
  <si>
    <t>2,25*8,1 "vyspravení kce krajnice silnice na ZÚ"</t>
  </si>
  <si>
    <t>40</t>
  </si>
  <si>
    <t>564871111</t>
  </si>
  <si>
    <t xml:space="preserve">Podklad ze štěrkodrti ŠD  s rozprostřením a zhutněním, po zhutnění tl. 250 mm</t>
  </si>
  <si>
    <t>1611149878</t>
  </si>
  <si>
    <t>350*2,8+1184,54*3,9+95,5*2,8+1174,6*3,25+158*4,25 "dle staničení v C.3 Koord. sit."</t>
  </si>
  <si>
    <t>-113,5 "plocha odvodňovacích brodů"</t>
  </si>
  <si>
    <t>41</t>
  </si>
  <si>
    <t>565145111</t>
  </si>
  <si>
    <t xml:space="preserve">Asfaltový beton vrstva podkladní ACP 16 (obalované kamenivo střednězrnné - OKS)  s rozprostřením a zhutněním v pruhu šířky do 3 m, po zhutnění tl. 60 mm</t>
  </si>
  <si>
    <t>-2138778299</t>
  </si>
  <si>
    <t>350*2,3+1184,54*3,4+95,5*2,3+1174,6*2,75+158*3,75 "dle staničení v C.3 Koord. sit."</t>
  </si>
  <si>
    <t>42</t>
  </si>
  <si>
    <t>565165112</t>
  </si>
  <si>
    <t xml:space="preserve">Asfaltový beton vrstva podkladní ACP 16 (obalované kamenivo střednězrnné - OKS)  s rozprostřením a zhutněním v pruhu šířky do 3 m, po zhutnění tl. 90 mm</t>
  </si>
  <si>
    <t>2121700159</t>
  </si>
  <si>
    <t>2,5*8,1 "vyspravení kce krajnice silnice na ZÚ"</t>
  </si>
  <si>
    <t>43</t>
  </si>
  <si>
    <t>565231112</t>
  </si>
  <si>
    <t xml:space="preserve">Podklad ze štěrku částečně zpevněného cementovou maltou ŠCM  s rozprostřením a s hutněním, po zhutnění tl. 200 mm</t>
  </si>
  <si>
    <t>-1566078739</t>
  </si>
  <si>
    <t>44</t>
  </si>
  <si>
    <t>569903311</t>
  </si>
  <si>
    <t xml:space="preserve">Zřízení zemních krajnic z hornin jakékoliv třídy  se zhutněním</t>
  </si>
  <si>
    <t>2119845903</t>
  </si>
  <si>
    <t>0,1*2*(350*0,25+1184,54*0,5+95,5*0,25+1174,6*0,25+158*0,5) "dle staničení v C.3 Koord. sit."</t>
  </si>
  <si>
    <t>45</t>
  </si>
  <si>
    <t>58344155</t>
  </si>
  <si>
    <t>štěrkodrť frakce 0/22</t>
  </si>
  <si>
    <t>515864753</t>
  </si>
  <si>
    <t>215,2590*1,15*1,67</t>
  </si>
  <si>
    <t>46</t>
  </si>
  <si>
    <t>573191111</t>
  </si>
  <si>
    <t>Postřik infiltrační kationaktivní emulzí v množství 1,00 kg/m2</t>
  </si>
  <si>
    <t>-641150279</t>
  </si>
  <si>
    <t>18,225 "vyspravení kce krajnice silnice na ZÚ" + 10242,556 "stezka"</t>
  </si>
  <si>
    <t>47</t>
  </si>
  <si>
    <t>573211111</t>
  </si>
  <si>
    <t>Postřik spojovací PS bez posypu kamenivem z asfaltu silničního, v množství 0,60 kg/m2</t>
  </si>
  <si>
    <t>96861577</t>
  </si>
  <si>
    <t>20,25+22,275 "vyspravení kce krajnice silnice na ZÚ" + 8761,236 "stezka"</t>
  </si>
  <si>
    <t>48</t>
  </si>
  <si>
    <t>577144111</t>
  </si>
  <si>
    <t xml:space="preserve">Asfaltový beton vrstva obrusná ACO 11 (ABS)  s rozprostřením a se zhutněním z nemodifikovaného asfaltu v pruhu šířky do 3 m tř. I, po zhutnění tl. 50 mm</t>
  </si>
  <si>
    <t>751062509</t>
  </si>
  <si>
    <t>3*8,1 "vyspravení kce krajnice silnice na ZÚ"</t>
  </si>
  <si>
    <t>49</t>
  </si>
  <si>
    <t>577155111</t>
  </si>
  <si>
    <t xml:space="preserve">Asfaltový beton vrstva obrusná ACO 16 (ABH)  s rozprostřením a zhutněním z nemodifikovaného asfaltu, po zhutnění v pruhu šířky do 3 m tl. 60 mm</t>
  </si>
  <si>
    <t>-1506385452</t>
  </si>
  <si>
    <t>350*2+1184,54*3+95,5*2+1174,6*2,5 "dle staničení v C.3 Koord. sit."</t>
  </si>
  <si>
    <t>50</t>
  </si>
  <si>
    <t>577155112</t>
  </si>
  <si>
    <t xml:space="preserve">Asfaltový beton vrstva ložní ACL 16 (ABH)  s rozprostřením a zhutněním z nemodifikovaného asfaltu v pruhu šířky do 3 m, po zhutnění tl. 60 mm</t>
  </si>
  <si>
    <t>885069942</t>
  </si>
  <si>
    <t>2,75*8,1 "vyspravení kce krajnice silnice na ZÚ"</t>
  </si>
  <si>
    <t>51</t>
  </si>
  <si>
    <t>577155121</t>
  </si>
  <si>
    <t xml:space="preserve">Asfaltový beton vrstva obrusná ACO 16 (ABH)  s rozprostřením a zhutněním z nemodifikovaného asfaltu, po zhutnění v pruhu šířky přes 3 m tl. 60 mm</t>
  </si>
  <si>
    <t>-629937234</t>
  </si>
  <si>
    <t>158*3,5</t>
  </si>
  <si>
    <t>52</t>
  </si>
  <si>
    <t>-868223586</t>
  </si>
  <si>
    <t>43 "zřízení brodu v km 1,535"</t>
  </si>
  <si>
    <t>12,5*3 "zřízení brodu v km 1,806"</t>
  </si>
  <si>
    <t>23,5 "zpevněné křížení s lesní cestou v km 2,589"</t>
  </si>
  <si>
    <t>53</t>
  </si>
  <si>
    <t>599632111</t>
  </si>
  <si>
    <t xml:space="preserve">Vyplnění spár dlažby (přídlažby) z lomového kamene  v jakémkoliv sklonu plochy a jakékoliv tloušťky cementovou maltou se zatřením</t>
  </si>
  <si>
    <t>-926211405</t>
  </si>
  <si>
    <t>Ostatní konstrukce a práce, bourání</t>
  </si>
  <si>
    <t>56</t>
  </si>
  <si>
    <t>914111111</t>
  </si>
  <si>
    <t xml:space="preserve">Montáž svislé dopravní značky základní  velikosti do 1 m2 objímkami na sloupky nebo konzoly</t>
  </si>
  <si>
    <t>-705019260</t>
  </si>
  <si>
    <t>57</t>
  </si>
  <si>
    <t>40445538</t>
  </si>
  <si>
    <t>značka dopravní svislá retroreflexní fólie tř 1 FeZn-Al rám D 500mm</t>
  </si>
  <si>
    <t>-1404935867</t>
  </si>
  <si>
    <t>58</t>
  </si>
  <si>
    <t>40445531</t>
  </si>
  <si>
    <t>značka dopravní svislá retroreflexní fólie tř 1 FeZn-Al rám 500x300mm</t>
  </si>
  <si>
    <t>-558765986</t>
  </si>
  <si>
    <t>59</t>
  </si>
  <si>
    <t>914511112</t>
  </si>
  <si>
    <t xml:space="preserve">Montáž sloupku dopravních značek  délky do 3,5 m do hliníkové patky</t>
  </si>
  <si>
    <t>-1599190656</t>
  </si>
  <si>
    <t>60</t>
  </si>
  <si>
    <t>404452250</t>
  </si>
  <si>
    <t>sloupek pro dopravní značku Zn D 60mm v 3,5m</t>
  </si>
  <si>
    <t>1875684247</t>
  </si>
  <si>
    <t>61</t>
  </si>
  <si>
    <t>404452400</t>
  </si>
  <si>
    <t>patka pro sloupek Al D 60mm</t>
  </si>
  <si>
    <t>-110825170</t>
  </si>
  <si>
    <t>62</t>
  </si>
  <si>
    <t>404452530</t>
  </si>
  <si>
    <t>víčko plastové na sloupek D 60mm</t>
  </si>
  <si>
    <t>456847668</t>
  </si>
  <si>
    <t>63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</si>
  <si>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</si>
  <si>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</si>
  <si>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m</t>
  </si>
  <si>
    <t>1994229615</t>
  </si>
  <si>
    <t>8+4 "nájezdový obrubník na vjezdech"</t>
  </si>
  <si>
    <t>6*2 "nájezdový obrubník v místech brodů"</t>
  </si>
  <si>
    <t>64</t>
  </si>
  <si>
    <t>59217029</t>
  </si>
  <si>
    <t>obrubník betonový silniční nájezdový 1000x150x150mm</t>
  </si>
  <si>
    <t>1684966535</t>
  </si>
  <si>
    <t>65</t>
  </si>
  <si>
    <t>916991121</t>
  </si>
  <si>
    <t xml:space="preserve">Lože pod obrubníky, krajníky nebo obruby z dlažebních kostek  z betonu prostého tř. C 16/20</t>
  </si>
  <si>
    <t>-1500977886</t>
  </si>
  <si>
    <t>24*0,35*0,1</t>
  </si>
  <si>
    <t>997</t>
  </si>
  <si>
    <t>Přesun sutě</t>
  </si>
  <si>
    <t>69</t>
  </si>
  <si>
    <t>997221551</t>
  </si>
  <si>
    <t xml:space="preserve">Vodorovná doprava suti  bez naložení, ale se složením a s hrubým urovnáním ze sypkých materiálů, na vzdálenost do 1 km</t>
  </si>
  <si>
    <t>-1153423210</t>
  </si>
  <si>
    <t>70</t>
  </si>
  <si>
    <t>997221559</t>
  </si>
  <si>
    <t xml:space="preserve">Vodorovná doprava suti  bez naložení, ale se složením a s hrubým urovnáním Příplatek k ceně za každý další i započatý 1 km přes 1 km</t>
  </si>
  <si>
    <t>-2088311938</t>
  </si>
  <si>
    <t>292,732*15</t>
  </si>
  <si>
    <t>71</t>
  </si>
  <si>
    <t>997221611</t>
  </si>
  <si>
    <t xml:space="preserve">Nakládání na dopravní prostředky  pro vodorovnou dopravu suti</t>
  </si>
  <si>
    <t>-1781111106</t>
  </si>
  <si>
    <t>72</t>
  </si>
  <si>
    <t>997221825</t>
  </si>
  <si>
    <t>Poplatek za uložení stavebního odpadu na skládce (skládkovné) z armovaného betonu zatříděného do Katalogu odpadů pod kódem 170 101</t>
  </si>
  <si>
    <t>2098508721</t>
  </si>
  <si>
    <t>73</t>
  </si>
  <si>
    <t>997221845</t>
  </si>
  <si>
    <t>Poplatek za uložení stavebního odpadu na skládce (skládkovné) asfaltového bez obsahu dehtu zatříděného do Katalogu odpadů pod kódem 170 302</t>
  </si>
  <si>
    <t>-1215957524</t>
  </si>
  <si>
    <t>2,381+9,356+26,86</t>
  </si>
  <si>
    <t>74</t>
  </si>
  <si>
    <t>997221855</t>
  </si>
  <si>
    <t>-771537036</t>
  </si>
  <si>
    <t>75</t>
  </si>
  <si>
    <t>998225111</t>
  </si>
  <si>
    <t xml:space="preserve">Přesun hmot pro komunikace s krytem z kameniva, monolitickým betonovým nebo živičným  dopravní vzdálenost do 200 m jakékoliv délky objektu</t>
  </si>
  <si>
    <t>-1482416124</t>
  </si>
  <si>
    <t>2,149</t>
  </si>
  <si>
    <t>SO 701 - Odpočívka</t>
  </si>
  <si>
    <t xml:space="preserve">    3 - Svislé a kompletní konstrukce</t>
  </si>
  <si>
    <t>121101101</t>
  </si>
  <si>
    <t xml:space="preserve">Sejmutí ornice nebo lesní půdy  s vodorovným přemístěním na hromady v místě upotřebení nebo na dočasné či trvalé skládky se složením, na vzdálenost do 50 m</t>
  </si>
  <si>
    <t>1622697393</t>
  </si>
  <si>
    <t>40*0,15</t>
  </si>
  <si>
    <t>133201101</t>
  </si>
  <si>
    <t xml:space="preserve">Hloubení zapažených i nezapažených šachet  s případným nutným přemístěním výkopku ve výkopišti v hornině tř. 3 do 100 m3</t>
  </si>
  <si>
    <t>1660948840</t>
  </si>
  <si>
    <t>0,4*0,4*0,8*3 "patky stojanu na kola"</t>
  </si>
  <si>
    <t>0,5*0,5*0,5 "patka koše"</t>
  </si>
  <si>
    <t>4*2*0,5*0,5*0,5 "patka lavičky"</t>
  </si>
  <si>
    <t>2*0,8*0,8*0,5 "patka stolu"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</si>
  <si>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</si>
  <si>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</si>
  <si>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-418878095</t>
  </si>
  <si>
    <t>561549924</t>
  </si>
  <si>
    <t>1945578256</t>
  </si>
  <si>
    <t>1375197930</t>
  </si>
  <si>
    <t>odkop*1,8</t>
  </si>
  <si>
    <t>181301102</t>
  </si>
  <si>
    <t>Rozprostření a urovnání ornice v rovině nebo ve svahu sklonu do 1:5 při souvislé ploše do 500 m2, tl. vrstvy přes 100 do 150 mm</t>
  </si>
  <si>
    <t>1338527637</t>
  </si>
  <si>
    <t>275313611</t>
  </si>
  <si>
    <t>Základy z betonu prostého patky a bloky z betonu kamenem neprokládaného tř. C 16/20</t>
  </si>
  <si>
    <t>919086444</t>
  </si>
  <si>
    <t>Svislé a kompletní konstrukce</t>
  </si>
  <si>
    <t>348181121</t>
  </si>
  <si>
    <t xml:space="preserve">Zábradlí mostní ze dřeva měkkého hoblovaného  výšky do 1,1 m, osová vzdálenost sloupků do 2 m trvalé bez výplně výroba</t>
  </si>
  <si>
    <t>1147743964</t>
  </si>
  <si>
    <t>5 "využití jako závěsný stojan na kola za sedlo pro 8 kol"</t>
  </si>
  <si>
    <t>348181122</t>
  </si>
  <si>
    <t xml:space="preserve">Zábradlí mostní ze dřeva měkkého hoblovaného  výšky do 1,1 m, osová vzdálenost sloupků do 2 m trvalé bez výplně montáž</t>
  </si>
  <si>
    <t>1645093035</t>
  </si>
  <si>
    <t>-654053797</t>
  </si>
  <si>
    <t>936001001</t>
  </si>
  <si>
    <t xml:space="preserve">Montáž prvků městské a zahradní architektury  hmotnosti do 0,1 t</t>
  </si>
  <si>
    <t>1337155448</t>
  </si>
  <si>
    <t>749001.R</t>
  </si>
  <si>
    <t>venkovní stůl dl. 1460 mm, š. 980 mm, v. 1260 mm, konstrukce ocelová s dřevěnými lamely z akátu</t>
  </si>
  <si>
    <t>2000861277</t>
  </si>
  <si>
    <t>936104211</t>
  </si>
  <si>
    <t xml:space="preserve">Montáž odpadkového koše  do betonové patky</t>
  </si>
  <si>
    <t>-1820673015</t>
  </si>
  <si>
    <t>7491012.R1</t>
  </si>
  <si>
    <t>koš odpadkový, kovová konstrukce obložena latěmi ze dřeva akátz bez víka (kotvený), výška 103 cm, průměr, 38 cm, objem 50 l</t>
  </si>
  <si>
    <t>429148442</t>
  </si>
  <si>
    <t>936124112</t>
  </si>
  <si>
    <t xml:space="preserve">Montáž lavičky parkové  stabilní se zabetonováním noh</t>
  </si>
  <si>
    <t>-866479626</t>
  </si>
  <si>
    <t>7491010.R1</t>
  </si>
  <si>
    <t xml:space="preserve">lavička s opěradlem (ukotvená), 212 x 52 x 132 cm, konstrukce - ocel žárový zinek, sedák - akát </t>
  </si>
  <si>
    <t>101566717</t>
  </si>
  <si>
    <t>-1760552912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</si>
</sst>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41</v>
      </c>
      <c r="E29" s="45"/>
      <c r="F29" s="31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52</v>
      </c>
      <c r="AI60" s="40"/>
      <c r="AJ60" s="40"/>
      <c r="AK60" s="40"/>
      <c r="AL60" s="40"/>
      <c r="AM60" s="59" t="s">
        <v>53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55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52</v>
      </c>
      <c r="AI75" s="40"/>
      <c r="AJ75" s="40"/>
      <c r="AK75" s="40"/>
      <c r="AL75" s="40"/>
      <c r="AM75" s="59" t="s">
        <v>53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19_058_210215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Cyklostezka Brno-Jinačovice-Kuřim, úsek R1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10. 5. 2021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Jihomoravský kraj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Ing. Adolf Jebavý</v>
      </c>
      <c r="AN89" s="65"/>
      <c r="AO89" s="65"/>
      <c r="AP89" s="65"/>
      <c r="AQ89" s="38"/>
      <c r="AR89" s="42"/>
      <c r="AS89" s="75" t="s">
        <v>57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34</v>
      </c>
      <c r="AJ90" s="38"/>
      <c r="AK90" s="38"/>
      <c r="AL90" s="38"/>
      <c r="AM90" s="74" t="str">
        <f>IF(E20="","",E20)</f>
        <v>Nela Kolková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58</v>
      </c>
      <c r="D92" s="88"/>
      <c r="E92" s="88"/>
      <c r="F92" s="88"/>
      <c r="G92" s="88"/>
      <c r="H92" s="89"/>
      <c r="I92" s="90" t="s">
        <v>59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60</v>
      </c>
      <c r="AH92" s="88"/>
      <c r="AI92" s="88"/>
      <c r="AJ92" s="88"/>
      <c r="AK92" s="88"/>
      <c r="AL92" s="88"/>
      <c r="AM92" s="88"/>
      <c r="AN92" s="90" t="s">
        <v>61</v>
      </c>
      <c r="AO92" s="88"/>
      <c r="AP92" s="92"/>
      <c r="AQ92" s="93" t="s">
        <v>62</v>
      </c>
      <c r="AR92" s="42"/>
      <c r="AS92" s="94" t="s">
        <v>63</v>
      </c>
      <c r="AT92" s="95" t="s">
        <v>64</v>
      </c>
      <c r="AU92" s="95" t="s">
        <v>65</v>
      </c>
      <c r="AV92" s="95" t="s">
        <v>66</v>
      </c>
      <c r="AW92" s="95" t="s">
        <v>67</v>
      </c>
      <c r="AX92" s="95" t="s">
        <v>68</v>
      </c>
      <c r="AY92" s="95" t="s">
        <v>69</v>
      </c>
      <c r="AZ92" s="95" t="s">
        <v>70</v>
      </c>
      <c r="BA92" s="95" t="s">
        <v>71</v>
      </c>
      <c r="BB92" s="95" t="s">
        <v>72</v>
      </c>
      <c r="BC92" s="95" t="s">
        <v>73</v>
      </c>
      <c r="BD92" s="96" t="s">
        <v>74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75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ROUND(SUM(AG95:AG98),2)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ROUND(SUM(AS95:AS98),2)</f>
        <v>0</v>
      </c>
      <c r="AT94" s="108">
        <f>ROUND(SUM(AV94:AW94),2)</f>
        <v>0</v>
      </c>
      <c r="AU94" s="109">
        <f>ROUND(SUM(AU95:AU98),5)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ROUND(SUM(AZ95:AZ98),2)</f>
        <v>0</v>
      </c>
      <c r="BA94" s="108">
        <f>ROUND(SUM(BA95:BA98),2)</f>
        <v>0</v>
      </c>
      <c r="BB94" s="108">
        <f>ROUND(SUM(BB95:BB98),2)</f>
        <v>0</v>
      </c>
      <c r="BC94" s="108">
        <f>ROUND(SUM(BC95:BC98),2)</f>
        <v>0</v>
      </c>
      <c r="BD94" s="110">
        <f>ROUND(SUM(BD95:BD98),2)</f>
        <v>0</v>
      </c>
      <c r="BS94" s="111" t="s">
        <v>76</v>
      </c>
      <c r="BT94" s="111" t="s">
        <v>77</v>
      </c>
      <c r="BU94" s="112" t="s">
        <v>78</v>
      </c>
      <c r="BV94" s="111" t="s">
        <v>79</v>
      </c>
      <c r="BW94" s="111" t="s">
        <v>5</v>
      </c>
      <c r="BX94" s="111" t="s">
        <v>80</v>
      </c>
      <c r="CL94" s="111" t="s">
        <v>1</v>
      </c>
    </row>
    <row r="95" s="6" customFormat="1" ht="16.5" customHeight="1">
      <c r="A95" s="113" t="s">
        <v>81</v>
      </c>
      <c r="B95" s="114"/>
      <c r="C95" s="115"/>
      <c r="D95" s="116" t="s">
        <v>82</v>
      </c>
      <c r="E95" s="116"/>
      <c r="F95" s="116"/>
      <c r="G95" s="116"/>
      <c r="H95" s="116"/>
      <c r="I95" s="117"/>
      <c r="J95" s="116" t="s">
        <v>83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'SO 000 - Vedlejši a ostat...'!J30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84</v>
      </c>
      <c r="AR95" s="120"/>
      <c r="AS95" s="121">
        <v>0</v>
      </c>
      <c r="AT95" s="122">
        <f>ROUND(SUM(AV95:AW95),2)</f>
        <v>0</v>
      </c>
      <c r="AU95" s="123">
        <f>'SO 000 - Vedlejši a ostat...'!P122</f>
        <v>0</v>
      </c>
      <c r="AV95" s="122">
        <f>'SO 000 - Vedlejši a ostat...'!J33</f>
        <v>0</v>
      </c>
      <c r="AW95" s="122">
        <f>'SO 000 - Vedlejši a ostat...'!J34</f>
        <v>0</v>
      </c>
      <c r="AX95" s="122">
        <f>'SO 000 - Vedlejši a ostat...'!J35</f>
        <v>0</v>
      </c>
      <c r="AY95" s="122">
        <f>'SO 000 - Vedlejši a ostat...'!J36</f>
        <v>0</v>
      </c>
      <c r="AZ95" s="122">
        <f>'SO 000 - Vedlejši a ostat...'!F33</f>
        <v>0</v>
      </c>
      <c r="BA95" s="122">
        <f>'SO 000 - Vedlejši a ostat...'!F34</f>
        <v>0</v>
      </c>
      <c r="BB95" s="122">
        <f>'SO 000 - Vedlejši a ostat...'!F35</f>
        <v>0</v>
      </c>
      <c r="BC95" s="122">
        <f>'SO 000 - Vedlejši a ostat...'!F36</f>
        <v>0</v>
      </c>
      <c r="BD95" s="124">
        <f>'SO 000 - Vedlejši a ostat...'!F37</f>
        <v>0</v>
      </c>
      <c r="BT95" s="125" t="s">
        <v>85</v>
      </c>
      <c r="BV95" s="125" t="s">
        <v>79</v>
      </c>
      <c r="BW95" s="125" t="s">
        <v>86</v>
      </c>
      <c r="BX95" s="125" t="s">
        <v>5</v>
      </c>
      <c r="CL95" s="125" t="s">
        <v>1</v>
      </c>
      <c r="CM95" s="125" t="s">
        <v>87</v>
      </c>
    </row>
    <row r="96" s="6" customFormat="1" ht="16.5" customHeight="1">
      <c r="A96" s="113" t="s">
        <v>81</v>
      </c>
      <c r="B96" s="114"/>
      <c r="C96" s="115"/>
      <c r="D96" s="116" t="s">
        <v>88</v>
      </c>
      <c r="E96" s="116"/>
      <c r="F96" s="116"/>
      <c r="G96" s="116"/>
      <c r="H96" s="116"/>
      <c r="I96" s="117"/>
      <c r="J96" s="116" t="s">
        <v>89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'SO 001 - Příprava staveniště'!J30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84</v>
      </c>
      <c r="AR96" s="120"/>
      <c r="AS96" s="121">
        <v>0</v>
      </c>
      <c r="AT96" s="122">
        <f>ROUND(SUM(AV96:AW96),2)</f>
        <v>0</v>
      </c>
      <c r="AU96" s="123">
        <f>'SO 001 - Příprava staveniště'!P119</f>
        <v>0</v>
      </c>
      <c r="AV96" s="122">
        <f>'SO 001 - Příprava staveniště'!J33</f>
        <v>0</v>
      </c>
      <c r="AW96" s="122">
        <f>'SO 001 - Příprava staveniště'!J34</f>
        <v>0</v>
      </c>
      <c r="AX96" s="122">
        <f>'SO 001 - Příprava staveniště'!J35</f>
        <v>0</v>
      </c>
      <c r="AY96" s="122">
        <f>'SO 001 - Příprava staveniště'!J36</f>
        <v>0</v>
      </c>
      <c r="AZ96" s="122">
        <f>'SO 001 - Příprava staveniště'!F33</f>
        <v>0</v>
      </c>
      <c r="BA96" s="122">
        <f>'SO 001 - Příprava staveniště'!F34</f>
        <v>0</v>
      </c>
      <c r="BB96" s="122">
        <f>'SO 001 - Příprava staveniště'!F35</f>
        <v>0</v>
      </c>
      <c r="BC96" s="122">
        <f>'SO 001 - Příprava staveniště'!F36</f>
        <v>0</v>
      </c>
      <c r="BD96" s="124">
        <f>'SO 001 - Příprava staveniště'!F37</f>
        <v>0</v>
      </c>
      <c r="BT96" s="125" t="s">
        <v>85</v>
      </c>
      <c r="BV96" s="125" t="s">
        <v>79</v>
      </c>
      <c r="BW96" s="125" t="s">
        <v>90</v>
      </c>
      <c r="BX96" s="125" t="s">
        <v>5</v>
      </c>
      <c r="CL96" s="125" t="s">
        <v>1</v>
      </c>
      <c r="CM96" s="125" t="s">
        <v>87</v>
      </c>
    </row>
    <row r="97" s="6" customFormat="1" ht="16.5" customHeight="1">
      <c r="A97" s="113" t="s">
        <v>81</v>
      </c>
      <c r="B97" s="114"/>
      <c r="C97" s="115"/>
      <c r="D97" s="116" t="s">
        <v>91</v>
      </c>
      <c r="E97" s="116"/>
      <c r="F97" s="116"/>
      <c r="G97" s="116"/>
      <c r="H97" s="116"/>
      <c r="I97" s="117"/>
      <c r="J97" s="116" t="s">
        <v>92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 101 - Účelová komunikace'!J30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84</v>
      </c>
      <c r="AR97" s="120"/>
      <c r="AS97" s="121">
        <v>0</v>
      </c>
      <c r="AT97" s="122">
        <f>ROUND(SUM(AV97:AW97),2)</f>
        <v>0</v>
      </c>
      <c r="AU97" s="123">
        <f>'SO 101 - Účelová komunikace'!P125</f>
        <v>0</v>
      </c>
      <c r="AV97" s="122">
        <f>'SO 101 - Účelová komunikace'!J33</f>
        <v>0</v>
      </c>
      <c r="AW97" s="122">
        <f>'SO 101 - Účelová komunikace'!J34</f>
        <v>0</v>
      </c>
      <c r="AX97" s="122">
        <f>'SO 101 - Účelová komunikace'!J35</f>
        <v>0</v>
      </c>
      <c r="AY97" s="122">
        <f>'SO 101 - Účelová komunikace'!J36</f>
        <v>0</v>
      </c>
      <c r="AZ97" s="122">
        <f>'SO 101 - Účelová komunikace'!F33</f>
        <v>0</v>
      </c>
      <c r="BA97" s="122">
        <f>'SO 101 - Účelová komunikace'!F34</f>
        <v>0</v>
      </c>
      <c r="BB97" s="122">
        <f>'SO 101 - Účelová komunikace'!F35</f>
        <v>0</v>
      </c>
      <c r="BC97" s="122">
        <f>'SO 101 - Účelová komunikace'!F36</f>
        <v>0</v>
      </c>
      <c r="BD97" s="124">
        <f>'SO 101 - Účelová komunikace'!F37</f>
        <v>0</v>
      </c>
      <c r="BT97" s="125" t="s">
        <v>85</v>
      </c>
      <c r="BV97" s="125" t="s">
        <v>79</v>
      </c>
      <c r="BW97" s="125" t="s">
        <v>93</v>
      </c>
      <c r="BX97" s="125" t="s">
        <v>5</v>
      </c>
      <c r="CL97" s="125" t="s">
        <v>1</v>
      </c>
      <c r="CM97" s="125" t="s">
        <v>87</v>
      </c>
    </row>
    <row r="98" s="6" customFormat="1" ht="16.5" customHeight="1">
      <c r="A98" s="113" t="s">
        <v>81</v>
      </c>
      <c r="B98" s="114"/>
      <c r="C98" s="115"/>
      <c r="D98" s="116" t="s">
        <v>94</v>
      </c>
      <c r="E98" s="116"/>
      <c r="F98" s="116"/>
      <c r="G98" s="116"/>
      <c r="H98" s="116"/>
      <c r="I98" s="117"/>
      <c r="J98" s="116" t="s">
        <v>95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'SO 701 - Odpočívka'!J30</f>
        <v>0</v>
      </c>
      <c r="AH98" s="117"/>
      <c r="AI98" s="117"/>
      <c r="AJ98" s="117"/>
      <c r="AK98" s="117"/>
      <c r="AL98" s="117"/>
      <c r="AM98" s="117"/>
      <c r="AN98" s="118">
        <f>SUM(AG98,AT98)</f>
        <v>0</v>
      </c>
      <c r="AO98" s="117"/>
      <c r="AP98" s="117"/>
      <c r="AQ98" s="119" t="s">
        <v>84</v>
      </c>
      <c r="AR98" s="120"/>
      <c r="AS98" s="126">
        <v>0</v>
      </c>
      <c r="AT98" s="127">
        <f>ROUND(SUM(AV98:AW98),2)</f>
        <v>0</v>
      </c>
      <c r="AU98" s="128">
        <f>'SO 701 - Odpočívka'!P123</f>
        <v>0</v>
      </c>
      <c r="AV98" s="127">
        <f>'SO 701 - Odpočívka'!J33</f>
        <v>0</v>
      </c>
      <c r="AW98" s="127">
        <f>'SO 701 - Odpočívka'!J34</f>
        <v>0</v>
      </c>
      <c r="AX98" s="127">
        <f>'SO 701 - Odpočívka'!J35</f>
        <v>0</v>
      </c>
      <c r="AY98" s="127">
        <f>'SO 701 - Odpočívka'!J36</f>
        <v>0</v>
      </c>
      <c r="AZ98" s="127">
        <f>'SO 701 - Odpočívka'!F33</f>
        <v>0</v>
      </c>
      <c r="BA98" s="127">
        <f>'SO 701 - Odpočívka'!F34</f>
        <v>0</v>
      </c>
      <c r="BB98" s="127">
        <f>'SO 701 - Odpočívka'!F35</f>
        <v>0</v>
      </c>
      <c r="BC98" s="127">
        <f>'SO 701 - Odpočívka'!F36</f>
        <v>0</v>
      </c>
      <c r="BD98" s="129">
        <f>'SO 701 - Odpočívka'!F37</f>
        <v>0</v>
      </c>
      <c r="BT98" s="125" t="s">
        <v>85</v>
      </c>
      <c r="BV98" s="125" t="s">
        <v>79</v>
      </c>
      <c r="BW98" s="125" t="s">
        <v>96</v>
      </c>
      <c r="BX98" s="125" t="s">
        <v>5</v>
      </c>
      <c r="CL98" s="125" t="s">
        <v>1</v>
      </c>
      <c r="CM98" s="125" t="s">
        <v>87</v>
      </c>
    </row>
    <row r="99" s="1" customFormat="1" ht="30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2"/>
    </row>
  </sheetData>
  <sheetProtection sheet="1" formatColumns="0" formatRows="0" objects="1" scenarios="1" spinCount="100000" saltValue="ZjuIlevX5GuB878EFGQk6mIbYwnbvsEefj/EYCbC+QxozHIJEydwDycPZAEE/+3QSRR92BBHHevcIM7oov/TGA==" hashValue="RYKxy7v1IPX74SGTwHWvxrOnQv6+Myblip67Pwf9Ge3ekyJWcSlpWUBInznQZ07SyWshB6PnI7DDNniX6gX63A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</mergeCells>
  <hyperlinks>
    <hyperlink ref="A95" location="'SO 000 - Vedlejši a ostat...'!C2" display="/"/>
    <hyperlink ref="A96" location="'SO 001 - Příprava staveniště'!C2" display="/"/>
    <hyperlink ref="A97" location="'SO 101 - Účelová komunikace'!C2" display="/"/>
    <hyperlink ref="A98" location="'SO 701 - Odpočív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86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87</v>
      </c>
    </row>
    <row r="4" ht="24.96" customHeight="1">
      <c r="B4" s="19"/>
      <c r="D4" s="134" t="s">
        <v>97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Cyklostezka Brno-Jinačovice-Kuřim, úsek R1</v>
      </c>
      <c r="F7" s="136"/>
      <c r="G7" s="136"/>
      <c r="H7" s="136"/>
      <c r="L7" s="19"/>
    </row>
    <row r="8" s="1" customFormat="1" ht="12" customHeight="1">
      <c r="B8" s="42"/>
      <c r="D8" s="136" t="s">
        <v>98</v>
      </c>
      <c r="I8" s="138"/>
      <c r="L8" s="42"/>
    </row>
    <row r="9" s="1" customFormat="1" ht="36.96" customHeight="1">
      <c r="B9" s="42"/>
      <c r="E9" s="139" t="s">
        <v>99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10. 5. 2021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31</v>
      </c>
      <c r="L20" s="42"/>
    </row>
    <row r="21" s="1" customFormat="1" ht="18" customHeight="1">
      <c r="B21" s="42"/>
      <c r="E21" s="140" t="s">
        <v>32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34</v>
      </c>
      <c r="I23" s="141" t="s">
        <v>25</v>
      </c>
      <c r="J23" s="140" t="s">
        <v>1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36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37</v>
      </c>
      <c r="I30" s="138"/>
      <c r="J30" s="148">
        <f>ROUND(J122,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39</v>
      </c>
      <c r="I32" s="150" t="s">
        <v>38</v>
      </c>
      <c r="J32" s="149" t="s">
        <v>40</v>
      </c>
      <c r="L32" s="42"/>
    </row>
    <row r="33" s="1" customFormat="1" ht="14.4" customHeight="1">
      <c r="B33" s="42"/>
      <c r="D33" s="151" t="s">
        <v>41</v>
      </c>
      <c r="E33" s="136" t="s">
        <v>42</v>
      </c>
      <c r="F33" s="152">
        <f>ROUND((SUM(BE122:BE156)),  2)</f>
        <v>0</v>
      </c>
      <c r="I33" s="153">
        <v>0.20999999999999999</v>
      </c>
      <c r="J33" s="152">
        <f>ROUND(((SUM(BE122:BE156))*I33),  2)</f>
        <v>0</v>
      </c>
      <c r="L33" s="42"/>
    </row>
    <row r="34" s="1" customFormat="1" ht="14.4" customHeight="1">
      <c r="B34" s="42"/>
      <c r="E34" s="136" t="s">
        <v>43</v>
      </c>
      <c r="F34" s="152">
        <f>ROUND((SUM(BF122:BF156)),  2)</f>
        <v>0</v>
      </c>
      <c r="I34" s="153">
        <v>0.14999999999999999</v>
      </c>
      <c r="J34" s="152">
        <f>ROUND(((SUM(BF122:BF156))*I34),  2)</f>
        <v>0</v>
      </c>
      <c r="L34" s="42"/>
    </row>
    <row r="35" hidden="1" s="1" customFormat="1" ht="14.4" customHeight="1">
      <c r="B35" s="42"/>
      <c r="E35" s="136" t="s">
        <v>44</v>
      </c>
      <c r="F35" s="152">
        <f>ROUND((SUM(BG122:BG156)),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45</v>
      </c>
      <c r="F36" s="152">
        <f>ROUND((SUM(BH122:BH156)),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46</v>
      </c>
      <c r="F37" s="152">
        <f>ROUND((SUM(BI122:BI156)),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54</v>
      </c>
      <c r="E65" s="163"/>
      <c r="F65" s="163"/>
      <c r="G65" s="162" t="s">
        <v>55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100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Cyklostezka Brno-Jinačovice-Kuřim, úsek R1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98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000 - Vedlejši a ostatní náklady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10. 5. 2021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Jihomoravský kraj</v>
      </c>
      <c r="G91" s="38"/>
      <c r="H91" s="38"/>
      <c r="I91" s="141" t="s">
        <v>30</v>
      </c>
      <c r="J91" s="35" t="str">
        <f>E21</f>
        <v>Ing. Adolf Jebavý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34</v>
      </c>
      <c r="J92" s="35" t="str">
        <f>E24</f>
        <v>Nela Kolková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101</v>
      </c>
      <c r="D94" s="178"/>
      <c r="E94" s="178"/>
      <c r="F94" s="178"/>
      <c r="G94" s="178"/>
      <c r="H94" s="178"/>
      <c r="I94" s="179"/>
      <c r="J94" s="180" t="s">
        <v>102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103</v>
      </c>
      <c r="D96" s="38"/>
      <c r="E96" s="38"/>
      <c r="F96" s="38"/>
      <c r="G96" s="38"/>
      <c r="H96" s="38"/>
      <c r="I96" s="138"/>
      <c r="J96" s="104">
        <f>J122</f>
        <v>0</v>
      </c>
      <c r="K96" s="38"/>
      <c r="L96" s="42"/>
      <c r="AU96" s="16" t="s">
        <v>104</v>
      </c>
    </row>
    <row r="97" s="8" customFormat="1" ht="24.96" customHeight="1">
      <c r="B97" s="182"/>
      <c r="C97" s="183"/>
      <c r="D97" s="184" t="s">
        <v>105</v>
      </c>
      <c r="E97" s="185"/>
      <c r="F97" s="185"/>
      <c r="G97" s="185"/>
      <c r="H97" s="185"/>
      <c r="I97" s="186"/>
      <c r="J97" s="187">
        <f>J123</f>
        <v>0</v>
      </c>
      <c r="K97" s="183"/>
      <c r="L97" s="188"/>
    </row>
    <row r="98" s="9" customFormat="1" ht="19.92" customHeight="1">
      <c r="B98" s="189"/>
      <c r="C98" s="190"/>
      <c r="D98" s="191" t="s">
        <v>106</v>
      </c>
      <c r="E98" s="192"/>
      <c r="F98" s="192"/>
      <c r="G98" s="192"/>
      <c r="H98" s="192"/>
      <c r="I98" s="193"/>
      <c r="J98" s="194">
        <f>J124</f>
        <v>0</v>
      </c>
      <c r="K98" s="190"/>
      <c r="L98" s="195"/>
    </row>
    <row r="99" s="8" customFormat="1" ht="24.96" customHeight="1">
      <c r="B99" s="182"/>
      <c r="C99" s="183"/>
      <c r="D99" s="184" t="s">
        <v>107</v>
      </c>
      <c r="E99" s="185"/>
      <c r="F99" s="185"/>
      <c r="G99" s="185"/>
      <c r="H99" s="185"/>
      <c r="I99" s="186"/>
      <c r="J99" s="187">
        <f>J130</f>
        <v>0</v>
      </c>
      <c r="K99" s="183"/>
      <c r="L99" s="188"/>
    </row>
    <row r="100" s="9" customFormat="1" ht="19.92" customHeight="1">
      <c r="B100" s="189"/>
      <c r="C100" s="190"/>
      <c r="D100" s="191" t="s">
        <v>108</v>
      </c>
      <c r="E100" s="192"/>
      <c r="F100" s="192"/>
      <c r="G100" s="192"/>
      <c r="H100" s="192"/>
      <c r="I100" s="193"/>
      <c r="J100" s="194">
        <f>J131</f>
        <v>0</v>
      </c>
      <c r="K100" s="190"/>
      <c r="L100" s="195"/>
    </row>
    <row r="101" s="8" customFormat="1" ht="24.96" customHeight="1">
      <c r="B101" s="182"/>
      <c r="C101" s="183"/>
      <c r="D101" s="184" t="s">
        <v>109</v>
      </c>
      <c r="E101" s="185"/>
      <c r="F101" s="185"/>
      <c r="G101" s="185"/>
      <c r="H101" s="185"/>
      <c r="I101" s="186"/>
      <c r="J101" s="187">
        <f>J153</f>
        <v>0</v>
      </c>
      <c r="K101" s="183"/>
      <c r="L101" s="188"/>
    </row>
    <row r="102" s="9" customFormat="1" ht="19.92" customHeight="1">
      <c r="B102" s="189"/>
      <c r="C102" s="190"/>
      <c r="D102" s="191" t="s">
        <v>110</v>
      </c>
      <c r="E102" s="192"/>
      <c r="F102" s="192"/>
      <c r="G102" s="192"/>
      <c r="H102" s="192"/>
      <c r="I102" s="193"/>
      <c r="J102" s="194">
        <f>J154</f>
        <v>0</v>
      </c>
      <c r="K102" s="190"/>
      <c r="L102" s="195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38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72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75"/>
      <c r="J108" s="63"/>
      <c r="K108" s="63"/>
      <c r="L108" s="42"/>
    </row>
    <row r="109" s="1" customFormat="1" ht="24.96" customHeight="1">
      <c r="B109" s="37"/>
      <c r="C109" s="22" t="s">
        <v>111</v>
      </c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6.5" customHeight="1">
      <c r="B112" s="37"/>
      <c r="C112" s="38"/>
      <c r="D112" s="38"/>
      <c r="E112" s="176" t="str">
        <f>E7</f>
        <v>Cyklostezka Brno-Jinačovice-Kuřim, úsek R1</v>
      </c>
      <c r="F112" s="31"/>
      <c r="G112" s="31"/>
      <c r="H112" s="31"/>
      <c r="I112" s="138"/>
      <c r="J112" s="38"/>
      <c r="K112" s="38"/>
      <c r="L112" s="42"/>
    </row>
    <row r="113" s="1" customFormat="1" ht="12" customHeight="1">
      <c r="B113" s="37"/>
      <c r="C113" s="31" t="s">
        <v>98</v>
      </c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E9</f>
        <v>SO 000 - Vedlejši a ostatní náklady</v>
      </c>
      <c r="F114" s="38"/>
      <c r="G114" s="38"/>
      <c r="H114" s="38"/>
      <c r="I114" s="13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F12</f>
        <v xml:space="preserve"> </v>
      </c>
      <c r="G116" s="38"/>
      <c r="H116" s="38"/>
      <c r="I116" s="141" t="s">
        <v>22</v>
      </c>
      <c r="J116" s="73" t="str">
        <f>IF(J12="","",J12)</f>
        <v>10. 5. 2021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E15</f>
        <v>Jihomoravský kraj</v>
      </c>
      <c r="G118" s="38"/>
      <c r="H118" s="38"/>
      <c r="I118" s="141" t="s">
        <v>30</v>
      </c>
      <c r="J118" s="35" t="str">
        <f>E21</f>
        <v>Ing. Adolf Jebavý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IF(E18="","",E18)</f>
        <v>Vyplň údaj</v>
      </c>
      <c r="G119" s="38"/>
      <c r="H119" s="38"/>
      <c r="I119" s="141" t="s">
        <v>34</v>
      </c>
      <c r="J119" s="35" t="str">
        <f>E24</f>
        <v>Nela Kolková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38"/>
      <c r="J120" s="38"/>
      <c r="K120" s="38"/>
      <c r="L120" s="42"/>
    </row>
    <row r="121" s="10" customFormat="1" ht="29.28" customHeight="1">
      <c r="B121" s="196"/>
      <c r="C121" s="197" t="s">
        <v>112</v>
      </c>
      <c r="D121" s="198" t="s">
        <v>62</v>
      </c>
      <c r="E121" s="198" t="s">
        <v>58</v>
      </c>
      <c r="F121" s="198" t="s">
        <v>59</v>
      </c>
      <c r="G121" s="198" t="s">
        <v>113</v>
      </c>
      <c r="H121" s="198" t="s">
        <v>114</v>
      </c>
      <c r="I121" s="199" t="s">
        <v>115</v>
      </c>
      <c r="J121" s="198" t="s">
        <v>102</v>
      </c>
      <c r="K121" s="200" t="s">
        <v>116</v>
      </c>
      <c r="L121" s="201"/>
      <c r="M121" s="94" t="s">
        <v>1</v>
      </c>
      <c r="N121" s="95" t="s">
        <v>41</v>
      </c>
      <c r="O121" s="95" t="s">
        <v>117</v>
      </c>
      <c r="P121" s="95" t="s">
        <v>118</v>
      </c>
      <c r="Q121" s="95" t="s">
        <v>119</v>
      </c>
      <c r="R121" s="95" t="s">
        <v>120</v>
      </c>
      <c r="S121" s="95" t="s">
        <v>121</v>
      </c>
      <c r="T121" s="96" t="s">
        <v>122</v>
      </c>
    </row>
    <row r="122" s="1" customFormat="1" ht="22.8" customHeight="1">
      <c r="B122" s="37"/>
      <c r="C122" s="101" t="s">
        <v>123</v>
      </c>
      <c r="D122" s="38"/>
      <c r="E122" s="38"/>
      <c r="F122" s="38"/>
      <c r="G122" s="38"/>
      <c r="H122" s="38"/>
      <c r="I122" s="138"/>
      <c r="J122" s="202">
        <f>BK122</f>
        <v>0</v>
      </c>
      <c r="K122" s="38"/>
      <c r="L122" s="42"/>
      <c r="M122" s="97"/>
      <c r="N122" s="98"/>
      <c r="O122" s="98"/>
      <c r="P122" s="203">
        <f>P123+P130+P153</f>
        <v>0</v>
      </c>
      <c r="Q122" s="98"/>
      <c r="R122" s="203">
        <f>R123+R130+R153</f>
        <v>17.03098</v>
      </c>
      <c r="S122" s="98"/>
      <c r="T122" s="204">
        <f>T123+T130+T153</f>
        <v>0</v>
      </c>
      <c r="AT122" s="16" t="s">
        <v>76</v>
      </c>
      <c r="AU122" s="16" t="s">
        <v>104</v>
      </c>
      <c r="BK122" s="205">
        <f>BK123+BK130+BK153</f>
        <v>0</v>
      </c>
    </row>
    <row r="123" s="11" customFormat="1" ht="25.92" customHeight="1">
      <c r="B123" s="206"/>
      <c r="C123" s="207"/>
      <c r="D123" s="208" t="s">
        <v>76</v>
      </c>
      <c r="E123" s="209" t="s">
        <v>124</v>
      </c>
      <c r="F123" s="209" t="s">
        <v>125</v>
      </c>
      <c r="G123" s="207"/>
      <c r="H123" s="207"/>
      <c r="I123" s="210"/>
      <c r="J123" s="211">
        <f>BK123</f>
        <v>0</v>
      </c>
      <c r="K123" s="207"/>
      <c r="L123" s="212"/>
      <c r="M123" s="213"/>
      <c r="N123" s="214"/>
      <c r="O123" s="214"/>
      <c r="P123" s="215">
        <f>P124</f>
        <v>0</v>
      </c>
      <c r="Q123" s="214"/>
      <c r="R123" s="215">
        <f>R124</f>
        <v>17.03098</v>
      </c>
      <c r="S123" s="214"/>
      <c r="T123" s="216">
        <f>T124</f>
        <v>0</v>
      </c>
      <c r="AR123" s="217" t="s">
        <v>85</v>
      </c>
      <c r="AT123" s="218" t="s">
        <v>76</v>
      </c>
      <c r="AU123" s="218" t="s">
        <v>77</v>
      </c>
      <c r="AY123" s="217" t="s">
        <v>126</v>
      </c>
      <c r="BK123" s="219">
        <f>BK124</f>
        <v>0</v>
      </c>
    </row>
    <row r="124" s="11" customFormat="1" ht="22.8" customHeight="1">
      <c r="B124" s="206"/>
      <c r="C124" s="207"/>
      <c r="D124" s="208" t="s">
        <v>76</v>
      </c>
      <c r="E124" s="220" t="s">
        <v>127</v>
      </c>
      <c r="F124" s="220" t="s">
        <v>128</v>
      </c>
      <c r="G124" s="207"/>
      <c r="H124" s="207"/>
      <c r="I124" s="210"/>
      <c r="J124" s="221">
        <f>BK124</f>
        <v>0</v>
      </c>
      <c r="K124" s="207"/>
      <c r="L124" s="212"/>
      <c r="M124" s="213"/>
      <c r="N124" s="214"/>
      <c r="O124" s="214"/>
      <c r="P124" s="215">
        <f>SUM(P125:P129)</f>
        <v>0</v>
      </c>
      <c r="Q124" s="214"/>
      <c r="R124" s="215">
        <f>SUM(R125:R129)</f>
        <v>17.03098</v>
      </c>
      <c r="S124" s="214"/>
      <c r="T124" s="216">
        <f>SUM(T125:T129)</f>
        <v>0</v>
      </c>
      <c r="AR124" s="217" t="s">
        <v>85</v>
      </c>
      <c r="AT124" s="218" t="s">
        <v>76</v>
      </c>
      <c r="AU124" s="218" t="s">
        <v>85</v>
      </c>
      <c r="AY124" s="217" t="s">
        <v>126</v>
      </c>
      <c r="BK124" s="219">
        <f>SUM(BK125:BK129)</f>
        <v>0</v>
      </c>
    </row>
    <row r="125" s="1" customFormat="1" ht="24" customHeight="1">
      <c r="B125" s="37"/>
      <c r="C125" s="222" t="s">
        <v>129</v>
      </c>
      <c r="D125" s="222" t="s">
        <v>130</v>
      </c>
      <c r="E125" s="223" t="s">
        <v>131</v>
      </c>
      <c r="F125" s="224" t="s">
        <v>132</v>
      </c>
      <c r="G125" s="225" t="s">
        <v>133</v>
      </c>
      <c r="H125" s="226">
        <v>40</v>
      </c>
      <c r="I125" s="227"/>
      <c r="J125" s="228">
        <f>ROUND(I125*H125,2)</f>
        <v>0</v>
      </c>
      <c r="K125" s="224" t="s">
        <v>1</v>
      </c>
      <c r="L125" s="42"/>
      <c r="M125" s="229" t="s">
        <v>1</v>
      </c>
      <c r="N125" s="230" t="s">
        <v>42</v>
      </c>
      <c r="O125" s="85"/>
      <c r="P125" s="231">
        <f>O125*H125</f>
        <v>0</v>
      </c>
      <c r="Q125" s="231">
        <v>0.27994000000000002</v>
      </c>
      <c r="R125" s="231">
        <f>Q125*H125</f>
        <v>11.197600000000001</v>
      </c>
      <c r="S125" s="231">
        <v>0</v>
      </c>
      <c r="T125" s="232">
        <f>S125*H125</f>
        <v>0</v>
      </c>
      <c r="AR125" s="233" t="s">
        <v>134</v>
      </c>
      <c r="AT125" s="233" t="s">
        <v>130</v>
      </c>
      <c r="AU125" s="233" t="s">
        <v>87</v>
      </c>
      <c r="AY125" s="16" t="s">
        <v>126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6" t="s">
        <v>85</v>
      </c>
      <c r="BK125" s="234">
        <f>ROUND(I125*H125,2)</f>
        <v>0</v>
      </c>
      <c r="BL125" s="16" t="s">
        <v>134</v>
      </c>
      <c r="BM125" s="233" t="s">
        <v>135</v>
      </c>
    </row>
    <row r="126" s="12" customFormat="1">
      <c r="B126" s="235"/>
      <c r="C126" s="236"/>
      <c r="D126" s="237" t="s">
        <v>136</v>
      </c>
      <c r="E126" s="238" t="s">
        <v>1</v>
      </c>
      <c r="F126" s="239" t="s">
        <v>137</v>
      </c>
      <c r="G126" s="236"/>
      <c r="H126" s="240">
        <v>40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136</v>
      </c>
      <c r="AU126" s="246" t="s">
        <v>87</v>
      </c>
      <c r="AV126" s="12" t="s">
        <v>87</v>
      </c>
      <c r="AW126" s="12" t="s">
        <v>33</v>
      </c>
      <c r="AX126" s="12" t="s">
        <v>85</v>
      </c>
      <c r="AY126" s="246" t="s">
        <v>126</v>
      </c>
    </row>
    <row r="127" s="1" customFormat="1" ht="48" customHeight="1">
      <c r="B127" s="37"/>
      <c r="C127" s="222" t="s">
        <v>138</v>
      </c>
      <c r="D127" s="222" t="s">
        <v>130</v>
      </c>
      <c r="E127" s="223" t="s">
        <v>139</v>
      </c>
      <c r="F127" s="224" t="s">
        <v>140</v>
      </c>
      <c r="G127" s="225" t="s">
        <v>133</v>
      </c>
      <c r="H127" s="226">
        <v>9.5</v>
      </c>
      <c r="I127" s="227"/>
      <c r="J127" s="228">
        <f>ROUND(I127*H127,2)</f>
        <v>0</v>
      </c>
      <c r="K127" s="224" t="s">
        <v>1</v>
      </c>
      <c r="L127" s="42"/>
      <c r="M127" s="229" t="s">
        <v>1</v>
      </c>
      <c r="N127" s="230" t="s">
        <v>42</v>
      </c>
      <c r="O127" s="85"/>
      <c r="P127" s="231">
        <f>O127*H127</f>
        <v>0</v>
      </c>
      <c r="Q127" s="231">
        <v>0.61404000000000003</v>
      </c>
      <c r="R127" s="231">
        <f>Q127*H127</f>
        <v>5.83338</v>
      </c>
      <c r="S127" s="231">
        <v>0</v>
      </c>
      <c r="T127" s="232">
        <f>S127*H127</f>
        <v>0</v>
      </c>
      <c r="AR127" s="233" t="s">
        <v>134</v>
      </c>
      <c r="AT127" s="233" t="s">
        <v>130</v>
      </c>
      <c r="AU127" s="233" t="s">
        <v>87</v>
      </c>
      <c r="AY127" s="16" t="s">
        <v>126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6" t="s">
        <v>85</v>
      </c>
      <c r="BK127" s="234">
        <f>ROUND(I127*H127,2)</f>
        <v>0</v>
      </c>
      <c r="BL127" s="16" t="s">
        <v>134</v>
      </c>
      <c r="BM127" s="233" t="s">
        <v>141</v>
      </c>
    </row>
    <row r="128" s="12" customFormat="1">
      <c r="B128" s="235"/>
      <c r="C128" s="236"/>
      <c r="D128" s="237" t="s">
        <v>136</v>
      </c>
      <c r="E128" s="238" t="s">
        <v>1</v>
      </c>
      <c r="F128" s="239" t="s">
        <v>142</v>
      </c>
      <c r="G128" s="236"/>
      <c r="H128" s="240">
        <v>9.5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136</v>
      </c>
      <c r="AU128" s="246" t="s">
        <v>87</v>
      </c>
      <c r="AV128" s="12" t="s">
        <v>87</v>
      </c>
      <c r="AW128" s="12" t="s">
        <v>33</v>
      </c>
      <c r="AX128" s="12" t="s">
        <v>77</v>
      </c>
      <c r="AY128" s="246" t="s">
        <v>126</v>
      </c>
    </row>
    <row r="129" s="13" customFormat="1">
      <c r="B129" s="247"/>
      <c r="C129" s="248"/>
      <c r="D129" s="237" t="s">
        <v>136</v>
      </c>
      <c r="E129" s="249" t="s">
        <v>1</v>
      </c>
      <c r="F129" s="250" t="s">
        <v>143</v>
      </c>
      <c r="G129" s="248"/>
      <c r="H129" s="251">
        <v>9.5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136</v>
      </c>
      <c r="AU129" s="257" t="s">
        <v>87</v>
      </c>
      <c r="AV129" s="13" t="s">
        <v>134</v>
      </c>
      <c r="AW129" s="13" t="s">
        <v>33</v>
      </c>
      <c r="AX129" s="13" t="s">
        <v>85</v>
      </c>
      <c r="AY129" s="257" t="s">
        <v>126</v>
      </c>
    </row>
    <row r="130" s="11" customFormat="1" ht="25.92" customHeight="1">
      <c r="B130" s="206"/>
      <c r="C130" s="207"/>
      <c r="D130" s="208" t="s">
        <v>76</v>
      </c>
      <c r="E130" s="209" t="s">
        <v>144</v>
      </c>
      <c r="F130" s="209" t="s">
        <v>144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</f>
        <v>0</v>
      </c>
      <c r="Q130" s="214"/>
      <c r="R130" s="215">
        <f>R131</f>
        <v>0</v>
      </c>
      <c r="S130" s="214"/>
      <c r="T130" s="216">
        <f>T131</f>
        <v>0</v>
      </c>
      <c r="AR130" s="217" t="s">
        <v>134</v>
      </c>
      <c r="AT130" s="218" t="s">
        <v>76</v>
      </c>
      <c r="AU130" s="218" t="s">
        <v>77</v>
      </c>
      <c r="AY130" s="217" t="s">
        <v>126</v>
      </c>
      <c r="BK130" s="219">
        <f>BK131</f>
        <v>0</v>
      </c>
    </row>
    <row r="131" s="11" customFormat="1" ht="22.8" customHeight="1">
      <c r="B131" s="206"/>
      <c r="C131" s="207"/>
      <c r="D131" s="208" t="s">
        <v>76</v>
      </c>
      <c r="E131" s="220" t="s">
        <v>145</v>
      </c>
      <c r="F131" s="220" t="s">
        <v>146</v>
      </c>
      <c r="G131" s="207"/>
      <c r="H131" s="207"/>
      <c r="I131" s="210"/>
      <c r="J131" s="221">
        <f>BK131</f>
        <v>0</v>
      </c>
      <c r="K131" s="207"/>
      <c r="L131" s="212"/>
      <c r="M131" s="213"/>
      <c r="N131" s="214"/>
      <c r="O131" s="214"/>
      <c r="P131" s="215">
        <f>SUM(P132:P152)</f>
        <v>0</v>
      </c>
      <c r="Q131" s="214"/>
      <c r="R131" s="215">
        <f>SUM(R132:R152)</f>
        <v>0</v>
      </c>
      <c r="S131" s="214"/>
      <c r="T131" s="216">
        <f>SUM(T132:T152)</f>
        <v>0</v>
      </c>
      <c r="AR131" s="217" t="s">
        <v>134</v>
      </c>
      <c r="AT131" s="218" t="s">
        <v>76</v>
      </c>
      <c r="AU131" s="218" t="s">
        <v>85</v>
      </c>
      <c r="AY131" s="217" t="s">
        <v>126</v>
      </c>
      <c r="BK131" s="219">
        <f>SUM(BK132:BK152)</f>
        <v>0</v>
      </c>
    </row>
    <row r="132" s="1" customFormat="1" ht="36" customHeight="1">
      <c r="B132" s="37"/>
      <c r="C132" s="222" t="s">
        <v>85</v>
      </c>
      <c r="D132" s="222" t="s">
        <v>130</v>
      </c>
      <c r="E132" s="223" t="s">
        <v>147</v>
      </c>
      <c r="F132" s="224" t="s">
        <v>148</v>
      </c>
      <c r="G132" s="225" t="s">
        <v>149</v>
      </c>
      <c r="H132" s="226">
        <v>1</v>
      </c>
      <c r="I132" s="227"/>
      <c r="J132" s="228">
        <f>ROUND(I132*H132,2)</f>
        <v>0</v>
      </c>
      <c r="K132" s="224" t="s">
        <v>1</v>
      </c>
      <c r="L132" s="42"/>
      <c r="M132" s="229" t="s">
        <v>1</v>
      </c>
      <c r="N132" s="230" t="s">
        <v>42</v>
      </c>
      <c r="O132" s="85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33" t="s">
        <v>150</v>
      </c>
      <c r="AT132" s="233" t="s">
        <v>130</v>
      </c>
      <c r="AU132" s="233" t="s">
        <v>87</v>
      </c>
      <c r="AY132" s="16" t="s">
        <v>126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85</v>
      </c>
      <c r="BK132" s="234">
        <f>ROUND(I132*H132,2)</f>
        <v>0</v>
      </c>
      <c r="BL132" s="16" t="s">
        <v>150</v>
      </c>
      <c r="BM132" s="233" t="s">
        <v>151</v>
      </c>
    </row>
    <row r="133" s="1" customFormat="1">
      <c r="B133" s="37"/>
      <c r="C133" s="38"/>
      <c r="D133" s="237" t="s">
        <v>152</v>
      </c>
      <c r="E133" s="38"/>
      <c r="F133" s="258" t="s">
        <v>153</v>
      </c>
      <c r="G133" s="38"/>
      <c r="H133" s="38"/>
      <c r="I133" s="138"/>
      <c r="J133" s="38"/>
      <c r="K133" s="38"/>
      <c r="L133" s="42"/>
      <c r="M133" s="259"/>
      <c r="N133" s="85"/>
      <c r="O133" s="85"/>
      <c r="P133" s="85"/>
      <c r="Q133" s="85"/>
      <c r="R133" s="85"/>
      <c r="S133" s="85"/>
      <c r="T133" s="86"/>
      <c r="AT133" s="16" t="s">
        <v>152</v>
      </c>
      <c r="AU133" s="16" t="s">
        <v>87</v>
      </c>
    </row>
    <row r="134" s="1" customFormat="1" ht="24" customHeight="1">
      <c r="B134" s="37"/>
      <c r="C134" s="222" t="s">
        <v>87</v>
      </c>
      <c r="D134" s="222" t="s">
        <v>130</v>
      </c>
      <c r="E134" s="223" t="s">
        <v>154</v>
      </c>
      <c r="F134" s="224" t="s">
        <v>155</v>
      </c>
      <c r="G134" s="225" t="s">
        <v>149</v>
      </c>
      <c r="H134" s="226">
        <v>1</v>
      </c>
      <c r="I134" s="227"/>
      <c r="J134" s="228">
        <f>ROUND(I134*H134,2)</f>
        <v>0</v>
      </c>
      <c r="K134" s="224" t="s">
        <v>1</v>
      </c>
      <c r="L134" s="42"/>
      <c r="M134" s="229" t="s">
        <v>1</v>
      </c>
      <c r="N134" s="230" t="s">
        <v>42</v>
      </c>
      <c r="O134" s="85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150</v>
      </c>
      <c r="AT134" s="233" t="s">
        <v>130</v>
      </c>
      <c r="AU134" s="233" t="s">
        <v>87</v>
      </c>
      <c r="AY134" s="16" t="s">
        <v>126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6" t="s">
        <v>85</v>
      </c>
      <c r="BK134" s="234">
        <f>ROUND(I134*H134,2)</f>
        <v>0</v>
      </c>
      <c r="BL134" s="16" t="s">
        <v>150</v>
      </c>
      <c r="BM134" s="233" t="s">
        <v>156</v>
      </c>
    </row>
    <row r="135" s="1" customFormat="1">
      <c r="B135" s="37"/>
      <c r="C135" s="38"/>
      <c r="D135" s="237" t="s">
        <v>152</v>
      </c>
      <c r="E135" s="38"/>
      <c r="F135" s="258" t="s">
        <v>157</v>
      </c>
      <c r="G135" s="38"/>
      <c r="H135" s="38"/>
      <c r="I135" s="138"/>
      <c r="J135" s="38"/>
      <c r="K135" s="38"/>
      <c r="L135" s="42"/>
      <c r="M135" s="259"/>
      <c r="N135" s="85"/>
      <c r="O135" s="85"/>
      <c r="P135" s="85"/>
      <c r="Q135" s="85"/>
      <c r="R135" s="85"/>
      <c r="S135" s="85"/>
      <c r="T135" s="86"/>
      <c r="AT135" s="16" t="s">
        <v>152</v>
      </c>
      <c r="AU135" s="16" t="s">
        <v>87</v>
      </c>
    </row>
    <row r="136" s="1" customFormat="1" ht="16.5" customHeight="1">
      <c r="B136" s="37"/>
      <c r="C136" s="222" t="s">
        <v>158</v>
      </c>
      <c r="D136" s="222" t="s">
        <v>130</v>
      </c>
      <c r="E136" s="223" t="s">
        <v>159</v>
      </c>
      <c r="F136" s="224" t="s">
        <v>160</v>
      </c>
      <c r="G136" s="225" t="s">
        <v>149</v>
      </c>
      <c r="H136" s="226">
        <v>1</v>
      </c>
      <c r="I136" s="227"/>
      <c r="J136" s="228">
        <f>ROUND(I136*H136,2)</f>
        <v>0</v>
      </c>
      <c r="K136" s="224" t="s">
        <v>1</v>
      </c>
      <c r="L136" s="42"/>
      <c r="M136" s="229" t="s">
        <v>1</v>
      </c>
      <c r="N136" s="230" t="s">
        <v>42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150</v>
      </c>
      <c r="AT136" s="233" t="s">
        <v>130</v>
      </c>
      <c r="AU136" s="233" t="s">
        <v>87</v>
      </c>
      <c r="AY136" s="16" t="s">
        <v>126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85</v>
      </c>
      <c r="BK136" s="234">
        <f>ROUND(I136*H136,2)</f>
        <v>0</v>
      </c>
      <c r="BL136" s="16" t="s">
        <v>150</v>
      </c>
      <c r="BM136" s="233" t="s">
        <v>161</v>
      </c>
    </row>
    <row r="137" s="1" customFormat="1">
      <c r="B137" s="37"/>
      <c r="C137" s="38"/>
      <c r="D137" s="237" t="s">
        <v>152</v>
      </c>
      <c r="E137" s="38"/>
      <c r="F137" s="258" t="s">
        <v>162</v>
      </c>
      <c r="G137" s="38"/>
      <c r="H137" s="38"/>
      <c r="I137" s="138"/>
      <c r="J137" s="38"/>
      <c r="K137" s="38"/>
      <c r="L137" s="42"/>
      <c r="M137" s="259"/>
      <c r="N137" s="85"/>
      <c r="O137" s="85"/>
      <c r="P137" s="85"/>
      <c r="Q137" s="85"/>
      <c r="R137" s="85"/>
      <c r="S137" s="85"/>
      <c r="T137" s="86"/>
      <c r="AT137" s="16" t="s">
        <v>152</v>
      </c>
      <c r="AU137" s="16" t="s">
        <v>87</v>
      </c>
    </row>
    <row r="138" s="1" customFormat="1" ht="16.5" customHeight="1">
      <c r="B138" s="37"/>
      <c r="C138" s="222" t="s">
        <v>134</v>
      </c>
      <c r="D138" s="222" t="s">
        <v>130</v>
      </c>
      <c r="E138" s="223" t="s">
        <v>163</v>
      </c>
      <c r="F138" s="224" t="s">
        <v>164</v>
      </c>
      <c r="G138" s="225" t="s">
        <v>165</v>
      </c>
      <c r="H138" s="226">
        <v>1</v>
      </c>
      <c r="I138" s="227"/>
      <c r="J138" s="228">
        <f>ROUND(I138*H138,2)</f>
        <v>0</v>
      </c>
      <c r="K138" s="224" t="s">
        <v>1</v>
      </c>
      <c r="L138" s="42"/>
      <c r="M138" s="229" t="s">
        <v>1</v>
      </c>
      <c r="N138" s="230" t="s">
        <v>42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150</v>
      </c>
      <c r="AT138" s="233" t="s">
        <v>130</v>
      </c>
      <c r="AU138" s="233" t="s">
        <v>87</v>
      </c>
      <c r="AY138" s="16" t="s">
        <v>126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85</v>
      </c>
      <c r="BK138" s="234">
        <f>ROUND(I138*H138,2)</f>
        <v>0</v>
      </c>
      <c r="BL138" s="16" t="s">
        <v>150</v>
      </c>
      <c r="BM138" s="233" t="s">
        <v>166</v>
      </c>
    </row>
    <row r="139" s="1" customFormat="1">
      <c r="B139" s="37"/>
      <c r="C139" s="38"/>
      <c r="D139" s="237" t="s">
        <v>152</v>
      </c>
      <c r="E139" s="38"/>
      <c r="F139" s="258" t="s">
        <v>167</v>
      </c>
      <c r="G139" s="38"/>
      <c r="H139" s="38"/>
      <c r="I139" s="138"/>
      <c r="J139" s="38"/>
      <c r="K139" s="38"/>
      <c r="L139" s="42"/>
      <c r="M139" s="259"/>
      <c r="N139" s="85"/>
      <c r="O139" s="85"/>
      <c r="P139" s="85"/>
      <c r="Q139" s="85"/>
      <c r="R139" s="85"/>
      <c r="S139" s="85"/>
      <c r="T139" s="86"/>
      <c r="AT139" s="16" t="s">
        <v>152</v>
      </c>
      <c r="AU139" s="16" t="s">
        <v>87</v>
      </c>
    </row>
    <row r="140" s="1" customFormat="1" ht="16.5" customHeight="1">
      <c r="B140" s="37"/>
      <c r="C140" s="222" t="s">
        <v>127</v>
      </c>
      <c r="D140" s="222" t="s">
        <v>130</v>
      </c>
      <c r="E140" s="223" t="s">
        <v>168</v>
      </c>
      <c r="F140" s="224" t="s">
        <v>169</v>
      </c>
      <c r="G140" s="225" t="s">
        <v>165</v>
      </c>
      <c r="H140" s="226">
        <v>1</v>
      </c>
      <c r="I140" s="227"/>
      <c r="J140" s="228">
        <f>ROUND(I140*H140,2)</f>
        <v>0</v>
      </c>
      <c r="K140" s="224" t="s">
        <v>1</v>
      </c>
      <c r="L140" s="42"/>
      <c r="M140" s="229" t="s">
        <v>1</v>
      </c>
      <c r="N140" s="230" t="s">
        <v>42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150</v>
      </c>
      <c r="AT140" s="233" t="s">
        <v>130</v>
      </c>
      <c r="AU140" s="233" t="s">
        <v>87</v>
      </c>
      <c r="AY140" s="16" t="s">
        <v>126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85</v>
      </c>
      <c r="BK140" s="234">
        <f>ROUND(I140*H140,2)</f>
        <v>0</v>
      </c>
      <c r="BL140" s="16" t="s">
        <v>150</v>
      </c>
      <c r="BM140" s="233" t="s">
        <v>170</v>
      </c>
    </row>
    <row r="141" s="1" customFormat="1">
      <c r="B141" s="37"/>
      <c r="C141" s="38"/>
      <c r="D141" s="237" t="s">
        <v>152</v>
      </c>
      <c r="E141" s="38"/>
      <c r="F141" s="258" t="s">
        <v>171</v>
      </c>
      <c r="G141" s="38"/>
      <c r="H141" s="38"/>
      <c r="I141" s="138"/>
      <c r="J141" s="38"/>
      <c r="K141" s="38"/>
      <c r="L141" s="42"/>
      <c r="M141" s="259"/>
      <c r="N141" s="85"/>
      <c r="O141" s="85"/>
      <c r="P141" s="85"/>
      <c r="Q141" s="85"/>
      <c r="R141" s="85"/>
      <c r="S141" s="85"/>
      <c r="T141" s="86"/>
      <c r="AT141" s="16" t="s">
        <v>152</v>
      </c>
      <c r="AU141" s="16" t="s">
        <v>87</v>
      </c>
    </row>
    <row r="142" s="1" customFormat="1" ht="16.5" customHeight="1">
      <c r="B142" s="37"/>
      <c r="C142" s="222" t="s">
        <v>172</v>
      </c>
      <c r="D142" s="222" t="s">
        <v>130</v>
      </c>
      <c r="E142" s="223" t="s">
        <v>173</v>
      </c>
      <c r="F142" s="224" t="s">
        <v>174</v>
      </c>
      <c r="G142" s="225" t="s">
        <v>149</v>
      </c>
      <c r="H142" s="226">
        <v>1</v>
      </c>
      <c r="I142" s="227"/>
      <c r="J142" s="228">
        <f>ROUND(I142*H142,2)</f>
        <v>0</v>
      </c>
      <c r="K142" s="224" t="s">
        <v>1</v>
      </c>
      <c r="L142" s="42"/>
      <c r="M142" s="229" t="s">
        <v>1</v>
      </c>
      <c r="N142" s="230" t="s">
        <v>42</v>
      </c>
      <c r="O142" s="85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150</v>
      </c>
      <c r="AT142" s="233" t="s">
        <v>130</v>
      </c>
      <c r="AU142" s="233" t="s">
        <v>87</v>
      </c>
      <c r="AY142" s="16" t="s">
        <v>126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85</v>
      </c>
      <c r="BK142" s="234">
        <f>ROUND(I142*H142,2)</f>
        <v>0</v>
      </c>
      <c r="BL142" s="16" t="s">
        <v>150</v>
      </c>
      <c r="BM142" s="233" t="s">
        <v>175</v>
      </c>
    </row>
    <row r="143" s="1" customFormat="1">
      <c r="B143" s="37"/>
      <c r="C143" s="38"/>
      <c r="D143" s="237" t="s">
        <v>152</v>
      </c>
      <c r="E143" s="38"/>
      <c r="F143" s="258" t="s">
        <v>176</v>
      </c>
      <c r="G143" s="38"/>
      <c r="H143" s="38"/>
      <c r="I143" s="138"/>
      <c r="J143" s="38"/>
      <c r="K143" s="38"/>
      <c r="L143" s="42"/>
      <c r="M143" s="259"/>
      <c r="N143" s="85"/>
      <c r="O143" s="85"/>
      <c r="P143" s="85"/>
      <c r="Q143" s="85"/>
      <c r="R143" s="85"/>
      <c r="S143" s="85"/>
      <c r="T143" s="86"/>
      <c r="AT143" s="16" t="s">
        <v>152</v>
      </c>
      <c r="AU143" s="16" t="s">
        <v>87</v>
      </c>
    </row>
    <row r="144" s="1" customFormat="1" ht="16.5" customHeight="1">
      <c r="B144" s="37"/>
      <c r="C144" s="222" t="s">
        <v>177</v>
      </c>
      <c r="D144" s="222" t="s">
        <v>130</v>
      </c>
      <c r="E144" s="223" t="s">
        <v>178</v>
      </c>
      <c r="F144" s="224" t="s">
        <v>179</v>
      </c>
      <c r="G144" s="225" t="s">
        <v>165</v>
      </c>
      <c r="H144" s="226">
        <v>1</v>
      </c>
      <c r="I144" s="227"/>
      <c r="J144" s="228">
        <f>ROUND(I144*H144,2)</f>
        <v>0</v>
      </c>
      <c r="K144" s="224" t="s">
        <v>1</v>
      </c>
      <c r="L144" s="42"/>
      <c r="M144" s="229" t="s">
        <v>1</v>
      </c>
      <c r="N144" s="230" t="s">
        <v>42</v>
      </c>
      <c r="O144" s="85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150</v>
      </c>
      <c r="AT144" s="233" t="s">
        <v>130</v>
      </c>
      <c r="AU144" s="233" t="s">
        <v>87</v>
      </c>
      <c r="AY144" s="16" t="s">
        <v>126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85</v>
      </c>
      <c r="BK144" s="234">
        <f>ROUND(I144*H144,2)</f>
        <v>0</v>
      </c>
      <c r="BL144" s="16" t="s">
        <v>150</v>
      </c>
      <c r="BM144" s="233" t="s">
        <v>180</v>
      </c>
    </row>
    <row r="145" s="1" customFormat="1">
      <c r="B145" s="37"/>
      <c r="C145" s="38"/>
      <c r="D145" s="237" t="s">
        <v>152</v>
      </c>
      <c r="E145" s="38"/>
      <c r="F145" s="258" t="s">
        <v>181</v>
      </c>
      <c r="G145" s="38"/>
      <c r="H145" s="38"/>
      <c r="I145" s="138"/>
      <c r="J145" s="38"/>
      <c r="K145" s="38"/>
      <c r="L145" s="42"/>
      <c r="M145" s="259"/>
      <c r="N145" s="85"/>
      <c r="O145" s="85"/>
      <c r="P145" s="85"/>
      <c r="Q145" s="85"/>
      <c r="R145" s="85"/>
      <c r="S145" s="85"/>
      <c r="T145" s="86"/>
      <c r="AT145" s="16" t="s">
        <v>152</v>
      </c>
      <c r="AU145" s="16" t="s">
        <v>87</v>
      </c>
    </row>
    <row r="146" s="1" customFormat="1" ht="16.5" customHeight="1">
      <c r="B146" s="37"/>
      <c r="C146" s="222" t="s">
        <v>182</v>
      </c>
      <c r="D146" s="222" t="s">
        <v>130</v>
      </c>
      <c r="E146" s="223" t="s">
        <v>183</v>
      </c>
      <c r="F146" s="224" t="s">
        <v>184</v>
      </c>
      <c r="G146" s="225" t="s">
        <v>165</v>
      </c>
      <c r="H146" s="226">
        <v>1</v>
      </c>
      <c r="I146" s="227"/>
      <c r="J146" s="228">
        <f>ROUND(I146*H146,2)</f>
        <v>0</v>
      </c>
      <c r="K146" s="224" t="s">
        <v>1</v>
      </c>
      <c r="L146" s="42"/>
      <c r="M146" s="229" t="s">
        <v>1</v>
      </c>
      <c r="N146" s="230" t="s">
        <v>42</v>
      </c>
      <c r="O146" s="85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33" t="s">
        <v>150</v>
      </c>
      <c r="AT146" s="233" t="s">
        <v>130</v>
      </c>
      <c r="AU146" s="233" t="s">
        <v>87</v>
      </c>
      <c r="AY146" s="16" t="s">
        <v>126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6" t="s">
        <v>85</v>
      </c>
      <c r="BK146" s="234">
        <f>ROUND(I146*H146,2)</f>
        <v>0</v>
      </c>
      <c r="BL146" s="16" t="s">
        <v>150</v>
      </c>
      <c r="BM146" s="233" t="s">
        <v>185</v>
      </c>
    </row>
    <row r="147" s="1" customFormat="1">
      <c r="B147" s="37"/>
      <c r="C147" s="38"/>
      <c r="D147" s="237" t="s">
        <v>152</v>
      </c>
      <c r="E147" s="38"/>
      <c r="F147" s="258" t="s">
        <v>186</v>
      </c>
      <c r="G147" s="38"/>
      <c r="H147" s="38"/>
      <c r="I147" s="138"/>
      <c r="J147" s="38"/>
      <c r="K147" s="38"/>
      <c r="L147" s="42"/>
      <c r="M147" s="259"/>
      <c r="N147" s="85"/>
      <c r="O147" s="85"/>
      <c r="P147" s="85"/>
      <c r="Q147" s="85"/>
      <c r="R147" s="85"/>
      <c r="S147" s="85"/>
      <c r="T147" s="86"/>
      <c r="AT147" s="16" t="s">
        <v>152</v>
      </c>
      <c r="AU147" s="16" t="s">
        <v>87</v>
      </c>
    </row>
    <row r="148" s="1" customFormat="1" ht="24" customHeight="1">
      <c r="B148" s="37"/>
      <c r="C148" s="222" t="s">
        <v>187</v>
      </c>
      <c r="D148" s="222" t="s">
        <v>130</v>
      </c>
      <c r="E148" s="223" t="s">
        <v>188</v>
      </c>
      <c r="F148" s="224" t="s">
        <v>189</v>
      </c>
      <c r="G148" s="225" t="s">
        <v>149</v>
      </c>
      <c r="H148" s="226">
        <v>1</v>
      </c>
      <c r="I148" s="227"/>
      <c r="J148" s="228">
        <f>ROUND(I148*H148,2)</f>
        <v>0</v>
      </c>
      <c r="K148" s="224" t="s">
        <v>1</v>
      </c>
      <c r="L148" s="42"/>
      <c r="M148" s="229" t="s">
        <v>1</v>
      </c>
      <c r="N148" s="230" t="s">
        <v>42</v>
      </c>
      <c r="O148" s="85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AR148" s="233" t="s">
        <v>150</v>
      </c>
      <c r="AT148" s="233" t="s">
        <v>130</v>
      </c>
      <c r="AU148" s="233" t="s">
        <v>87</v>
      </c>
      <c r="AY148" s="16" t="s">
        <v>126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6" t="s">
        <v>85</v>
      </c>
      <c r="BK148" s="234">
        <f>ROUND(I148*H148,2)</f>
        <v>0</v>
      </c>
      <c r="BL148" s="16" t="s">
        <v>150</v>
      </c>
      <c r="BM148" s="233" t="s">
        <v>190</v>
      </c>
    </row>
    <row r="149" s="1" customFormat="1" ht="36" customHeight="1">
      <c r="B149" s="37"/>
      <c r="C149" s="222" t="s">
        <v>191</v>
      </c>
      <c r="D149" s="222" t="s">
        <v>130</v>
      </c>
      <c r="E149" s="223" t="s">
        <v>192</v>
      </c>
      <c r="F149" s="224" t="s">
        <v>193</v>
      </c>
      <c r="G149" s="225" t="s">
        <v>149</v>
      </c>
      <c r="H149" s="226">
        <v>1</v>
      </c>
      <c r="I149" s="227"/>
      <c r="J149" s="228">
        <f>ROUND(I149*H149,2)</f>
        <v>0</v>
      </c>
      <c r="K149" s="224" t="s">
        <v>1</v>
      </c>
      <c r="L149" s="42"/>
      <c r="M149" s="229" t="s">
        <v>1</v>
      </c>
      <c r="N149" s="230" t="s">
        <v>42</v>
      </c>
      <c r="O149" s="85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AR149" s="233" t="s">
        <v>150</v>
      </c>
      <c r="AT149" s="233" t="s">
        <v>130</v>
      </c>
      <c r="AU149" s="233" t="s">
        <v>87</v>
      </c>
      <c r="AY149" s="16" t="s">
        <v>126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6" t="s">
        <v>85</v>
      </c>
      <c r="BK149" s="234">
        <f>ROUND(I149*H149,2)</f>
        <v>0</v>
      </c>
      <c r="BL149" s="16" t="s">
        <v>150</v>
      </c>
      <c r="BM149" s="233" t="s">
        <v>194</v>
      </c>
    </row>
    <row r="150" s="1" customFormat="1" ht="24" customHeight="1">
      <c r="B150" s="37"/>
      <c r="C150" s="222" t="s">
        <v>8</v>
      </c>
      <c r="D150" s="222" t="s">
        <v>130</v>
      </c>
      <c r="E150" s="223" t="s">
        <v>195</v>
      </c>
      <c r="F150" s="224" t="s">
        <v>196</v>
      </c>
      <c r="G150" s="225" t="s">
        <v>165</v>
      </c>
      <c r="H150" s="226">
        <v>1</v>
      </c>
      <c r="I150" s="227"/>
      <c r="J150" s="228">
        <f>ROUND(I150*H150,2)</f>
        <v>0</v>
      </c>
      <c r="K150" s="224" t="s">
        <v>1</v>
      </c>
      <c r="L150" s="42"/>
      <c r="M150" s="229" t="s">
        <v>1</v>
      </c>
      <c r="N150" s="230" t="s">
        <v>42</v>
      </c>
      <c r="O150" s="85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33" t="s">
        <v>150</v>
      </c>
      <c r="AT150" s="233" t="s">
        <v>130</v>
      </c>
      <c r="AU150" s="233" t="s">
        <v>87</v>
      </c>
      <c r="AY150" s="16" t="s">
        <v>126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6" t="s">
        <v>85</v>
      </c>
      <c r="BK150" s="234">
        <f>ROUND(I150*H150,2)</f>
        <v>0</v>
      </c>
      <c r="BL150" s="16" t="s">
        <v>150</v>
      </c>
      <c r="BM150" s="233" t="s">
        <v>197</v>
      </c>
    </row>
    <row r="151" s="1" customFormat="1" ht="24" customHeight="1">
      <c r="B151" s="37"/>
      <c r="C151" s="222" t="s">
        <v>198</v>
      </c>
      <c r="D151" s="222" t="s">
        <v>130</v>
      </c>
      <c r="E151" s="223" t="s">
        <v>199</v>
      </c>
      <c r="F151" s="224" t="s">
        <v>200</v>
      </c>
      <c r="G151" s="225" t="s">
        <v>165</v>
      </c>
      <c r="H151" s="226">
        <v>1</v>
      </c>
      <c r="I151" s="227"/>
      <c r="J151" s="228">
        <f>ROUND(I151*H151,2)</f>
        <v>0</v>
      </c>
      <c r="K151" s="224" t="s">
        <v>1</v>
      </c>
      <c r="L151" s="42"/>
      <c r="M151" s="229" t="s">
        <v>1</v>
      </c>
      <c r="N151" s="230" t="s">
        <v>42</v>
      </c>
      <c r="O151" s="85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33" t="s">
        <v>150</v>
      </c>
      <c r="AT151" s="233" t="s">
        <v>130</v>
      </c>
      <c r="AU151" s="233" t="s">
        <v>87</v>
      </c>
      <c r="AY151" s="16" t="s">
        <v>126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85</v>
      </c>
      <c r="BK151" s="234">
        <f>ROUND(I151*H151,2)</f>
        <v>0</v>
      </c>
      <c r="BL151" s="16" t="s">
        <v>150</v>
      </c>
      <c r="BM151" s="233" t="s">
        <v>201</v>
      </c>
    </row>
    <row r="152" s="1" customFormat="1" ht="16.5" customHeight="1">
      <c r="B152" s="37"/>
      <c r="C152" s="222" t="s">
        <v>202</v>
      </c>
      <c r="D152" s="222" t="s">
        <v>130</v>
      </c>
      <c r="E152" s="223" t="s">
        <v>203</v>
      </c>
      <c r="F152" s="224" t="s">
        <v>204</v>
      </c>
      <c r="G152" s="225" t="s">
        <v>149</v>
      </c>
      <c r="H152" s="226">
        <v>1</v>
      </c>
      <c r="I152" s="227"/>
      <c r="J152" s="228">
        <f>ROUND(I152*H152,2)</f>
        <v>0</v>
      </c>
      <c r="K152" s="224" t="s">
        <v>1</v>
      </c>
      <c r="L152" s="42"/>
      <c r="M152" s="229" t="s">
        <v>1</v>
      </c>
      <c r="N152" s="230" t="s">
        <v>42</v>
      </c>
      <c r="O152" s="85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150</v>
      </c>
      <c r="AT152" s="233" t="s">
        <v>130</v>
      </c>
      <c r="AU152" s="233" t="s">
        <v>87</v>
      </c>
      <c r="AY152" s="16" t="s">
        <v>126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85</v>
      </c>
      <c r="BK152" s="234">
        <f>ROUND(I152*H152,2)</f>
        <v>0</v>
      </c>
      <c r="BL152" s="16" t="s">
        <v>150</v>
      </c>
      <c r="BM152" s="233" t="s">
        <v>205</v>
      </c>
    </row>
    <row r="153" s="11" customFormat="1" ht="25.92" customHeight="1">
      <c r="B153" s="206"/>
      <c r="C153" s="207"/>
      <c r="D153" s="208" t="s">
        <v>76</v>
      </c>
      <c r="E153" s="209" t="s">
        <v>206</v>
      </c>
      <c r="F153" s="209" t="s">
        <v>207</v>
      </c>
      <c r="G153" s="207"/>
      <c r="H153" s="207"/>
      <c r="I153" s="210"/>
      <c r="J153" s="211">
        <f>BK153</f>
        <v>0</v>
      </c>
      <c r="K153" s="207"/>
      <c r="L153" s="212"/>
      <c r="M153" s="213"/>
      <c r="N153" s="214"/>
      <c r="O153" s="214"/>
      <c r="P153" s="215">
        <f>P154</f>
        <v>0</v>
      </c>
      <c r="Q153" s="214"/>
      <c r="R153" s="215">
        <f>R154</f>
        <v>0</v>
      </c>
      <c r="S153" s="214"/>
      <c r="T153" s="216">
        <f>T154</f>
        <v>0</v>
      </c>
      <c r="AR153" s="217" t="s">
        <v>127</v>
      </c>
      <c r="AT153" s="218" t="s">
        <v>76</v>
      </c>
      <c r="AU153" s="218" t="s">
        <v>77</v>
      </c>
      <c r="AY153" s="217" t="s">
        <v>126</v>
      </c>
      <c r="BK153" s="219">
        <f>BK154</f>
        <v>0</v>
      </c>
    </row>
    <row r="154" s="11" customFormat="1" ht="22.8" customHeight="1">
      <c r="B154" s="206"/>
      <c r="C154" s="207"/>
      <c r="D154" s="208" t="s">
        <v>76</v>
      </c>
      <c r="E154" s="220" t="s">
        <v>208</v>
      </c>
      <c r="F154" s="220" t="s">
        <v>209</v>
      </c>
      <c r="G154" s="207"/>
      <c r="H154" s="207"/>
      <c r="I154" s="210"/>
      <c r="J154" s="221">
        <f>BK154</f>
        <v>0</v>
      </c>
      <c r="K154" s="207"/>
      <c r="L154" s="212"/>
      <c r="M154" s="213"/>
      <c r="N154" s="214"/>
      <c r="O154" s="214"/>
      <c r="P154" s="215">
        <f>SUM(P155:P156)</f>
        <v>0</v>
      </c>
      <c r="Q154" s="214"/>
      <c r="R154" s="215">
        <f>SUM(R155:R156)</f>
        <v>0</v>
      </c>
      <c r="S154" s="214"/>
      <c r="T154" s="216">
        <f>SUM(T155:T156)</f>
        <v>0</v>
      </c>
      <c r="AR154" s="217" t="s">
        <v>127</v>
      </c>
      <c r="AT154" s="218" t="s">
        <v>76</v>
      </c>
      <c r="AU154" s="218" t="s">
        <v>85</v>
      </c>
      <c r="AY154" s="217" t="s">
        <v>126</v>
      </c>
      <c r="BK154" s="219">
        <f>SUM(BK155:BK156)</f>
        <v>0</v>
      </c>
    </row>
    <row r="155" s="1" customFormat="1" ht="24" customHeight="1">
      <c r="B155" s="37"/>
      <c r="C155" s="222" t="s">
        <v>210</v>
      </c>
      <c r="D155" s="222" t="s">
        <v>130</v>
      </c>
      <c r="E155" s="223" t="s">
        <v>211</v>
      </c>
      <c r="F155" s="224" t="s">
        <v>212</v>
      </c>
      <c r="G155" s="225" t="s">
        <v>165</v>
      </c>
      <c r="H155" s="226">
        <v>1</v>
      </c>
      <c r="I155" s="227"/>
      <c r="J155" s="228">
        <f>ROUND(I155*H155,2)</f>
        <v>0</v>
      </c>
      <c r="K155" s="224" t="s">
        <v>213</v>
      </c>
      <c r="L155" s="42"/>
      <c r="M155" s="229" t="s">
        <v>1</v>
      </c>
      <c r="N155" s="230" t="s">
        <v>42</v>
      </c>
      <c r="O155" s="85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33" t="s">
        <v>214</v>
      </c>
      <c r="AT155" s="233" t="s">
        <v>130</v>
      </c>
      <c r="AU155" s="233" t="s">
        <v>87</v>
      </c>
      <c r="AY155" s="16" t="s">
        <v>126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85</v>
      </c>
      <c r="BK155" s="234">
        <f>ROUND(I155*H155,2)</f>
        <v>0</v>
      </c>
      <c r="BL155" s="16" t="s">
        <v>214</v>
      </c>
      <c r="BM155" s="233" t="s">
        <v>215</v>
      </c>
    </row>
    <row r="156" s="1" customFormat="1">
      <c r="B156" s="37"/>
      <c r="C156" s="38"/>
      <c r="D156" s="237" t="s">
        <v>152</v>
      </c>
      <c r="E156" s="38"/>
      <c r="F156" s="258" t="s">
        <v>216</v>
      </c>
      <c r="G156" s="38"/>
      <c r="H156" s="38"/>
      <c r="I156" s="138"/>
      <c r="J156" s="38"/>
      <c r="K156" s="38"/>
      <c r="L156" s="42"/>
      <c r="M156" s="260"/>
      <c r="N156" s="261"/>
      <c r="O156" s="261"/>
      <c r="P156" s="261"/>
      <c r="Q156" s="261"/>
      <c r="R156" s="261"/>
      <c r="S156" s="261"/>
      <c r="T156" s="262"/>
      <c r="AT156" s="16" t="s">
        <v>152</v>
      </c>
      <c r="AU156" s="16" t="s">
        <v>87</v>
      </c>
    </row>
    <row r="157" s="1" customFormat="1" ht="6.96" customHeight="1">
      <c r="B157" s="60"/>
      <c r="C157" s="61"/>
      <c r="D157" s="61"/>
      <c r="E157" s="61"/>
      <c r="F157" s="61"/>
      <c r="G157" s="61"/>
      <c r="H157" s="61"/>
      <c r="I157" s="172"/>
      <c r="J157" s="61"/>
      <c r="K157" s="61"/>
      <c r="L157" s="42"/>
    </row>
  </sheetData>
  <sheetProtection sheet="1" autoFilter="0" formatColumns="0" formatRows="0" objects="1" scenarios="1" spinCount="100000" saltValue="X4w6X8IzX7sN/JMQ5su/v34JEOrAdOaqZg6yT2OwEQfl1tS1b7S1Bw+AJlXNlMEItDqz2M317Egkuktj0/ZDEA==" hashValue="yaBgusTbEvMNTj/wdqOKUoXFzSco6RK2PzbXihVWzXsta9pOhg2zGmyvYvKfZ8oYS19qtzqFv+xepCdq5RKfuA==" algorithmName="SHA-512" password="CC35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90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87</v>
      </c>
    </row>
    <row r="4" ht="24.96" customHeight="1">
      <c r="B4" s="19"/>
      <c r="D4" s="134" t="s">
        <v>97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Cyklostezka Brno-Jinačovice-Kuřim, úsek R1</v>
      </c>
      <c r="F7" s="136"/>
      <c r="G7" s="136"/>
      <c r="H7" s="136"/>
      <c r="L7" s="19"/>
    </row>
    <row r="8" s="1" customFormat="1" ht="12" customHeight="1">
      <c r="B8" s="42"/>
      <c r="D8" s="136" t="s">
        <v>98</v>
      </c>
      <c r="I8" s="138"/>
      <c r="L8" s="42"/>
    </row>
    <row r="9" s="1" customFormat="1" ht="36.96" customHeight="1">
      <c r="B9" s="42"/>
      <c r="E9" s="139" t="s">
        <v>217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10. 5. 2021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31</v>
      </c>
      <c r="L20" s="42"/>
    </row>
    <row r="21" s="1" customFormat="1" ht="18" customHeight="1">
      <c r="B21" s="42"/>
      <c r="E21" s="140" t="s">
        <v>32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34</v>
      </c>
      <c r="I23" s="141" t="s">
        <v>25</v>
      </c>
      <c r="J23" s="140" t="s">
        <v>1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36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37</v>
      </c>
      <c r="I30" s="138"/>
      <c r="J30" s="148">
        <f>ROUND(J119,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39</v>
      </c>
      <c r="I32" s="150" t="s">
        <v>38</v>
      </c>
      <c r="J32" s="149" t="s">
        <v>40</v>
      </c>
      <c r="L32" s="42"/>
    </row>
    <row r="33" s="1" customFormat="1" ht="14.4" customHeight="1">
      <c r="B33" s="42"/>
      <c r="D33" s="151" t="s">
        <v>41</v>
      </c>
      <c r="E33" s="136" t="s">
        <v>42</v>
      </c>
      <c r="F33" s="152">
        <f>ROUND((SUM(BE119:BE147)),  2)</f>
        <v>0</v>
      </c>
      <c r="I33" s="153">
        <v>0.20999999999999999</v>
      </c>
      <c r="J33" s="152">
        <f>ROUND(((SUM(BE119:BE147))*I33),  2)</f>
        <v>0</v>
      </c>
      <c r="L33" s="42"/>
    </row>
    <row r="34" s="1" customFormat="1" ht="14.4" customHeight="1">
      <c r="B34" s="42"/>
      <c r="E34" s="136" t="s">
        <v>43</v>
      </c>
      <c r="F34" s="152">
        <f>ROUND((SUM(BF119:BF147)),  2)</f>
        <v>0</v>
      </c>
      <c r="I34" s="153">
        <v>0.14999999999999999</v>
      </c>
      <c r="J34" s="152">
        <f>ROUND(((SUM(BF119:BF147))*I34),  2)</f>
        <v>0</v>
      </c>
      <c r="L34" s="42"/>
    </row>
    <row r="35" hidden="1" s="1" customFormat="1" ht="14.4" customHeight="1">
      <c r="B35" s="42"/>
      <c r="E35" s="136" t="s">
        <v>44</v>
      </c>
      <c r="F35" s="152">
        <f>ROUND((SUM(BG119:BG147)),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45</v>
      </c>
      <c r="F36" s="152">
        <f>ROUND((SUM(BH119:BH147)),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46</v>
      </c>
      <c r="F37" s="152">
        <f>ROUND((SUM(BI119:BI147)),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54</v>
      </c>
      <c r="E65" s="163"/>
      <c r="F65" s="163"/>
      <c r="G65" s="162" t="s">
        <v>55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100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Cyklostezka Brno-Jinačovice-Kuřim, úsek R1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98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001 - Příprava staveniště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10. 5. 2021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Jihomoravský kraj</v>
      </c>
      <c r="G91" s="38"/>
      <c r="H91" s="38"/>
      <c r="I91" s="141" t="s">
        <v>30</v>
      </c>
      <c r="J91" s="35" t="str">
        <f>E21</f>
        <v>Ing. Adolf Jebavý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34</v>
      </c>
      <c r="J92" s="35" t="str">
        <f>E24</f>
        <v>Nela Kolková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101</v>
      </c>
      <c r="D94" s="178"/>
      <c r="E94" s="178"/>
      <c r="F94" s="178"/>
      <c r="G94" s="178"/>
      <c r="H94" s="178"/>
      <c r="I94" s="179"/>
      <c r="J94" s="180" t="s">
        <v>102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103</v>
      </c>
      <c r="D96" s="38"/>
      <c r="E96" s="38"/>
      <c r="F96" s="38"/>
      <c r="G96" s="38"/>
      <c r="H96" s="38"/>
      <c r="I96" s="138"/>
      <c r="J96" s="104">
        <f>J119</f>
        <v>0</v>
      </c>
      <c r="K96" s="38"/>
      <c r="L96" s="42"/>
      <c r="AU96" s="16" t="s">
        <v>104</v>
      </c>
    </row>
    <row r="97" s="8" customFormat="1" ht="24.96" customHeight="1">
      <c r="B97" s="182"/>
      <c r="C97" s="183"/>
      <c r="D97" s="184" t="s">
        <v>105</v>
      </c>
      <c r="E97" s="185"/>
      <c r="F97" s="185"/>
      <c r="G97" s="185"/>
      <c r="H97" s="185"/>
      <c r="I97" s="186"/>
      <c r="J97" s="187">
        <f>J120</f>
        <v>0</v>
      </c>
      <c r="K97" s="183"/>
      <c r="L97" s="188"/>
    </row>
    <row r="98" s="9" customFormat="1" ht="19.92" customHeight="1">
      <c r="B98" s="189"/>
      <c r="C98" s="190"/>
      <c r="D98" s="191" t="s">
        <v>218</v>
      </c>
      <c r="E98" s="192"/>
      <c r="F98" s="192"/>
      <c r="G98" s="192"/>
      <c r="H98" s="192"/>
      <c r="I98" s="193"/>
      <c r="J98" s="194">
        <f>J121</f>
        <v>0</v>
      </c>
      <c r="K98" s="190"/>
      <c r="L98" s="195"/>
    </row>
    <row r="99" s="9" customFormat="1" ht="19.92" customHeight="1">
      <c r="B99" s="189"/>
      <c r="C99" s="190"/>
      <c r="D99" s="191" t="s">
        <v>219</v>
      </c>
      <c r="E99" s="192"/>
      <c r="F99" s="192"/>
      <c r="G99" s="192"/>
      <c r="H99" s="192"/>
      <c r="I99" s="193"/>
      <c r="J99" s="194">
        <f>J146</f>
        <v>0</v>
      </c>
      <c r="K99" s="190"/>
      <c r="L99" s="195"/>
    </row>
    <row r="100" s="1" customFormat="1" ht="21.84" customHeight="1">
      <c r="B100" s="37"/>
      <c r="C100" s="38"/>
      <c r="D100" s="38"/>
      <c r="E100" s="38"/>
      <c r="F100" s="38"/>
      <c r="G100" s="38"/>
      <c r="H100" s="38"/>
      <c r="I100" s="138"/>
      <c r="J100" s="38"/>
      <c r="K100" s="38"/>
      <c r="L100" s="42"/>
    </row>
    <row r="101" s="1" customFormat="1" ht="6.96" customHeight="1">
      <c r="B101" s="60"/>
      <c r="C101" s="61"/>
      <c r="D101" s="61"/>
      <c r="E101" s="61"/>
      <c r="F101" s="61"/>
      <c r="G101" s="61"/>
      <c r="H101" s="61"/>
      <c r="I101" s="172"/>
      <c r="J101" s="61"/>
      <c r="K101" s="61"/>
      <c r="L101" s="42"/>
    </row>
    <row r="105" s="1" customFormat="1" ht="6.96" customHeight="1">
      <c r="B105" s="62"/>
      <c r="C105" s="63"/>
      <c r="D105" s="63"/>
      <c r="E105" s="63"/>
      <c r="F105" s="63"/>
      <c r="G105" s="63"/>
      <c r="H105" s="63"/>
      <c r="I105" s="175"/>
      <c r="J105" s="63"/>
      <c r="K105" s="63"/>
      <c r="L105" s="42"/>
    </row>
    <row r="106" s="1" customFormat="1" ht="24.96" customHeight="1">
      <c r="B106" s="37"/>
      <c r="C106" s="22" t="s">
        <v>111</v>
      </c>
      <c r="D106" s="38"/>
      <c r="E106" s="38"/>
      <c r="F106" s="38"/>
      <c r="G106" s="38"/>
      <c r="H106" s="38"/>
      <c r="I106" s="138"/>
      <c r="J106" s="38"/>
      <c r="K106" s="38"/>
      <c r="L106" s="42"/>
    </row>
    <row r="107" s="1" customFormat="1" ht="6.96" customHeight="1">
      <c r="B107" s="37"/>
      <c r="C107" s="38"/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12" customHeight="1">
      <c r="B108" s="37"/>
      <c r="C108" s="31" t="s">
        <v>16</v>
      </c>
      <c r="D108" s="38"/>
      <c r="E108" s="38"/>
      <c r="F108" s="38"/>
      <c r="G108" s="38"/>
      <c r="H108" s="38"/>
      <c r="I108" s="138"/>
      <c r="J108" s="38"/>
      <c r="K108" s="38"/>
      <c r="L108" s="42"/>
    </row>
    <row r="109" s="1" customFormat="1" ht="16.5" customHeight="1">
      <c r="B109" s="37"/>
      <c r="C109" s="38"/>
      <c r="D109" s="38"/>
      <c r="E109" s="176" t="str">
        <f>E7</f>
        <v>Cyklostezka Brno-Jinačovice-Kuřim, úsek R1</v>
      </c>
      <c r="F109" s="31"/>
      <c r="G109" s="31"/>
      <c r="H109" s="31"/>
      <c r="I109" s="138"/>
      <c r="J109" s="38"/>
      <c r="K109" s="38"/>
      <c r="L109" s="42"/>
    </row>
    <row r="110" s="1" customFormat="1" ht="12" customHeight="1">
      <c r="B110" s="37"/>
      <c r="C110" s="31" t="s">
        <v>98</v>
      </c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6.5" customHeight="1">
      <c r="B111" s="37"/>
      <c r="C111" s="38"/>
      <c r="D111" s="38"/>
      <c r="E111" s="70" t="str">
        <f>E9</f>
        <v>SO 001 - Příprava staveniště</v>
      </c>
      <c r="F111" s="38"/>
      <c r="G111" s="38"/>
      <c r="H111" s="38"/>
      <c r="I111" s="13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2" customHeight="1">
      <c r="B113" s="37"/>
      <c r="C113" s="31" t="s">
        <v>20</v>
      </c>
      <c r="D113" s="38"/>
      <c r="E113" s="38"/>
      <c r="F113" s="26" t="str">
        <f>F12</f>
        <v xml:space="preserve"> </v>
      </c>
      <c r="G113" s="38"/>
      <c r="H113" s="38"/>
      <c r="I113" s="141" t="s">
        <v>22</v>
      </c>
      <c r="J113" s="73" t="str">
        <f>IF(J12="","",J12)</f>
        <v>10. 5. 2021</v>
      </c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5.15" customHeight="1">
      <c r="B115" s="37"/>
      <c r="C115" s="31" t="s">
        <v>24</v>
      </c>
      <c r="D115" s="38"/>
      <c r="E115" s="38"/>
      <c r="F115" s="26" t="str">
        <f>E15</f>
        <v>Jihomoravský kraj</v>
      </c>
      <c r="G115" s="38"/>
      <c r="H115" s="38"/>
      <c r="I115" s="141" t="s">
        <v>30</v>
      </c>
      <c r="J115" s="35" t="str">
        <f>E21</f>
        <v>Ing. Adolf Jebavý</v>
      </c>
      <c r="K115" s="38"/>
      <c r="L115" s="42"/>
    </row>
    <row r="116" s="1" customFormat="1" ht="15.15" customHeight="1">
      <c r="B116" s="37"/>
      <c r="C116" s="31" t="s">
        <v>28</v>
      </c>
      <c r="D116" s="38"/>
      <c r="E116" s="38"/>
      <c r="F116" s="26" t="str">
        <f>IF(E18="","",E18)</f>
        <v>Vyplň údaj</v>
      </c>
      <c r="G116" s="38"/>
      <c r="H116" s="38"/>
      <c r="I116" s="141" t="s">
        <v>34</v>
      </c>
      <c r="J116" s="35" t="str">
        <f>E24</f>
        <v>Nela Kolková</v>
      </c>
      <c r="K116" s="38"/>
      <c r="L116" s="42"/>
    </row>
    <row r="117" s="1" customFormat="1" ht="10.32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0" customFormat="1" ht="29.28" customHeight="1">
      <c r="B118" s="196"/>
      <c r="C118" s="197" t="s">
        <v>112</v>
      </c>
      <c r="D118" s="198" t="s">
        <v>62</v>
      </c>
      <c r="E118" s="198" t="s">
        <v>58</v>
      </c>
      <c r="F118" s="198" t="s">
        <v>59</v>
      </c>
      <c r="G118" s="198" t="s">
        <v>113</v>
      </c>
      <c r="H118" s="198" t="s">
        <v>114</v>
      </c>
      <c r="I118" s="199" t="s">
        <v>115</v>
      </c>
      <c r="J118" s="198" t="s">
        <v>102</v>
      </c>
      <c r="K118" s="200" t="s">
        <v>116</v>
      </c>
      <c r="L118" s="201"/>
      <c r="M118" s="94" t="s">
        <v>1</v>
      </c>
      <c r="N118" s="95" t="s">
        <v>41</v>
      </c>
      <c r="O118" s="95" t="s">
        <v>117</v>
      </c>
      <c r="P118" s="95" t="s">
        <v>118</v>
      </c>
      <c r="Q118" s="95" t="s">
        <v>119</v>
      </c>
      <c r="R118" s="95" t="s">
        <v>120</v>
      </c>
      <c r="S118" s="95" t="s">
        <v>121</v>
      </c>
      <c r="T118" s="96" t="s">
        <v>122</v>
      </c>
    </row>
    <row r="119" s="1" customFormat="1" ht="22.8" customHeight="1">
      <c r="B119" s="37"/>
      <c r="C119" s="101" t="s">
        <v>123</v>
      </c>
      <c r="D119" s="38"/>
      <c r="E119" s="38"/>
      <c r="F119" s="38"/>
      <c r="G119" s="38"/>
      <c r="H119" s="38"/>
      <c r="I119" s="138"/>
      <c r="J119" s="202">
        <f>BK119</f>
        <v>0</v>
      </c>
      <c r="K119" s="38"/>
      <c r="L119" s="42"/>
      <c r="M119" s="97"/>
      <c r="N119" s="98"/>
      <c r="O119" s="98"/>
      <c r="P119" s="203">
        <f>P120</f>
        <v>0</v>
      </c>
      <c r="Q119" s="98"/>
      <c r="R119" s="203">
        <f>R120</f>
        <v>0.0043400000000000001</v>
      </c>
      <c r="S119" s="98"/>
      <c r="T119" s="204">
        <f>T120</f>
        <v>0</v>
      </c>
      <c r="AT119" s="16" t="s">
        <v>76</v>
      </c>
      <c r="AU119" s="16" t="s">
        <v>104</v>
      </c>
      <c r="BK119" s="205">
        <f>BK120</f>
        <v>0</v>
      </c>
    </row>
    <row r="120" s="11" customFormat="1" ht="25.92" customHeight="1">
      <c r="B120" s="206"/>
      <c r="C120" s="207"/>
      <c r="D120" s="208" t="s">
        <v>76</v>
      </c>
      <c r="E120" s="209" t="s">
        <v>124</v>
      </c>
      <c r="F120" s="209" t="s">
        <v>125</v>
      </c>
      <c r="G120" s="207"/>
      <c r="H120" s="207"/>
      <c r="I120" s="210"/>
      <c r="J120" s="211">
        <f>BK120</f>
        <v>0</v>
      </c>
      <c r="K120" s="207"/>
      <c r="L120" s="212"/>
      <c r="M120" s="213"/>
      <c r="N120" s="214"/>
      <c r="O120" s="214"/>
      <c r="P120" s="215">
        <f>P121+P146</f>
        <v>0</v>
      </c>
      <c r="Q120" s="214"/>
      <c r="R120" s="215">
        <f>R121+R146</f>
        <v>0.0043400000000000001</v>
      </c>
      <c r="S120" s="214"/>
      <c r="T120" s="216">
        <f>T121+T146</f>
        <v>0</v>
      </c>
      <c r="AR120" s="217" t="s">
        <v>85</v>
      </c>
      <c r="AT120" s="218" t="s">
        <v>76</v>
      </c>
      <c r="AU120" s="218" t="s">
        <v>77</v>
      </c>
      <c r="AY120" s="217" t="s">
        <v>126</v>
      </c>
      <c r="BK120" s="219">
        <f>BK121+BK146</f>
        <v>0</v>
      </c>
    </row>
    <row r="121" s="11" customFormat="1" ht="22.8" customHeight="1">
      <c r="B121" s="206"/>
      <c r="C121" s="207"/>
      <c r="D121" s="208" t="s">
        <v>76</v>
      </c>
      <c r="E121" s="220" t="s">
        <v>85</v>
      </c>
      <c r="F121" s="220" t="s">
        <v>220</v>
      </c>
      <c r="G121" s="207"/>
      <c r="H121" s="207"/>
      <c r="I121" s="210"/>
      <c r="J121" s="221">
        <f>BK121</f>
        <v>0</v>
      </c>
      <c r="K121" s="207"/>
      <c r="L121" s="212"/>
      <c r="M121" s="213"/>
      <c r="N121" s="214"/>
      <c r="O121" s="214"/>
      <c r="P121" s="215">
        <f>SUM(P122:P145)</f>
        <v>0</v>
      </c>
      <c r="Q121" s="214"/>
      <c r="R121" s="215">
        <f>SUM(R122:R145)</f>
        <v>0.0043400000000000001</v>
      </c>
      <c r="S121" s="214"/>
      <c r="T121" s="216">
        <f>SUM(T122:T145)</f>
        <v>0</v>
      </c>
      <c r="AR121" s="217" t="s">
        <v>85</v>
      </c>
      <c r="AT121" s="218" t="s">
        <v>76</v>
      </c>
      <c r="AU121" s="218" t="s">
        <v>85</v>
      </c>
      <c r="AY121" s="217" t="s">
        <v>126</v>
      </c>
      <c r="BK121" s="219">
        <f>SUM(BK122:BK145)</f>
        <v>0</v>
      </c>
    </row>
    <row r="122" s="1" customFormat="1" ht="36" customHeight="1">
      <c r="B122" s="37"/>
      <c r="C122" s="222" t="s">
        <v>85</v>
      </c>
      <c r="D122" s="222" t="s">
        <v>130</v>
      </c>
      <c r="E122" s="223" t="s">
        <v>221</v>
      </c>
      <c r="F122" s="224" t="s">
        <v>222</v>
      </c>
      <c r="G122" s="225" t="s">
        <v>133</v>
      </c>
      <c r="H122" s="226">
        <v>6631</v>
      </c>
      <c r="I122" s="227"/>
      <c r="J122" s="228">
        <f>ROUND(I122*H122,2)</f>
        <v>0</v>
      </c>
      <c r="K122" s="224" t="s">
        <v>223</v>
      </c>
      <c r="L122" s="42"/>
      <c r="M122" s="229" t="s">
        <v>1</v>
      </c>
      <c r="N122" s="230" t="s">
        <v>42</v>
      </c>
      <c r="O122" s="85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AR122" s="233" t="s">
        <v>134</v>
      </c>
      <c r="AT122" s="233" t="s">
        <v>130</v>
      </c>
      <c r="AU122" s="233" t="s">
        <v>87</v>
      </c>
      <c r="AY122" s="16" t="s">
        <v>126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6" t="s">
        <v>85</v>
      </c>
      <c r="BK122" s="234">
        <f>ROUND(I122*H122,2)</f>
        <v>0</v>
      </c>
      <c r="BL122" s="16" t="s">
        <v>134</v>
      </c>
      <c r="BM122" s="233" t="s">
        <v>224</v>
      </c>
    </row>
    <row r="123" s="1" customFormat="1" ht="36" customHeight="1">
      <c r="B123" s="37"/>
      <c r="C123" s="222" t="s">
        <v>87</v>
      </c>
      <c r="D123" s="222" t="s">
        <v>130</v>
      </c>
      <c r="E123" s="223" t="s">
        <v>225</v>
      </c>
      <c r="F123" s="224" t="s">
        <v>226</v>
      </c>
      <c r="G123" s="225" t="s">
        <v>227</v>
      </c>
      <c r="H123" s="226">
        <v>24.399999999999999</v>
      </c>
      <c r="I123" s="227"/>
      <c r="J123" s="228">
        <f>ROUND(I123*H123,2)</f>
        <v>0</v>
      </c>
      <c r="K123" s="224" t="s">
        <v>223</v>
      </c>
      <c r="L123" s="42"/>
      <c r="M123" s="229" t="s">
        <v>1</v>
      </c>
      <c r="N123" s="230" t="s">
        <v>42</v>
      </c>
      <c r="O123" s="85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AR123" s="233" t="s">
        <v>134</v>
      </c>
      <c r="AT123" s="233" t="s">
        <v>130</v>
      </c>
      <c r="AU123" s="233" t="s">
        <v>87</v>
      </c>
      <c r="AY123" s="16" t="s">
        <v>126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6" t="s">
        <v>85</v>
      </c>
      <c r="BK123" s="234">
        <f>ROUND(I123*H123,2)</f>
        <v>0</v>
      </c>
      <c r="BL123" s="16" t="s">
        <v>134</v>
      </c>
      <c r="BM123" s="233" t="s">
        <v>228</v>
      </c>
    </row>
    <row r="124" s="12" customFormat="1">
      <c r="B124" s="235"/>
      <c r="C124" s="236"/>
      <c r="D124" s="237" t="s">
        <v>136</v>
      </c>
      <c r="E124" s="238" t="s">
        <v>1</v>
      </c>
      <c r="F124" s="239" t="s">
        <v>229</v>
      </c>
      <c r="G124" s="236"/>
      <c r="H124" s="240">
        <v>24.399999999999999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136</v>
      </c>
      <c r="AU124" s="246" t="s">
        <v>87</v>
      </c>
      <c r="AV124" s="12" t="s">
        <v>87</v>
      </c>
      <c r="AW124" s="12" t="s">
        <v>33</v>
      </c>
      <c r="AX124" s="12" t="s">
        <v>85</v>
      </c>
      <c r="AY124" s="246" t="s">
        <v>126</v>
      </c>
    </row>
    <row r="125" s="1" customFormat="1" ht="36" customHeight="1">
      <c r="B125" s="37"/>
      <c r="C125" s="222" t="s">
        <v>158</v>
      </c>
      <c r="D125" s="222" t="s">
        <v>130</v>
      </c>
      <c r="E125" s="223" t="s">
        <v>230</v>
      </c>
      <c r="F125" s="224" t="s">
        <v>231</v>
      </c>
      <c r="G125" s="225" t="s">
        <v>232</v>
      </c>
      <c r="H125" s="226">
        <v>39</v>
      </c>
      <c r="I125" s="227"/>
      <c r="J125" s="228">
        <f>ROUND(I125*H125,2)</f>
        <v>0</v>
      </c>
      <c r="K125" s="224" t="s">
        <v>223</v>
      </c>
      <c r="L125" s="42"/>
      <c r="M125" s="229" t="s">
        <v>1</v>
      </c>
      <c r="N125" s="230" t="s">
        <v>42</v>
      </c>
      <c r="O125" s="85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134</v>
      </c>
      <c r="AT125" s="233" t="s">
        <v>130</v>
      </c>
      <c r="AU125" s="233" t="s">
        <v>87</v>
      </c>
      <c r="AY125" s="16" t="s">
        <v>126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6" t="s">
        <v>85</v>
      </c>
      <c r="BK125" s="234">
        <f>ROUND(I125*H125,2)</f>
        <v>0</v>
      </c>
      <c r="BL125" s="16" t="s">
        <v>134</v>
      </c>
      <c r="BM125" s="233" t="s">
        <v>233</v>
      </c>
    </row>
    <row r="126" s="1" customFormat="1" ht="36" customHeight="1">
      <c r="B126" s="37"/>
      <c r="C126" s="222" t="s">
        <v>134</v>
      </c>
      <c r="D126" s="222" t="s">
        <v>130</v>
      </c>
      <c r="E126" s="223" t="s">
        <v>234</v>
      </c>
      <c r="F126" s="224" t="s">
        <v>235</v>
      </c>
      <c r="G126" s="225" t="s">
        <v>232</v>
      </c>
      <c r="H126" s="226">
        <v>19</v>
      </c>
      <c r="I126" s="227"/>
      <c r="J126" s="228">
        <f>ROUND(I126*H126,2)</f>
        <v>0</v>
      </c>
      <c r="K126" s="224" t="s">
        <v>223</v>
      </c>
      <c r="L126" s="42"/>
      <c r="M126" s="229" t="s">
        <v>1</v>
      </c>
      <c r="N126" s="230" t="s">
        <v>42</v>
      </c>
      <c r="O126" s="85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134</v>
      </c>
      <c r="AT126" s="233" t="s">
        <v>130</v>
      </c>
      <c r="AU126" s="233" t="s">
        <v>87</v>
      </c>
      <c r="AY126" s="16" t="s">
        <v>126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6" t="s">
        <v>85</v>
      </c>
      <c r="BK126" s="234">
        <f>ROUND(I126*H126,2)</f>
        <v>0</v>
      </c>
      <c r="BL126" s="16" t="s">
        <v>134</v>
      </c>
      <c r="BM126" s="233" t="s">
        <v>236</v>
      </c>
    </row>
    <row r="127" s="1" customFormat="1" ht="36" customHeight="1">
      <c r="B127" s="37"/>
      <c r="C127" s="222" t="s">
        <v>127</v>
      </c>
      <c r="D127" s="222" t="s">
        <v>130</v>
      </c>
      <c r="E127" s="223" t="s">
        <v>237</v>
      </c>
      <c r="F127" s="224" t="s">
        <v>238</v>
      </c>
      <c r="G127" s="225" t="s">
        <v>232</v>
      </c>
      <c r="H127" s="226">
        <v>15</v>
      </c>
      <c r="I127" s="227"/>
      <c r="J127" s="228">
        <f>ROUND(I127*H127,2)</f>
        <v>0</v>
      </c>
      <c r="K127" s="224" t="s">
        <v>223</v>
      </c>
      <c r="L127" s="42"/>
      <c r="M127" s="229" t="s">
        <v>1</v>
      </c>
      <c r="N127" s="230" t="s">
        <v>42</v>
      </c>
      <c r="O127" s="85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134</v>
      </c>
      <c r="AT127" s="233" t="s">
        <v>130</v>
      </c>
      <c r="AU127" s="233" t="s">
        <v>87</v>
      </c>
      <c r="AY127" s="16" t="s">
        <v>126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6" t="s">
        <v>85</v>
      </c>
      <c r="BK127" s="234">
        <f>ROUND(I127*H127,2)</f>
        <v>0</v>
      </c>
      <c r="BL127" s="16" t="s">
        <v>134</v>
      </c>
      <c r="BM127" s="233" t="s">
        <v>239</v>
      </c>
    </row>
    <row r="128" s="1" customFormat="1" ht="36" customHeight="1">
      <c r="B128" s="37"/>
      <c r="C128" s="222" t="s">
        <v>172</v>
      </c>
      <c r="D128" s="222" t="s">
        <v>130</v>
      </c>
      <c r="E128" s="223" t="s">
        <v>240</v>
      </c>
      <c r="F128" s="224" t="s">
        <v>241</v>
      </c>
      <c r="G128" s="225" t="s">
        <v>232</v>
      </c>
      <c r="H128" s="226">
        <v>1</v>
      </c>
      <c r="I128" s="227"/>
      <c r="J128" s="228">
        <f>ROUND(I128*H128,2)</f>
        <v>0</v>
      </c>
      <c r="K128" s="224" t="s">
        <v>223</v>
      </c>
      <c r="L128" s="42"/>
      <c r="M128" s="229" t="s">
        <v>1</v>
      </c>
      <c r="N128" s="230" t="s">
        <v>42</v>
      </c>
      <c r="O128" s="85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134</v>
      </c>
      <c r="AT128" s="233" t="s">
        <v>130</v>
      </c>
      <c r="AU128" s="233" t="s">
        <v>87</v>
      </c>
      <c r="AY128" s="16" t="s">
        <v>126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6" t="s">
        <v>85</v>
      </c>
      <c r="BK128" s="234">
        <f>ROUND(I128*H128,2)</f>
        <v>0</v>
      </c>
      <c r="BL128" s="16" t="s">
        <v>134</v>
      </c>
      <c r="BM128" s="233" t="s">
        <v>242</v>
      </c>
    </row>
    <row r="129" s="1" customFormat="1" ht="36" customHeight="1">
      <c r="B129" s="37"/>
      <c r="C129" s="222" t="s">
        <v>177</v>
      </c>
      <c r="D129" s="222" t="s">
        <v>130</v>
      </c>
      <c r="E129" s="223" t="s">
        <v>243</v>
      </c>
      <c r="F129" s="224" t="s">
        <v>244</v>
      </c>
      <c r="G129" s="225" t="s">
        <v>232</v>
      </c>
      <c r="H129" s="226">
        <v>39</v>
      </c>
      <c r="I129" s="227"/>
      <c r="J129" s="228">
        <f>ROUND(I129*H129,2)</f>
        <v>0</v>
      </c>
      <c r="K129" s="224" t="s">
        <v>223</v>
      </c>
      <c r="L129" s="42"/>
      <c r="M129" s="229" t="s">
        <v>1</v>
      </c>
      <c r="N129" s="230" t="s">
        <v>42</v>
      </c>
      <c r="O129" s="85"/>
      <c r="P129" s="231">
        <f>O129*H129</f>
        <v>0</v>
      </c>
      <c r="Q129" s="231">
        <v>5.0000000000000002E-05</v>
      </c>
      <c r="R129" s="231">
        <f>Q129*H129</f>
        <v>0.0019500000000000001</v>
      </c>
      <c r="S129" s="231">
        <v>0</v>
      </c>
      <c r="T129" s="232">
        <f>S129*H129</f>
        <v>0</v>
      </c>
      <c r="AR129" s="233" t="s">
        <v>134</v>
      </c>
      <c r="AT129" s="233" t="s">
        <v>130</v>
      </c>
      <c r="AU129" s="233" t="s">
        <v>87</v>
      </c>
      <c r="AY129" s="16" t="s">
        <v>126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6" t="s">
        <v>85</v>
      </c>
      <c r="BK129" s="234">
        <f>ROUND(I129*H129,2)</f>
        <v>0</v>
      </c>
      <c r="BL129" s="16" t="s">
        <v>134</v>
      </c>
      <c r="BM129" s="233" t="s">
        <v>245</v>
      </c>
    </row>
    <row r="130" s="1" customFormat="1" ht="36" customHeight="1">
      <c r="B130" s="37"/>
      <c r="C130" s="222" t="s">
        <v>182</v>
      </c>
      <c r="D130" s="222" t="s">
        <v>130</v>
      </c>
      <c r="E130" s="223" t="s">
        <v>246</v>
      </c>
      <c r="F130" s="224" t="s">
        <v>247</v>
      </c>
      <c r="G130" s="225" t="s">
        <v>232</v>
      </c>
      <c r="H130" s="226">
        <v>19</v>
      </c>
      <c r="I130" s="227"/>
      <c r="J130" s="228">
        <f>ROUND(I130*H130,2)</f>
        <v>0</v>
      </c>
      <c r="K130" s="224" t="s">
        <v>223</v>
      </c>
      <c r="L130" s="42"/>
      <c r="M130" s="229" t="s">
        <v>1</v>
      </c>
      <c r="N130" s="230" t="s">
        <v>42</v>
      </c>
      <c r="O130" s="85"/>
      <c r="P130" s="231">
        <f>O130*H130</f>
        <v>0</v>
      </c>
      <c r="Q130" s="231">
        <v>5.0000000000000002E-05</v>
      </c>
      <c r="R130" s="231">
        <f>Q130*H130</f>
        <v>0.00095</v>
      </c>
      <c r="S130" s="231">
        <v>0</v>
      </c>
      <c r="T130" s="232">
        <f>S130*H130</f>
        <v>0</v>
      </c>
      <c r="AR130" s="233" t="s">
        <v>134</v>
      </c>
      <c r="AT130" s="233" t="s">
        <v>130</v>
      </c>
      <c r="AU130" s="233" t="s">
        <v>87</v>
      </c>
      <c r="AY130" s="16" t="s">
        <v>126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6" t="s">
        <v>85</v>
      </c>
      <c r="BK130" s="234">
        <f>ROUND(I130*H130,2)</f>
        <v>0</v>
      </c>
      <c r="BL130" s="16" t="s">
        <v>134</v>
      </c>
      <c r="BM130" s="233" t="s">
        <v>248</v>
      </c>
    </row>
    <row r="131" s="1" customFormat="1" ht="36" customHeight="1">
      <c r="B131" s="37"/>
      <c r="C131" s="222" t="s">
        <v>202</v>
      </c>
      <c r="D131" s="222" t="s">
        <v>130</v>
      </c>
      <c r="E131" s="223" t="s">
        <v>249</v>
      </c>
      <c r="F131" s="224" t="s">
        <v>250</v>
      </c>
      <c r="G131" s="225" t="s">
        <v>232</v>
      </c>
      <c r="H131" s="226">
        <v>15</v>
      </c>
      <c r="I131" s="227"/>
      <c r="J131" s="228">
        <f>ROUND(I131*H131,2)</f>
        <v>0</v>
      </c>
      <c r="K131" s="224" t="s">
        <v>223</v>
      </c>
      <c r="L131" s="42"/>
      <c r="M131" s="229" t="s">
        <v>1</v>
      </c>
      <c r="N131" s="230" t="s">
        <v>42</v>
      </c>
      <c r="O131" s="85"/>
      <c r="P131" s="231">
        <f>O131*H131</f>
        <v>0</v>
      </c>
      <c r="Q131" s="231">
        <v>9.0000000000000006E-05</v>
      </c>
      <c r="R131" s="231">
        <f>Q131*H131</f>
        <v>0.0013500000000000001</v>
      </c>
      <c r="S131" s="231">
        <v>0</v>
      </c>
      <c r="T131" s="232">
        <f>S131*H131</f>
        <v>0</v>
      </c>
      <c r="AR131" s="233" t="s">
        <v>134</v>
      </c>
      <c r="AT131" s="233" t="s">
        <v>130</v>
      </c>
      <c r="AU131" s="233" t="s">
        <v>87</v>
      </c>
      <c r="AY131" s="16" t="s">
        <v>126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6" t="s">
        <v>85</v>
      </c>
      <c r="BK131" s="234">
        <f>ROUND(I131*H131,2)</f>
        <v>0</v>
      </c>
      <c r="BL131" s="16" t="s">
        <v>134</v>
      </c>
      <c r="BM131" s="233" t="s">
        <v>251</v>
      </c>
    </row>
    <row r="132" s="1" customFormat="1" ht="36" customHeight="1">
      <c r="B132" s="37"/>
      <c r="C132" s="222" t="s">
        <v>210</v>
      </c>
      <c r="D132" s="222" t="s">
        <v>130</v>
      </c>
      <c r="E132" s="223" t="s">
        <v>252</v>
      </c>
      <c r="F132" s="224" t="s">
        <v>253</v>
      </c>
      <c r="G132" s="225" t="s">
        <v>232</v>
      </c>
      <c r="H132" s="226">
        <v>1</v>
      </c>
      <c r="I132" s="227"/>
      <c r="J132" s="228">
        <f>ROUND(I132*H132,2)</f>
        <v>0</v>
      </c>
      <c r="K132" s="224" t="s">
        <v>223</v>
      </c>
      <c r="L132" s="42"/>
      <c r="M132" s="229" t="s">
        <v>1</v>
      </c>
      <c r="N132" s="230" t="s">
        <v>42</v>
      </c>
      <c r="O132" s="85"/>
      <c r="P132" s="231">
        <f>O132*H132</f>
        <v>0</v>
      </c>
      <c r="Q132" s="231">
        <v>9.0000000000000006E-05</v>
      </c>
      <c r="R132" s="231">
        <f>Q132*H132</f>
        <v>9.0000000000000006E-05</v>
      </c>
      <c r="S132" s="231">
        <v>0</v>
      </c>
      <c r="T132" s="232">
        <f>S132*H132</f>
        <v>0</v>
      </c>
      <c r="AR132" s="233" t="s">
        <v>134</v>
      </c>
      <c r="AT132" s="233" t="s">
        <v>130</v>
      </c>
      <c r="AU132" s="233" t="s">
        <v>87</v>
      </c>
      <c r="AY132" s="16" t="s">
        <v>126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85</v>
      </c>
      <c r="BK132" s="234">
        <f>ROUND(I132*H132,2)</f>
        <v>0</v>
      </c>
      <c r="BL132" s="16" t="s">
        <v>134</v>
      </c>
      <c r="BM132" s="233" t="s">
        <v>254</v>
      </c>
    </row>
    <row r="133" s="1" customFormat="1" ht="48" customHeight="1">
      <c r="B133" s="37"/>
      <c r="C133" s="222" t="s">
        <v>129</v>
      </c>
      <c r="D133" s="222" t="s">
        <v>130</v>
      </c>
      <c r="E133" s="223" t="s">
        <v>255</v>
      </c>
      <c r="F133" s="224" t="s">
        <v>256</v>
      </c>
      <c r="G133" s="225" t="s">
        <v>232</v>
      </c>
      <c r="H133" s="226">
        <v>39</v>
      </c>
      <c r="I133" s="227"/>
      <c r="J133" s="228">
        <f>ROUND(I133*H133,2)</f>
        <v>0</v>
      </c>
      <c r="K133" s="224" t="s">
        <v>223</v>
      </c>
      <c r="L133" s="42"/>
      <c r="M133" s="229" t="s">
        <v>1</v>
      </c>
      <c r="N133" s="230" t="s">
        <v>42</v>
      </c>
      <c r="O133" s="85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33" t="s">
        <v>134</v>
      </c>
      <c r="AT133" s="233" t="s">
        <v>130</v>
      </c>
      <c r="AU133" s="233" t="s">
        <v>87</v>
      </c>
      <c r="AY133" s="16" t="s">
        <v>126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6" t="s">
        <v>85</v>
      </c>
      <c r="BK133" s="234">
        <f>ROUND(I133*H133,2)</f>
        <v>0</v>
      </c>
      <c r="BL133" s="16" t="s">
        <v>134</v>
      </c>
      <c r="BM133" s="233" t="s">
        <v>257</v>
      </c>
    </row>
    <row r="134" s="1" customFormat="1" ht="48" customHeight="1">
      <c r="B134" s="37"/>
      <c r="C134" s="222" t="s">
        <v>138</v>
      </c>
      <c r="D134" s="222" t="s">
        <v>130</v>
      </c>
      <c r="E134" s="223" t="s">
        <v>258</v>
      </c>
      <c r="F134" s="224" t="s">
        <v>259</v>
      </c>
      <c r="G134" s="225" t="s">
        <v>232</v>
      </c>
      <c r="H134" s="226">
        <v>19</v>
      </c>
      <c r="I134" s="227"/>
      <c r="J134" s="228">
        <f>ROUND(I134*H134,2)</f>
        <v>0</v>
      </c>
      <c r="K134" s="224" t="s">
        <v>223</v>
      </c>
      <c r="L134" s="42"/>
      <c r="M134" s="229" t="s">
        <v>1</v>
      </c>
      <c r="N134" s="230" t="s">
        <v>42</v>
      </c>
      <c r="O134" s="85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134</v>
      </c>
      <c r="AT134" s="233" t="s">
        <v>130</v>
      </c>
      <c r="AU134" s="233" t="s">
        <v>87</v>
      </c>
      <c r="AY134" s="16" t="s">
        <v>126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6" t="s">
        <v>85</v>
      </c>
      <c r="BK134" s="234">
        <f>ROUND(I134*H134,2)</f>
        <v>0</v>
      </c>
      <c r="BL134" s="16" t="s">
        <v>134</v>
      </c>
      <c r="BM134" s="233" t="s">
        <v>260</v>
      </c>
    </row>
    <row r="135" s="1" customFormat="1" ht="48" customHeight="1">
      <c r="B135" s="37"/>
      <c r="C135" s="222" t="s">
        <v>191</v>
      </c>
      <c r="D135" s="222" t="s">
        <v>130</v>
      </c>
      <c r="E135" s="223" t="s">
        <v>261</v>
      </c>
      <c r="F135" s="224" t="s">
        <v>262</v>
      </c>
      <c r="G135" s="225" t="s">
        <v>232</v>
      </c>
      <c r="H135" s="226">
        <v>15</v>
      </c>
      <c r="I135" s="227"/>
      <c r="J135" s="228">
        <f>ROUND(I135*H135,2)</f>
        <v>0</v>
      </c>
      <c r="K135" s="224" t="s">
        <v>223</v>
      </c>
      <c r="L135" s="42"/>
      <c r="M135" s="229" t="s">
        <v>1</v>
      </c>
      <c r="N135" s="230" t="s">
        <v>42</v>
      </c>
      <c r="O135" s="85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AR135" s="233" t="s">
        <v>134</v>
      </c>
      <c r="AT135" s="233" t="s">
        <v>130</v>
      </c>
      <c r="AU135" s="233" t="s">
        <v>87</v>
      </c>
      <c r="AY135" s="16" t="s">
        <v>126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6" t="s">
        <v>85</v>
      </c>
      <c r="BK135" s="234">
        <f>ROUND(I135*H135,2)</f>
        <v>0</v>
      </c>
      <c r="BL135" s="16" t="s">
        <v>134</v>
      </c>
      <c r="BM135" s="233" t="s">
        <v>263</v>
      </c>
    </row>
    <row r="136" s="1" customFormat="1" ht="48" customHeight="1">
      <c r="B136" s="37"/>
      <c r="C136" s="222" t="s">
        <v>187</v>
      </c>
      <c r="D136" s="222" t="s">
        <v>130</v>
      </c>
      <c r="E136" s="223" t="s">
        <v>264</v>
      </c>
      <c r="F136" s="224" t="s">
        <v>265</v>
      </c>
      <c r="G136" s="225" t="s">
        <v>232</v>
      </c>
      <c r="H136" s="226">
        <v>1</v>
      </c>
      <c r="I136" s="227"/>
      <c r="J136" s="228">
        <f>ROUND(I136*H136,2)</f>
        <v>0</v>
      </c>
      <c r="K136" s="224" t="s">
        <v>223</v>
      </c>
      <c r="L136" s="42"/>
      <c r="M136" s="229" t="s">
        <v>1</v>
      </c>
      <c r="N136" s="230" t="s">
        <v>42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134</v>
      </c>
      <c r="AT136" s="233" t="s">
        <v>130</v>
      </c>
      <c r="AU136" s="233" t="s">
        <v>87</v>
      </c>
      <c r="AY136" s="16" t="s">
        <v>126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85</v>
      </c>
      <c r="BK136" s="234">
        <f>ROUND(I136*H136,2)</f>
        <v>0</v>
      </c>
      <c r="BL136" s="16" t="s">
        <v>134</v>
      </c>
      <c r="BM136" s="233" t="s">
        <v>266</v>
      </c>
    </row>
    <row r="137" s="1" customFormat="1" ht="36" customHeight="1">
      <c r="B137" s="37"/>
      <c r="C137" s="222" t="s">
        <v>8</v>
      </c>
      <c r="D137" s="222" t="s">
        <v>130</v>
      </c>
      <c r="E137" s="223" t="s">
        <v>267</v>
      </c>
      <c r="F137" s="224" t="s">
        <v>268</v>
      </c>
      <c r="G137" s="225" t="s">
        <v>232</v>
      </c>
      <c r="H137" s="226">
        <v>39</v>
      </c>
      <c r="I137" s="227"/>
      <c r="J137" s="228">
        <f>ROUND(I137*H137,2)</f>
        <v>0</v>
      </c>
      <c r="K137" s="224" t="s">
        <v>223</v>
      </c>
      <c r="L137" s="42"/>
      <c r="M137" s="229" t="s">
        <v>1</v>
      </c>
      <c r="N137" s="230" t="s">
        <v>42</v>
      </c>
      <c r="O137" s="85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AR137" s="233" t="s">
        <v>134</v>
      </c>
      <c r="AT137" s="233" t="s">
        <v>130</v>
      </c>
      <c r="AU137" s="233" t="s">
        <v>87</v>
      </c>
      <c r="AY137" s="16" t="s">
        <v>126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6" t="s">
        <v>85</v>
      </c>
      <c r="BK137" s="234">
        <f>ROUND(I137*H137,2)</f>
        <v>0</v>
      </c>
      <c r="BL137" s="16" t="s">
        <v>134</v>
      </c>
      <c r="BM137" s="233" t="s">
        <v>269</v>
      </c>
    </row>
    <row r="138" s="1" customFormat="1" ht="36" customHeight="1">
      <c r="B138" s="37"/>
      <c r="C138" s="222" t="s">
        <v>198</v>
      </c>
      <c r="D138" s="222" t="s">
        <v>130</v>
      </c>
      <c r="E138" s="223" t="s">
        <v>270</v>
      </c>
      <c r="F138" s="224" t="s">
        <v>271</v>
      </c>
      <c r="G138" s="225" t="s">
        <v>232</v>
      </c>
      <c r="H138" s="226">
        <v>19</v>
      </c>
      <c r="I138" s="227"/>
      <c r="J138" s="228">
        <f>ROUND(I138*H138,2)</f>
        <v>0</v>
      </c>
      <c r="K138" s="224" t="s">
        <v>223</v>
      </c>
      <c r="L138" s="42"/>
      <c r="M138" s="229" t="s">
        <v>1</v>
      </c>
      <c r="N138" s="230" t="s">
        <v>42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134</v>
      </c>
      <c r="AT138" s="233" t="s">
        <v>130</v>
      </c>
      <c r="AU138" s="233" t="s">
        <v>87</v>
      </c>
      <c r="AY138" s="16" t="s">
        <v>126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85</v>
      </c>
      <c r="BK138" s="234">
        <f>ROUND(I138*H138,2)</f>
        <v>0</v>
      </c>
      <c r="BL138" s="16" t="s">
        <v>134</v>
      </c>
      <c r="BM138" s="233" t="s">
        <v>272</v>
      </c>
    </row>
    <row r="139" s="1" customFormat="1" ht="36" customHeight="1">
      <c r="B139" s="37"/>
      <c r="C139" s="222" t="s">
        <v>273</v>
      </c>
      <c r="D139" s="222" t="s">
        <v>130</v>
      </c>
      <c r="E139" s="223" t="s">
        <v>274</v>
      </c>
      <c r="F139" s="224" t="s">
        <v>275</v>
      </c>
      <c r="G139" s="225" t="s">
        <v>232</v>
      </c>
      <c r="H139" s="226">
        <v>15</v>
      </c>
      <c r="I139" s="227"/>
      <c r="J139" s="228">
        <f>ROUND(I139*H139,2)</f>
        <v>0</v>
      </c>
      <c r="K139" s="224" t="s">
        <v>223</v>
      </c>
      <c r="L139" s="42"/>
      <c r="M139" s="229" t="s">
        <v>1</v>
      </c>
      <c r="N139" s="230" t="s">
        <v>42</v>
      </c>
      <c r="O139" s="85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33" t="s">
        <v>134</v>
      </c>
      <c r="AT139" s="233" t="s">
        <v>130</v>
      </c>
      <c r="AU139" s="233" t="s">
        <v>87</v>
      </c>
      <c r="AY139" s="16" t="s">
        <v>126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6" t="s">
        <v>85</v>
      </c>
      <c r="BK139" s="234">
        <f>ROUND(I139*H139,2)</f>
        <v>0</v>
      </c>
      <c r="BL139" s="16" t="s">
        <v>134</v>
      </c>
      <c r="BM139" s="233" t="s">
        <v>276</v>
      </c>
    </row>
    <row r="140" s="1" customFormat="1" ht="36" customHeight="1">
      <c r="B140" s="37"/>
      <c r="C140" s="222" t="s">
        <v>277</v>
      </c>
      <c r="D140" s="222" t="s">
        <v>130</v>
      </c>
      <c r="E140" s="223" t="s">
        <v>278</v>
      </c>
      <c r="F140" s="224" t="s">
        <v>279</v>
      </c>
      <c r="G140" s="225" t="s">
        <v>232</v>
      </c>
      <c r="H140" s="226">
        <v>1</v>
      </c>
      <c r="I140" s="227"/>
      <c r="J140" s="228">
        <f>ROUND(I140*H140,2)</f>
        <v>0</v>
      </c>
      <c r="K140" s="224" t="s">
        <v>223</v>
      </c>
      <c r="L140" s="42"/>
      <c r="M140" s="229" t="s">
        <v>1</v>
      </c>
      <c r="N140" s="230" t="s">
        <v>42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134</v>
      </c>
      <c r="AT140" s="233" t="s">
        <v>130</v>
      </c>
      <c r="AU140" s="233" t="s">
        <v>87</v>
      </c>
      <c r="AY140" s="16" t="s">
        <v>126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85</v>
      </c>
      <c r="BK140" s="234">
        <f>ROUND(I140*H140,2)</f>
        <v>0</v>
      </c>
      <c r="BL140" s="16" t="s">
        <v>134</v>
      </c>
      <c r="BM140" s="233" t="s">
        <v>280</v>
      </c>
    </row>
    <row r="141" s="1" customFormat="1" ht="36" customHeight="1">
      <c r="B141" s="37"/>
      <c r="C141" s="222" t="s">
        <v>281</v>
      </c>
      <c r="D141" s="222" t="s">
        <v>130</v>
      </c>
      <c r="E141" s="223" t="s">
        <v>282</v>
      </c>
      <c r="F141" s="224" t="s">
        <v>283</v>
      </c>
      <c r="G141" s="225" t="s">
        <v>232</v>
      </c>
      <c r="H141" s="226">
        <v>39</v>
      </c>
      <c r="I141" s="227"/>
      <c r="J141" s="228">
        <f>ROUND(I141*H141,2)</f>
        <v>0</v>
      </c>
      <c r="K141" s="224" t="s">
        <v>223</v>
      </c>
      <c r="L141" s="42"/>
      <c r="M141" s="229" t="s">
        <v>1</v>
      </c>
      <c r="N141" s="230" t="s">
        <v>42</v>
      </c>
      <c r="O141" s="85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AR141" s="233" t="s">
        <v>134</v>
      </c>
      <c r="AT141" s="233" t="s">
        <v>130</v>
      </c>
      <c r="AU141" s="233" t="s">
        <v>87</v>
      </c>
      <c r="AY141" s="16" t="s">
        <v>126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6" t="s">
        <v>85</v>
      </c>
      <c r="BK141" s="234">
        <f>ROUND(I141*H141,2)</f>
        <v>0</v>
      </c>
      <c r="BL141" s="16" t="s">
        <v>134</v>
      </c>
      <c r="BM141" s="233" t="s">
        <v>284</v>
      </c>
    </row>
    <row r="142" s="1" customFormat="1" ht="36" customHeight="1">
      <c r="B142" s="37"/>
      <c r="C142" s="222" t="s">
        <v>285</v>
      </c>
      <c r="D142" s="222" t="s">
        <v>130</v>
      </c>
      <c r="E142" s="223" t="s">
        <v>286</v>
      </c>
      <c r="F142" s="224" t="s">
        <v>287</v>
      </c>
      <c r="G142" s="225" t="s">
        <v>232</v>
      </c>
      <c r="H142" s="226">
        <v>19</v>
      </c>
      <c r="I142" s="227"/>
      <c r="J142" s="228">
        <f>ROUND(I142*H142,2)</f>
        <v>0</v>
      </c>
      <c r="K142" s="224" t="s">
        <v>223</v>
      </c>
      <c r="L142" s="42"/>
      <c r="M142" s="229" t="s">
        <v>1</v>
      </c>
      <c r="N142" s="230" t="s">
        <v>42</v>
      </c>
      <c r="O142" s="85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134</v>
      </c>
      <c r="AT142" s="233" t="s">
        <v>130</v>
      </c>
      <c r="AU142" s="233" t="s">
        <v>87</v>
      </c>
      <c r="AY142" s="16" t="s">
        <v>126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85</v>
      </c>
      <c r="BK142" s="234">
        <f>ROUND(I142*H142,2)</f>
        <v>0</v>
      </c>
      <c r="BL142" s="16" t="s">
        <v>134</v>
      </c>
      <c r="BM142" s="233" t="s">
        <v>288</v>
      </c>
    </row>
    <row r="143" s="1" customFormat="1" ht="36" customHeight="1">
      <c r="B143" s="37"/>
      <c r="C143" s="222" t="s">
        <v>7</v>
      </c>
      <c r="D143" s="222" t="s">
        <v>130</v>
      </c>
      <c r="E143" s="223" t="s">
        <v>289</v>
      </c>
      <c r="F143" s="224" t="s">
        <v>290</v>
      </c>
      <c r="G143" s="225" t="s">
        <v>232</v>
      </c>
      <c r="H143" s="226">
        <v>15</v>
      </c>
      <c r="I143" s="227"/>
      <c r="J143" s="228">
        <f>ROUND(I143*H143,2)</f>
        <v>0</v>
      </c>
      <c r="K143" s="224" t="s">
        <v>223</v>
      </c>
      <c r="L143" s="42"/>
      <c r="M143" s="229" t="s">
        <v>1</v>
      </c>
      <c r="N143" s="230" t="s">
        <v>42</v>
      </c>
      <c r="O143" s="85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AR143" s="233" t="s">
        <v>134</v>
      </c>
      <c r="AT143" s="233" t="s">
        <v>130</v>
      </c>
      <c r="AU143" s="233" t="s">
        <v>87</v>
      </c>
      <c r="AY143" s="16" t="s">
        <v>126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6" t="s">
        <v>85</v>
      </c>
      <c r="BK143" s="234">
        <f>ROUND(I143*H143,2)</f>
        <v>0</v>
      </c>
      <c r="BL143" s="16" t="s">
        <v>134</v>
      </c>
      <c r="BM143" s="233" t="s">
        <v>291</v>
      </c>
    </row>
    <row r="144" s="1" customFormat="1" ht="36" customHeight="1">
      <c r="B144" s="37"/>
      <c r="C144" s="222" t="s">
        <v>292</v>
      </c>
      <c r="D144" s="222" t="s">
        <v>130</v>
      </c>
      <c r="E144" s="223" t="s">
        <v>293</v>
      </c>
      <c r="F144" s="224" t="s">
        <v>294</v>
      </c>
      <c r="G144" s="225" t="s">
        <v>232</v>
      </c>
      <c r="H144" s="226">
        <v>1</v>
      </c>
      <c r="I144" s="227"/>
      <c r="J144" s="228">
        <f>ROUND(I144*H144,2)</f>
        <v>0</v>
      </c>
      <c r="K144" s="224" t="s">
        <v>223</v>
      </c>
      <c r="L144" s="42"/>
      <c r="M144" s="229" t="s">
        <v>1</v>
      </c>
      <c r="N144" s="230" t="s">
        <v>42</v>
      </c>
      <c r="O144" s="85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134</v>
      </c>
      <c r="AT144" s="233" t="s">
        <v>130</v>
      </c>
      <c r="AU144" s="233" t="s">
        <v>87</v>
      </c>
      <c r="AY144" s="16" t="s">
        <v>126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85</v>
      </c>
      <c r="BK144" s="234">
        <f>ROUND(I144*H144,2)</f>
        <v>0</v>
      </c>
      <c r="BL144" s="16" t="s">
        <v>134</v>
      </c>
      <c r="BM144" s="233" t="s">
        <v>295</v>
      </c>
    </row>
    <row r="145" s="1" customFormat="1" ht="24" customHeight="1">
      <c r="B145" s="37"/>
      <c r="C145" s="222" t="s">
        <v>296</v>
      </c>
      <c r="D145" s="222" t="s">
        <v>130</v>
      </c>
      <c r="E145" s="223" t="s">
        <v>297</v>
      </c>
      <c r="F145" s="224" t="s">
        <v>298</v>
      </c>
      <c r="G145" s="225" t="s">
        <v>133</v>
      </c>
      <c r="H145" s="226">
        <v>6631</v>
      </c>
      <c r="I145" s="227"/>
      <c r="J145" s="228">
        <f>ROUND(I145*H145,2)</f>
        <v>0</v>
      </c>
      <c r="K145" s="224" t="s">
        <v>223</v>
      </c>
      <c r="L145" s="42"/>
      <c r="M145" s="229" t="s">
        <v>1</v>
      </c>
      <c r="N145" s="230" t="s">
        <v>42</v>
      </c>
      <c r="O145" s="85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AR145" s="233" t="s">
        <v>134</v>
      </c>
      <c r="AT145" s="233" t="s">
        <v>130</v>
      </c>
      <c r="AU145" s="233" t="s">
        <v>87</v>
      </c>
      <c r="AY145" s="16" t="s">
        <v>126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6" t="s">
        <v>85</v>
      </c>
      <c r="BK145" s="234">
        <f>ROUND(I145*H145,2)</f>
        <v>0</v>
      </c>
      <c r="BL145" s="16" t="s">
        <v>134</v>
      </c>
      <c r="BM145" s="233" t="s">
        <v>299</v>
      </c>
    </row>
    <row r="146" s="11" customFormat="1" ht="22.8" customHeight="1">
      <c r="B146" s="206"/>
      <c r="C146" s="207"/>
      <c r="D146" s="208" t="s">
        <v>76</v>
      </c>
      <c r="E146" s="220" t="s">
        <v>300</v>
      </c>
      <c r="F146" s="220" t="s">
        <v>301</v>
      </c>
      <c r="G146" s="207"/>
      <c r="H146" s="207"/>
      <c r="I146" s="210"/>
      <c r="J146" s="221">
        <f>BK146</f>
        <v>0</v>
      </c>
      <c r="K146" s="207"/>
      <c r="L146" s="212"/>
      <c r="M146" s="213"/>
      <c r="N146" s="214"/>
      <c r="O146" s="214"/>
      <c r="P146" s="215">
        <f>P147</f>
        <v>0</v>
      </c>
      <c r="Q146" s="214"/>
      <c r="R146" s="215">
        <f>R147</f>
        <v>0</v>
      </c>
      <c r="S146" s="214"/>
      <c r="T146" s="216">
        <f>T147</f>
        <v>0</v>
      </c>
      <c r="AR146" s="217" t="s">
        <v>85</v>
      </c>
      <c r="AT146" s="218" t="s">
        <v>76</v>
      </c>
      <c r="AU146" s="218" t="s">
        <v>85</v>
      </c>
      <c r="AY146" s="217" t="s">
        <v>126</v>
      </c>
      <c r="BK146" s="219">
        <f>BK147</f>
        <v>0</v>
      </c>
    </row>
    <row r="147" s="1" customFormat="1" ht="24" customHeight="1">
      <c r="B147" s="37"/>
      <c r="C147" s="222" t="s">
        <v>302</v>
      </c>
      <c r="D147" s="222" t="s">
        <v>130</v>
      </c>
      <c r="E147" s="223" t="s">
        <v>303</v>
      </c>
      <c r="F147" s="224" t="s">
        <v>304</v>
      </c>
      <c r="G147" s="225" t="s">
        <v>305</v>
      </c>
      <c r="H147" s="226">
        <v>0.0040000000000000001</v>
      </c>
      <c r="I147" s="227"/>
      <c r="J147" s="228">
        <f>ROUND(I147*H147,2)</f>
        <v>0</v>
      </c>
      <c r="K147" s="224" t="s">
        <v>223</v>
      </c>
      <c r="L147" s="42"/>
      <c r="M147" s="263" t="s">
        <v>1</v>
      </c>
      <c r="N147" s="264" t="s">
        <v>42</v>
      </c>
      <c r="O147" s="261"/>
      <c r="P147" s="265">
        <f>O147*H147</f>
        <v>0</v>
      </c>
      <c r="Q147" s="265">
        <v>0</v>
      </c>
      <c r="R147" s="265">
        <f>Q147*H147</f>
        <v>0</v>
      </c>
      <c r="S147" s="265">
        <v>0</v>
      </c>
      <c r="T147" s="266">
        <f>S147*H147</f>
        <v>0</v>
      </c>
      <c r="AR147" s="233" t="s">
        <v>134</v>
      </c>
      <c r="AT147" s="233" t="s">
        <v>130</v>
      </c>
      <c r="AU147" s="233" t="s">
        <v>87</v>
      </c>
      <c r="AY147" s="16" t="s">
        <v>126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6" t="s">
        <v>85</v>
      </c>
      <c r="BK147" s="234">
        <f>ROUND(I147*H147,2)</f>
        <v>0</v>
      </c>
      <c r="BL147" s="16" t="s">
        <v>134</v>
      </c>
      <c r="BM147" s="233" t="s">
        <v>306</v>
      </c>
    </row>
    <row r="148" s="1" customFormat="1" ht="6.96" customHeight="1">
      <c r="B148" s="60"/>
      <c r="C148" s="61"/>
      <c r="D148" s="61"/>
      <c r="E148" s="61"/>
      <c r="F148" s="61"/>
      <c r="G148" s="61"/>
      <c r="H148" s="61"/>
      <c r="I148" s="172"/>
      <c r="J148" s="61"/>
      <c r="K148" s="61"/>
      <c r="L148" s="42"/>
    </row>
  </sheetData>
  <sheetProtection sheet="1" autoFilter="0" formatColumns="0" formatRows="0" objects="1" scenarios="1" spinCount="100000" saltValue="DOXbGisWpb42VE17ca4yOLgaqbL2CAvj/PY94u933DlPdFhJ2m+FP0KMtww7nlvajSxEb2wdvswxYhHZUKgzPw==" hashValue="RydmZW1bfOSY3l2CYxkInwIGieHZjyRFktW/RbQdTxK3ATLzOpve+XDN4galHBj9wJXcTx0EW6gf7nu41Z7lsw==" algorithmName="SHA-512" password="CC35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  <c r="AZ2" s="267" t="s">
        <v>307</v>
      </c>
      <c r="BA2" s="267" t="s">
        <v>1</v>
      </c>
      <c r="BB2" s="267" t="s">
        <v>1</v>
      </c>
      <c r="BC2" s="267" t="s">
        <v>308</v>
      </c>
      <c r="BD2" s="267" t="s">
        <v>87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87</v>
      </c>
      <c r="AZ3" s="267" t="s">
        <v>309</v>
      </c>
      <c r="BA3" s="267" t="s">
        <v>1</v>
      </c>
      <c r="BB3" s="267" t="s">
        <v>1</v>
      </c>
      <c r="BC3" s="267" t="s">
        <v>310</v>
      </c>
      <c r="BD3" s="267" t="s">
        <v>87</v>
      </c>
    </row>
    <row r="4" ht="24.96" customHeight="1">
      <c r="B4" s="19"/>
      <c r="D4" s="134" t="s">
        <v>97</v>
      </c>
      <c r="L4" s="19"/>
      <c r="M4" s="135" t="s">
        <v>10</v>
      </c>
      <c r="AT4" s="16" t="s">
        <v>4</v>
      </c>
      <c r="AZ4" s="267" t="s">
        <v>311</v>
      </c>
      <c r="BA4" s="267" t="s">
        <v>1</v>
      </c>
      <c r="BB4" s="267" t="s">
        <v>1</v>
      </c>
      <c r="BC4" s="267" t="s">
        <v>312</v>
      </c>
      <c r="BD4" s="267" t="s">
        <v>87</v>
      </c>
    </row>
    <row r="5" ht="6.96" customHeight="1">
      <c r="B5" s="19"/>
      <c r="L5" s="19"/>
      <c r="AZ5" s="267" t="s">
        <v>313</v>
      </c>
      <c r="BA5" s="267" t="s">
        <v>1</v>
      </c>
      <c r="BB5" s="267" t="s">
        <v>1</v>
      </c>
      <c r="BC5" s="267" t="s">
        <v>314</v>
      </c>
      <c r="BD5" s="267" t="s">
        <v>87</v>
      </c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Cyklostezka Brno-Jinačovice-Kuřim, úsek R1</v>
      </c>
      <c r="F7" s="136"/>
      <c r="G7" s="136"/>
      <c r="H7" s="136"/>
      <c r="L7" s="19"/>
    </row>
    <row r="8" s="1" customFormat="1" ht="12" customHeight="1">
      <c r="B8" s="42"/>
      <c r="D8" s="136" t="s">
        <v>98</v>
      </c>
      <c r="I8" s="138"/>
      <c r="L8" s="42"/>
    </row>
    <row r="9" s="1" customFormat="1" ht="36.96" customHeight="1">
      <c r="B9" s="42"/>
      <c r="E9" s="139" t="s">
        <v>315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10. 5. 2021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31</v>
      </c>
      <c r="L20" s="42"/>
    </row>
    <row r="21" s="1" customFormat="1" ht="18" customHeight="1">
      <c r="B21" s="42"/>
      <c r="E21" s="140" t="s">
        <v>32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34</v>
      </c>
      <c r="I23" s="141" t="s">
        <v>25</v>
      </c>
      <c r="J23" s="140" t="s">
        <v>1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36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37</v>
      </c>
      <c r="I30" s="138"/>
      <c r="J30" s="148">
        <f>ROUND(J125,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39</v>
      </c>
      <c r="I32" s="150" t="s">
        <v>38</v>
      </c>
      <c r="J32" s="149" t="s">
        <v>40</v>
      </c>
      <c r="L32" s="42"/>
    </row>
    <row r="33" s="1" customFormat="1" ht="14.4" customHeight="1">
      <c r="B33" s="42"/>
      <c r="D33" s="151" t="s">
        <v>41</v>
      </c>
      <c r="E33" s="136" t="s">
        <v>42</v>
      </c>
      <c r="F33" s="152">
        <f>ROUND((SUM(BE125:BE275)),  2)</f>
        <v>0</v>
      </c>
      <c r="I33" s="153">
        <v>0.20999999999999999</v>
      </c>
      <c r="J33" s="152">
        <f>ROUND(((SUM(BE125:BE275))*I33),  2)</f>
        <v>0</v>
      </c>
      <c r="L33" s="42"/>
    </row>
    <row r="34" s="1" customFormat="1" ht="14.4" customHeight="1">
      <c r="B34" s="42"/>
      <c r="E34" s="136" t="s">
        <v>43</v>
      </c>
      <c r="F34" s="152">
        <f>ROUND((SUM(BF125:BF275)),  2)</f>
        <v>0</v>
      </c>
      <c r="I34" s="153">
        <v>0.14999999999999999</v>
      </c>
      <c r="J34" s="152">
        <f>ROUND(((SUM(BF125:BF275))*I34),  2)</f>
        <v>0</v>
      </c>
      <c r="L34" s="42"/>
    </row>
    <row r="35" hidden="1" s="1" customFormat="1" ht="14.4" customHeight="1">
      <c r="B35" s="42"/>
      <c r="E35" s="136" t="s">
        <v>44</v>
      </c>
      <c r="F35" s="152">
        <f>ROUND((SUM(BG125:BG275)),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45</v>
      </c>
      <c r="F36" s="152">
        <f>ROUND((SUM(BH125:BH275)),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46</v>
      </c>
      <c r="F37" s="152">
        <f>ROUND((SUM(BI125:BI275)),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54</v>
      </c>
      <c r="E65" s="163"/>
      <c r="F65" s="163"/>
      <c r="G65" s="162" t="s">
        <v>55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100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Cyklostezka Brno-Jinačovice-Kuřim, úsek R1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98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101 - Účelová komunikace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10. 5. 2021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Jihomoravský kraj</v>
      </c>
      <c r="G91" s="38"/>
      <c r="H91" s="38"/>
      <c r="I91" s="141" t="s">
        <v>30</v>
      </c>
      <c r="J91" s="35" t="str">
        <f>E21</f>
        <v>Ing. Adolf Jebavý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34</v>
      </c>
      <c r="J92" s="35" t="str">
        <f>E24</f>
        <v>Nela Kolková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101</v>
      </c>
      <c r="D94" s="178"/>
      <c r="E94" s="178"/>
      <c r="F94" s="178"/>
      <c r="G94" s="178"/>
      <c r="H94" s="178"/>
      <c r="I94" s="179"/>
      <c r="J94" s="180" t="s">
        <v>102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103</v>
      </c>
      <c r="D96" s="38"/>
      <c r="E96" s="38"/>
      <c r="F96" s="38"/>
      <c r="G96" s="38"/>
      <c r="H96" s="38"/>
      <c r="I96" s="138"/>
      <c r="J96" s="104">
        <f>J125</f>
        <v>0</v>
      </c>
      <c r="K96" s="38"/>
      <c r="L96" s="42"/>
      <c r="AU96" s="16" t="s">
        <v>104</v>
      </c>
    </row>
    <row r="97" s="8" customFormat="1" ht="24.96" customHeight="1">
      <c r="B97" s="182"/>
      <c r="C97" s="183"/>
      <c r="D97" s="184" t="s">
        <v>105</v>
      </c>
      <c r="E97" s="185"/>
      <c r="F97" s="185"/>
      <c r="G97" s="185"/>
      <c r="H97" s="185"/>
      <c r="I97" s="186"/>
      <c r="J97" s="187">
        <f>J126</f>
        <v>0</v>
      </c>
      <c r="K97" s="183"/>
      <c r="L97" s="188"/>
    </row>
    <row r="98" s="9" customFormat="1" ht="19.92" customHeight="1">
      <c r="B98" s="189"/>
      <c r="C98" s="190"/>
      <c r="D98" s="191" t="s">
        <v>218</v>
      </c>
      <c r="E98" s="192"/>
      <c r="F98" s="192"/>
      <c r="G98" s="192"/>
      <c r="H98" s="192"/>
      <c r="I98" s="193"/>
      <c r="J98" s="194">
        <f>J127</f>
        <v>0</v>
      </c>
      <c r="K98" s="190"/>
      <c r="L98" s="195"/>
    </row>
    <row r="99" s="9" customFormat="1" ht="19.92" customHeight="1">
      <c r="B99" s="189"/>
      <c r="C99" s="190"/>
      <c r="D99" s="191" t="s">
        <v>316</v>
      </c>
      <c r="E99" s="192"/>
      <c r="F99" s="192"/>
      <c r="G99" s="192"/>
      <c r="H99" s="192"/>
      <c r="I99" s="193"/>
      <c r="J99" s="194">
        <f>J172</f>
        <v>0</v>
      </c>
      <c r="K99" s="190"/>
      <c r="L99" s="195"/>
    </row>
    <row r="100" s="9" customFormat="1" ht="14.88" customHeight="1">
      <c r="B100" s="189"/>
      <c r="C100" s="190"/>
      <c r="D100" s="191" t="s">
        <v>317</v>
      </c>
      <c r="E100" s="192"/>
      <c r="F100" s="192"/>
      <c r="G100" s="192"/>
      <c r="H100" s="192"/>
      <c r="I100" s="193"/>
      <c r="J100" s="194">
        <f>J173</f>
        <v>0</v>
      </c>
      <c r="K100" s="190"/>
      <c r="L100" s="195"/>
    </row>
    <row r="101" s="9" customFormat="1" ht="19.92" customHeight="1">
      <c r="B101" s="189"/>
      <c r="C101" s="190"/>
      <c r="D101" s="191" t="s">
        <v>318</v>
      </c>
      <c r="E101" s="192"/>
      <c r="F101" s="192"/>
      <c r="G101" s="192"/>
      <c r="H101" s="192"/>
      <c r="I101" s="193"/>
      <c r="J101" s="194">
        <f>J194</f>
        <v>0</v>
      </c>
      <c r="K101" s="190"/>
      <c r="L101" s="195"/>
    </row>
    <row r="102" s="9" customFormat="1" ht="19.92" customHeight="1">
      <c r="B102" s="189"/>
      <c r="C102" s="190"/>
      <c r="D102" s="191" t="s">
        <v>106</v>
      </c>
      <c r="E102" s="192"/>
      <c r="F102" s="192"/>
      <c r="G102" s="192"/>
      <c r="H102" s="192"/>
      <c r="I102" s="193"/>
      <c r="J102" s="194">
        <f>J211</f>
        <v>0</v>
      </c>
      <c r="K102" s="190"/>
      <c r="L102" s="195"/>
    </row>
    <row r="103" s="9" customFormat="1" ht="19.92" customHeight="1">
      <c r="B103" s="189"/>
      <c r="C103" s="190"/>
      <c r="D103" s="191" t="s">
        <v>319</v>
      </c>
      <c r="E103" s="192"/>
      <c r="F103" s="192"/>
      <c r="G103" s="192"/>
      <c r="H103" s="192"/>
      <c r="I103" s="193"/>
      <c r="J103" s="194">
        <f>J250</f>
        <v>0</v>
      </c>
      <c r="K103" s="190"/>
      <c r="L103" s="195"/>
    </row>
    <row r="104" s="9" customFormat="1" ht="19.92" customHeight="1">
      <c r="B104" s="189"/>
      <c r="C104" s="190"/>
      <c r="D104" s="191" t="s">
        <v>320</v>
      </c>
      <c r="E104" s="192"/>
      <c r="F104" s="192"/>
      <c r="G104" s="192"/>
      <c r="H104" s="192"/>
      <c r="I104" s="193"/>
      <c r="J104" s="194">
        <f>J265</f>
        <v>0</v>
      </c>
      <c r="K104" s="190"/>
      <c r="L104" s="195"/>
    </row>
    <row r="105" s="9" customFormat="1" ht="19.92" customHeight="1">
      <c r="B105" s="189"/>
      <c r="C105" s="190"/>
      <c r="D105" s="191" t="s">
        <v>219</v>
      </c>
      <c r="E105" s="192"/>
      <c r="F105" s="192"/>
      <c r="G105" s="192"/>
      <c r="H105" s="192"/>
      <c r="I105" s="193"/>
      <c r="J105" s="194">
        <f>J274</f>
        <v>0</v>
      </c>
      <c r="K105" s="190"/>
      <c r="L105" s="195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38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72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75"/>
      <c r="J111" s="63"/>
      <c r="K111" s="63"/>
      <c r="L111" s="42"/>
    </row>
    <row r="112" s="1" customFormat="1" ht="24.96" customHeight="1">
      <c r="B112" s="37"/>
      <c r="C112" s="22" t="s">
        <v>111</v>
      </c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6.5" customHeight="1">
      <c r="B115" s="37"/>
      <c r="C115" s="38"/>
      <c r="D115" s="38"/>
      <c r="E115" s="176" t="str">
        <f>E7</f>
        <v>Cyklostezka Brno-Jinačovice-Kuřim, úsek R1</v>
      </c>
      <c r="F115" s="31"/>
      <c r="G115" s="31"/>
      <c r="H115" s="31"/>
      <c r="I115" s="138"/>
      <c r="J115" s="38"/>
      <c r="K115" s="38"/>
      <c r="L115" s="42"/>
    </row>
    <row r="116" s="1" customFormat="1" ht="12" customHeight="1">
      <c r="B116" s="37"/>
      <c r="C116" s="31" t="s">
        <v>98</v>
      </c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16.5" customHeight="1">
      <c r="B117" s="37"/>
      <c r="C117" s="38"/>
      <c r="D117" s="38"/>
      <c r="E117" s="70" t="str">
        <f>E9</f>
        <v>SO 101 - Účelová komunikace</v>
      </c>
      <c r="F117" s="38"/>
      <c r="G117" s="38"/>
      <c r="H117" s="38"/>
      <c r="I117" s="13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38"/>
      <c r="J118" s="38"/>
      <c r="K118" s="38"/>
      <c r="L118" s="42"/>
    </row>
    <row r="119" s="1" customFormat="1" ht="12" customHeight="1">
      <c r="B119" s="37"/>
      <c r="C119" s="31" t="s">
        <v>20</v>
      </c>
      <c r="D119" s="38"/>
      <c r="E119" s="38"/>
      <c r="F119" s="26" t="str">
        <f>F12</f>
        <v xml:space="preserve"> </v>
      </c>
      <c r="G119" s="38"/>
      <c r="H119" s="38"/>
      <c r="I119" s="141" t="s">
        <v>22</v>
      </c>
      <c r="J119" s="73" t="str">
        <f>IF(J12="","",J12)</f>
        <v>10. 5. 2021</v>
      </c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38"/>
      <c r="J120" s="38"/>
      <c r="K120" s="38"/>
      <c r="L120" s="42"/>
    </row>
    <row r="121" s="1" customFormat="1" ht="15.15" customHeight="1">
      <c r="B121" s="37"/>
      <c r="C121" s="31" t="s">
        <v>24</v>
      </c>
      <c r="D121" s="38"/>
      <c r="E121" s="38"/>
      <c r="F121" s="26" t="str">
        <f>E15</f>
        <v>Jihomoravský kraj</v>
      </c>
      <c r="G121" s="38"/>
      <c r="H121" s="38"/>
      <c r="I121" s="141" t="s">
        <v>30</v>
      </c>
      <c r="J121" s="35" t="str">
        <f>E21</f>
        <v>Ing. Adolf Jebavý</v>
      </c>
      <c r="K121" s="38"/>
      <c r="L121" s="42"/>
    </row>
    <row r="122" s="1" customFormat="1" ht="15.15" customHeight="1">
      <c r="B122" s="37"/>
      <c r="C122" s="31" t="s">
        <v>28</v>
      </c>
      <c r="D122" s="38"/>
      <c r="E122" s="38"/>
      <c r="F122" s="26" t="str">
        <f>IF(E18="","",E18)</f>
        <v>Vyplň údaj</v>
      </c>
      <c r="G122" s="38"/>
      <c r="H122" s="38"/>
      <c r="I122" s="141" t="s">
        <v>34</v>
      </c>
      <c r="J122" s="35" t="str">
        <f>E24</f>
        <v>Nela Kolková</v>
      </c>
      <c r="K122" s="38"/>
      <c r="L122" s="42"/>
    </row>
    <row r="123" s="1" customFormat="1" ht="10.32" customHeight="1">
      <c r="B123" s="37"/>
      <c r="C123" s="38"/>
      <c r="D123" s="38"/>
      <c r="E123" s="38"/>
      <c r="F123" s="38"/>
      <c r="G123" s="38"/>
      <c r="H123" s="38"/>
      <c r="I123" s="138"/>
      <c r="J123" s="38"/>
      <c r="K123" s="38"/>
      <c r="L123" s="42"/>
    </row>
    <row r="124" s="10" customFormat="1" ht="29.28" customHeight="1">
      <c r="B124" s="196"/>
      <c r="C124" s="197" t="s">
        <v>112</v>
      </c>
      <c r="D124" s="198" t="s">
        <v>62</v>
      </c>
      <c r="E124" s="198" t="s">
        <v>58</v>
      </c>
      <c r="F124" s="198" t="s">
        <v>59</v>
      </c>
      <c r="G124" s="198" t="s">
        <v>113</v>
      </c>
      <c r="H124" s="198" t="s">
        <v>114</v>
      </c>
      <c r="I124" s="199" t="s">
        <v>115</v>
      </c>
      <c r="J124" s="198" t="s">
        <v>102</v>
      </c>
      <c r="K124" s="200" t="s">
        <v>116</v>
      </c>
      <c r="L124" s="201"/>
      <c r="M124" s="94" t="s">
        <v>1</v>
      </c>
      <c r="N124" s="95" t="s">
        <v>41</v>
      </c>
      <c r="O124" s="95" t="s">
        <v>117</v>
      </c>
      <c r="P124" s="95" t="s">
        <v>118</v>
      </c>
      <c r="Q124" s="95" t="s">
        <v>119</v>
      </c>
      <c r="R124" s="95" t="s">
        <v>120</v>
      </c>
      <c r="S124" s="95" t="s">
        <v>121</v>
      </c>
      <c r="T124" s="96" t="s">
        <v>122</v>
      </c>
    </row>
    <row r="125" s="1" customFormat="1" ht="22.8" customHeight="1">
      <c r="B125" s="37"/>
      <c r="C125" s="101" t="s">
        <v>123</v>
      </c>
      <c r="D125" s="38"/>
      <c r="E125" s="38"/>
      <c r="F125" s="38"/>
      <c r="G125" s="38"/>
      <c r="H125" s="38"/>
      <c r="I125" s="138"/>
      <c r="J125" s="202">
        <f>BK125</f>
        <v>0</v>
      </c>
      <c r="K125" s="38"/>
      <c r="L125" s="42"/>
      <c r="M125" s="97"/>
      <c r="N125" s="98"/>
      <c r="O125" s="98"/>
      <c r="P125" s="203">
        <f>P126</f>
        <v>0</v>
      </c>
      <c r="Q125" s="98"/>
      <c r="R125" s="203">
        <f>R126</f>
        <v>13665.784948109998</v>
      </c>
      <c r="S125" s="98"/>
      <c r="T125" s="204">
        <f>T126</f>
        <v>292.73214999999999</v>
      </c>
      <c r="AT125" s="16" t="s">
        <v>76</v>
      </c>
      <c r="AU125" s="16" t="s">
        <v>104</v>
      </c>
      <c r="BK125" s="205">
        <f>BK126</f>
        <v>0</v>
      </c>
    </row>
    <row r="126" s="11" customFormat="1" ht="25.92" customHeight="1">
      <c r="B126" s="206"/>
      <c r="C126" s="207"/>
      <c r="D126" s="208" t="s">
        <v>76</v>
      </c>
      <c r="E126" s="209" t="s">
        <v>124</v>
      </c>
      <c r="F126" s="209" t="s">
        <v>125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P127+P172+P194+P211+P250+P265+P274</f>
        <v>0</v>
      </c>
      <c r="Q126" s="214"/>
      <c r="R126" s="215">
        <f>R127+R172+R194+R211+R250+R265+R274</f>
        <v>13665.784948109998</v>
      </c>
      <c r="S126" s="214"/>
      <c r="T126" s="216">
        <f>T127+T172+T194+T211+T250+T265+T274</f>
        <v>292.73214999999999</v>
      </c>
      <c r="AR126" s="217" t="s">
        <v>85</v>
      </c>
      <c r="AT126" s="218" t="s">
        <v>76</v>
      </c>
      <c r="AU126" s="218" t="s">
        <v>77</v>
      </c>
      <c r="AY126" s="217" t="s">
        <v>126</v>
      </c>
      <c r="BK126" s="219">
        <f>BK127+BK172+BK194+BK211+BK250+BK265+BK274</f>
        <v>0</v>
      </c>
    </row>
    <row r="127" s="11" customFormat="1" ht="22.8" customHeight="1">
      <c r="B127" s="206"/>
      <c r="C127" s="207"/>
      <c r="D127" s="208" t="s">
        <v>76</v>
      </c>
      <c r="E127" s="220" t="s">
        <v>85</v>
      </c>
      <c r="F127" s="220" t="s">
        <v>220</v>
      </c>
      <c r="G127" s="207"/>
      <c r="H127" s="207"/>
      <c r="I127" s="210"/>
      <c r="J127" s="221">
        <f>BK127</f>
        <v>0</v>
      </c>
      <c r="K127" s="207"/>
      <c r="L127" s="212"/>
      <c r="M127" s="213"/>
      <c r="N127" s="214"/>
      <c r="O127" s="214"/>
      <c r="P127" s="215">
        <f>SUM(P128:P171)</f>
        <v>0</v>
      </c>
      <c r="Q127" s="214"/>
      <c r="R127" s="215">
        <f>SUM(R128:R171)</f>
        <v>2083.1419350000001</v>
      </c>
      <c r="S127" s="214"/>
      <c r="T127" s="216">
        <f>SUM(T128:T171)</f>
        <v>292.73214999999999</v>
      </c>
      <c r="AR127" s="217" t="s">
        <v>85</v>
      </c>
      <c r="AT127" s="218" t="s">
        <v>76</v>
      </c>
      <c r="AU127" s="218" t="s">
        <v>85</v>
      </c>
      <c r="AY127" s="217" t="s">
        <v>126</v>
      </c>
      <c r="BK127" s="219">
        <f>SUM(BK128:BK171)</f>
        <v>0</v>
      </c>
    </row>
    <row r="128" s="1" customFormat="1" ht="60" customHeight="1">
      <c r="B128" s="37"/>
      <c r="C128" s="222" t="s">
        <v>85</v>
      </c>
      <c r="D128" s="222" t="s">
        <v>130</v>
      </c>
      <c r="E128" s="223" t="s">
        <v>321</v>
      </c>
      <c r="F128" s="224" t="s">
        <v>322</v>
      </c>
      <c r="G128" s="225" t="s">
        <v>133</v>
      </c>
      <c r="H128" s="226">
        <v>395</v>
      </c>
      <c r="I128" s="227"/>
      <c r="J128" s="228">
        <f>ROUND(I128*H128,2)</f>
        <v>0</v>
      </c>
      <c r="K128" s="224" t="s">
        <v>223</v>
      </c>
      <c r="L128" s="42"/>
      <c r="M128" s="229" t="s">
        <v>1</v>
      </c>
      <c r="N128" s="230" t="s">
        <v>42</v>
      </c>
      <c r="O128" s="85"/>
      <c r="P128" s="231">
        <f>O128*H128</f>
        <v>0</v>
      </c>
      <c r="Q128" s="231">
        <v>0</v>
      </c>
      <c r="R128" s="231">
        <f>Q128*H128</f>
        <v>0</v>
      </c>
      <c r="S128" s="231">
        <v>0.63</v>
      </c>
      <c r="T128" s="232">
        <f>S128*H128</f>
        <v>248.84999999999999</v>
      </c>
      <c r="AR128" s="233" t="s">
        <v>134</v>
      </c>
      <c r="AT128" s="233" t="s">
        <v>130</v>
      </c>
      <c r="AU128" s="233" t="s">
        <v>87</v>
      </c>
      <c r="AY128" s="16" t="s">
        <v>126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6" t="s">
        <v>85</v>
      </c>
      <c r="BK128" s="234">
        <f>ROUND(I128*H128,2)</f>
        <v>0</v>
      </c>
      <c r="BL128" s="16" t="s">
        <v>134</v>
      </c>
      <c r="BM128" s="233" t="s">
        <v>323</v>
      </c>
    </row>
    <row r="129" s="12" customFormat="1">
      <c r="B129" s="235"/>
      <c r="C129" s="236"/>
      <c r="D129" s="237" t="s">
        <v>136</v>
      </c>
      <c r="E129" s="238" t="s">
        <v>1</v>
      </c>
      <c r="F129" s="239" t="s">
        <v>324</v>
      </c>
      <c r="G129" s="236"/>
      <c r="H129" s="240">
        <v>395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136</v>
      </c>
      <c r="AU129" s="246" t="s">
        <v>87</v>
      </c>
      <c r="AV129" s="12" t="s">
        <v>87</v>
      </c>
      <c r="AW129" s="12" t="s">
        <v>33</v>
      </c>
      <c r="AX129" s="12" t="s">
        <v>85</v>
      </c>
      <c r="AY129" s="246" t="s">
        <v>126</v>
      </c>
    </row>
    <row r="130" s="1" customFormat="1" ht="60" customHeight="1">
      <c r="B130" s="37"/>
      <c r="C130" s="222" t="s">
        <v>87</v>
      </c>
      <c r="D130" s="222" t="s">
        <v>130</v>
      </c>
      <c r="E130" s="223" t="s">
        <v>325</v>
      </c>
      <c r="F130" s="224" t="s">
        <v>326</v>
      </c>
      <c r="G130" s="225" t="s">
        <v>133</v>
      </c>
      <c r="H130" s="226">
        <v>18.225000000000001</v>
      </c>
      <c r="I130" s="227"/>
      <c r="J130" s="228">
        <f>ROUND(I130*H130,2)</f>
        <v>0</v>
      </c>
      <c r="K130" s="224" t="s">
        <v>223</v>
      </c>
      <c r="L130" s="42"/>
      <c r="M130" s="229" t="s">
        <v>1</v>
      </c>
      <c r="N130" s="230" t="s">
        <v>42</v>
      </c>
      <c r="O130" s="85"/>
      <c r="P130" s="231">
        <f>O130*H130</f>
        <v>0</v>
      </c>
      <c r="Q130" s="231">
        <v>0</v>
      </c>
      <c r="R130" s="231">
        <f>Q130*H130</f>
        <v>0</v>
      </c>
      <c r="S130" s="231">
        <v>0.28999999999999998</v>
      </c>
      <c r="T130" s="232">
        <f>S130*H130</f>
        <v>5.2852500000000004</v>
      </c>
      <c r="AR130" s="233" t="s">
        <v>134</v>
      </c>
      <c r="AT130" s="233" t="s">
        <v>130</v>
      </c>
      <c r="AU130" s="233" t="s">
        <v>87</v>
      </c>
      <c r="AY130" s="16" t="s">
        <v>126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6" t="s">
        <v>85</v>
      </c>
      <c r="BK130" s="234">
        <f>ROUND(I130*H130,2)</f>
        <v>0</v>
      </c>
      <c r="BL130" s="16" t="s">
        <v>134</v>
      </c>
      <c r="BM130" s="233" t="s">
        <v>327</v>
      </c>
    </row>
    <row r="131" s="12" customFormat="1">
      <c r="B131" s="235"/>
      <c r="C131" s="236"/>
      <c r="D131" s="237" t="s">
        <v>136</v>
      </c>
      <c r="E131" s="238" t="s">
        <v>1</v>
      </c>
      <c r="F131" s="239" t="s">
        <v>328</v>
      </c>
      <c r="G131" s="236"/>
      <c r="H131" s="240">
        <v>18.225000000000001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136</v>
      </c>
      <c r="AU131" s="246" t="s">
        <v>87</v>
      </c>
      <c r="AV131" s="12" t="s">
        <v>87</v>
      </c>
      <c r="AW131" s="12" t="s">
        <v>33</v>
      </c>
      <c r="AX131" s="12" t="s">
        <v>85</v>
      </c>
      <c r="AY131" s="246" t="s">
        <v>126</v>
      </c>
    </row>
    <row r="132" s="1" customFormat="1" ht="48" customHeight="1">
      <c r="B132" s="37"/>
      <c r="C132" s="222" t="s">
        <v>158</v>
      </c>
      <c r="D132" s="222" t="s">
        <v>130</v>
      </c>
      <c r="E132" s="223" t="s">
        <v>329</v>
      </c>
      <c r="F132" s="224" t="s">
        <v>330</v>
      </c>
      <c r="G132" s="225" t="s">
        <v>133</v>
      </c>
      <c r="H132" s="226">
        <v>24.300000000000001</v>
      </c>
      <c r="I132" s="227"/>
      <c r="J132" s="228">
        <f>ROUND(I132*H132,2)</f>
        <v>0</v>
      </c>
      <c r="K132" s="224" t="s">
        <v>223</v>
      </c>
      <c r="L132" s="42"/>
      <c r="M132" s="229" t="s">
        <v>1</v>
      </c>
      <c r="N132" s="230" t="s">
        <v>42</v>
      </c>
      <c r="O132" s="85"/>
      <c r="P132" s="231">
        <f>O132*H132</f>
        <v>0</v>
      </c>
      <c r="Q132" s="231">
        <v>0</v>
      </c>
      <c r="R132" s="231">
        <f>Q132*H132</f>
        <v>0</v>
      </c>
      <c r="S132" s="231">
        <v>0.098000000000000004</v>
      </c>
      <c r="T132" s="232">
        <f>S132*H132</f>
        <v>2.3814000000000002</v>
      </c>
      <c r="AR132" s="233" t="s">
        <v>134</v>
      </c>
      <c r="AT132" s="233" t="s">
        <v>130</v>
      </c>
      <c r="AU132" s="233" t="s">
        <v>87</v>
      </c>
      <c r="AY132" s="16" t="s">
        <v>126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85</v>
      </c>
      <c r="BK132" s="234">
        <f>ROUND(I132*H132,2)</f>
        <v>0</v>
      </c>
      <c r="BL132" s="16" t="s">
        <v>134</v>
      </c>
      <c r="BM132" s="233" t="s">
        <v>331</v>
      </c>
    </row>
    <row r="133" s="12" customFormat="1">
      <c r="B133" s="235"/>
      <c r="C133" s="236"/>
      <c r="D133" s="237" t="s">
        <v>136</v>
      </c>
      <c r="E133" s="238" t="s">
        <v>1</v>
      </c>
      <c r="F133" s="239" t="s">
        <v>332</v>
      </c>
      <c r="G133" s="236"/>
      <c r="H133" s="240">
        <v>24.300000000000001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136</v>
      </c>
      <c r="AU133" s="246" t="s">
        <v>87</v>
      </c>
      <c r="AV133" s="12" t="s">
        <v>87</v>
      </c>
      <c r="AW133" s="12" t="s">
        <v>33</v>
      </c>
      <c r="AX133" s="12" t="s">
        <v>85</v>
      </c>
      <c r="AY133" s="246" t="s">
        <v>126</v>
      </c>
    </row>
    <row r="134" s="1" customFormat="1" ht="48" customHeight="1">
      <c r="B134" s="37"/>
      <c r="C134" s="222" t="s">
        <v>134</v>
      </c>
      <c r="D134" s="222" t="s">
        <v>130</v>
      </c>
      <c r="E134" s="223" t="s">
        <v>333</v>
      </c>
      <c r="F134" s="224" t="s">
        <v>334</v>
      </c>
      <c r="G134" s="225" t="s">
        <v>133</v>
      </c>
      <c r="H134" s="226">
        <v>42.524999999999999</v>
      </c>
      <c r="I134" s="227"/>
      <c r="J134" s="228">
        <f>ROUND(I134*H134,2)</f>
        <v>0</v>
      </c>
      <c r="K134" s="224" t="s">
        <v>223</v>
      </c>
      <c r="L134" s="42"/>
      <c r="M134" s="229" t="s">
        <v>1</v>
      </c>
      <c r="N134" s="230" t="s">
        <v>42</v>
      </c>
      <c r="O134" s="85"/>
      <c r="P134" s="231">
        <f>O134*H134</f>
        <v>0</v>
      </c>
      <c r="Q134" s="231">
        <v>0</v>
      </c>
      <c r="R134" s="231">
        <f>Q134*H134</f>
        <v>0</v>
      </c>
      <c r="S134" s="231">
        <v>0.22</v>
      </c>
      <c r="T134" s="232">
        <f>S134*H134</f>
        <v>9.3554999999999993</v>
      </c>
      <c r="AR134" s="233" t="s">
        <v>134</v>
      </c>
      <c r="AT134" s="233" t="s">
        <v>130</v>
      </c>
      <c r="AU134" s="233" t="s">
        <v>87</v>
      </c>
      <c r="AY134" s="16" t="s">
        <v>126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6" t="s">
        <v>85</v>
      </c>
      <c r="BK134" s="234">
        <f>ROUND(I134*H134,2)</f>
        <v>0</v>
      </c>
      <c r="BL134" s="16" t="s">
        <v>134</v>
      </c>
      <c r="BM134" s="233" t="s">
        <v>335</v>
      </c>
    </row>
    <row r="135" s="12" customFormat="1">
      <c r="B135" s="235"/>
      <c r="C135" s="236"/>
      <c r="D135" s="237" t="s">
        <v>136</v>
      </c>
      <c r="E135" s="238" t="s">
        <v>1</v>
      </c>
      <c r="F135" s="239" t="s">
        <v>336</v>
      </c>
      <c r="G135" s="236"/>
      <c r="H135" s="240">
        <v>42.524999999999999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136</v>
      </c>
      <c r="AU135" s="246" t="s">
        <v>87</v>
      </c>
      <c r="AV135" s="12" t="s">
        <v>87</v>
      </c>
      <c r="AW135" s="12" t="s">
        <v>33</v>
      </c>
      <c r="AX135" s="12" t="s">
        <v>85</v>
      </c>
      <c r="AY135" s="246" t="s">
        <v>126</v>
      </c>
    </row>
    <row r="136" s="1" customFormat="1" ht="48" customHeight="1">
      <c r="B136" s="37"/>
      <c r="C136" s="222" t="s">
        <v>127</v>
      </c>
      <c r="D136" s="222" t="s">
        <v>130</v>
      </c>
      <c r="E136" s="223" t="s">
        <v>337</v>
      </c>
      <c r="F136" s="224" t="s">
        <v>338</v>
      </c>
      <c r="G136" s="225" t="s">
        <v>133</v>
      </c>
      <c r="H136" s="226">
        <v>85</v>
      </c>
      <c r="I136" s="227"/>
      <c r="J136" s="228">
        <f>ROUND(I136*H136,2)</f>
        <v>0</v>
      </c>
      <c r="K136" s="224" t="s">
        <v>223</v>
      </c>
      <c r="L136" s="42"/>
      <c r="M136" s="229" t="s">
        <v>1</v>
      </c>
      <c r="N136" s="230" t="s">
        <v>42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0.316</v>
      </c>
      <c r="T136" s="232">
        <f>S136*H136</f>
        <v>26.859999999999999</v>
      </c>
      <c r="AR136" s="233" t="s">
        <v>134</v>
      </c>
      <c r="AT136" s="233" t="s">
        <v>130</v>
      </c>
      <c r="AU136" s="233" t="s">
        <v>87</v>
      </c>
      <c r="AY136" s="16" t="s">
        <v>126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85</v>
      </c>
      <c r="BK136" s="234">
        <f>ROUND(I136*H136,2)</f>
        <v>0</v>
      </c>
      <c r="BL136" s="16" t="s">
        <v>134</v>
      </c>
      <c r="BM136" s="233" t="s">
        <v>339</v>
      </c>
    </row>
    <row r="137" s="12" customFormat="1">
      <c r="B137" s="235"/>
      <c r="C137" s="236"/>
      <c r="D137" s="237" t="s">
        <v>136</v>
      </c>
      <c r="E137" s="238" t="s">
        <v>1</v>
      </c>
      <c r="F137" s="239" t="s">
        <v>340</v>
      </c>
      <c r="G137" s="236"/>
      <c r="H137" s="240">
        <v>85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136</v>
      </c>
      <c r="AU137" s="246" t="s">
        <v>87</v>
      </c>
      <c r="AV137" s="12" t="s">
        <v>87</v>
      </c>
      <c r="AW137" s="12" t="s">
        <v>33</v>
      </c>
      <c r="AX137" s="12" t="s">
        <v>85</v>
      </c>
      <c r="AY137" s="246" t="s">
        <v>126</v>
      </c>
    </row>
    <row r="138" s="1" customFormat="1" ht="48" customHeight="1">
      <c r="B138" s="37"/>
      <c r="C138" s="222" t="s">
        <v>172</v>
      </c>
      <c r="D138" s="222" t="s">
        <v>130</v>
      </c>
      <c r="E138" s="223" t="s">
        <v>341</v>
      </c>
      <c r="F138" s="224" t="s">
        <v>342</v>
      </c>
      <c r="G138" s="225" t="s">
        <v>343</v>
      </c>
      <c r="H138" s="226">
        <v>147.30000000000001</v>
      </c>
      <c r="I138" s="227"/>
      <c r="J138" s="228">
        <f>ROUND(I138*H138,2)</f>
        <v>0</v>
      </c>
      <c r="K138" s="224" t="s">
        <v>223</v>
      </c>
      <c r="L138" s="42"/>
      <c r="M138" s="229" t="s">
        <v>1</v>
      </c>
      <c r="N138" s="230" t="s">
        <v>42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134</v>
      </c>
      <c r="AT138" s="233" t="s">
        <v>130</v>
      </c>
      <c r="AU138" s="233" t="s">
        <v>87</v>
      </c>
      <c r="AY138" s="16" t="s">
        <v>126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85</v>
      </c>
      <c r="BK138" s="234">
        <f>ROUND(I138*H138,2)</f>
        <v>0</v>
      </c>
      <c r="BL138" s="16" t="s">
        <v>134</v>
      </c>
      <c r="BM138" s="233" t="s">
        <v>344</v>
      </c>
    </row>
    <row r="139" s="12" customFormat="1">
      <c r="B139" s="235"/>
      <c r="C139" s="236"/>
      <c r="D139" s="237" t="s">
        <v>136</v>
      </c>
      <c r="E139" s="238" t="s">
        <v>311</v>
      </c>
      <c r="F139" s="239" t="s">
        <v>345</v>
      </c>
      <c r="G139" s="236"/>
      <c r="H139" s="240">
        <v>147.30000000000001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136</v>
      </c>
      <c r="AU139" s="246" t="s">
        <v>87</v>
      </c>
      <c r="AV139" s="12" t="s">
        <v>87</v>
      </c>
      <c r="AW139" s="12" t="s">
        <v>33</v>
      </c>
      <c r="AX139" s="12" t="s">
        <v>85</v>
      </c>
      <c r="AY139" s="246" t="s">
        <v>126</v>
      </c>
    </row>
    <row r="140" s="1" customFormat="1" ht="48" customHeight="1">
      <c r="B140" s="37"/>
      <c r="C140" s="222" t="s">
        <v>177</v>
      </c>
      <c r="D140" s="222" t="s">
        <v>130</v>
      </c>
      <c r="E140" s="223" t="s">
        <v>346</v>
      </c>
      <c r="F140" s="224" t="s">
        <v>347</v>
      </c>
      <c r="G140" s="225" t="s">
        <v>343</v>
      </c>
      <c r="H140" s="226">
        <v>1774.76</v>
      </c>
      <c r="I140" s="227"/>
      <c r="J140" s="228">
        <f>ROUND(I140*H140,2)</f>
        <v>0</v>
      </c>
      <c r="K140" s="224" t="s">
        <v>223</v>
      </c>
      <c r="L140" s="42"/>
      <c r="M140" s="229" t="s">
        <v>1</v>
      </c>
      <c r="N140" s="230" t="s">
        <v>42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134</v>
      </c>
      <c r="AT140" s="233" t="s">
        <v>130</v>
      </c>
      <c r="AU140" s="233" t="s">
        <v>87</v>
      </c>
      <c r="AY140" s="16" t="s">
        <v>126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85</v>
      </c>
      <c r="BK140" s="234">
        <f>ROUND(I140*H140,2)</f>
        <v>0</v>
      </c>
      <c r="BL140" s="16" t="s">
        <v>134</v>
      </c>
      <c r="BM140" s="233" t="s">
        <v>348</v>
      </c>
    </row>
    <row r="141" s="12" customFormat="1">
      <c r="B141" s="235"/>
      <c r="C141" s="236"/>
      <c r="D141" s="237" t="s">
        <v>136</v>
      </c>
      <c r="E141" s="238" t="s">
        <v>1</v>
      </c>
      <c r="F141" s="239" t="s">
        <v>349</v>
      </c>
      <c r="G141" s="236"/>
      <c r="H141" s="240">
        <v>1922.06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136</v>
      </c>
      <c r="AU141" s="246" t="s">
        <v>87</v>
      </c>
      <c r="AV141" s="12" t="s">
        <v>87</v>
      </c>
      <c r="AW141" s="12" t="s">
        <v>33</v>
      </c>
      <c r="AX141" s="12" t="s">
        <v>77</v>
      </c>
      <c r="AY141" s="246" t="s">
        <v>126</v>
      </c>
    </row>
    <row r="142" s="13" customFormat="1">
      <c r="B142" s="247"/>
      <c r="C142" s="248"/>
      <c r="D142" s="237" t="s">
        <v>136</v>
      </c>
      <c r="E142" s="249" t="s">
        <v>307</v>
      </c>
      <c r="F142" s="250" t="s">
        <v>143</v>
      </c>
      <c r="G142" s="248"/>
      <c r="H142" s="251">
        <v>1922.06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136</v>
      </c>
      <c r="AU142" s="257" t="s">
        <v>87</v>
      </c>
      <c r="AV142" s="13" t="s">
        <v>134</v>
      </c>
      <c r="AW142" s="13" t="s">
        <v>33</v>
      </c>
      <c r="AX142" s="13" t="s">
        <v>77</v>
      </c>
      <c r="AY142" s="257" t="s">
        <v>126</v>
      </c>
    </row>
    <row r="143" s="12" customFormat="1">
      <c r="B143" s="235"/>
      <c r="C143" s="236"/>
      <c r="D143" s="237" t="s">
        <v>136</v>
      </c>
      <c r="E143" s="238" t="s">
        <v>1</v>
      </c>
      <c r="F143" s="239" t="s">
        <v>350</v>
      </c>
      <c r="G143" s="236"/>
      <c r="H143" s="240">
        <v>1774.76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136</v>
      </c>
      <c r="AU143" s="246" t="s">
        <v>87</v>
      </c>
      <c r="AV143" s="12" t="s">
        <v>87</v>
      </c>
      <c r="AW143" s="12" t="s">
        <v>33</v>
      </c>
      <c r="AX143" s="12" t="s">
        <v>85</v>
      </c>
      <c r="AY143" s="246" t="s">
        <v>126</v>
      </c>
    </row>
    <row r="144" s="1" customFormat="1" ht="48" customHeight="1">
      <c r="B144" s="37"/>
      <c r="C144" s="222" t="s">
        <v>182</v>
      </c>
      <c r="D144" s="222" t="s">
        <v>130</v>
      </c>
      <c r="E144" s="223" t="s">
        <v>351</v>
      </c>
      <c r="F144" s="224" t="s">
        <v>352</v>
      </c>
      <c r="G144" s="225" t="s">
        <v>343</v>
      </c>
      <c r="H144" s="226">
        <v>294.60000000000002</v>
      </c>
      <c r="I144" s="227"/>
      <c r="J144" s="228">
        <f>ROUND(I144*H144,2)</f>
        <v>0</v>
      </c>
      <c r="K144" s="224" t="s">
        <v>223</v>
      </c>
      <c r="L144" s="42"/>
      <c r="M144" s="229" t="s">
        <v>1</v>
      </c>
      <c r="N144" s="230" t="s">
        <v>42</v>
      </c>
      <c r="O144" s="85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134</v>
      </c>
      <c r="AT144" s="233" t="s">
        <v>130</v>
      </c>
      <c r="AU144" s="233" t="s">
        <v>87</v>
      </c>
      <c r="AY144" s="16" t="s">
        <v>126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85</v>
      </c>
      <c r="BK144" s="234">
        <f>ROUND(I144*H144,2)</f>
        <v>0</v>
      </c>
      <c r="BL144" s="16" t="s">
        <v>134</v>
      </c>
      <c r="BM144" s="233" t="s">
        <v>353</v>
      </c>
    </row>
    <row r="145" s="12" customFormat="1">
      <c r="B145" s="235"/>
      <c r="C145" s="236"/>
      <c r="D145" s="237" t="s">
        <v>136</v>
      </c>
      <c r="E145" s="238" t="s">
        <v>1</v>
      </c>
      <c r="F145" s="239" t="s">
        <v>354</v>
      </c>
      <c r="G145" s="236"/>
      <c r="H145" s="240">
        <v>294.60000000000002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136</v>
      </c>
      <c r="AU145" s="246" t="s">
        <v>87</v>
      </c>
      <c r="AV145" s="12" t="s">
        <v>87</v>
      </c>
      <c r="AW145" s="12" t="s">
        <v>33</v>
      </c>
      <c r="AX145" s="12" t="s">
        <v>77</v>
      </c>
      <c r="AY145" s="246" t="s">
        <v>126</v>
      </c>
    </row>
    <row r="146" s="13" customFormat="1">
      <c r="B146" s="247"/>
      <c r="C146" s="248"/>
      <c r="D146" s="237" t="s">
        <v>136</v>
      </c>
      <c r="E146" s="249" t="s">
        <v>1</v>
      </c>
      <c r="F146" s="250" t="s">
        <v>143</v>
      </c>
      <c r="G146" s="248"/>
      <c r="H146" s="251">
        <v>294.60000000000002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136</v>
      </c>
      <c r="AU146" s="257" t="s">
        <v>87</v>
      </c>
      <c r="AV146" s="13" t="s">
        <v>134</v>
      </c>
      <c r="AW146" s="13" t="s">
        <v>33</v>
      </c>
      <c r="AX146" s="13" t="s">
        <v>85</v>
      </c>
      <c r="AY146" s="257" t="s">
        <v>126</v>
      </c>
    </row>
    <row r="147" s="1" customFormat="1" ht="60" customHeight="1">
      <c r="B147" s="37"/>
      <c r="C147" s="222" t="s">
        <v>202</v>
      </c>
      <c r="D147" s="222" t="s">
        <v>130</v>
      </c>
      <c r="E147" s="223" t="s">
        <v>355</v>
      </c>
      <c r="F147" s="224" t="s">
        <v>356</v>
      </c>
      <c r="G147" s="225" t="s">
        <v>343</v>
      </c>
      <c r="H147" s="226">
        <v>1774.76</v>
      </c>
      <c r="I147" s="227"/>
      <c r="J147" s="228">
        <f>ROUND(I147*H147,2)</f>
        <v>0</v>
      </c>
      <c r="K147" s="224" t="s">
        <v>223</v>
      </c>
      <c r="L147" s="42"/>
      <c r="M147" s="229" t="s">
        <v>1</v>
      </c>
      <c r="N147" s="230" t="s">
        <v>42</v>
      </c>
      <c r="O147" s="85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AR147" s="233" t="s">
        <v>134</v>
      </c>
      <c r="AT147" s="233" t="s">
        <v>130</v>
      </c>
      <c r="AU147" s="233" t="s">
        <v>87</v>
      </c>
      <c r="AY147" s="16" t="s">
        <v>126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6" t="s">
        <v>85</v>
      </c>
      <c r="BK147" s="234">
        <f>ROUND(I147*H147,2)</f>
        <v>0</v>
      </c>
      <c r="BL147" s="16" t="s">
        <v>134</v>
      </c>
      <c r="BM147" s="233" t="s">
        <v>357</v>
      </c>
    </row>
    <row r="148" s="12" customFormat="1">
      <c r="B148" s="235"/>
      <c r="C148" s="236"/>
      <c r="D148" s="237" t="s">
        <v>136</v>
      </c>
      <c r="E148" s="238" t="s">
        <v>309</v>
      </c>
      <c r="F148" s="239" t="s">
        <v>358</v>
      </c>
      <c r="G148" s="236"/>
      <c r="H148" s="240">
        <v>1774.76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136</v>
      </c>
      <c r="AU148" s="246" t="s">
        <v>87</v>
      </c>
      <c r="AV148" s="12" t="s">
        <v>87</v>
      </c>
      <c r="AW148" s="12" t="s">
        <v>33</v>
      </c>
      <c r="AX148" s="12" t="s">
        <v>85</v>
      </c>
      <c r="AY148" s="246" t="s">
        <v>126</v>
      </c>
    </row>
    <row r="149" s="1" customFormat="1" ht="36" customHeight="1">
      <c r="B149" s="37"/>
      <c r="C149" s="222" t="s">
        <v>210</v>
      </c>
      <c r="D149" s="222" t="s">
        <v>130</v>
      </c>
      <c r="E149" s="223" t="s">
        <v>359</v>
      </c>
      <c r="F149" s="224" t="s">
        <v>360</v>
      </c>
      <c r="G149" s="225" t="s">
        <v>343</v>
      </c>
      <c r="H149" s="226">
        <v>294.60000000000002</v>
      </c>
      <c r="I149" s="227"/>
      <c r="J149" s="228">
        <f>ROUND(I149*H149,2)</f>
        <v>0</v>
      </c>
      <c r="K149" s="224" t="s">
        <v>223</v>
      </c>
      <c r="L149" s="42"/>
      <c r="M149" s="229" t="s">
        <v>1</v>
      </c>
      <c r="N149" s="230" t="s">
        <v>42</v>
      </c>
      <c r="O149" s="85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AR149" s="233" t="s">
        <v>134</v>
      </c>
      <c r="AT149" s="233" t="s">
        <v>130</v>
      </c>
      <c r="AU149" s="233" t="s">
        <v>87</v>
      </c>
      <c r="AY149" s="16" t="s">
        <v>126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6" t="s">
        <v>85</v>
      </c>
      <c r="BK149" s="234">
        <f>ROUND(I149*H149,2)</f>
        <v>0</v>
      </c>
      <c r="BL149" s="16" t="s">
        <v>134</v>
      </c>
      <c r="BM149" s="233" t="s">
        <v>361</v>
      </c>
    </row>
    <row r="150" s="12" customFormat="1">
      <c r="B150" s="235"/>
      <c r="C150" s="236"/>
      <c r="D150" s="237" t="s">
        <v>136</v>
      </c>
      <c r="E150" s="238" t="s">
        <v>1</v>
      </c>
      <c r="F150" s="239" t="s">
        <v>354</v>
      </c>
      <c r="G150" s="236"/>
      <c r="H150" s="240">
        <v>294.60000000000002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136</v>
      </c>
      <c r="AU150" s="246" t="s">
        <v>87</v>
      </c>
      <c r="AV150" s="12" t="s">
        <v>87</v>
      </c>
      <c r="AW150" s="12" t="s">
        <v>33</v>
      </c>
      <c r="AX150" s="12" t="s">
        <v>85</v>
      </c>
      <c r="AY150" s="246" t="s">
        <v>126</v>
      </c>
    </row>
    <row r="151" s="1" customFormat="1" ht="48" customHeight="1">
      <c r="B151" s="37"/>
      <c r="C151" s="222" t="s">
        <v>129</v>
      </c>
      <c r="D151" s="222" t="s">
        <v>130</v>
      </c>
      <c r="E151" s="223" t="s">
        <v>362</v>
      </c>
      <c r="F151" s="224" t="s">
        <v>363</v>
      </c>
      <c r="G151" s="225" t="s">
        <v>343</v>
      </c>
      <c r="H151" s="226">
        <v>1084.6800000000001</v>
      </c>
      <c r="I151" s="227"/>
      <c r="J151" s="228">
        <f>ROUND(I151*H151,2)</f>
        <v>0</v>
      </c>
      <c r="K151" s="224" t="s">
        <v>223</v>
      </c>
      <c r="L151" s="42"/>
      <c r="M151" s="229" t="s">
        <v>1</v>
      </c>
      <c r="N151" s="230" t="s">
        <v>42</v>
      </c>
      <c r="O151" s="85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33" t="s">
        <v>134</v>
      </c>
      <c r="AT151" s="233" t="s">
        <v>130</v>
      </c>
      <c r="AU151" s="233" t="s">
        <v>87</v>
      </c>
      <c r="AY151" s="16" t="s">
        <v>126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85</v>
      </c>
      <c r="BK151" s="234">
        <f>ROUND(I151*H151,2)</f>
        <v>0</v>
      </c>
      <c r="BL151" s="16" t="s">
        <v>134</v>
      </c>
      <c r="BM151" s="233" t="s">
        <v>364</v>
      </c>
    </row>
    <row r="152" s="12" customFormat="1">
      <c r="B152" s="235"/>
      <c r="C152" s="236"/>
      <c r="D152" s="237" t="s">
        <v>136</v>
      </c>
      <c r="E152" s="238" t="s">
        <v>1</v>
      </c>
      <c r="F152" s="239" t="s">
        <v>365</v>
      </c>
      <c r="G152" s="236"/>
      <c r="H152" s="240">
        <v>1224.03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136</v>
      </c>
      <c r="AU152" s="246" t="s">
        <v>87</v>
      </c>
      <c r="AV152" s="12" t="s">
        <v>87</v>
      </c>
      <c r="AW152" s="12" t="s">
        <v>33</v>
      </c>
      <c r="AX152" s="12" t="s">
        <v>77</v>
      </c>
      <c r="AY152" s="246" t="s">
        <v>126</v>
      </c>
    </row>
    <row r="153" s="14" customFormat="1">
      <c r="B153" s="268"/>
      <c r="C153" s="269"/>
      <c r="D153" s="237" t="s">
        <v>136</v>
      </c>
      <c r="E153" s="270" t="s">
        <v>1</v>
      </c>
      <c r="F153" s="271" t="s">
        <v>366</v>
      </c>
      <c r="G153" s="269"/>
      <c r="H153" s="272">
        <v>1224.03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AT153" s="278" t="s">
        <v>136</v>
      </c>
      <c r="AU153" s="278" t="s">
        <v>87</v>
      </c>
      <c r="AV153" s="14" t="s">
        <v>158</v>
      </c>
      <c r="AW153" s="14" t="s">
        <v>33</v>
      </c>
      <c r="AX153" s="14" t="s">
        <v>77</v>
      </c>
      <c r="AY153" s="278" t="s">
        <v>126</v>
      </c>
    </row>
    <row r="154" s="12" customFormat="1">
      <c r="B154" s="235"/>
      <c r="C154" s="236"/>
      <c r="D154" s="237" t="s">
        <v>136</v>
      </c>
      <c r="E154" s="238" t="s">
        <v>1</v>
      </c>
      <c r="F154" s="239" t="s">
        <v>367</v>
      </c>
      <c r="G154" s="236"/>
      <c r="H154" s="240">
        <v>1084.6800000000001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136</v>
      </c>
      <c r="AU154" s="246" t="s">
        <v>87</v>
      </c>
      <c r="AV154" s="12" t="s">
        <v>87</v>
      </c>
      <c r="AW154" s="12" t="s">
        <v>33</v>
      </c>
      <c r="AX154" s="12" t="s">
        <v>85</v>
      </c>
      <c r="AY154" s="246" t="s">
        <v>126</v>
      </c>
    </row>
    <row r="155" s="1" customFormat="1" ht="16.5" customHeight="1">
      <c r="B155" s="37"/>
      <c r="C155" s="279" t="s">
        <v>138</v>
      </c>
      <c r="D155" s="279" t="s">
        <v>368</v>
      </c>
      <c r="E155" s="280" t="s">
        <v>369</v>
      </c>
      <c r="F155" s="281" t="s">
        <v>370</v>
      </c>
      <c r="G155" s="282" t="s">
        <v>305</v>
      </c>
      <c r="H155" s="283">
        <v>2083.1280000000002</v>
      </c>
      <c r="I155" s="284"/>
      <c r="J155" s="285">
        <f>ROUND(I155*H155,2)</f>
        <v>0</v>
      </c>
      <c r="K155" s="281" t="s">
        <v>223</v>
      </c>
      <c r="L155" s="286"/>
      <c r="M155" s="287" t="s">
        <v>1</v>
      </c>
      <c r="N155" s="288" t="s">
        <v>42</v>
      </c>
      <c r="O155" s="85"/>
      <c r="P155" s="231">
        <f>O155*H155</f>
        <v>0</v>
      </c>
      <c r="Q155" s="231">
        <v>1</v>
      </c>
      <c r="R155" s="231">
        <f>Q155*H155</f>
        <v>2083.1280000000002</v>
      </c>
      <c r="S155" s="231">
        <v>0</v>
      </c>
      <c r="T155" s="232">
        <f>S155*H155</f>
        <v>0</v>
      </c>
      <c r="AR155" s="233" t="s">
        <v>182</v>
      </c>
      <c r="AT155" s="233" t="s">
        <v>368</v>
      </c>
      <c r="AU155" s="233" t="s">
        <v>87</v>
      </c>
      <c r="AY155" s="16" t="s">
        <v>126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85</v>
      </c>
      <c r="BK155" s="234">
        <f>ROUND(I155*H155,2)</f>
        <v>0</v>
      </c>
      <c r="BL155" s="16" t="s">
        <v>134</v>
      </c>
      <c r="BM155" s="233" t="s">
        <v>371</v>
      </c>
    </row>
    <row r="156" s="12" customFormat="1">
      <c r="B156" s="235"/>
      <c r="C156" s="236"/>
      <c r="D156" s="237" t="s">
        <v>136</v>
      </c>
      <c r="E156" s="238" t="s">
        <v>1</v>
      </c>
      <c r="F156" s="239" t="s">
        <v>372</v>
      </c>
      <c r="G156" s="236"/>
      <c r="H156" s="240">
        <v>2083.1280000000002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136</v>
      </c>
      <c r="AU156" s="246" t="s">
        <v>87</v>
      </c>
      <c r="AV156" s="12" t="s">
        <v>87</v>
      </c>
      <c r="AW156" s="12" t="s">
        <v>33</v>
      </c>
      <c r="AX156" s="12" t="s">
        <v>85</v>
      </c>
      <c r="AY156" s="246" t="s">
        <v>126</v>
      </c>
    </row>
    <row r="157" s="1" customFormat="1" ht="16.5" customHeight="1">
      <c r="B157" s="37"/>
      <c r="C157" s="222" t="s">
        <v>191</v>
      </c>
      <c r="D157" s="222" t="s">
        <v>130</v>
      </c>
      <c r="E157" s="223" t="s">
        <v>373</v>
      </c>
      <c r="F157" s="224" t="s">
        <v>374</v>
      </c>
      <c r="G157" s="225" t="s">
        <v>343</v>
      </c>
      <c r="H157" s="226">
        <v>1774.76</v>
      </c>
      <c r="I157" s="227"/>
      <c r="J157" s="228">
        <f>ROUND(I157*H157,2)</f>
        <v>0</v>
      </c>
      <c r="K157" s="224" t="s">
        <v>223</v>
      </c>
      <c r="L157" s="42"/>
      <c r="M157" s="229" t="s">
        <v>1</v>
      </c>
      <c r="N157" s="230" t="s">
        <v>42</v>
      </c>
      <c r="O157" s="85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134</v>
      </c>
      <c r="AT157" s="233" t="s">
        <v>130</v>
      </c>
      <c r="AU157" s="233" t="s">
        <v>87</v>
      </c>
      <c r="AY157" s="16" t="s">
        <v>126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6" t="s">
        <v>85</v>
      </c>
      <c r="BK157" s="234">
        <f>ROUND(I157*H157,2)</f>
        <v>0</v>
      </c>
      <c r="BL157" s="16" t="s">
        <v>134</v>
      </c>
      <c r="BM157" s="233" t="s">
        <v>375</v>
      </c>
    </row>
    <row r="158" s="12" customFormat="1">
      <c r="B158" s="235"/>
      <c r="C158" s="236"/>
      <c r="D158" s="237" t="s">
        <v>136</v>
      </c>
      <c r="E158" s="238" t="s">
        <v>1</v>
      </c>
      <c r="F158" s="239" t="s">
        <v>309</v>
      </c>
      <c r="G158" s="236"/>
      <c r="H158" s="240">
        <v>1774.76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136</v>
      </c>
      <c r="AU158" s="246" t="s">
        <v>87</v>
      </c>
      <c r="AV158" s="12" t="s">
        <v>87</v>
      </c>
      <c r="AW158" s="12" t="s">
        <v>33</v>
      </c>
      <c r="AX158" s="12" t="s">
        <v>85</v>
      </c>
      <c r="AY158" s="246" t="s">
        <v>126</v>
      </c>
    </row>
    <row r="159" s="1" customFormat="1" ht="36" customHeight="1">
      <c r="B159" s="37"/>
      <c r="C159" s="222" t="s">
        <v>187</v>
      </c>
      <c r="D159" s="222" t="s">
        <v>130</v>
      </c>
      <c r="E159" s="223" t="s">
        <v>376</v>
      </c>
      <c r="F159" s="224" t="s">
        <v>377</v>
      </c>
      <c r="G159" s="225" t="s">
        <v>305</v>
      </c>
      <c r="H159" s="226">
        <v>3194.5680000000002</v>
      </c>
      <c r="I159" s="227"/>
      <c r="J159" s="228">
        <f>ROUND(I159*H159,2)</f>
        <v>0</v>
      </c>
      <c r="K159" s="224" t="s">
        <v>223</v>
      </c>
      <c r="L159" s="42"/>
      <c r="M159" s="229" t="s">
        <v>1</v>
      </c>
      <c r="N159" s="230" t="s">
        <v>42</v>
      </c>
      <c r="O159" s="85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AR159" s="233" t="s">
        <v>134</v>
      </c>
      <c r="AT159" s="233" t="s">
        <v>130</v>
      </c>
      <c r="AU159" s="233" t="s">
        <v>87</v>
      </c>
      <c r="AY159" s="16" t="s">
        <v>126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6" t="s">
        <v>85</v>
      </c>
      <c r="BK159" s="234">
        <f>ROUND(I159*H159,2)</f>
        <v>0</v>
      </c>
      <c r="BL159" s="16" t="s">
        <v>134</v>
      </c>
      <c r="BM159" s="233" t="s">
        <v>378</v>
      </c>
    </row>
    <row r="160" s="12" customFormat="1">
      <c r="B160" s="235"/>
      <c r="C160" s="236"/>
      <c r="D160" s="237" t="s">
        <v>136</v>
      </c>
      <c r="E160" s="238" t="s">
        <v>1</v>
      </c>
      <c r="F160" s="239" t="s">
        <v>379</v>
      </c>
      <c r="G160" s="236"/>
      <c r="H160" s="240">
        <v>3194.5680000000002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136</v>
      </c>
      <c r="AU160" s="246" t="s">
        <v>87</v>
      </c>
      <c r="AV160" s="12" t="s">
        <v>87</v>
      </c>
      <c r="AW160" s="12" t="s">
        <v>33</v>
      </c>
      <c r="AX160" s="12" t="s">
        <v>85</v>
      </c>
      <c r="AY160" s="246" t="s">
        <v>126</v>
      </c>
    </row>
    <row r="161" s="1" customFormat="1" ht="36" customHeight="1">
      <c r="B161" s="37"/>
      <c r="C161" s="222" t="s">
        <v>8</v>
      </c>
      <c r="D161" s="222" t="s">
        <v>130</v>
      </c>
      <c r="E161" s="223" t="s">
        <v>380</v>
      </c>
      <c r="F161" s="224" t="s">
        <v>381</v>
      </c>
      <c r="G161" s="225" t="s">
        <v>133</v>
      </c>
      <c r="H161" s="226">
        <v>929</v>
      </c>
      <c r="I161" s="227"/>
      <c r="J161" s="228">
        <f>ROUND(I161*H161,2)</f>
        <v>0</v>
      </c>
      <c r="K161" s="224" t="s">
        <v>223</v>
      </c>
      <c r="L161" s="42"/>
      <c r="M161" s="229" t="s">
        <v>1</v>
      </c>
      <c r="N161" s="230" t="s">
        <v>42</v>
      </c>
      <c r="O161" s="85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33" t="s">
        <v>134</v>
      </c>
      <c r="AT161" s="233" t="s">
        <v>130</v>
      </c>
      <c r="AU161" s="233" t="s">
        <v>87</v>
      </c>
      <c r="AY161" s="16" t="s">
        <v>126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85</v>
      </c>
      <c r="BK161" s="234">
        <f>ROUND(I161*H161,2)</f>
        <v>0</v>
      </c>
      <c r="BL161" s="16" t="s">
        <v>134</v>
      </c>
      <c r="BM161" s="233" t="s">
        <v>382</v>
      </c>
    </row>
    <row r="162" s="1" customFormat="1" ht="16.5" customHeight="1">
      <c r="B162" s="37"/>
      <c r="C162" s="279" t="s">
        <v>198</v>
      </c>
      <c r="D162" s="279" t="s">
        <v>368</v>
      </c>
      <c r="E162" s="280" t="s">
        <v>383</v>
      </c>
      <c r="F162" s="281" t="s">
        <v>384</v>
      </c>
      <c r="G162" s="282" t="s">
        <v>385</v>
      </c>
      <c r="H162" s="283">
        <v>13.935000000000001</v>
      </c>
      <c r="I162" s="284"/>
      <c r="J162" s="285">
        <f>ROUND(I162*H162,2)</f>
        <v>0</v>
      </c>
      <c r="K162" s="281" t="s">
        <v>223</v>
      </c>
      <c r="L162" s="286"/>
      <c r="M162" s="287" t="s">
        <v>1</v>
      </c>
      <c r="N162" s="288" t="s">
        <v>42</v>
      </c>
      <c r="O162" s="85"/>
      <c r="P162" s="231">
        <f>O162*H162</f>
        <v>0</v>
      </c>
      <c r="Q162" s="231">
        <v>0.001</v>
      </c>
      <c r="R162" s="231">
        <f>Q162*H162</f>
        <v>0.013935000000000001</v>
      </c>
      <c r="S162" s="231">
        <v>0</v>
      </c>
      <c r="T162" s="232">
        <f>S162*H162</f>
        <v>0</v>
      </c>
      <c r="AR162" s="233" t="s">
        <v>182</v>
      </c>
      <c r="AT162" s="233" t="s">
        <v>368</v>
      </c>
      <c r="AU162" s="233" t="s">
        <v>87</v>
      </c>
      <c r="AY162" s="16" t="s">
        <v>126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85</v>
      </c>
      <c r="BK162" s="234">
        <f>ROUND(I162*H162,2)</f>
        <v>0</v>
      </c>
      <c r="BL162" s="16" t="s">
        <v>134</v>
      </c>
      <c r="BM162" s="233" t="s">
        <v>386</v>
      </c>
    </row>
    <row r="163" s="12" customFormat="1">
      <c r="B163" s="235"/>
      <c r="C163" s="236"/>
      <c r="D163" s="237" t="s">
        <v>136</v>
      </c>
      <c r="E163" s="238" t="s">
        <v>1</v>
      </c>
      <c r="F163" s="239" t="s">
        <v>387</v>
      </c>
      <c r="G163" s="236"/>
      <c r="H163" s="240">
        <v>13.935000000000001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136</v>
      </c>
      <c r="AU163" s="246" t="s">
        <v>87</v>
      </c>
      <c r="AV163" s="12" t="s">
        <v>87</v>
      </c>
      <c r="AW163" s="12" t="s">
        <v>33</v>
      </c>
      <c r="AX163" s="12" t="s">
        <v>85</v>
      </c>
      <c r="AY163" s="246" t="s">
        <v>126</v>
      </c>
    </row>
    <row r="164" s="1" customFormat="1" ht="24" customHeight="1">
      <c r="B164" s="37"/>
      <c r="C164" s="222" t="s">
        <v>273</v>
      </c>
      <c r="D164" s="222" t="s">
        <v>130</v>
      </c>
      <c r="E164" s="223" t="s">
        <v>388</v>
      </c>
      <c r="F164" s="224" t="s">
        <v>389</v>
      </c>
      <c r="G164" s="225" t="s">
        <v>133</v>
      </c>
      <c r="H164" s="226">
        <v>12674.085999999999</v>
      </c>
      <c r="I164" s="227"/>
      <c r="J164" s="228">
        <f>ROUND(I164*H164,2)</f>
        <v>0</v>
      </c>
      <c r="K164" s="224" t="s">
        <v>223</v>
      </c>
      <c r="L164" s="42"/>
      <c r="M164" s="229" t="s">
        <v>1</v>
      </c>
      <c r="N164" s="230" t="s">
        <v>42</v>
      </c>
      <c r="O164" s="85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AR164" s="233" t="s">
        <v>134</v>
      </c>
      <c r="AT164" s="233" t="s">
        <v>130</v>
      </c>
      <c r="AU164" s="233" t="s">
        <v>87</v>
      </c>
      <c r="AY164" s="16" t="s">
        <v>126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6" t="s">
        <v>85</v>
      </c>
      <c r="BK164" s="234">
        <f>ROUND(I164*H164,2)</f>
        <v>0</v>
      </c>
      <c r="BL164" s="16" t="s">
        <v>134</v>
      </c>
      <c r="BM164" s="233" t="s">
        <v>390</v>
      </c>
    </row>
    <row r="165" s="12" customFormat="1">
      <c r="B165" s="235"/>
      <c r="C165" s="236"/>
      <c r="D165" s="237" t="s">
        <v>136</v>
      </c>
      <c r="E165" s="238" t="s">
        <v>1</v>
      </c>
      <c r="F165" s="239" t="s">
        <v>391</v>
      </c>
      <c r="G165" s="236"/>
      <c r="H165" s="240">
        <v>12674.085999999999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136</v>
      </c>
      <c r="AU165" s="246" t="s">
        <v>87</v>
      </c>
      <c r="AV165" s="12" t="s">
        <v>87</v>
      </c>
      <c r="AW165" s="12" t="s">
        <v>33</v>
      </c>
      <c r="AX165" s="12" t="s">
        <v>85</v>
      </c>
      <c r="AY165" s="246" t="s">
        <v>126</v>
      </c>
    </row>
    <row r="166" s="1" customFormat="1" ht="36" customHeight="1">
      <c r="B166" s="37"/>
      <c r="C166" s="222" t="s">
        <v>277</v>
      </c>
      <c r="D166" s="222" t="s">
        <v>130</v>
      </c>
      <c r="E166" s="223" t="s">
        <v>392</v>
      </c>
      <c r="F166" s="224" t="s">
        <v>393</v>
      </c>
      <c r="G166" s="225" t="s">
        <v>133</v>
      </c>
      <c r="H166" s="226">
        <v>927</v>
      </c>
      <c r="I166" s="227"/>
      <c r="J166" s="228">
        <f>ROUND(I166*H166,2)</f>
        <v>0</v>
      </c>
      <c r="K166" s="224" t="s">
        <v>223</v>
      </c>
      <c r="L166" s="42"/>
      <c r="M166" s="229" t="s">
        <v>1</v>
      </c>
      <c r="N166" s="230" t="s">
        <v>42</v>
      </c>
      <c r="O166" s="85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AR166" s="233" t="s">
        <v>134</v>
      </c>
      <c r="AT166" s="233" t="s">
        <v>130</v>
      </c>
      <c r="AU166" s="233" t="s">
        <v>87</v>
      </c>
      <c r="AY166" s="16" t="s">
        <v>126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6" t="s">
        <v>85</v>
      </c>
      <c r="BK166" s="234">
        <f>ROUND(I166*H166,2)</f>
        <v>0</v>
      </c>
      <c r="BL166" s="16" t="s">
        <v>134</v>
      </c>
      <c r="BM166" s="233" t="s">
        <v>394</v>
      </c>
    </row>
    <row r="167" s="1" customFormat="1" ht="36" customHeight="1">
      <c r="B167" s="37"/>
      <c r="C167" s="222" t="s">
        <v>281</v>
      </c>
      <c r="D167" s="222" t="s">
        <v>130</v>
      </c>
      <c r="E167" s="223" t="s">
        <v>395</v>
      </c>
      <c r="F167" s="224" t="s">
        <v>396</v>
      </c>
      <c r="G167" s="225" t="s">
        <v>133</v>
      </c>
      <c r="H167" s="226">
        <v>1854</v>
      </c>
      <c r="I167" s="227"/>
      <c r="J167" s="228">
        <f>ROUND(I167*H167,2)</f>
        <v>0</v>
      </c>
      <c r="K167" s="224" t="s">
        <v>223</v>
      </c>
      <c r="L167" s="42"/>
      <c r="M167" s="229" t="s">
        <v>1</v>
      </c>
      <c r="N167" s="230" t="s">
        <v>42</v>
      </c>
      <c r="O167" s="85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AR167" s="233" t="s">
        <v>134</v>
      </c>
      <c r="AT167" s="233" t="s">
        <v>130</v>
      </c>
      <c r="AU167" s="233" t="s">
        <v>87</v>
      </c>
      <c r="AY167" s="16" t="s">
        <v>126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6" t="s">
        <v>85</v>
      </c>
      <c r="BK167" s="234">
        <f>ROUND(I167*H167,2)</f>
        <v>0</v>
      </c>
      <c r="BL167" s="16" t="s">
        <v>134</v>
      </c>
      <c r="BM167" s="233" t="s">
        <v>397</v>
      </c>
    </row>
    <row r="168" s="1" customFormat="1" ht="36" customHeight="1">
      <c r="B168" s="37"/>
      <c r="C168" s="222" t="s">
        <v>285</v>
      </c>
      <c r="D168" s="222" t="s">
        <v>130</v>
      </c>
      <c r="E168" s="223" t="s">
        <v>398</v>
      </c>
      <c r="F168" s="224" t="s">
        <v>399</v>
      </c>
      <c r="G168" s="225" t="s">
        <v>133</v>
      </c>
      <c r="H168" s="226">
        <v>982</v>
      </c>
      <c r="I168" s="227"/>
      <c r="J168" s="228">
        <f>ROUND(I168*H168,2)</f>
        <v>0</v>
      </c>
      <c r="K168" s="224" t="s">
        <v>223</v>
      </c>
      <c r="L168" s="42"/>
      <c r="M168" s="229" t="s">
        <v>1</v>
      </c>
      <c r="N168" s="230" t="s">
        <v>42</v>
      </c>
      <c r="O168" s="85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AR168" s="233" t="s">
        <v>134</v>
      </c>
      <c r="AT168" s="233" t="s">
        <v>130</v>
      </c>
      <c r="AU168" s="233" t="s">
        <v>87</v>
      </c>
      <c r="AY168" s="16" t="s">
        <v>126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6" t="s">
        <v>85</v>
      </c>
      <c r="BK168" s="234">
        <f>ROUND(I168*H168,2)</f>
        <v>0</v>
      </c>
      <c r="BL168" s="16" t="s">
        <v>134</v>
      </c>
      <c r="BM168" s="233" t="s">
        <v>400</v>
      </c>
    </row>
    <row r="169" s="12" customFormat="1">
      <c r="B169" s="235"/>
      <c r="C169" s="236"/>
      <c r="D169" s="237" t="s">
        <v>136</v>
      </c>
      <c r="E169" s="238" t="s">
        <v>1</v>
      </c>
      <c r="F169" s="239" t="s">
        <v>401</v>
      </c>
      <c r="G169" s="236"/>
      <c r="H169" s="240">
        <v>982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136</v>
      </c>
      <c r="AU169" s="246" t="s">
        <v>87</v>
      </c>
      <c r="AV169" s="12" t="s">
        <v>87</v>
      </c>
      <c r="AW169" s="12" t="s">
        <v>33</v>
      </c>
      <c r="AX169" s="12" t="s">
        <v>85</v>
      </c>
      <c r="AY169" s="246" t="s">
        <v>126</v>
      </c>
    </row>
    <row r="170" s="1" customFormat="1" ht="24" customHeight="1">
      <c r="B170" s="37"/>
      <c r="C170" s="222" t="s">
        <v>7</v>
      </c>
      <c r="D170" s="222" t="s">
        <v>130</v>
      </c>
      <c r="E170" s="223" t="s">
        <v>402</v>
      </c>
      <c r="F170" s="224" t="s">
        <v>403</v>
      </c>
      <c r="G170" s="225" t="s">
        <v>133</v>
      </c>
      <c r="H170" s="226">
        <v>929</v>
      </c>
      <c r="I170" s="227"/>
      <c r="J170" s="228">
        <f>ROUND(I170*H170,2)</f>
        <v>0</v>
      </c>
      <c r="K170" s="224" t="s">
        <v>223</v>
      </c>
      <c r="L170" s="42"/>
      <c r="M170" s="229" t="s">
        <v>1</v>
      </c>
      <c r="N170" s="230" t="s">
        <v>42</v>
      </c>
      <c r="O170" s="85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AR170" s="233" t="s">
        <v>134</v>
      </c>
      <c r="AT170" s="233" t="s">
        <v>130</v>
      </c>
      <c r="AU170" s="233" t="s">
        <v>87</v>
      </c>
      <c r="AY170" s="16" t="s">
        <v>126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6" t="s">
        <v>85</v>
      </c>
      <c r="BK170" s="234">
        <f>ROUND(I170*H170,2)</f>
        <v>0</v>
      </c>
      <c r="BL170" s="16" t="s">
        <v>134</v>
      </c>
      <c r="BM170" s="233" t="s">
        <v>404</v>
      </c>
    </row>
    <row r="171" s="1" customFormat="1" ht="16.5" customHeight="1">
      <c r="B171" s="37"/>
      <c r="C171" s="222" t="s">
        <v>292</v>
      </c>
      <c r="D171" s="222" t="s">
        <v>130</v>
      </c>
      <c r="E171" s="223" t="s">
        <v>405</v>
      </c>
      <c r="F171" s="224" t="s">
        <v>406</v>
      </c>
      <c r="G171" s="225" t="s">
        <v>133</v>
      </c>
      <c r="H171" s="226">
        <v>929</v>
      </c>
      <c r="I171" s="227"/>
      <c r="J171" s="228">
        <f>ROUND(I171*H171,2)</f>
        <v>0</v>
      </c>
      <c r="K171" s="224" t="s">
        <v>223</v>
      </c>
      <c r="L171" s="42"/>
      <c r="M171" s="229" t="s">
        <v>1</v>
      </c>
      <c r="N171" s="230" t="s">
        <v>42</v>
      </c>
      <c r="O171" s="85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AR171" s="233" t="s">
        <v>134</v>
      </c>
      <c r="AT171" s="233" t="s">
        <v>130</v>
      </c>
      <c r="AU171" s="233" t="s">
        <v>87</v>
      </c>
      <c r="AY171" s="16" t="s">
        <v>126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85</v>
      </c>
      <c r="BK171" s="234">
        <f>ROUND(I171*H171,2)</f>
        <v>0</v>
      </c>
      <c r="BL171" s="16" t="s">
        <v>134</v>
      </c>
      <c r="BM171" s="233" t="s">
        <v>407</v>
      </c>
    </row>
    <row r="172" s="11" customFormat="1" ht="22.8" customHeight="1">
      <c r="B172" s="206"/>
      <c r="C172" s="207"/>
      <c r="D172" s="208" t="s">
        <v>76</v>
      </c>
      <c r="E172" s="220" t="s">
        <v>87</v>
      </c>
      <c r="F172" s="220" t="s">
        <v>408</v>
      </c>
      <c r="G172" s="207"/>
      <c r="H172" s="207"/>
      <c r="I172" s="210"/>
      <c r="J172" s="221">
        <f>BK172</f>
        <v>0</v>
      </c>
      <c r="K172" s="207"/>
      <c r="L172" s="212"/>
      <c r="M172" s="213"/>
      <c r="N172" s="214"/>
      <c r="O172" s="214"/>
      <c r="P172" s="215">
        <f>P173</f>
        <v>0</v>
      </c>
      <c r="Q172" s="214"/>
      <c r="R172" s="215">
        <f>R173</f>
        <v>3424.2069999999999</v>
      </c>
      <c r="S172" s="214"/>
      <c r="T172" s="216">
        <f>T173</f>
        <v>0</v>
      </c>
      <c r="AR172" s="217" t="s">
        <v>85</v>
      </c>
      <c r="AT172" s="218" t="s">
        <v>76</v>
      </c>
      <c r="AU172" s="218" t="s">
        <v>85</v>
      </c>
      <c r="AY172" s="217" t="s">
        <v>126</v>
      </c>
      <c r="BK172" s="219">
        <f>BK173</f>
        <v>0</v>
      </c>
    </row>
    <row r="173" s="11" customFormat="1" ht="20.88" customHeight="1">
      <c r="B173" s="206"/>
      <c r="C173" s="207"/>
      <c r="D173" s="208" t="s">
        <v>76</v>
      </c>
      <c r="E173" s="220" t="s">
        <v>7</v>
      </c>
      <c r="F173" s="220" t="s">
        <v>409</v>
      </c>
      <c r="G173" s="207"/>
      <c r="H173" s="207"/>
      <c r="I173" s="210"/>
      <c r="J173" s="221">
        <f>BK173</f>
        <v>0</v>
      </c>
      <c r="K173" s="207"/>
      <c r="L173" s="212"/>
      <c r="M173" s="213"/>
      <c r="N173" s="214"/>
      <c r="O173" s="214"/>
      <c r="P173" s="215">
        <f>SUM(P174:P193)</f>
        <v>0</v>
      </c>
      <c r="Q173" s="214"/>
      <c r="R173" s="215">
        <f>SUM(R174:R193)</f>
        <v>3424.2069999999999</v>
      </c>
      <c r="S173" s="214"/>
      <c r="T173" s="216">
        <f>SUM(T174:T193)</f>
        <v>0</v>
      </c>
      <c r="AR173" s="217" t="s">
        <v>85</v>
      </c>
      <c r="AT173" s="218" t="s">
        <v>76</v>
      </c>
      <c r="AU173" s="218" t="s">
        <v>87</v>
      </c>
      <c r="AY173" s="217" t="s">
        <v>126</v>
      </c>
      <c r="BK173" s="219">
        <f>SUM(BK174:BK193)</f>
        <v>0</v>
      </c>
    </row>
    <row r="174" s="1" customFormat="1" ht="48" customHeight="1">
      <c r="B174" s="37"/>
      <c r="C174" s="222" t="s">
        <v>296</v>
      </c>
      <c r="D174" s="222" t="s">
        <v>130</v>
      </c>
      <c r="E174" s="223" t="s">
        <v>410</v>
      </c>
      <c r="F174" s="224" t="s">
        <v>411</v>
      </c>
      <c r="G174" s="225" t="s">
        <v>343</v>
      </c>
      <c r="H174" s="226">
        <v>1782.9770000000001</v>
      </c>
      <c r="I174" s="227"/>
      <c r="J174" s="228">
        <f>ROUND(I174*H174,2)</f>
        <v>0</v>
      </c>
      <c r="K174" s="224" t="s">
        <v>223</v>
      </c>
      <c r="L174" s="42"/>
      <c r="M174" s="229" t="s">
        <v>1</v>
      </c>
      <c r="N174" s="230" t="s">
        <v>42</v>
      </c>
      <c r="O174" s="85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AR174" s="233" t="s">
        <v>134</v>
      </c>
      <c r="AT174" s="233" t="s">
        <v>130</v>
      </c>
      <c r="AU174" s="233" t="s">
        <v>158</v>
      </c>
      <c r="AY174" s="16" t="s">
        <v>126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85</v>
      </c>
      <c r="BK174" s="234">
        <f>ROUND(I174*H174,2)</f>
        <v>0</v>
      </c>
      <c r="BL174" s="16" t="s">
        <v>134</v>
      </c>
      <c r="BM174" s="233" t="s">
        <v>412</v>
      </c>
    </row>
    <row r="175" s="12" customFormat="1">
      <c r="B175" s="235"/>
      <c r="C175" s="236"/>
      <c r="D175" s="237" t="s">
        <v>136</v>
      </c>
      <c r="E175" s="238" t="s">
        <v>1</v>
      </c>
      <c r="F175" s="239" t="s">
        <v>413</v>
      </c>
      <c r="G175" s="236"/>
      <c r="H175" s="240">
        <v>351.89999999999998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136</v>
      </c>
      <c r="AU175" s="246" t="s">
        <v>158</v>
      </c>
      <c r="AV175" s="12" t="s">
        <v>87</v>
      </c>
      <c r="AW175" s="12" t="s">
        <v>33</v>
      </c>
      <c r="AX175" s="12" t="s">
        <v>77</v>
      </c>
      <c r="AY175" s="246" t="s">
        <v>126</v>
      </c>
    </row>
    <row r="176" s="12" customFormat="1">
      <c r="B176" s="235"/>
      <c r="C176" s="236"/>
      <c r="D176" s="237" t="s">
        <v>136</v>
      </c>
      <c r="E176" s="238" t="s">
        <v>1</v>
      </c>
      <c r="F176" s="239" t="s">
        <v>414</v>
      </c>
      <c r="G176" s="236"/>
      <c r="H176" s="240">
        <v>1431.077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136</v>
      </c>
      <c r="AU176" s="246" t="s">
        <v>158</v>
      </c>
      <c r="AV176" s="12" t="s">
        <v>87</v>
      </c>
      <c r="AW176" s="12" t="s">
        <v>33</v>
      </c>
      <c r="AX176" s="12" t="s">
        <v>77</v>
      </c>
      <c r="AY176" s="246" t="s">
        <v>126</v>
      </c>
    </row>
    <row r="177" s="13" customFormat="1">
      <c r="B177" s="247"/>
      <c r="C177" s="248"/>
      <c r="D177" s="237" t="s">
        <v>136</v>
      </c>
      <c r="E177" s="249" t="s">
        <v>313</v>
      </c>
      <c r="F177" s="250" t="s">
        <v>143</v>
      </c>
      <c r="G177" s="248"/>
      <c r="H177" s="251">
        <v>1782.9770000000001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136</v>
      </c>
      <c r="AU177" s="257" t="s">
        <v>158</v>
      </c>
      <c r="AV177" s="13" t="s">
        <v>134</v>
      </c>
      <c r="AW177" s="13" t="s">
        <v>33</v>
      </c>
      <c r="AX177" s="13" t="s">
        <v>85</v>
      </c>
      <c r="AY177" s="257" t="s">
        <v>126</v>
      </c>
    </row>
    <row r="178" s="1" customFormat="1" ht="60" customHeight="1">
      <c r="B178" s="37"/>
      <c r="C178" s="222" t="s">
        <v>302</v>
      </c>
      <c r="D178" s="222" t="s">
        <v>130</v>
      </c>
      <c r="E178" s="223" t="s">
        <v>355</v>
      </c>
      <c r="F178" s="224" t="s">
        <v>356</v>
      </c>
      <c r="G178" s="225" t="s">
        <v>343</v>
      </c>
      <c r="H178" s="226">
        <v>1782.9770000000001</v>
      </c>
      <c r="I178" s="227"/>
      <c r="J178" s="228">
        <f>ROUND(I178*H178,2)</f>
        <v>0</v>
      </c>
      <c r="K178" s="224" t="s">
        <v>223</v>
      </c>
      <c r="L178" s="42"/>
      <c r="M178" s="229" t="s">
        <v>1</v>
      </c>
      <c r="N178" s="230" t="s">
        <v>42</v>
      </c>
      <c r="O178" s="85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AR178" s="233" t="s">
        <v>134</v>
      </c>
      <c r="AT178" s="233" t="s">
        <v>130</v>
      </c>
      <c r="AU178" s="233" t="s">
        <v>158</v>
      </c>
      <c r="AY178" s="16" t="s">
        <v>126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6" t="s">
        <v>85</v>
      </c>
      <c r="BK178" s="234">
        <f>ROUND(I178*H178,2)</f>
        <v>0</v>
      </c>
      <c r="BL178" s="16" t="s">
        <v>134</v>
      </c>
      <c r="BM178" s="233" t="s">
        <v>415</v>
      </c>
    </row>
    <row r="179" s="12" customFormat="1">
      <c r="B179" s="235"/>
      <c r="C179" s="236"/>
      <c r="D179" s="237" t="s">
        <v>136</v>
      </c>
      <c r="E179" s="238" t="s">
        <v>1</v>
      </c>
      <c r="F179" s="239" t="s">
        <v>313</v>
      </c>
      <c r="G179" s="236"/>
      <c r="H179" s="240">
        <v>1782.9770000000001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136</v>
      </c>
      <c r="AU179" s="246" t="s">
        <v>158</v>
      </c>
      <c r="AV179" s="12" t="s">
        <v>87</v>
      </c>
      <c r="AW179" s="12" t="s">
        <v>33</v>
      </c>
      <c r="AX179" s="12" t="s">
        <v>85</v>
      </c>
      <c r="AY179" s="246" t="s">
        <v>126</v>
      </c>
    </row>
    <row r="180" s="1" customFormat="1" ht="16.5" customHeight="1">
      <c r="B180" s="37"/>
      <c r="C180" s="222" t="s">
        <v>416</v>
      </c>
      <c r="D180" s="222" t="s">
        <v>130</v>
      </c>
      <c r="E180" s="223" t="s">
        <v>373</v>
      </c>
      <c r="F180" s="224" t="s">
        <v>374</v>
      </c>
      <c r="G180" s="225" t="s">
        <v>343</v>
      </c>
      <c r="H180" s="226">
        <v>1782.9770000000001</v>
      </c>
      <c r="I180" s="227"/>
      <c r="J180" s="228">
        <f>ROUND(I180*H180,2)</f>
        <v>0</v>
      </c>
      <c r="K180" s="224" t="s">
        <v>223</v>
      </c>
      <c r="L180" s="42"/>
      <c r="M180" s="229" t="s">
        <v>1</v>
      </c>
      <c r="N180" s="230" t="s">
        <v>42</v>
      </c>
      <c r="O180" s="85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AR180" s="233" t="s">
        <v>134</v>
      </c>
      <c r="AT180" s="233" t="s">
        <v>130</v>
      </c>
      <c r="AU180" s="233" t="s">
        <v>158</v>
      </c>
      <c r="AY180" s="16" t="s">
        <v>126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6" t="s">
        <v>85</v>
      </c>
      <c r="BK180" s="234">
        <f>ROUND(I180*H180,2)</f>
        <v>0</v>
      </c>
      <c r="BL180" s="16" t="s">
        <v>134</v>
      </c>
      <c r="BM180" s="233" t="s">
        <v>417</v>
      </c>
    </row>
    <row r="181" s="12" customFormat="1">
      <c r="B181" s="235"/>
      <c r="C181" s="236"/>
      <c r="D181" s="237" t="s">
        <v>136</v>
      </c>
      <c r="E181" s="238" t="s">
        <v>1</v>
      </c>
      <c r="F181" s="239" t="s">
        <v>313</v>
      </c>
      <c r="G181" s="236"/>
      <c r="H181" s="240">
        <v>1782.9770000000001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136</v>
      </c>
      <c r="AU181" s="246" t="s">
        <v>158</v>
      </c>
      <c r="AV181" s="12" t="s">
        <v>87</v>
      </c>
      <c r="AW181" s="12" t="s">
        <v>33</v>
      </c>
      <c r="AX181" s="12" t="s">
        <v>85</v>
      </c>
      <c r="AY181" s="246" t="s">
        <v>126</v>
      </c>
    </row>
    <row r="182" s="1" customFormat="1" ht="36" customHeight="1">
      <c r="B182" s="37"/>
      <c r="C182" s="222" t="s">
        <v>418</v>
      </c>
      <c r="D182" s="222" t="s">
        <v>130</v>
      </c>
      <c r="E182" s="223" t="s">
        <v>376</v>
      </c>
      <c r="F182" s="224" t="s">
        <v>377</v>
      </c>
      <c r="G182" s="225" t="s">
        <v>305</v>
      </c>
      <c r="H182" s="226">
        <v>3209.3589999999999</v>
      </c>
      <c r="I182" s="227"/>
      <c r="J182" s="228">
        <f>ROUND(I182*H182,2)</f>
        <v>0</v>
      </c>
      <c r="K182" s="224" t="s">
        <v>223</v>
      </c>
      <c r="L182" s="42"/>
      <c r="M182" s="229" t="s">
        <v>1</v>
      </c>
      <c r="N182" s="230" t="s">
        <v>42</v>
      </c>
      <c r="O182" s="85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AR182" s="233" t="s">
        <v>134</v>
      </c>
      <c r="AT182" s="233" t="s">
        <v>130</v>
      </c>
      <c r="AU182" s="233" t="s">
        <v>158</v>
      </c>
      <c r="AY182" s="16" t="s">
        <v>126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6" t="s">
        <v>85</v>
      </c>
      <c r="BK182" s="234">
        <f>ROUND(I182*H182,2)</f>
        <v>0</v>
      </c>
      <c r="BL182" s="16" t="s">
        <v>134</v>
      </c>
      <c r="BM182" s="233" t="s">
        <v>419</v>
      </c>
    </row>
    <row r="183" s="12" customFormat="1">
      <c r="B183" s="235"/>
      <c r="C183" s="236"/>
      <c r="D183" s="237" t="s">
        <v>136</v>
      </c>
      <c r="E183" s="238" t="s">
        <v>1</v>
      </c>
      <c r="F183" s="239" t="s">
        <v>420</v>
      </c>
      <c r="G183" s="236"/>
      <c r="H183" s="240">
        <v>3209.3589999999999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136</v>
      </c>
      <c r="AU183" s="246" t="s">
        <v>158</v>
      </c>
      <c r="AV183" s="12" t="s">
        <v>87</v>
      </c>
      <c r="AW183" s="12" t="s">
        <v>33</v>
      </c>
      <c r="AX183" s="12" t="s">
        <v>85</v>
      </c>
      <c r="AY183" s="246" t="s">
        <v>126</v>
      </c>
    </row>
    <row r="184" s="1" customFormat="1" ht="36" customHeight="1">
      <c r="B184" s="37"/>
      <c r="C184" s="222" t="s">
        <v>421</v>
      </c>
      <c r="D184" s="222" t="s">
        <v>130</v>
      </c>
      <c r="E184" s="223" t="s">
        <v>422</v>
      </c>
      <c r="F184" s="224" t="s">
        <v>423</v>
      </c>
      <c r="G184" s="225" t="s">
        <v>133</v>
      </c>
      <c r="H184" s="226">
        <v>5943.2569999999996</v>
      </c>
      <c r="I184" s="227"/>
      <c r="J184" s="228">
        <f>ROUND(I184*H184,2)</f>
        <v>0</v>
      </c>
      <c r="K184" s="224" t="s">
        <v>223</v>
      </c>
      <c r="L184" s="42"/>
      <c r="M184" s="229" t="s">
        <v>1</v>
      </c>
      <c r="N184" s="230" t="s">
        <v>42</v>
      </c>
      <c r="O184" s="85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AR184" s="233" t="s">
        <v>134</v>
      </c>
      <c r="AT184" s="233" t="s">
        <v>130</v>
      </c>
      <c r="AU184" s="233" t="s">
        <v>158</v>
      </c>
      <c r="AY184" s="16" t="s">
        <v>126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6" t="s">
        <v>85</v>
      </c>
      <c r="BK184" s="234">
        <f>ROUND(I184*H184,2)</f>
        <v>0</v>
      </c>
      <c r="BL184" s="16" t="s">
        <v>134</v>
      </c>
      <c r="BM184" s="233" t="s">
        <v>424</v>
      </c>
    </row>
    <row r="185" s="12" customFormat="1">
      <c r="B185" s="235"/>
      <c r="C185" s="236"/>
      <c r="D185" s="237" t="s">
        <v>136</v>
      </c>
      <c r="E185" s="238" t="s">
        <v>1</v>
      </c>
      <c r="F185" s="239" t="s">
        <v>425</v>
      </c>
      <c r="G185" s="236"/>
      <c r="H185" s="240">
        <v>1173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136</v>
      </c>
      <c r="AU185" s="246" t="s">
        <v>158</v>
      </c>
      <c r="AV185" s="12" t="s">
        <v>87</v>
      </c>
      <c r="AW185" s="12" t="s">
        <v>33</v>
      </c>
      <c r="AX185" s="12" t="s">
        <v>77</v>
      </c>
      <c r="AY185" s="246" t="s">
        <v>126</v>
      </c>
    </row>
    <row r="186" s="12" customFormat="1">
      <c r="B186" s="235"/>
      <c r="C186" s="236"/>
      <c r="D186" s="237" t="s">
        <v>136</v>
      </c>
      <c r="E186" s="238" t="s">
        <v>1</v>
      </c>
      <c r="F186" s="239" t="s">
        <v>426</v>
      </c>
      <c r="G186" s="236"/>
      <c r="H186" s="240">
        <v>4770.2569999999996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AT186" s="246" t="s">
        <v>136</v>
      </c>
      <c r="AU186" s="246" t="s">
        <v>158</v>
      </c>
      <c r="AV186" s="12" t="s">
        <v>87</v>
      </c>
      <c r="AW186" s="12" t="s">
        <v>33</v>
      </c>
      <c r="AX186" s="12" t="s">
        <v>77</v>
      </c>
      <c r="AY186" s="246" t="s">
        <v>126</v>
      </c>
    </row>
    <row r="187" s="13" customFormat="1">
      <c r="B187" s="247"/>
      <c r="C187" s="248"/>
      <c r="D187" s="237" t="s">
        <v>136</v>
      </c>
      <c r="E187" s="249" t="s">
        <v>1</v>
      </c>
      <c r="F187" s="250" t="s">
        <v>143</v>
      </c>
      <c r="G187" s="248"/>
      <c r="H187" s="251">
        <v>5943.2569999999996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136</v>
      </c>
      <c r="AU187" s="257" t="s">
        <v>158</v>
      </c>
      <c r="AV187" s="13" t="s">
        <v>134</v>
      </c>
      <c r="AW187" s="13" t="s">
        <v>33</v>
      </c>
      <c r="AX187" s="13" t="s">
        <v>85</v>
      </c>
      <c r="AY187" s="257" t="s">
        <v>126</v>
      </c>
    </row>
    <row r="188" s="1" customFormat="1" ht="36" customHeight="1">
      <c r="B188" s="37"/>
      <c r="C188" s="222" t="s">
        <v>427</v>
      </c>
      <c r="D188" s="222" t="s">
        <v>130</v>
      </c>
      <c r="E188" s="223" t="s">
        <v>428</v>
      </c>
      <c r="F188" s="224" t="s">
        <v>429</v>
      </c>
      <c r="G188" s="225" t="s">
        <v>133</v>
      </c>
      <c r="H188" s="226">
        <v>5943.2569999999996</v>
      </c>
      <c r="I188" s="227"/>
      <c r="J188" s="228">
        <f>ROUND(I188*H188,2)</f>
        <v>0</v>
      </c>
      <c r="K188" s="224" t="s">
        <v>223</v>
      </c>
      <c r="L188" s="42"/>
      <c r="M188" s="229" t="s">
        <v>1</v>
      </c>
      <c r="N188" s="230" t="s">
        <v>42</v>
      </c>
      <c r="O188" s="85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AR188" s="233" t="s">
        <v>134</v>
      </c>
      <c r="AT188" s="233" t="s">
        <v>130</v>
      </c>
      <c r="AU188" s="233" t="s">
        <v>158</v>
      </c>
      <c r="AY188" s="16" t="s">
        <v>126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6" t="s">
        <v>85</v>
      </c>
      <c r="BK188" s="234">
        <f>ROUND(I188*H188,2)</f>
        <v>0</v>
      </c>
      <c r="BL188" s="16" t="s">
        <v>134</v>
      </c>
      <c r="BM188" s="233" t="s">
        <v>430</v>
      </c>
    </row>
    <row r="189" s="12" customFormat="1">
      <c r="B189" s="235"/>
      <c r="C189" s="236"/>
      <c r="D189" s="237" t="s">
        <v>136</v>
      </c>
      <c r="E189" s="238" t="s">
        <v>1</v>
      </c>
      <c r="F189" s="239" t="s">
        <v>425</v>
      </c>
      <c r="G189" s="236"/>
      <c r="H189" s="240">
        <v>1173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136</v>
      </c>
      <c r="AU189" s="246" t="s">
        <v>158</v>
      </c>
      <c r="AV189" s="12" t="s">
        <v>87</v>
      </c>
      <c r="AW189" s="12" t="s">
        <v>33</v>
      </c>
      <c r="AX189" s="12" t="s">
        <v>77</v>
      </c>
      <c r="AY189" s="246" t="s">
        <v>126</v>
      </c>
    </row>
    <row r="190" s="12" customFormat="1">
      <c r="B190" s="235"/>
      <c r="C190" s="236"/>
      <c r="D190" s="237" t="s">
        <v>136</v>
      </c>
      <c r="E190" s="238" t="s">
        <v>1</v>
      </c>
      <c r="F190" s="239" t="s">
        <v>426</v>
      </c>
      <c r="G190" s="236"/>
      <c r="H190" s="240">
        <v>4770.2569999999996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136</v>
      </c>
      <c r="AU190" s="246" t="s">
        <v>158</v>
      </c>
      <c r="AV190" s="12" t="s">
        <v>87</v>
      </c>
      <c r="AW190" s="12" t="s">
        <v>33</v>
      </c>
      <c r="AX190" s="12" t="s">
        <v>77</v>
      </c>
      <c r="AY190" s="246" t="s">
        <v>126</v>
      </c>
    </row>
    <row r="191" s="13" customFormat="1">
      <c r="B191" s="247"/>
      <c r="C191" s="248"/>
      <c r="D191" s="237" t="s">
        <v>136</v>
      </c>
      <c r="E191" s="249" t="s">
        <v>1</v>
      </c>
      <c r="F191" s="250" t="s">
        <v>143</v>
      </c>
      <c r="G191" s="248"/>
      <c r="H191" s="251">
        <v>5943.2569999999996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136</v>
      </c>
      <c r="AU191" s="257" t="s">
        <v>158</v>
      </c>
      <c r="AV191" s="13" t="s">
        <v>134</v>
      </c>
      <c r="AW191" s="13" t="s">
        <v>33</v>
      </c>
      <c r="AX191" s="13" t="s">
        <v>85</v>
      </c>
      <c r="AY191" s="257" t="s">
        <v>126</v>
      </c>
    </row>
    <row r="192" s="1" customFormat="1" ht="16.5" customHeight="1">
      <c r="B192" s="37"/>
      <c r="C192" s="279" t="s">
        <v>431</v>
      </c>
      <c r="D192" s="279" t="s">
        <v>368</v>
      </c>
      <c r="E192" s="280" t="s">
        <v>432</v>
      </c>
      <c r="F192" s="281" t="s">
        <v>433</v>
      </c>
      <c r="G192" s="282" t="s">
        <v>305</v>
      </c>
      <c r="H192" s="283">
        <v>3424.2069999999999</v>
      </c>
      <c r="I192" s="284"/>
      <c r="J192" s="285">
        <f>ROUND(I192*H192,2)</f>
        <v>0</v>
      </c>
      <c r="K192" s="281" t="s">
        <v>223</v>
      </c>
      <c r="L192" s="286"/>
      <c r="M192" s="287" t="s">
        <v>1</v>
      </c>
      <c r="N192" s="288" t="s">
        <v>42</v>
      </c>
      <c r="O192" s="85"/>
      <c r="P192" s="231">
        <f>O192*H192</f>
        <v>0</v>
      </c>
      <c r="Q192" s="231">
        <v>1</v>
      </c>
      <c r="R192" s="231">
        <f>Q192*H192</f>
        <v>3424.2069999999999</v>
      </c>
      <c r="S192" s="231">
        <v>0</v>
      </c>
      <c r="T192" s="232">
        <f>S192*H192</f>
        <v>0</v>
      </c>
      <c r="AR192" s="233" t="s">
        <v>182</v>
      </c>
      <c r="AT192" s="233" t="s">
        <v>368</v>
      </c>
      <c r="AU192" s="233" t="s">
        <v>158</v>
      </c>
      <c r="AY192" s="16" t="s">
        <v>126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6" t="s">
        <v>85</v>
      </c>
      <c r="BK192" s="234">
        <f>ROUND(I192*H192,2)</f>
        <v>0</v>
      </c>
      <c r="BL192" s="16" t="s">
        <v>134</v>
      </c>
      <c r="BM192" s="233" t="s">
        <v>434</v>
      </c>
    </row>
    <row r="193" s="12" customFormat="1">
      <c r="B193" s="235"/>
      <c r="C193" s="236"/>
      <c r="D193" s="237" t="s">
        <v>136</v>
      </c>
      <c r="E193" s="238" t="s">
        <v>1</v>
      </c>
      <c r="F193" s="239" t="s">
        <v>435</v>
      </c>
      <c r="G193" s="236"/>
      <c r="H193" s="240">
        <v>3424.2069999999999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AT193" s="246" t="s">
        <v>136</v>
      </c>
      <c r="AU193" s="246" t="s">
        <v>158</v>
      </c>
      <c r="AV193" s="12" t="s">
        <v>87</v>
      </c>
      <c r="AW193" s="12" t="s">
        <v>33</v>
      </c>
      <c r="AX193" s="12" t="s">
        <v>85</v>
      </c>
      <c r="AY193" s="246" t="s">
        <v>126</v>
      </c>
    </row>
    <row r="194" s="11" customFormat="1" ht="22.8" customHeight="1">
      <c r="B194" s="206"/>
      <c r="C194" s="207"/>
      <c r="D194" s="208" t="s">
        <v>76</v>
      </c>
      <c r="E194" s="220" t="s">
        <v>134</v>
      </c>
      <c r="F194" s="220" t="s">
        <v>436</v>
      </c>
      <c r="G194" s="207"/>
      <c r="H194" s="207"/>
      <c r="I194" s="210"/>
      <c r="J194" s="221">
        <f>BK194</f>
        <v>0</v>
      </c>
      <c r="K194" s="207"/>
      <c r="L194" s="212"/>
      <c r="M194" s="213"/>
      <c r="N194" s="214"/>
      <c r="O194" s="214"/>
      <c r="P194" s="215">
        <f>SUM(P195:P210)</f>
        <v>0</v>
      </c>
      <c r="Q194" s="214"/>
      <c r="R194" s="215">
        <f>SUM(R195:R210)</f>
        <v>175.95743099999999</v>
      </c>
      <c r="S194" s="214"/>
      <c r="T194" s="216">
        <f>SUM(T195:T210)</f>
        <v>0</v>
      </c>
      <c r="AR194" s="217" t="s">
        <v>85</v>
      </c>
      <c r="AT194" s="218" t="s">
        <v>76</v>
      </c>
      <c r="AU194" s="218" t="s">
        <v>85</v>
      </c>
      <c r="AY194" s="217" t="s">
        <v>126</v>
      </c>
      <c r="BK194" s="219">
        <f>SUM(BK195:BK210)</f>
        <v>0</v>
      </c>
    </row>
    <row r="195" s="1" customFormat="1" ht="36" customHeight="1">
      <c r="B195" s="37"/>
      <c r="C195" s="222" t="s">
        <v>437</v>
      </c>
      <c r="D195" s="222" t="s">
        <v>130</v>
      </c>
      <c r="E195" s="223" t="s">
        <v>438</v>
      </c>
      <c r="F195" s="224" t="s">
        <v>439</v>
      </c>
      <c r="G195" s="225" t="s">
        <v>133</v>
      </c>
      <c r="H195" s="226">
        <v>140.5</v>
      </c>
      <c r="I195" s="227"/>
      <c r="J195" s="228">
        <f>ROUND(I195*H195,2)</f>
        <v>0</v>
      </c>
      <c r="K195" s="224" t="s">
        <v>223</v>
      </c>
      <c r="L195" s="42"/>
      <c r="M195" s="229" t="s">
        <v>1</v>
      </c>
      <c r="N195" s="230" t="s">
        <v>42</v>
      </c>
      <c r="O195" s="85"/>
      <c r="P195" s="231">
        <f>O195*H195</f>
        <v>0</v>
      </c>
      <c r="Q195" s="231">
        <v>0.18051</v>
      </c>
      <c r="R195" s="231">
        <f>Q195*H195</f>
        <v>25.361654999999999</v>
      </c>
      <c r="S195" s="231">
        <v>0</v>
      </c>
      <c r="T195" s="232">
        <f>S195*H195</f>
        <v>0</v>
      </c>
      <c r="AR195" s="233" t="s">
        <v>134</v>
      </c>
      <c r="AT195" s="233" t="s">
        <v>130</v>
      </c>
      <c r="AU195" s="233" t="s">
        <v>87</v>
      </c>
      <c r="AY195" s="16" t="s">
        <v>126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6" t="s">
        <v>85</v>
      </c>
      <c r="BK195" s="234">
        <f>ROUND(I195*H195,2)</f>
        <v>0</v>
      </c>
      <c r="BL195" s="16" t="s">
        <v>134</v>
      </c>
      <c r="BM195" s="233" t="s">
        <v>440</v>
      </c>
    </row>
    <row r="196" s="12" customFormat="1">
      <c r="B196" s="235"/>
      <c r="C196" s="236"/>
      <c r="D196" s="237" t="s">
        <v>136</v>
      </c>
      <c r="E196" s="238" t="s">
        <v>1</v>
      </c>
      <c r="F196" s="239" t="s">
        <v>441</v>
      </c>
      <c r="G196" s="236"/>
      <c r="H196" s="240">
        <v>27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136</v>
      </c>
      <c r="AU196" s="246" t="s">
        <v>87</v>
      </c>
      <c r="AV196" s="12" t="s">
        <v>87</v>
      </c>
      <c r="AW196" s="12" t="s">
        <v>33</v>
      </c>
      <c r="AX196" s="12" t="s">
        <v>77</v>
      </c>
      <c r="AY196" s="246" t="s">
        <v>126</v>
      </c>
    </row>
    <row r="197" s="12" customFormat="1">
      <c r="B197" s="235"/>
      <c r="C197" s="236"/>
      <c r="D197" s="237" t="s">
        <v>136</v>
      </c>
      <c r="E197" s="238" t="s">
        <v>1</v>
      </c>
      <c r="F197" s="239" t="s">
        <v>442</v>
      </c>
      <c r="G197" s="236"/>
      <c r="H197" s="240">
        <v>113.5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136</v>
      </c>
      <c r="AU197" s="246" t="s">
        <v>87</v>
      </c>
      <c r="AV197" s="12" t="s">
        <v>87</v>
      </c>
      <c r="AW197" s="12" t="s">
        <v>33</v>
      </c>
      <c r="AX197" s="12" t="s">
        <v>77</v>
      </c>
      <c r="AY197" s="246" t="s">
        <v>126</v>
      </c>
    </row>
    <row r="198" s="13" customFormat="1">
      <c r="B198" s="247"/>
      <c r="C198" s="248"/>
      <c r="D198" s="237" t="s">
        <v>136</v>
      </c>
      <c r="E198" s="249" t="s">
        <v>1</v>
      </c>
      <c r="F198" s="250" t="s">
        <v>143</v>
      </c>
      <c r="G198" s="248"/>
      <c r="H198" s="251">
        <v>140.5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136</v>
      </c>
      <c r="AU198" s="257" t="s">
        <v>87</v>
      </c>
      <c r="AV198" s="13" t="s">
        <v>134</v>
      </c>
      <c r="AW198" s="13" t="s">
        <v>33</v>
      </c>
      <c r="AX198" s="13" t="s">
        <v>85</v>
      </c>
      <c r="AY198" s="257" t="s">
        <v>126</v>
      </c>
    </row>
    <row r="199" s="1" customFormat="1" ht="24" customHeight="1">
      <c r="B199" s="37"/>
      <c r="C199" s="222" t="s">
        <v>443</v>
      </c>
      <c r="D199" s="222" t="s">
        <v>130</v>
      </c>
      <c r="E199" s="223" t="s">
        <v>444</v>
      </c>
      <c r="F199" s="224" t="s">
        <v>445</v>
      </c>
      <c r="G199" s="225" t="s">
        <v>343</v>
      </c>
      <c r="H199" s="226">
        <v>14.199999999999999</v>
      </c>
      <c r="I199" s="227"/>
      <c r="J199" s="228">
        <f>ROUND(I199*H199,2)</f>
        <v>0</v>
      </c>
      <c r="K199" s="224" t="s">
        <v>223</v>
      </c>
      <c r="L199" s="42"/>
      <c r="M199" s="229" t="s">
        <v>1</v>
      </c>
      <c r="N199" s="230" t="s">
        <v>42</v>
      </c>
      <c r="O199" s="85"/>
      <c r="P199" s="231">
        <f>O199*H199</f>
        <v>0</v>
      </c>
      <c r="Q199" s="231">
        <v>1.9967999999999999</v>
      </c>
      <c r="R199" s="231">
        <f>Q199*H199</f>
        <v>28.354559999999996</v>
      </c>
      <c r="S199" s="231">
        <v>0</v>
      </c>
      <c r="T199" s="232">
        <f>S199*H199</f>
        <v>0</v>
      </c>
      <c r="AR199" s="233" t="s">
        <v>134</v>
      </c>
      <c r="AT199" s="233" t="s">
        <v>130</v>
      </c>
      <c r="AU199" s="233" t="s">
        <v>87</v>
      </c>
      <c r="AY199" s="16" t="s">
        <v>126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6" t="s">
        <v>85</v>
      </c>
      <c r="BK199" s="234">
        <f>ROUND(I199*H199,2)</f>
        <v>0</v>
      </c>
      <c r="BL199" s="16" t="s">
        <v>134</v>
      </c>
      <c r="BM199" s="233" t="s">
        <v>446</v>
      </c>
    </row>
    <row r="200" s="12" customFormat="1">
      <c r="B200" s="235"/>
      <c r="C200" s="236"/>
      <c r="D200" s="237" t="s">
        <v>136</v>
      </c>
      <c r="E200" s="238" t="s">
        <v>1</v>
      </c>
      <c r="F200" s="239" t="s">
        <v>447</v>
      </c>
      <c r="G200" s="236"/>
      <c r="H200" s="240">
        <v>14.199999999999999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136</v>
      </c>
      <c r="AU200" s="246" t="s">
        <v>87</v>
      </c>
      <c r="AV200" s="12" t="s">
        <v>87</v>
      </c>
      <c r="AW200" s="12" t="s">
        <v>33</v>
      </c>
      <c r="AX200" s="12" t="s">
        <v>85</v>
      </c>
      <c r="AY200" s="246" t="s">
        <v>126</v>
      </c>
    </row>
    <row r="201" s="1" customFormat="1" ht="36" customHeight="1">
      <c r="B201" s="37"/>
      <c r="C201" s="222" t="s">
        <v>448</v>
      </c>
      <c r="D201" s="222" t="s">
        <v>130</v>
      </c>
      <c r="E201" s="223" t="s">
        <v>449</v>
      </c>
      <c r="F201" s="224" t="s">
        <v>450</v>
      </c>
      <c r="G201" s="225" t="s">
        <v>343</v>
      </c>
      <c r="H201" s="226">
        <v>28.399999999999999</v>
      </c>
      <c r="I201" s="227"/>
      <c r="J201" s="228">
        <f>ROUND(I201*H201,2)</f>
        <v>0</v>
      </c>
      <c r="K201" s="224" t="s">
        <v>223</v>
      </c>
      <c r="L201" s="42"/>
      <c r="M201" s="229" t="s">
        <v>1</v>
      </c>
      <c r="N201" s="230" t="s">
        <v>42</v>
      </c>
      <c r="O201" s="85"/>
      <c r="P201" s="231">
        <f>O201*H201</f>
        <v>0</v>
      </c>
      <c r="Q201" s="231">
        <v>2.13408</v>
      </c>
      <c r="R201" s="231">
        <f>Q201*H201</f>
        <v>60.607871999999993</v>
      </c>
      <c r="S201" s="231">
        <v>0</v>
      </c>
      <c r="T201" s="232">
        <f>S201*H201</f>
        <v>0</v>
      </c>
      <c r="AR201" s="233" t="s">
        <v>134</v>
      </c>
      <c r="AT201" s="233" t="s">
        <v>130</v>
      </c>
      <c r="AU201" s="233" t="s">
        <v>87</v>
      </c>
      <c r="AY201" s="16" t="s">
        <v>126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6" t="s">
        <v>85</v>
      </c>
      <c r="BK201" s="234">
        <f>ROUND(I201*H201,2)</f>
        <v>0</v>
      </c>
      <c r="BL201" s="16" t="s">
        <v>134</v>
      </c>
      <c r="BM201" s="233" t="s">
        <v>451</v>
      </c>
    </row>
    <row r="202" s="12" customFormat="1">
      <c r="B202" s="235"/>
      <c r="C202" s="236"/>
      <c r="D202" s="237" t="s">
        <v>136</v>
      </c>
      <c r="E202" s="238" t="s">
        <v>1</v>
      </c>
      <c r="F202" s="239" t="s">
        <v>452</v>
      </c>
      <c r="G202" s="236"/>
      <c r="H202" s="240">
        <v>28.399999999999999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136</v>
      </c>
      <c r="AU202" s="246" t="s">
        <v>87</v>
      </c>
      <c r="AV202" s="12" t="s">
        <v>87</v>
      </c>
      <c r="AW202" s="12" t="s">
        <v>33</v>
      </c>
      <c r="AX202" s="12" t="s">
        <v>85</v>
      </c>
      <c r="AY202" s="246" t="s">
        <v>126</v>
      </c>
    </row>
    <row r="203" s="1" customFormat="1" ht="36" customHeight="1">
      <c r="B203" s="37"/>
      <c r="C203" s="222" t="s">
        <v>453</v>
      </c>
      <c r="D203" s="222" t="s">
        <v>130</v>
      </c>
      <c r="E203" s="223" t="s">
        <v>454</v>
      </c>
      <c r="F203" s="224" t="s">
        <v>455</v>
      </c>
      <c r="G203" s="225" t="s">
        <v>343</v>
      </c>
      <c r="H203" s="226">
        <v>6.75</v>
      </c>
      <c r="I203" s="227"/>
      <c r="J203" s="228">
        <f>ROUND(I203*H203,2)</f>
        <v>0</v>
      </c>
      <c r="K203" s="224" t="s">
        <v>223</v>
      </c>
      <c r="L203" s="42"/>
      <c r="M203" s="229" t="s">
        <v>1</v>
      </c>
      <c r="N203" s="230" t="s">
        <v>42</v>
      </c>
      <c r="O203" s="85"/>
      <c r="P203" s="231">
        <f>O203*H203</f>
        <v>0</v>
      </c>
      <c r="Q203" s="231">
        <v>1.9967999999999999</v>
      </c>
      <c r="R203" s="231">
        <f>Q203*H203</f>
        <v>13.478399999999999</v>
      </c>
      <c r="S203" s="231">
        <v>0</v>
      </c>
      <c r="T203" s="232">
        <f>S203*H203</f>
        <v>0</v>
      </c>
      <c r="AR203" s="233" t="s">
        <v>134</v>
      </c>
      <c r="AT203" s="233" t="s">
        <v>130</v>
      </c>
      <c r="AU203" s="233" t="s">
        <v>87</v>
      </c>
      <c r="AY203" s="16" t="s">
        <v>126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6" t="s">
        <v>85</v>
      </c>
      <c r="BK203" s="234">
        <f>ROUND(I203*H203,2)</f>
        <v>0</v>
      </c>
      <c r="BL203" s="16" t="s">
        <v>134</v>
      </c>
      <c r="BM203" s="233" t="s">
        <v>456</v>
      </c>
    </row>
    <row r="204" s="12" customFormat="1">
      <c r="B204" s="235"/>
      <c r="C204" s="236"/>
      <c r="D204" s="237" t="s">
        <v>136</v>
      </c>
      <c r="E204" s="238" t="s">
        <v>1</v>
      </c>
      <c r="F204" s="239" t="s">
        <v>457</v>
      </c>
      <c r="G204" s="236"/>
      <c r="H204" s="240">
        <v>6.75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136</v>
      </c>
      <c r="AU204" s="246" t="s">
        <v>87</v>
      </c>
      <c r="AV204" s="12" t="s">
        <v>87</v>
      </c>
      <c r="AW204" s="12" t="s">
        <v>33</v>
      </c>
      <c r="AX204" s="12" t="s">
        <v>85</v>
      </c>
      <c r="AY204" s="246" t="s">
        <v>126</v>
      </c>
    </row>
    <row r="205" s="1" customFormat="1" ht="24" customHeight="1">
      <c r="B205" s="37"/>
      <c r="C205" s="222" t="s">
        <v>458</v>
      </c>
      <c r="D205" s="222" t="s">
        <v>130</v>
      </c>
      <c r="E205" s="223" t="s">
        <v>459</v>
      </c>
      <c r="F205" s="224" t="s">
        <v>460</v>
      </c>
      <c r="G205" s="225" t="s">
        <v>343</v>
      </c>
      <c r="H205" s="226">
        <v>23.998000000000001</v>
      </c>
      <c r="I205" s="227"/>
      <c r="J205" s="228">
        <f>ROUND(I205*H205,2)</f>
        <v>0</v>
      </c>
      <c r="K205" s="224" t="s">
        <v>223</v>
      </c>
      <c r="L205" s="42"/>
      <c r="M205" s="229" t="s">
        <v>1</v>
      </c>
      <c r="N205" s="230" t="s">
        <v>42</v>
      </c>
      <c r="O205" s="85"/>
      <c r="P205" s="231">
        <f>O205*H205</f>
        <v>0</v>
      </c>
      <c r="Q205" s="231">
        <v>1.8480000000000001</v>
      </c>
      <c r="R205" s="231">
        <f>Q205*H205</f>
        <v>44.348304000000006</v>
      </c>
      <c r="S205" s="231">
        <v>0</v>
      </c>
      <c r="T205" s="232">
        <f>S205*H205</f>
        <v>0</v>
      </c>
      <c r="AR205" s="233" t="s">
        <v>134</v>
      </c>
      <c r="AT205" s="233" t="s">
        <v>130</v>
      </c>
      <c r="AU205" s="233" t="s">
        <v>87</v>
      </c>
      <c r="AY205" s="16" t="s">
        <v>126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6" t="s">
        <v>85</v>
      </c>
      <c r="BK205" s="234">
        <f>ROUND(I205*H205,2)</f>
        <v>0</v>
      </c>
      <c r="BL205" s="16" t="s">
        <v>134</v>
      </c>
      <c r="BM205" s="233" t="s">
        <v>461</v>
      </c>
    </row>
    <row r="206" s="12" customFormat="1">
      <c r="B206" s="235"/>
      <c r="C206" s="236"/>
      <c r="D206" s="237" t="s">
        <v>136</v>
      </c>
      <c r="E206" s="238" t="s">
        <v>1</v>
      </c>
      <c r="F206" s="239" t="s">
        <v>462</v>
      </c>
      <c r="G206" s="236"/>
      <c r="H206" s="240">
        <v>3.9980000000000002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136</v>
      </c>
      <c r="AU206" s="246" t="s">
        <v>87</v>
      </c>
      <c r="AV206" s="12" t="s">
        <v>87</v>
      </c>
      <c r="AW206" s="12" t="s">
        <v>33</v>
      </c>
      <c r="AX206" s="12" t="s">
        <v>77</v>
      </c>
      <c r="AY206" s="246" t="s">
        <v>126</v>
      </c>
    </row>
    <row r="207" s="12" customFormat="1">
      <c r="B207" s="235"/>
      <c r="C207" s="236"/>
      <c r="D207" s="237" t="s">
        <v>136</v>
      </c>
      <c r="E207" s="238" t="s">
        <v>1</v>
      </c>
      <c r="F207" s="239" t="s">
        <v>463</v>
      </c>
      <c r="G207" s="236"/>
      <c r="H207" s="240">
        <v>20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136</v>
      </c>
      <c r="AU207" s="246" t="s">
        <v>87</v>
      </c>
      <c r="AV207" s="12" t="s">
        <v>87</v>
      </c>
      <c r="AW207" s="12" t="s">
        <v>33</v>
      </c>
      <c r="AX207" s="12" t="s">
        <v>77</v>
      </c>
      <c r="AY207" s="246" t="s">
        <v>126</v>
      </c>
    </row>
    <row r="208" s="13" customFormat="1">
      <c r="B208" s="247"/>
      <c r="C208" s="248"/>
      <c r="D208" s="237" t="s">
        <v>136</v>
      </c>
      <c r="E208" s="249" t="s">
        <v>1</v>
      </c>
      <c r="F208" s="250" t="s">
        <v>143</v>
      </c>
      <c r="G208" s="248"/>
      <c r="H208" s="251">
        <v>23.998000000000001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136</v>
      </c>
      <c r="AU208" s="257" t="s">
        <v>87</v>
      </c>
      <c r="AV208" s="13" t="s">
        <v>134</v>
      </c>
      <c r="AW208" s="13" t="s">
        <v>33</v>
      </c>
      <c r="AX208" s="13" t="s">
        <v>85</v>
      </c>
      <c r="AY208" s="257" t="s">
        <v>126</v>
      </c>
    </row>
    <row r="209" s="1" customFormat="1" ht="48" customHeight="1">
      <c r="B209" s="37"/>
      <c r="C209" s="222" t="s">
        <v>464</v>
      </c>
      <c r="D209" s="222" t="s">
        <v>130</v>
      </c>
      <c r="E209" s="223" t="s">
        <v>465</v>
      </c>
      <c r="F209" s="224" t="s">
        <v>466</v>
      </c>
      <c r="G209" s="225" t="s">
        <v>133</v>
      </c>
      <c r="H209" s="226">
        <v>4.7999999999999998</v>
      </c>
      <c r="I209" s="227"/>
      <c r="J209" s="228">
        <f>ROUND(I209*H209,2)</f>
        <v>0</v>
      </c>
      <c r="K209" s="224" t="s">
        <v>223</v>
      </c>
      <c r="L209" s="42"/>
      <c r="M209" s="229" t="s">
        <v>1</v>
      </c>
      <c r="N209" s="230" t="s">
        <v>42</v>
      </c>
      <c r="O209" s="85"/>
      <c r="P209" s="231">
        <f>O209*H209</f>
        <v>0</v>
      </c>
      <c r="Q209" s="231">
        <v>0.79305000000000003</v>
      </c>
      <c r="R209" s="231">
        <f>Q209*H209</f>
        <v>3.8066399999999998</v>
      </c>
      <c r="S209" s="231">
        <v>0</v>
      </c>
      <c r="T209" s="232">
        <f>S209*H209</f>
        <v>0</v>
      </c>
      <c r="AR209" s="233" t="s">
        <v>134</v>
      </c>
      <c r="AT209" s="233" t="s">
        <v>130</v>
      </c>
      <c r="AU209" s="233" t="s">
        <v>87</v>
      </c>
      <c r="AY209" s="16" t="s">
        <v>126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6" t="s">
        <v>85</v>
      </c>
      <c r="BK209" s="234">
        <f>ROUND(I209*H209,2)</f>
        <v>0</v>
      </c>
      <c r="BL209" s="16" t="s">
        <v>134</v>
      </c>
      <c r="BM209" s="233" t="s">
        <v>467</v>
      </c>
    </row>
    <row r="210" s="12" customFormat="1">
      <c r="B210" s="235"/>
      <c r="C210" s="236"/>
      <c r="D210" s="237" t="s">
        <v>136</v>
      </c>
      <c r="E210" s="238" t="s">
        <v>1</v>
      </c>
      <c r="F210" s="239" t="s">
        <v>468</v>
      </c>
      <c r="G210" s="236"/>
      <c r="H210" s="240">
        <v>4.7999999999999998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136</v>
      </c>
      <c r="AU210" s="246" t="s">
        <v>87</v>
      </c>
      <c r="AV210" s="12" t="s">
        <v>87</v>
      </c>
      <c r="AW210" s="12" t="s">
        <v>33</v>
      </c>
      <c r="AX210" s="12" t="s">
        <v>85</v>
      </c>
      <c r="AY210" s="246" t="s">
        <v>126</v>
      </c>
    </row>
    <row r="211" s="11" customFormat="1" ht="22.8" customHeight="1">
      <c r="B211" s="206"/>
      <c r="C211" s="207"/>
      <c r="D211" s="208" t="s">
        <v>76</v>
      </c>
      <c r="E211" s="220" t="s">
        <v>127</v>
      </c>
      <c r="F211" s="220" t="s">
        <v>128</v>
      </c>
      <c r="G211" s="207"/>
      <c r="H211" s="207"/>
      <c r="I211" s="210"/>
      <c r="J211" s="221">
        <f>BK211</f>
        <v>0</v>
      </c>
      <c r="K211" s="207"/>
      <c r="L211" s="212"/>
      <c r="M211" s="213"/>
      <c r="N211" s="214"/>
      <c r="O211" s="214"/>
      <c r="P211" s="215">
        <f>SUM(P212:P249)</f>
        <v>0</v>
      </c>
      <c r="Q211" s="214"/>
      <c r="R211" s="215">
        <f>SUM(R212:R249)</f>
        <v>7975.0594065099995</v>
      </c>
      <c r="S211" s="214"/>
      <c r="T211" s="216">
        <f>SUM(T212:T249)</f>
        <v>0</v>
      </c>
      <c r="AR211" s="217" t="s">
        <v>85</v>
      </c>
      <c r="AT211" s="218" t="s">
        <v>76</v>
      </c>
      <c r="AU211" s="218" t="s">
        <v>85</v>
      </c>
      <c r="AY211" s="217" t="s">
        <v>126</v>
      </c>
      <c r="BK211" s="219">
        <f>SUM(BK212:BK249)</f>
        <v>0</v>
      </c>
    </row>
    <row r="212" s="1" customFormat="1" ht="24" customHeight="1">
      <c r="B212" s="37"/>
      <c r="C212" s="222" t="s">
        <v>469</v>
      </c>
      <c r="D212" s="222" t="s">
        <v>130</v>
      </c>
      <c r="E212" s="223" t="s">
        <v>470</v>
      </c>
      <c r="F212" s="224" t="s">
        <v>471</v>
      </c>
      <c r="G212" s="225" t="s">
        <v>133</v>
      </c>
      <c r="H212" s="226">
        <v>18.225000000000001</v>
      </c>
      <c r="I212" s="227"/>
      <c r="J212" s="228">
        <f>ROUND(I212*H212,2)</f>
        <v>0</v>
      </c>
      <c r="K212" s="224" t="s">
        <v>223</v>
      </c>
      <c r="L212" s="42"/>
      <c r="M212" s="229" t="s">
        <v>1</v>
      </c>
      <c r="N212" s="230" t="s">
        <v>42</v>
      </c>
      <c r="O212" s="85"/>
      <c r="P212" s="231">
        <f>O212*H212</f>
        <v>0</v>
      </c>
      <c r="Q212" s="231">
        <v>0.378</v>
      </c>
      <c r="R212" s="231">
        <f>Q212*H212</f>
        <v>6.889050000000001</v>
      </c>
      <c r="S212" s="231">
        <v>0</v>
      </c>
      <c r="T212" s="232">
        <f>S212*H212</f>
        <v>0</v>
      </c>
      <c r="AR212" s="233" t="s">
        <v>134</v>
      </c>
      <c r="AT212" s="233" t="s">
        <v>130</v>
      </c>
      <c r="AU212" s="233" t="s">
        <v>87</v>
      </c>
      <c r="AY212" s="16" t="s">
        <v>126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6" t="s">
        <v>85</v>
      </c>
      <c r="BK212" s="234">
        <f>ROUND(I212*H212,2)</f>
        <v>0</v>
      </c>
      <c r="BL212" s="16" t="s">
        <v>134</v>
      </c>
      <c r="BM212" s="233" t="s">
        <v>472</v>
      </c>
    </row>
    <row r="213" s="12" customFormat="1">
      <c r="B213" s="235"/>
      <c r="C213" s="236"/>
      <c r="D213" s="237" t="s">
        <v>136</v>
      </c>
      <c r="E213" s="238" t="s">
        <v>1</v>
      </c>
      <c r="F213" s="239" t="s">
        <v>473</v>
      </c>
      <c r="G213" s="236"/>
      <c r="H213" s="240">
        <v>18.225000000000001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AT213" s="246" t="s">
        <v>136</v>
      </c>
      <c r="AU213" s="246" t="s">
        <v>87</v>
      </c>
      <c r="AV213" s="12" t="s">
        <v>87</v>
      </c>
      <c r="AW213" s="12" t="s">
        <v>33</v>
      </c>
      <c r="AX213" s="12" t="s">
        <v>85</v>
      </c>
      <c r="AY213" s="246" t="s">
        <v>126</v>
      </c>
    </row>
    <row r="214" s="1" customFormat="1" ht="24" customHeight="1">
      <c r="B214" s="37"/>
      <c r="C214" s="222" t="s">
        <v>474</v>
      </c>
      <c r="D214" s="222" t="s">
        <v>130</v>
      </c>
      <c r="E214" s="223" t="s">
        <v>475</v>
      </c>
      <c r="F214" s="224" t="s">
        <v>476</v>
      </c>
      <c r="G214" s="225" t="s">
        <v>133</v>
      </c>
      <c r="H214" s="226">
        <v>10242.556000000001</v>
      </c>
      <c r="I214" s="227"/>
      <c r="J214" s="228">
        <f>ROUND(I214*H214,2)</f>
        <v>0</v>
      </c>
      <c r="K214" s="224" t="s">
        <v>223</v>
      </c>
      <c r="L214" s="42"/>
      <c r="M214" s="229" t="s">
        <v>1</v>
      </c>
      <c r="N214" s="230" t="s">
        <v>42</v>
      </c>
      <c r="O214" s="85"/>
      <c r="P214" s="231">
        <f>O214*H214</f>
        <v>0</v>
      </c>
      <c r="Q214" s="231">
        <v>0.47260000000000002</v>
      </c>
      <c r="R214" s="231">
        <f>Q214*H214</f>
        <v>4840.6319656000005</v>
      </c>
      <c r="S214" s="231">
        <v>0</v>
      </c>
      <c r="T214" s="232">
        <f>S214*H214</f>
        <v>0</v>
      </c>
      <c r="AR214" s="233" t="s">
        <v>134</v>
      </c>
      <c r="AT214" s="233" t="s">
        <v>130</v>
      </c>
      <c r="AU214" s="233" t="s">
        <v>87</v>
      </c>
      <c r="AY214" s="16" t="s">
        <v>126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6" t="s">
        <v>85</v>
      </c>
      <c r="BK214" s="234">
        <f>ROUND(I214*H214,2)</f>
        <v>0</v>
      </c>
      <c r="BL214" s="16" t="s">
        <v>134</v>
      </c>
      <c r="BM214" s="233" t="s">
        <v>477</v>
      </c>
    </row>
    <row r="215" s="12" customFormat="1">
      <c r="B215" s="235"/>
      <c r="C215" s="236"/>
      <c r="D215" s="237" t="s">
        <v>136</v>
      </c>
      <c r="E215" s="238" t="s">
        <v>1</v>
      </c>
      <c r="F215" s="239" t="s">
        <v>478</v>
      </c>
      <c r="G215" s="236"/>
      <c r="H215" s="240">
        <v>10356.056000000001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136</v>
      </c>
      <c r="AU215" s="246" t="s">
        <v>87</v>
      </c>
      <c r="AV215" s="12" t="s">
        <v>87</v>
      </c>
      <c r="AW215" s="12" t="s">
        <v>33</v>
      </c>
      <c r="AX215" s="12" t="s">
        <v>77</v>
      </c>
      <c r="AY215" s="246" t="s">
        <v>126</v>
      </c>
    </row>
    <row r="216" s="12" customFormat="1">
      <c r="B216" s="235"/>
      <c r="C216" s="236"/>
      <c r="D216" s="237" t="s">
        <v>136</v>
      </c>
      <c r="E216" s="238" t="s">
        <v>1</v>
      </c>
      <c r="F216" s="239" t="s">
        <v>479</v>
      </c>
      <c r="G216" s="236"/>
      <c r="H216" s="240">
        <v>-113.5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136</v>
      </c>
      <c r="AU216" s="246" t="s">
        <v>87</v>
      </c>
      <c r="AV216" s="12" t="s">
        <v>87</v>
      </c>
      <c r="AW216" s="12" t="s">
        <v>33</v>
      </c>
      <c r="AX216" s="12" t="s">
        <v>77</v>
      </c>
      <c r="AY216" s="246" t="s">
        <v>126</v>
      </c>
    </row>
    <row r="217" s="13" customFormat="1">
      <c r="B217" s="247"/>
      <c r="C217" s="248"/>
      <c r="D217" s="237" t="s">
        <v>136</v>
      </c>
      <c r="E217" s="249" t="s">
        <v>1</v>
      </c>
      <c r="F217" s="250" t="s">
        <v>143</v>
      </c>
      <c r="G217" s="248"/>
      <c r="H217" s="251">
        <v>10242.556000000001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136</v>
      </c>
      <c r="AU217" s="257" t="s">
        <v>87</v>
      </c>
      <c r="AV217" s="13" t="s">
        <v>134</v>
      </c>
      <c r="AW217" s="13" t="s">
        <v>33</v>
      </c>
      <c r="AX217" s="13" t="s">
        <v>85</v>
      </c>
      <c r="AY217" s="257" t="s">
        <v>126</v>
      </c>
    </row>
    <row r="218" s="1" customFormat="1" ht="36" customHeight="1">
      <c r="B218" s="37"/>
      <c r="C218" s="222" t="s">
        <v>480</v>
      </c>
      <c r="D218" s="222" t="s">
        <v>130</v>
      </c>
      <c r="E218" s="223" t="s">
        <v>481</v>
      </c>
      <c r="F218" s="224" t="s">
        <v>482</v>
      </c>
      <c r="G218" s="225" t="s">
        <v>133</v>
      </c>
      <c r="H218" s="226">
        <v>8761.2360000000008</v>
      </c>
      <c r="I218" s="227"/>
      <c r="J218" s="228">
        <f>ROUND(I218*H218,2)</f>
        <v>0</v>
      </c>
      <c r="K218" s="224" t="s">
        <v>223</v>
      </c>
      <c r="L218" s="42"/>
      <c r="M218" s="229" t="s">
        <v>1</v>
      </c>
      <c r="N218" s="230" t="s">
        <v>42</v>
      </c>
      <c r="O218" s="85"/>
      <c r="P218" s="231">
        <f>O218*H218</f>
        <v>0</v>
      </c>
      <c r="Q218" s="231">
        <v>0.15826000000000001</v>
      </c>
      <c r="R218" s="231">
        <f>Q218*H218</f>
        <v>1386.5532093600002</v>
      </c>
      <c r="S218" s="231">
        <v>0</v>
      </c>
      <c r="T218" s="232">
        <f>S218*H218</f>
        <v>0</v>
      </c>
      <c r="AR218" s="233" t="s">
        <v>134</v>
      </c>
      <c r="AT218" s="233" t="s">
        <v>130</v>
      </c>
      <c r="AU218" s="233" t="s">
        <v>87</v>
      </c>
      <c r="AY218" s="16" t="s">
        <v>126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6" t="s">
        <v>85</v>
      </c>
      <c r="BK218" s="234">
        <f>ROUND(I218*H218,2)</f>
        <v>0</v>
      </c>
      <c r="BL218" s="16" t="s">
        <v>134</v>
      </c>
      <c r="BM218" s="233" t="s">
        <v>483</v>
      </c>
    </row>
    <row r="219" s="12" customFormat="1">
      <c r="B219" s="235"/>
      <c r="C219" s="236"/>
      <c r="D219" s="237" t="s">
        <v>136</v>
      </c>
      <c r="E219" s="238" t="s">
        <v>1</v>
      </c>
      <c r="F219" s="239" t="s">
        <v>484</v>
      </c>
      <c r="G219" s="236"/>
      <c r="H219" s="240">
        <v>8874.7360000000008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AT219" s="246" t="s">
        <v>136</v>
      </c>
      <c r="AU219" s="246" t="s">
        <v>87</v>
      </c>
      <c r="AV219" s="12" t="s">
        <v>87</v>
      </c>
      <c r="AW219" s="12" t="s">
        <v>33</v>
      </c>
      <c r="AX219" s="12" t="s">
        <v>77</v>
      </c>
      <c r="AY219" s="246" t="s">
        <v>126</v>
      </c>
    </row>
    <row r="220" s="12" customFormat="1">
      <c r="B220" s="235"/>
      <c r="C220" s="236"/>
      <c r="D220" s="237" t="s">
        <v>136</v>
      </c>
      <c r="E220" s="238" t="s">
        <v>1</v>
      </c>
      <c r="F220" s="239" t="s">
        <v>479</v>
      </c>
      <c r="G220" s="236"/>
      <c r="H220" s="240">
        <v>-113.5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136</v>
      </c>
      <c r="AU220" s="246" t="s">
        <v>87</v>
      </c>
      <c r="AV220" s="12" t="s">
        <v>87</v>
      </c>
      <c r="AW220" s="12" t="s">
        <v>33</v>
      </c>
      <c r="AX220" s="12" t="s">
        <v>77</v>
      </c>
      <c r="AY220" s="246" t="s">
        <v>126</v>
      </c>
    </row>
    <row r="221" s="13" customFormat="1">
      <c r="B221" s="247"/>
      <c r="C221" s="248"/>
      <c r="D221" s="237" t="s">
        <v>136</v>
      </c>
      <c r="E221" s="249" t="s">
        <v>1</v>
      </c>
      <c r="F221" s="250" t="s">
        <v>143</v>
      </c>
      <c r="G221" s="248"/>
      <c r="H221" s="251">
        <v>8761.2360000000008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136</v>
      </c>
      <c r="AU221" s="257" t="s">
        <v>87</v>
      </c>
      <c r="AV221" s="13" t="s">
        <v>134</v>
      </c>
      <c r="AW221" s="13" t="s">
        <v>33</v>
      </c>
      <c r="AX221" s="13" t="s">
        <v>85</v>
      </c>
      <c r="AY221" s="257" t="s">
        <v>126</v>
      </c>
    </row>
    <row r="222" s="1" customFormat="1" ht="36" customHeight="1">
      <c r="B222" s="37"/>
      <c r="C222" s="222" t="s">
        <v>485</v>
      </c>
      <c r="D222" s="222" t="s">
        <v>130</v>
      </c>
      <c r="E222" s="223" t="s">
        <v>486</v>
      </c>
      <c r="F222" s="224" t="s">
        <v>487</v>
      </c>
      <c r="G222" s="225" t="s">
        <v>133</v>
      </c>
      <c r="H222" s="226">
        <v>20.25</v>
      </c>
      <c r="I222" s="227"/>
      <c r="J222" s="228">
        <f>ROUND(I222*H222,2)</f>
        <v>0</v>
      </c>
      <c r="K222" s="224" t="s">
        <v>223</v>
      </c>
      <c r="L222" s="42"/>
      <c r="M222" s="229" t="s">
        <v>1</v>
      </c>
      <c r="N222" s="230" t="s">
        <v>42</v>
      </c>
      <c r="O222" s="85"/>
      <c r="P222" s="231">
        <f>O222*H222</f>
        <v>0</v>
      </c>
      <c r="Q222" s="231">
        <v>0.23737</v>
      </c>
      <c r="R222" s="231">
        <f>Q222*H222</f>
        <v>4.8067425000000004</v>
      </c>
      <c r="S222" s="231">
        <v>0</v>
      </c>
      <c r="T222" s="232">
        <f>S222*H222</f>
        <v>0</v>
      </c>
      <c r="AR222" s="233" t="s">
        <v>134</v>
      </c>
      <c r="AT222" s="233" t="s">
        <v>130</v>
      </c>
      <c r="AU222" s="233" t="s">
        <v>87</v>
      </c>
      <c r="AY222" s="16" t="s">
        <v>126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6" t="s">
        <v>85</v>
      </c>
      <c r="BK222" s="234">
        <f>ROUND(I222*H222,2)</f>
        <v>0</v>
      </c>
      <c r="BL222" s="16" t="s">
        <v>134</v>
      </c>
      <c r="BM222" s="233" t="s">
        <v>488</v>
      </c>
    </row>
    <row r="223" s="12" customFormat="1">
      <c r="B223" s="235"/>
      <c r="C223" s="236"/>
      <c r="D223" s="237" t="s">
        <v>136</v>
      </c>
      <c r="E223" s="238" t="s">
        <v>1</v>
      </c>
      <c r="F223" s="239" t="s">
        <v>489</v>
      </c>
      <c r="G223" s="236"/>
      <c r="H223" s="240">
        <v>20.25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136</v>
      </c>
      <c r="AU223" s="246" t="s">
        <v>87</v>
      </c>
      <c r="AV223" s="12" t="s">
        <v>87</v>
      </c>
      <c r="AW223" s="12" t="s">
        <v>33</v>
      </c>
      <c r="AX223" s="12" t="s">
        <v>85</v>
      </c>
      <c r="AY223" s="246" t="s">
        <v>126</v>
      </c>
    </row>
    <row r="224" s="1" customFormat="1" ht="36" customHeight="1">
      <c r="B224" s="37"/>
      <c r="C224" s="222" t="s">
        <v>490</v>
      </c>
      <c r="D224" s="222" t="s">
        <v>130</v>
      </c>
      <c r="E224" s="223" t="s">
        <v>491</v>
      </c>
      <c r="F224" s="224" t="s">
        <v>492</v>
      </c>
      <c r="G224" s="225" t="s">
        <v>133</v>
      </c>
      <c r="H224" s="226">
        <v>18.225000000000001</v>
      </c>
      <c r="I224" s="227"/>
      <c r="J224" s="228">
        <f>ROUND(I224*H224,2)</f>
        <v>0</v>
      </c>
      <c r="K224" s="224" t="s">
        <v>223</v>
      </c>
      <c r="L224" s="42"/>
      <c r="M224" s="229" t="s">
        <v>1</v>
      </c>
      <c r="N224" s="230" t="s">
        <v>42</v>
      </c>
      <c r="O224" s="85"/>
      <c r="P224" s="231">
        <f>O224*H224</f>
        <v>0</v>
      </c>
      <c r="Q224" s="231">
        <v>0.51817000000000002</v>
      </c>
      <c r="R224" s="231">
        <f>Q224*H224</f>
        <v>9.4436482500000007</v>
      </c>
      <c r="S224" s="231">
        <v>0</v>
      </c>
      <c r="T224" s="232">
        <f>S224*H224</f>
        <v>0</v>
      </c>
      <c r="AR224" s="233" t="s">
        <v>134</v>
      </c>
      <c r="AT224" s="233" t="s">
        <v>130</v>
      </c>
      <c r="AU224" s="233" t="s">
        <v>87</v>
      </c>
      <c r="AY224" s="16" t="s">
        <v>126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6" t="s">
        <v>85</v>
      </c>
      <c r="BK224" s="234">
        <f>ROUND(I224*H224,2)</f>
        <v>0</v>
      </c>
      <c r="BL224" s="16" t="s">
        <v>134</v>
      </c>
      <c r="BM224" s="233" t="s">
        <v>493</v>
      </c>
    </row>
    <row r="225" s="12" customFormat="1">
      <c r="B225" s="235"/>
      <c r="C225" s="236"/>
      <c r="D225" s="237" t="s">
        <v>136</v>
      </c>
      <c r="E225" s="238" t="s">
        <v>1</v>
      </c>
      <c r="F225" s="239" t="s">
        <v>473</v>
      </c>
      <c r="G225" s="236"/>
      <c r="H225" s="240">
        <v>18.225000000000001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AT225" s="246" t="s">
        <v>136</v>
      </c>
      <c r="AU225" s="246" t="s">
        <v>87</v>
      </c>
      <c r="AV225" s="12" t="s">
        <v>87</v>
      </c>
      <c r="AW225" s="12" t="s">
        <v>33</v>
      </c>
      <c r="AX225" s="12" t="s">
        <v>85</v>
      </c>
      <c r="AY225" s="246" t="s">
        <v>126</v>
      </c>
    </row>
    <row r="226" s="1" customFormat="1" ht="24" customHeight="1">
      <c r="B226" s="37"/>
      <c r="C226" s="222" t="s">
        <v>494</v>
      </c>
      <c r="D226" s="222" t="s">
        <v>130</v>
      </c>
      <c r="E226" s="223" t="s">
        <v>495</v>
      </c>
      <c r="F226" s="224" t="s">
        <v>496</v>
      </c>
      <c r="G226" s="225" t="s">
        <v>343</v>
      </c>
      <c r="H226" s="226">
        <v>215.25899999999999</v>
      </c>
      <c r="I226" s="227"/>
      <c r="J226" s="228">
        <f>ROUND(I226*H226,2)</f>
        <v>0</v>
      </c>
      <c r="K226" s="224" t="s">
        <v>223</v>
      </c>
      <c r="L226" s="42"/>
      <c r="M226" s="229" t="s">
        <v>1</v>
      </c>
      <c r="N226" s="230" t="s">
        <v>42</v>
      </c>
      <c r="O226" s="85"/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AR226" s="233" t="s">
        <v>134</v>
      </c>
      <c r="AT226" s="233" t="s">
        <v>130</v>
      </c>
      <c r="AU226" s="233" t="s">
        <v>87</v>
      </c>
      <c r="AY226" s="16" t="s">
        <v>126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6" t="s">
        <v>85</v>
      </c>
      <c r="BK226" s="234">
        <f>ROUND(I226*H226,2)</f>
        <v>0</v>
      </c>
      <c r="BL226" s="16" t="s">
        <v>134</v>
      </c>
      <c r="BM226" s="233" t="s">
        <v>497</v>
      </c>
    </row>
    <row r="227" s="12" customFormat="1">
      <c r="B227" s="235"/>
      <c r="C227" s="236"/>
      <c r="D227" s="237" t="s">
        <v>136</v>
      </c>
      <c r="E227" s="238" t="s">
        <v>1</v>
      </c>
      <c r="F227" s="239" t="s">
        <v>498</v>
      </c>
      <c r="G227" s="236"/>
      <c r="H227" s="240">
        <v>215.25899999999999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136</v>
      </c>
      <c r="AU227" s="246" t="s">
        <v>87</v>
      </c>
      <c r="AV227" s="12" t="s">
        <v>87</v>
      </c>
      <c r="AW227" s="12" t="s">
        <v>33</v>
      </c>
      <c r="AX227" s="12" t="s">
        <v>85</v>
      </c>
      <c r="AY227" s="246" t="s">
        <v>126</v>
      </c>
    </row>
    <row r="228" s="1" customFormat="1" ht="16.5" customHeight="1">
      <c r="B228" s="37"/>
      <c r="C228" s="279" t="s">
        <v>499</v>
      </c>
      <c r="D228" s="279" t="s">
        <v>368</v>
      </c>
      <c r="E228" s="280" t="s">
        <v>500</v>
      </c>
      <c r="F228" s="281" t="s">
        <v>501</v>
      </c>
      <c r="G228" s="282" t="s">
        <v>305</v>
      </c>
      <c r="H228" s="283">
        <v>413.40499999999997</v>
      </c>
      <c r="I228" s="284"/>
      <c r="J228" s="285">
        <f>ROUND(I228*H228,2)</f>
        <v>0</v>
      </c>
      <c r="K228" s="281" t="s">
        <v>223</v>
      </c>
      <c r="L228" s="286"/>
      <c r="M228" s="287" t="s">
        <v>1</v>
      </c>
      <c r="N228" s="288" t="s">
        <v>42</v>
      </c>
      <c r="O228" s="85"/>
      <c r="P228" s="231">
        <f>O228*H228</f>
        <v>0</v>
      </c>
      <c r="Q228" s="231">
        <v>1</v>
      </c>
      <c r="R228" s="231">
        <f>Q228*H228</f>
        <v>413.40499999999997</v>
      </c>
      <c r="S228" s="231">
        <v>0</v>
      </c>
      <c r="T228" s="232">
        <f>S228*H228</f>
        <v>0</v>
      </c>
      <c r="AR228" s="233" t="s">
        <v>182</v>
      </c>
      <c r="AT228" s="233" t="s">
        <v>368</v>
      </c>
      <c r="AU228" s="233" t="s">
        <v>87</v>
      </c>
      <c r="AY228" s="16" t="s">
        <v>126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6" t="s">
        <v>85</v>
      </c>
      <c r="BK228" s="234">
        <f>ROUND(I228*H228,2)</f>
        <v>0</v>
      </c>
      <c r="BL228" s="16" t="s">
        <v>134</v>
      </c>
      <c r="BM228" s="233" t="s">
        <v>502</v>
      </c>
    </row>
    <row r="229" s="12" customFormat="1">
      <c r="B229" s="235"/>
      <c r="C229" s="236"/>
      <c r="D229" s="237" t="s">
        <v>136</v>
      </c>
      <c r="E229" s="238" t="s">
        <v>1</v>
      </c>
      <c r="F229" s="239" t="s">
        <v>503</v>
      </c>
      <c r="G229" s="236"/>
      <c r="H229" s="240">
        <v>413.40499999999997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AT229" s="246" t="s">
        <v>136</v>
      </c>
      <c r="AU229" s="246" t="s">
        <v>87</v>
      </c>
      <c r="AV229" s="12" t="s">
        <v>87</v>
      </c>
      <c r="AW229" s="12" t="s">
        <v>33</v>
      </c>
      <c r="AX229" s="12" t="s">
        <v>85</v>
      </c>
      <c r="AY229" s="246" t="s">
        <v>126</v>
      </c>
    </row>
    <row r="230" s="1" customFormat="1" ht="24" customHeight="1">
      <c r="B230" s="37"/>
      <c r="C230" s="222" t="s">
        <v>504</v>
      </c>
      <c r="D230" s="222" t="s">
        <v>130</v>
      </c>
      <c r="E230" s="223" t="s">
        <v>505</v>
      </c>
      <c r="F230" s="224" t="s">
        <v>506</v>
      </c>
      <c r="G230" s="225" t="s">
        <v>133</v>
      </c>
      <c r="H230" s="226">
        <v>10260.781000000001</v>
      </c>
      <c r="I230" s="227"/>
      <c r="J230" s="228">
        <f>ROUND(I230*H230,2)</f>
        <v>0</v>
      </c>
      <c r="K230" s="224" t="s">
        <v>223</v>
      </c>
      <c r="L230" s="42"/>
      <c r="M230" s="229" t="s">
        <v>1</v>
      </c>
      <c r="N230" s="230" t="s">
        <v>42</v>
      </c>
      <c r="O230" s="85"/>
      <c r="P230" s="231">
        <f>O230*H230</f>
        <v>0</v>
      </c>
      <c r="Q230" s="231">
        <v>0.00034000000000000002</v>
      </c>
      <c r="R230" s="231">
        <f>Q230*H230</f>
        <v>3.4886655400000004</v>
      </c>
      <c r="S230" s="231">
        <v>0</v>
      </c>
      <c r="T230" s="232">
        <f>S230*H230</f>
        <v>0</v>
      </c>
      <c r="AR230" s="233" t="s">
        <v>134</v>
      </c>
      <c r="AT230" s="233" t="s">
        <v>130</v>
      </c>
      <c r="AU230" s="233" t="s">
        <v>87</v>
      </c>
      <c r="AY230" s="16" t="s">
        <v>126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6" t="s">
        <v>85</v>
      </c>
      <c r="BK230" s="234">
        <f>ROUND(I230*H230,2)</f>
        <v>0</v>
      </c>
      <c r="BL230" s="16" t="s">
        <v>134</v>
      </c>
      <c r="BM230" s="233" t="s">
        <v>507</v>
      </c>
    </row>
    <row r="231" s="12" customFormat="1">
      <c r="B231" s="235"/>
      <c r="C231" s="236"/>
      <c r="D231" s="237" t="s">
        <v>136</v>
      </c>
      <c r="E231" s="238" t="s">
        <v>1</v>
      </c>
      <c r="F231" s="239" t="s">
        <v>508</v>
      </c>
      <c r="G231" s="236"/>
      <c r="H231" s="240">
        <v>10260.781000000001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AT231" s="246" t="s">
        <v>136</v>
      </c>
      <c r="AU231" s="246" t="s">
        <v>87</v>
      </c>
      <c r="AV231" s="12" t="s">
        <v>87</v>
      </c>
      <c r="AW231" s="12" t="s">
        <v>33</v>
      </c>
      <c r="AX231" s="12" t="s">
        <v>85</v>
      </c>
      <c r="AY231" s="246" t="s">
        <v>126</v>
      </c>
    </row>
    <row r="232" s="1" customFormat="1" ht="24" customHeight="1">
      <c r="B232" s="37"/>
      <c r="C232" s="222" t="s">
        <v>509</v>
      </c>
      <c r="D232" s="222" t="s">
        <v>130</v>
      </c>
      <c r="E232" s="223" t="s">
        <v>510</v>
      </c>
      <c r="F232" s="224" t="s">
        <v>511</v>
      </c>
      <c r="G232" s="225" t="s">
        <v>133</v>
      </c>
      <c r="H232" s="226">
        <v>8803.7610000000004</v>
      </c>
      <c r="I232" s="227"/>
      <c r="J232" s="228">
        <f>ROUND(I232*H232,2)</f>
        <v>0</v>
      </c>
      <c r="K232" s="224" t="s">
        <v>223</v>
      </c>
      <c r="L232" s="42"/>
      <c r="M232" s="229" t="s">
        <v>1</v>
      </c>
      <c r="N232" s="230" t="s">
        <v>42</v>
      </c>
      <c r="O232" s="85"/>
      <c r="P232" s="231">
        <f>O232*H232</f>
        <v>0</v>
      </c>
      <c r="Q232" s="231">
        <v>0.00060999999999999997</v>
      </c>
      <c r="R232" s="231">
        <f>Q232*H232</f>
        <v>5.37029421</v>
      </c>
      <c r="S232" s="231">
        <v>0</v>
      </c>
      <c r="T232" s="232">
        <f>S232*H232</f>
        <v>0</v>
      </c>
      <c r="AR232" s="233" t="s">
        <v>134</v>
      </c>
      <c r="AT232" s="233" t="s">
        <v>130</v>
      </c>
      <c r="AU232" s="233" t="s">
        <v>87</v>
      </c>
      <c r="AY232" s="16" t="s">
        <v>126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6" t="s">
        <v>85</v>
      </c>
      <c r="BK232" s="234">
        <f>ROUND(I232*H232,2)</f>
        <v>0</v>
      </c>
      <c r="BL232" s="16" t="s">
        <v>134</v>
      </c>
      <c r="BM232" s="233" t="s">
        <v>512</v>
      </c>
    </row>
    <row r="233" s="12" customFormat="1">
      <c r="B233" s="235"/>
      <c r="C233" s="236"/>
      <c r="D233" s="237" t="s">
        <v>136</v>
      </c>
      <c r="E233" s="238" t="s">
        <v>1</v>
      </c>
      <c r="F233" s="239" t="s">
        <v>513</v>
      </c>
      <c r="G233" s="236"/>
      <c r="H233" s="240">
        <v>8803.7610000000004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AT233" s="246" t="s">
        <v>136</v>
      </c>
      <c r="AU233" s="246" t="s">
        <v>87</v>
      </c>
      <c r="AV233" s="12" t="s">
        <v>87</v>
      </c>
      <c r="AW233" s="12" t="s">
        <v>33</v>
      </c>
      <c r="AX233" s="12" t="s">
        <v>85</v>
      </c>
      <c r="AY233" s="246" t="s">
        <v>126</v>
      </c>
    </row>
    <row r="234" s="1" customFormat="1" ht="36" customHeight="1">
      <c r="B234" s="37"/>
      <c r="C234" s="222" t="s">
        <v>514</v>
      </c>
      <c r="D234" s="222" t="s">
        <v>130</v>
      </c>
      <c r="E234" s="223" t="s">
        <v>515</v>
      </c>
      <c r="F234" s="224" t="s">
        <v>516</v>
      </c>
      <c r="G234" s="225" t="s">
        <v>133</v>
      </c>
      <c r="H234" s="226">
        <v>24.300000000000001</v>
      </c>
      <c r="I234" s="227"/>
      <c r="J234" s="228">
        <f>ROUND(I234*H234,2)</f>
        <v>0</v>
      </c>
      <c r="K234" s="224" t="s">
        <v>223</v>
      </c>
      <c r="L234" s="42"/>
      <c r="M234" s="229" t="s">
        <v>1</v>
      </c>
      <c r="N234" s="230" t="s">
        <v>42</v>
      </c>
      <c r="O234" s="85"/>
      <c r="P234" s="231">
        <f>O234*H234</f>
        <v>0</v>
      </c>
      <c r="Q234" s="231">
        <v>0.12966</v>
      </c>
      <c r="R234" s="231">
        <f>Q234*H234</f>
        <v>3.150738</v>
      </c>
      <c r="S234" s="231">
        <v>0</v>
      </c>
      <c r="T234" s="232">
        <f>S234*H234</f>
        <v>0</v>
      </c>
      <c r="AR234" s="233" t="s">
        <v>134</v>
      </c>
      <c r="AT234" s="233" t="s">
        <v>130</v>
      </c>
      <c r="AU234" s="233" t="s">
        <v>87</v>
      </c>
      <c r="AY234" s="16" t="s">
        <v>126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6" t="s">
        <v>85</v>
      </c>
      <c r="BK234" s="234">
        <f>ROUND(I234*H234,2)</f>
        <v>0</v>
      </c>
      <c r="BL234" s="16" t="s">
        <v>134</v>
      </c>
      <c r="BM234" s="233" t="s">
        <v>517</v>
      </c>
    </row>
    <row r="235" s="12" customFormat="1">
      <c r="B235" s="235"/>
      <c r="C235" s="236"/>
      <c r="D235" s="237" t="s">
        <v>136</v>
      </c>
      <c r="E235" s="238" t="s">
        <v>1</v>
      </c>
      <c r="F235" s="239" t="s">
        <v>518</v>
      </c>
      <c r="G235" s="236"/>
      <c r="H235" s="240">
        <v>24.300000000000001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136</v>
      </c>
      <c r="AU235" s="246" t="s">
        <v>87</v>
      </c>
      <c r="AV235" s="12" t="s">
        <v>87</v>
      </c>
      <c r="AW235" s="12" t="s">
        <v>33</v>
      </c>
      <c r="AX235" s="12" t="s">
        <v>85</v>
      </c>
      <c r="AY235" s="246" t="s">
        <v>126</v>
      </c>
    </row>
    <row r="236" s="1" customFormat="1" ht="36" customHeight="1">
      <c r="B236" s="37"/>
      <c r="C236" s="222" t="s">
        <v>519</v>
      </c>
      <c r="D236" s="222" t="s">
        <v>130</v>
      </c>
      <c r="E236" s="223" t="s">
        <v>520</v>
      </c>
      <c r="F236" s="224" t="s">
        <v>521</v>
      </c>
      <c r="G236" s="225" t="s">
        <v>133</v>
      </c>
      <c r="H236" s="226">
        <v>7267.6199999999999</v>
      </c>
      <c r="I236" s="227"/>
      <c r="J236" s="228">
        <f>ROUND(I236*H236,2)</f>
        <v>0</v>
      </c>
      <c r="K236" s="224" t="s">
        <v>223</v>
      </c>
      <c r="L236" s="42"/>
      <c r="M236" s="229" t="s">
        <v>1</v>
      </c>
      <c r="N236" s="230" t="s">
        <v>42</v>
      </c>
      <c r="O236" s="85"/>
      <c r="P236" s="231">
        <f>O236*H236</f>
        <v>0</v>
      </c>
      <c r="Q236" s="231">
        <v>0.15559000000000001</v>
      </c>
      <c r="R236" s="231">
        <f>Q236*H236</f>
        <v>1130.7689958000001</v>
      </c>
      <c r="S236" s="231">
        <v>0</v>
      </c>
      <c r="T236" s="232">
        <f>S236*H236</f>
        <v>0</v>
      </c>
      <c r="AR236" s="233" t="s">
        <v>134</v>
      </c>
      <c r="AT236" s="233" t="s">
        <v>130</v>
      </c>
      <c r="AU236" s="233" t="s">
        <v>87</v>
      </c>
      <c r="AY236" s="16" t="s">
        <v>126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6" t="s">
        <v>85</v>
      </c>
      <c r="BK236" s="234">
        <f>ROUND(I236*H236,2)</f>
        <v>0</v>
      </c>
      <c r="BL236" s="16" t="s">
        <v>134</v>
      </c>
      <c r="BM236" s="233" t="s">
        <v>522</v>
      </c>
    </row>
    <row r="237" s="12" customFormat="1">
      <c r="B237" s="235"/>
      <c r="C237" s="236"/>
      <c r="D237" s="237" t="s">
        <v>136</v>
      </c>
      <c r="E237" s="238" t="s">
        <v>1</v>
      </c>
      <c r="F237" s="239" t="s">
        <v>523</v>
      </c>
      <c r="G237" s="236"/>
      <c r="H237" s="240">
        <v>7381.1199999999999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136</v>
      </c>
      <c r="AU237" s="246" t="s">
        <v>87</v>
      </c>
      <c r="AV237" s="12" t="s">
        <v>87</v>
      </c>
      <c r="AW237" s="12" t="s">
        <v>33</v>
      </c>
      <c r="AX237" s="12" t="s">
        <v>77</v>
      </c>
      <c r="AY237" s="246" t="s">
        <v>126</v>
      </c>
    </row>
    <row r="238" s="12" customFormat="1">
      <c r="B238" s="235"/>
      <c r="C238" s="236"/>
      <c r="D238" s="237" t="s">
        <v>136</v>
      </c>
      <c r="E238" s="238" t="s">
        <v>1</v>
      </c>
      <c r="F238" s="239" t="s">
        <v>479</v>
      </c>
      <c r="G238" s="236"/>
      <c r="H238" s="240">
        <v>-113.5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AT238" s="246" t="s">
        <v>136</v>
      </c>
      <c r="AU238" s="246" t="s">
        <v>87</v>
      </c>
      <c r="AV238" s="12" t="s">
        <v>87</v>
      </c>
      <c r="AW238" s="12" t="s">
        <v>33</v>
      </c>
      <c r="AX238" s="12" t="s">
        <v>77</v>
      </c>
      <c r="AY238" s="246" t="s">
        <v>126</v>
      </c>
    </row>
    <row r="239" s="13" customFormat="1">
      <c r="B239" s="247"/>
      <c r="C239" s="248"/>
      <c r="D239" s="237" t="s">
        <v>136</v>
      </c>
      <c r="E239" s="249" t="s">
        <v>1</v>
      </c>
      <c r="F239" s="250" t="s">
        <v>143</v>
      </c>
      <c r="G239" s="248"/>
      <c r="H239" s="251">
        <v>7267.6199999999999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136</v>
      </c>
      <c r="AU239" s="257" t="s">
        <v>87</v>
      </c>
      <c r="AV239" s="13" t="s">
        <v>134</v>
      </c>
      <c r="AW239" s="13" t="s">
        <v>33</v>
      </c>
      <c r="AX239" s="13" t="s">
        <v>85</v>
      </c>
      <c r="AY239" s="257" t="s">
        <v>126</v>
      </c>
    </row>
    <row r="240" s="1" customFormat="1" ht="36" customHeight="1">
      <c r="B240" s="37"/>
      <c r="C240" s="222" t="s">
        <v>524</v>
      </c>
      <c r="D240" s="222" t="s">
        <v>130</v>
      </c>
      <c r="E240" s="223" t="s">
        <v>525</v>
      </c>
      <c r="F240" s="224" t="s">
        <v>526</v>
      </c>
      <c r="G240" s="225" t="s">
        <v>133</v>
      </c>
      <c r="H240" s="226">
        <v>22.274999999999999</v>
      </c>
      <c r="I240" s="227"/>
      <c r="J240" s="228">
        <f>ROUND(I240*H240,2)</f>
        <v>0</v>
      </c>
      <c r="K240" s="224" t="s">
        <v>223</v>
      </c>
      <c r="L240" s="42"/>
      <c r="M240" s="229" t="s">
        <v>1</v>
      </c>
      <c r="N240" s="230" t="s">
        <v>42</v>
      </c>
      <c r="O240" s="85"/>
      <c r="P240" s="231">
        <f>O240*H240</f>
        <v>0</v>
      </c>
      <c r="Q240" s="231">
        <v>0.15559000000000001</v>
      </c>
      <c r="R240" s="231">
        <f>Q240*H240</f>
        <v>3.4657672499999999</v>
      </c>
      <c r="S240" s="231">
        <v>0</v>
      </c>
      <c r="T240" s="232">
        <f>S240*H240</f>
        <v>0</v>
      </c>
      <c r="AR240" s="233" t="s">
        <v>134</v>
      </c>
      <c r="AT240" s="233" t="s">
        <v>130</v>
      </c>
      <c r="AU240" s="233" t="s">
        <v>87</v>
      </c>
      <c r="AY240" s="16" t="s">
        <v>126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6" t="s">
        <v>85</v>
      </c>
      <c r="BK240" s="234">
        <f>ROUND(I240*H240,2)</f>
        <v>0</v>
      </c>
      <c r="BL240" s="16" t="s">
        <v>134</v>
      </c>
      <c r="BM240" s="233" t="s">
        <v>527</v>
      </c>
    </row>
    <row r="241" s="12" customFormat="1">
      <c r="B241" s="235"/>
      <c r="C241" s="236"/>
      <c r="D241" s="237" t="s">
        <v>136</v>
      </c>
      <c r="E241" s="238" t="s">
        <v>1</v>
      </c>
      <c r="F241" s="239" t="s">
        <v>528</v>
      </c>
      <c r="G241" s="236"/>
      <c r="H241" s="240">
        <v>22.274999999999999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AT241" s="246" t="s">
        <v>136</v>
      </c>
      <c r="AU241" s="246" t="s">
        <v>87</v>
      </c>
      <c r="AV241" s="12" t="s">
        <v>87</v>
      </c>
      <c r="AW241" s="12" t="s">
        <v>33</v>
      </c>
      <c r="AX241" s="12" t="s">
        <v>85</v>
      </c>
      <c r="AY241" s="246" t="s">
        <v>126</v>
      </c>
    </row>
    <row r="242" s="1" customFormat="1" ht="36" customHeight="1">
      <c r="B242" s="37"/>
      <c r="C242" s="222" t="s">
        <v>529</v>
      </c>
      <c r="D242" s="222" t="s">
        <v>130</v>
      </c>
      <c r="E242" s="223" t="s">
        <v>530</v>
      </c>
      <c r="F242" s="224" t="s">
        <v>531</v>
      </c>
      <c r="G242" s="225" t="s">
        <v>133</v>
      </c>
      <c r="H242" s="226">
        <v>553</v>
      </c>
      <c r="I242" s="227"/>
      <c r="J242" s="228">
        <f>ROUND(I242*H242,2)</f>
        <v>0</v>
      </c>
      <c r="K242" s="224" t="s">
        <v>223</v>
      </c>
      <c r="L242" s="42"/>
      <c r="M242" s="229" t="s">
        <v>1</v>
      </c>
      <c r="N242" s="230" t="s">
        <v>42</v>
      </c>
      <c r="O242" s="85"/>
      <c r="P242" s="231">
        <f>O242*H242</f>
        <v>0</v>
      </c>
      <c r="Q242" s="231">
        <v>0.15559000000000001</v>
      </c>
      <c r="R242" s="231">
        <f>Q242*H242</f>
        <v>86.041269999999997</v>
      </c>
      <c r="S242" s="231">
        <v>0</v>
      </c>
      <c r="T242" s="232">
        <f>S242*H242</f>
        <v>0</v>
      </c>
      <c r="AR242" s="233" t="s">
        <v>134</v>
      </c>
      <c r="AT242" s="233" t="s">
        <v>130</v>
      </c>
      <c r="AU242" s="233" t="s">
        <v>87</v>
      </c>
      <c r="AY242" s="16" t="s">
        <v>126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6" t="s">
        <v>85</v>
      </c>
      <c r="BK242" s="234">
        <f>ROUND(I242*H242,2)</f>
        <v>0</v>
      </c>
      <c r="BL242" s="16" t="s">
        <v>134</v>
      </c>
      <c r="BM242" s="233" t="s">
        <v>532</v>
      </c>
    </row>
    <row r="243" s="12" customFormat="1">
      <c r="B243" s="235"/>
      <c r="C243" s="236"/>
      <c r="D243" s="237" t="s">
        <v>136</v>
      </c>
      <c r="E243" s="238" t="s">
        <v>1</v>
      </c>
      <c r="F243" s="239" t="s">
        <v>533</v>
      </c>
      <c r="G243" s="236"/>
      <c r="H243" s="240">
        <v>553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136</v>
      </c>
      <c r="AU243" s="246" t="s">
        <v>87</v>
      </c>
      <c r="AV243" s="12" t="s">
        <v>87</v>
      </c>
      <c r="AW243" s="12" t="s">
        <v>33</v>
      </c>
      <c r="AX243" s="12" t="s">
        <v>85</v>
      </c>
      <c r="AY243" s="246" t="s">
        <v>126</v>
      </c>
    </row>
    <row r="244" s="1" customFormat="1" ht="48" customHeight="1">
      <c r="B244" s="37"/>
      <c r="C244" s="222" t="s">
        <v>534</v>
      </c>
      <c r="D244" s="222" t="s">
        <v>130</v>
      </c>
      <c r="E244" s="223" t="s">
        <v>139</v>
      </c>
      <c r="F244" s="224" t="s">
        <v>140</v>
      </c>
      <c r="G244" s="225" t="s">
        <v>133</v>
      </c>
      <c r="H244" s="226">
        <v>104</v>
      </c>
      <c r="I244" s="227"/>
      <c r="J244" s="228">
        <f>ROUND(I244*H244,2)</f>
        <v>0</v>
      </c>
      <c r="K244" s="224" t="s">
        <v>223</v>
      </c>
      <c r="L244" s="42"/>
      <c r="M244" s="229" t="s">
        <v>1</v>
      </c>
      <c r="N244" s="230" t="s">
        <v>42</v>
      </c>
      <c r="O244" s="85"/>
      <c r="P244" s="231">
        <f>O244*H244</f>
        <v>0</v>
      </c>
      <c r="Q244" s="231">
        <v>0.61404000000000003</v>
      </c>
      <c r="R244" s="231">
        <f>Q244*H244</f>
        <v>63.86016</v>
      </c>
      <c r="S244" s="231">
        <v>0</v>
      </c>
      <c r="T244" s="232">
        <f>S244*H244</f>
        <v>0</v>
      </c>
      <c r="AR244" s="233" t="s">
        <v>134</v>
      </c>
      <c r="AT244" s="233" t="s">
        <v>130</v>
      </c>
      <c r="AU244" s="233" t="s">
        <v>87</v>
      </c>
      <c r="AY244" s="16" t="s">
        <v>126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6" t="s">
        <v>85</v>
      </c>
      <c r="BK244" s="234">
        <f>ROUND(I244*H244,2)</f>
        <v>0</v>
      </c>
      <c r="BL244" s="16" t="s">
        <v>134</v>
      </c>
      <c r="BM244" s="233" t="s">
        <v>535</v>
      </c>
    </row>
    <row r="245" s="12" customFormat="1">
      <c r="B245" s="235"/>
      <c r="C245" s="236"/>
      <c r="D245" s="237" t="s">
        <v>136</v>
      </c>
      <c r="E245" s="238" t="s">
        <v>1</v>
      </c>
      <c r="F245" s="239" t="s">
        <v>536</v>
      </c>
      <c r="G245" s="236"/>
      <c r="H245" s="240">
        <v>43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136</v>
      </c>
      <c r="AU245" s="246" t="s">
        <v>87</v>
      </c>
      <c r="AV245" s="12" t="s">
        <v>87</v>
      </c>
      <c r="AW245" s="12" t="s">
        <v>33</v>
      </c>
      <c r="AX245" s="12" t="s">
        <v>77</v>
      </c>
      <c r="AY245" s="246" t="s">
        <v>126</v>
      </c>
    </row>
    <row r="246" s="12" customFormat="1">
      <c r="B246" s="235"/>
      <c r="C246" s="236"/>
      <c r="D246" s="237" t="s">
        <v>136</v>
      </c>
      <c r="E246" s="238" t="s">
        <v>1</v>
      </c>
      <c r="F246" s="239" t="s">
        <v>537</v>
      </c>
      <c r="G246" s="236"/>
      <c r="H246" s="240">
        <v>37.5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AT246" s="246" t="s">
        <v>136</v>
      </c>
      <c r="AU246" s="246" t="s">
        <v>87</v>
      </c>
      <c r="AV246" s="12" t="s">
        <v>87</v>
      </c>
      <c r="AW246" s="12" t="s">
        <v>33</v>
      </c>
      <c r="AX246" s="12" t="s">
        <v>77</v>
      </c>
      <c r="AY246" s="246" t="s">
        <v>126</v>
      </c>
    </row>
    <row r="247" s="12" customFormat="1">
      <c r="B247" s="235"/>
      <c r="C247" s="236"/>
      <c r="D247" s="237" t="s">
        <v>136</v>
      </c>
      <c r="E247" s="238" t="s">
        <v>1</v>
      </c>
      <c r="F247" s="239" t="s">
        <v>538</v>
      </c>
      <c r="G247" s="236"/>
      <c r="H247" s="240">
        <v>23.5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136</v>
      </c>
      <c r="AU247" s="246" t="s">
        <v>87</v>
      </c>
      <c r="AV247" s="12" t="s">
        <v>87</v>
      </c>
      <c r="AW247" s="12" t="s">
        <v>33</v>
      </c>
      <c r="AX247" s="12" t="s">
        <v>77</v>
      </c>
      <c r="AY247" s="246" t="s">
        <v>126</v>
      </c>
    </row>
    <row r="248" s="13" customFormat="1">
      <c r="B248" s="247"/>
      <c r="C248" s="248"/>
      <c r="D248" s="237" t="s">
        <v>136</v>
      </c>
      <c r="E248" s="249" t="s">
        <v>1</v>
      </c>
      <c r="F248" s="250" t="s">
        <v>143</v>
      </c>
      <c r="G248" s="248"/>
      <c r="H248" s="251">
        <v>104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136</v>
      </c>
      <c r="AU248" s="257" t="s">
        <v>87</v>
      </c>
      <c r="AV248" s="13" t="s">
        <v>134</v>
      </c>
      <c r="AW248" s="13" t="s">
        <v>33</v>
      </c>
      <c r="AX248" s="13" t="s">
        <v>85</v>
      </c>
      <c r="AY248" s="257" t="s">
        <v>126</v>
      </c>
    </row>
    <row r="249" s="1" customFormat="1" ht="36" customHeight="1">
      <c r="B249" s="37"/>
      <c r="C249" s="222" t="s">
        <v>539</v>
      </c>
      <c r="D249" s="222" t="s">
        <v>130</v>
      </c>
      <c r="E249" s="223" t="s">
        <v>540</v>
      </c>
      <c r="F249" s="224" t="s">
        <v>541</v>
      </c>
      <c r="G249" s="225" t="s">
        <v>133</v>
      </c>
      <c r="H249" s="226">
        <v>113.5</v>
      </c>
      <c r="I249" s="227"/>
      <c r="J249" s="228">
        <f>ROUND(I249*H249,2)</f>
        <v>0</v>
      </c>
      <c r="K249" s="224" t="s">
        <v>223</v>
      </c>
      <c r="L249" s="42"/>
      <c r="M249" s="229" t="s">
        <v>1</v>
      </c>
      <c r="N249" s="230" t="s">
        <v>42</v>
      </c>
      <c r="O249" s="85"/>
      <c r="P249" s="231">
        <f>O249*H249</f>
        <v>0</v>
      </c>
      <c r="Q249" s="231">
        <v>0.15140000000000001</v>
      </c>
      <c r="R249" s="231">
        <f>Q249*H249</f>
        <v>17.183900000000001</v>
      </c>
      <c r="S249" s="231">
        <v>0</v>
      </c>
      <c r="T249" s="232">
        <f>S249*H249</f>
        <v>0</v>
      </c>
      <c r="AR249" s="233" t="s">
        <v>134</v>
      </c>
      <c r="AT249" s="233" t="s">
        <v>130</v>
      </c>
      <c r="AU249" s="233" t="s">
        <v>87</v>
      </c>
      <c r="AY249" s="16" t="s">
        <v>126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6" t="s">
        <v>85</v>
      </c>
      <c r="BK249" s="234">
        <f>ROUND(I249*H249,2)</f>
        <v>0</v>
      </c>
      <c r="BL249" s="16" t="s">
        <v>134</v>
      </c>
      <c r="BM249" s="233" t="s">
        <v>542</v>
      </c>
    </row>
    <row r="250" s="11" customFormat="1" ht="22.8" customHeight="1">
      <c r="B250" s="206"/>
      <c r="C250" s="207"/>
      <c r="D250" s="208" t="s">
        <v>76</v>
      </c>
      <c r="E250" s="220" t="s">
        <v>202</v>
      </c>
      <c r="F250" s="220" t="s">
        <v>543</v>
      </c>
      <c r="G250" s="207"/>
      <c r="H250" s="207"/>
      <c r="I250" s="210"/>
      <c r="J250" s="221">
        <f>BK250</f>
        <v>0</v>
      </c>
      <c r="K250" s="207"/>
      <c r="L250" s="212"/>
      <c r="M250" s="213"/>
      <c r="N250" s="214"/>
      <c r="O250" s="214"/>
      <c r="P250" s="215">
        <f>SUM(P251:P264)</f>
        <v>0</v>
      </c>
      <c r="Q250" s="214"/>
      <c r="R250" s="215">
        <f>SUM(R251:R264)</f>
        <v>7.4191756</v>
      </c>
      <c r="S250" s="214"/>
      <c r="T250" s="216">
        <f>SUM(T251:T264)</f>
        <v>0</v>
      </c>
      <c r="AR250" s="217" t="s">
        <v>85</v>
      </c>
      <c r="AT250" s="218" t="s">
        <v>76</v>
      </c>
      <c r="AU250" s="218" t="s">
        <v>85</v>
      </c>
      <c r="AY250" s="217" t="s">
        <v>126</v>
      </c>
      <c r="BK250" s="219">
        <f>SUM(BK251:BK264)</f>
        <v>0</v>
      </c>
    </row>
    <row r="251" s="1" customFormat="1" ht="24" customHeight="1">
      <c r="B251" s="37"/>
      <c r="C251" s="222" t="s">
        <v>544</v>
      </c>
      <c r="D251" s="222" t="s">
        <v>130</v>
      </c>
      <c r="E251" s="223" t="s">
        <v>545</v>
      </c>
      <c r="F251" s="224" t="s">
        <v>546</v>
      </c>
      <c r="G251" s="225" t="s">
        <v>232</v>
      </c>
      <c r="H251" s="226">
        <v>13</v>
      </c>
      <c r="I251" s="227"/>
      <c r="J251" s="228">
        <f>ROUND(I251*H251,2)</f>
        <v>0</v>
      </c>
      <c r="K251" s="224" t="s">
        <v>223</v>
      </c>
      <c r="L251" s="42"/>
      <c r="M251" s="229" t="s">
        <v>1</v>
      </c>
      <c r="N251" s="230" t="s">
        <v>42</v>
      </c>
      <c r="O251" s="85"/>
      <c r="P251" s="231">
        <f>O251*H251</f>
        <v>0</v>
      </c>
      <c r="Q251" s="231">
        <v>0.00069999999999999999</v>
      </c>
      <c r="R251" s="231">
        <f>Q251*H251</f>
        <v>0.0091000000000000004</v>
      </c>
      <c r="S251" s="231">
        <v>0</v>
      </c>
      <c r="T251" s="232">
        <f>S251*H251</f>
        <v>0</v>
      </c>
      <c r="AR251" s="233" t="s">
        <v>134</v>
      </c>
      <c r="AT251" s="233" t="s">
        <v>130</v>
      </c>
      <c r="AU251" s="233" t="s">
        <v>87</v>
      </c>
      <c r="AY251" s="16" t="s">
        <v>126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6" t="s">
        <v>85</v>
      </c>
      <c r="BK251" s="234">
        <f>ROUND(I251*H251,2)</f>
        <v>0</v>
      </c>
      <c r="BL251" s="16" t="s">
        <v>134</v>
      </c>
      <c r="BM251" s="233" t="s">
        <v>547</v>
      </c>
    </row>
    <row r="252" s="1" customFormat="1" ht="24" customHeight="1">
      <c r="B252" s="37"/>
      <c r="C252" s="279" t="s">
        <v>548</v>
      </c>
      <c r="D252" s="279" t="s">
        <v>368</v>
      </c>
      <c r="E252" s="280" t="s">
        <v>549</v>
      </c>
      <c r="F252" s="281" t="s">
        <v>550</v>
      </c>
      <c r="G252" s="282" t="s">
        <v>232</v>
      </c>
      <c r="H252" s="283">
        <v>8</v>
      </c>
      <c r="I252" s="284"/>
      <c r="J252" s="285">
        <f>ROUND(I252*H252,2)</f>
        <v>0</v>
      </c>
      <c r="K252" s="281" t="s">
        <v>223</v>
      </c>
      <c r="L252" s="286"/>
      <c r="M252" s="287" t="s">
        <v>1</v>
      </c>
      <c r="N252" s="288" t="s">
        <v>42</v>
      </c>
      <c r="O252" s="85"/>
      <c r="P252" s="231">
        <f>O252*H252</f>
        <v>0</v>
      </c>
      <c r="Q252" s="231">
        <v>0.0012999999999999999</v>
      </c>
      <c r="R252" s="231">
        <f>Q252*H252</f>
        <v>0.0104</v>
      </c>
      <c r="S252" s="231">
        <v>0</v>
      </c>
      <c r="T252" s="232">
        <f>S252*H252</f>
        <v>0</v>
      </c>
      <c r="AR252" s="233" t="s">
        <v>182</v>
      </c>
      <c r="AT252" s="233" t="s">
        <v>368</v>
      </c>
      <c r="AU252" s="233" t="s">
        <v>87</v>
      </c>
      <c r="AY252" s="16" t="s">
        <v>126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6" t="s">
        <v>85</v>
      </c>
      <c r="BK252" s="234">
        <f>ROUND(I252*H252,2)</f>
        <v>0</v>
      </c>
      <c r="BL252" s="16" t="s">
        <v>134</v>
      </c>
      <c r="BM252" s="233" t="s">
        <v>551</v>
      </c>
    </row>
    <row r="253" s="1" customFormat="1" ht="24" customHeight="1">
      <c r="B253" s="37"/>
      <c r="C253" s="279" t="s">
        <v>552</v>
      </c>
      <c r="D253" s="279" t="s">
        <v>368</v>
      </c>
      <c r="E253" s="280" t="s">
        <v>553</v>
      </c>
      <c r="F253" s="281" t="s">
        <v>554</v>
      </c>
      <c r="G253" s="282" t="s">
        <v>232</v>
      </c>
      <c r="H253" s="283">
        <v>5</v>
      </c>
      <c r="I253" s="284"/>
      <c r="J253" s="285">
        <f>ROUND(I253*H253,2)</f>
        <v>0</v>
      </c>
      <c r="K253" s="281" t="s">
        <v>223</v>
      </c>
      <c r="L253" s="286"/>
      <c r="M253" s="287" t="s">
        <v>1</v>
      </c>
      <c r="N253" s="288" t="s">
        <v>42</v>
      </c>
      <c r="O253" s="85"/>
      <c r="P253" s="231">
        <f>O253*H253</f>
        <v>0</v>
      </c>
      <c r="Q253" s="231">
        <v>0.0015</v>
      </c>
      <c r="R253" s="231">
        <f>Q253*H253</f>
        <v>0.0074999999999999997</v>
      </c>
      <c r="S253" s="231">
        <v>0</v>
      </c>
      <c r="T253" s="232">
        <f>S253*H253</f>
        <v>0</v>
      </c>
      <c r="AR253" s="233" t="s">
        <v>182</v>
      </c>
      <c r="AT253" s="233" t="s">
        <v>368</v>
      </c>
      <c r="AU253" s="233" t="s">
        <v>87</v>
      </c>
      <c r="AY253" s="16" t="s">
        <v>126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6" t="s">
        <v>85</v>
      </c>
      <c r="BK253" s="234">
        <f>ROUND(I253*H253,2)</f>
        <v>0</v>
      </c>
      <c r="BL253" s="16" t="s">
        <v>134</v>
      </c>
      <c r="BM253" s="233" t="s">
        <v>555</v>
      </c>
    </row>
    <row r="254" s="1" customFormat="1" ht="24" customHeight="1">
      <c r="B254" s="37"/>
      <c r="C254" s="222" t="s">
        <v>556</v>
      </c>
      <c r="D254" s="222" t="s">
        <v>130</v>
      </c>
      <c r="E254" s="223" t="s">
        <v>557</v>
      </c>
      <c r="F254" s="224" t="s">
        <v>558</v>
      </c>
      <c r="G254" s="225" t="s">
        <v>232</v>
      </c>
      <c r="H254" s="226">
        <v>5</v>
      </c>
      <c r="I254" s="227"/>
      <c r="J254" s="228">
        <f>ROUND(I254*H254,2)</f>
        <v>0</v>
      </c>
      <c r="K254" s="224" t="s">
        <v>223</v>
      </c>
      <c r="L254" s="42"/>
      <c r="M254" s="229" t="s">
        <v>1</v>
      </c>
      <c r="N254" s="230" t="s">
        <v>42</v>
      </c>
      <c r="O254" s="85"/>
      <c r="P254" s="231">
        <f>O254*H254</f>
        <v>0</v>
      </c>
      <c r="Q254" s="231">
        <v>0.11241</v>
      </c>
      <c r="R254" s="231">
        <f>Q254*H254</f>
        <v>0.56204999999999994</v>
      </c>
      <c r="S254" s="231">
        <v>0</v>
      </c>
      <c r="T254" s="232">
        <f>S254*H254</f>
        <v>0</v>
      </c>
      <c r="AR254" s="233" t="s">
        <v>134</v>
      </c>
      <c r="AT254" s="233" t="s">
        <v>130</v>
      </c>
      <c r="AU254" s="233" t="s">
        <v>87</v>
      </c>
      <c r="AY254" s="16" t="s">
        <v>126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6" t="s">
        <v>85</v>
      </c>
      <c r="BK254" s="234">
        <f>ROUND(I254*H254,2)</f>
        <v>0</v>
      </c>
      <c r="BL254" s="16" t="s">
        <v>134</v>
      </c>
      <c r="BM254" s="233" t="s">
        <v>559</v>
      </c>
    </row>
    <row r="255" s="1" customFormat="1" ht="16.5" customHeight="1">
      <c r="B255" s="37"/>
      <c r="C255" s="279" t="s">
        <v>560</v>
      </c>
      <c r="D255" s="279" t="s">
        <v>368</v>
      </c>
      <c r="E255" s="280" t="s">
        <v>561</v>
      </c>
      <c r="F255" s="281" t="s">
        <v>562</v>
      </c>
      <c r="G255" s="282" t="s">
        <v>232</v>
      </c>
      <c r="H255" s="283">
        <v>5</v>
      </c>
      <c r="I255" s="284"/>
      <c r="J255" s="285">
        <f>ROUND(I255*H255,2)</f>
        <v>0</v>
      </c>
      <c r="K255" s="281" t="s">
        <v>223</v>
      </c>
      <c r="L255" s="286"/>
      <c r="M255" s="287" t="s">
        <v>1</v>
      </c>
      <c r="N255" s="288" t="s">
        <v>42</v>
      </c>
      <c r="O255" s="85"/>
      <c r="P255" s="231">
        <f>O255*H255</f>
        <v>0</v>
      </c>
      <c r="Q255" s="231">
        <v>0.0061000000000000004</v>
      </c>
      <c r="R255" s="231">
        <f>Q255*H255</f>
        <v>0.030500000000000003</v>
      </c>
      <c r="S255" s="231">
        <v>0</v>
      </c>
      <c r="T255" s="232">
        <f>S255*H255</f>
        <v>0</v>
      </c>
      <c r="AR255" s="233" t="s">
        <v>182</v>
      </c>
      <c r="AT255" s="233" t="s">
        <v>368</v>
      </c>
      <c r="AU255" s="233" t="s">
        <v>87</v>
      </c>
      <c r="AY255" s="16" t="s">
        <v>126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6" t="s">
        <v>85</v>
      </c>
      <c r="BK255" s="234">
        <f>ROUND(I255*H255,2)</f>
        <v>0</v>
      </c>
      <c r="BL255" s="16" t="s">
        <v>134</v>
      </c>
      <c r="BM255" s="233" t="s">
        <v>563</v>
      </c>
    </row>
    <row r="256" s="1" customFormat="1" ht="16.5" customHeight="1">
      <c r="B256" s="37"/>
      <c r="C256" s="279" t="s">
        <v>564</v>
      </c>
      <c r="D256" s="279" t="s">
        <v>368</v>
      </c>
      <c r="E256" s="280" t="s">
        <v>565</v>
      </c>
      <c r="F256" s="281" t="s">
        <v>566</v>
      </c>
      <c r="G256" s="282" t="s">
        <v>232</v>
      </c>
      <c r="H256" s="283">
        <v>5</v>
      </c>
      <c r="I256" s="284"/>
      <c r="J256" s="285">
        <f>ROUND(I256*H256,2)</f>
        <v>0</v>
      </c>
      <c r="K256" s="281" t="s">
        <v>223</v>
      </c>
      <c r="L256" s="286"/>
      <c r="M256" s="287" t="s">
        <v>1</v>
      </c>
      <c r="N256" s="288" t="s">
        <v>42</v>
      </c>
      <c r="O256" s="85"/>
      <c r="P256" s="231">
        <f>O256*H256</f>
        <v>0</v>
      </c>
      <c r="Q256" s="231">
        <v>0.0030000000000000001</v>
      </c>
      <c r="R256" s="231">
        <f>Q256*H256</f>
        <v>0.014999999999999999</v>
      </c>
      <c r="S256" s="231">
        <v>0</v>
      </c>
      <c r="T256" s="232">
        <f>S256*H256</f>
        <v>0</v>
      </c>
      <c r="AR256" s="233" t="s">
        <v>182</v>
      </c>
      <c r="AT256" s="233" t="s">
        <v>368</v>
      </c>
      <c r="AU256" s="233" t="s">
        <v>87</v>
      </c>
      <c r="AY256" s="16" t="s">
        <v>126</v>
      </c>
      <c r="BE256" s="234">
        <f>IF(N256="základní",J256,0)</f>
        <v>0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6" t="s">
        <v>85</v>
      </c>
      <c r="BK256" s="234">
        <f>ROUND(I256*H256,2)</f>
        <v>0</v>
      </c>
      <c r="BL256" s="16" t="s">
        <v>134</v>
      </c>
      <c r="BM256" s="233" t="s">
        <v>567</v>
      </c>
    </row>
    <row r="257" s="1" customFormat="1" ht="16.5" customHeight="1">
      <c r="B257" s="37"/>
      <c r="C257" s="279" t="s">
        <v>568</v>
      </c>
      <c r="D257" s="279" t="s">
        <v>368</v>
      </c>
      <c r="E257" s="280" t="s">
        <v>569</v>
      </c>
      <c r="F257" s="281" t="s">
        <v>570</v>
      </c>
      <c r="G257" s="282" t="s">
        <v>232</v>
      </c>
      <c r="H257" s="283">
        <v>5</v>
      </c>
      <c r="I257" s="284"/>
      <c r="J257" s="285">
        <f>ROUND(I257*H257,2)</f>
        <v>0</v>
      </c>
      <c r="K257" s="281" t="s">
        <v>223</v>
      </c>
      <c r="L257" s="286"/>
      <c r="M257" s="287" t="s">
        <v>1</v>
      </c>
      <c r="N257" s="288" t="s">
        <v>42</v>
      </c>
      <c r="O257" s="85"/>
      <c r="P257" s="231">
        <f>O257*H257</f>
        <v>0</v>
      </c>
      <c r="Q257" s="231">
        <v>0.00010000000000000001</v>
      </c>
      <c r="R257" s="231">
        <f>Q257*H257</f>
        <v>0.00050000000000000001</v>
      </c>
      <c r="S257" s="231">
        <v>0</v>
      </c>
      <c r="T257" s="232">
        <f>S257*H257</f>
        <v>0</v>
      </c>
      <c r="AR257" s="233" t="s">
        <v>182</v>
      </c>
      <c r="AT257" s="233" t="s">
        <v>368</v>
      </c>
      <c r="AU257" s="233" t="s">
        <v>87</v>
      </c>
      <c r="AY257" s="16" t="s">
        <v>126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6" t="s">
        <v>85</v>
      </c>
      <c r="BK257" s="234">
        <f>ROUND(I257*H257,2)</f>
        <v>0</v>
      </c>
      <c r="BL257" s="16" t="s">
        <v>134</v>
      </c>
      <c r="BM257" s="233" t="s">
        <v>571</v>
      </c>
    </row>
    <row r="258" s="1" customFormat="1" ht="48" customHeight="1">
      <c r="B258" s="37"/>
      <c r="C258" s="222" t="s">
        <v>572</v>
      </c>
      <c r="D258" s="222" t="s">
        <v>130</v>
      </c>
      <c r="E258" s="223" t="s">
        <v>573</v>
      </c>
      <c r="F258" s="224" t="s">
        <v>574</v>
      </c>
      <c r="G258" s="225" t="s">
        <v>575</v>
      </c>
      <c r="H258" s="226">
        <v>24</v>
      </c>
      <c r="I258" s="227"/>
      <c r="J258" s="228">
        <f>ROUND(I258*H258,2)</f>
        <v>0</v>
      </c>
      <c r="K258" s="224" t="s">
        <v>223</v>
      </c>
      <c r="L258" s="42"/>
      <c r="M258" s="229" t="s">
        <v>1</v>
      </c>
      <c r="N258" s="230" t="s">
        <v>42</v>
      </c>
      <c r="O258" s="85"/>
      <c r="P258" s="231">
        <f>O258*H258</f>
        <v>0</v>
      </c>
      <c r="Q258" s="231">
        <v>0.15540000000000001</v>
      </c>
      <c r="R258" s="231">
        <f>Q258*H258</f>
        <v>3.7296000000000005</v>
      </c>
      <c r="S258" s="231">
        <v>0</v>
      </c>
      <c r="T258" s="232">
        <f>S258*H258</f>
        <v>0</v>
      </c>
      <c r="AR258" s="233" t="s">
        <v>134</v>
      </c>
      <c r="AT258" s="233" t="s">
        <v>130</v>
      </c>
      <c r="AU258" s="233" t="s">
        <v>87</v>
      </c>
      <c r="AY258" s="16" t="s">
        <v>126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6" t="s">
        <v>85</v>
      </c>
      <c r="BK258" s="234">
        <f>ROUND(I258*H258,2)</f>
        <v>0</v>
      </c>
      <c r="BL258" s="16" t="s">
        <v>134</v>
      </c>
      <c r="BM258" s="233" t="s">
        <v>576</v>
      </c>
    </row>
    <row r="259" s="12" customFormat="1">
      <c r="B259" s="235"/>
      <c r="C259" s="236"/>
      <c r="D259" s="237" t="s">
        <v>136</v>
      </c>
      <c r="E259" s="238" t="s">
        <v>1</v>
      </c>
      <c r="F259" s="239" t="s">
        <v>577</v>
      </c>
      <c r="G259" s="236"/>
      <c r="H259" s="240">
        <v>12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136</v>
      </c>
      <c r="AU259" s="246" t="s">
        <v>87</v>
      </c>
      <c r="AV259" s="12" t="s">
        <v>87</v>
      </c>
      <c r="AW259" s="12" t="s">
        <v>33</v>
      </c>
      <c r="AX259" s="12" t="s">
        <v>77</v>
      </c>
      <c r="AY259" s="246" t="s">
        <v>126</v>
      </c>
    </row>
    <row r="260" s="12" customFormat="1">
      <c r="B260" s="235"/>
      <c r="C260" s="236"/>
      <c r="D260" s="237" t="s">
        <v>136</v>
      </c>
      <c r="E260" s="238" t="s">
        <v>1</v>
      </c>
      <c r="F260" s="239" t="s">
        <v>578</v>
      </c>
      <c r="G260" s="236"/>
      <c r="H260" s="240">
        <v>12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AT260" s="246" t="s">
        <v>136</v>
      </c>
      <c r="AU260" s="246" t="s">
        <v>87</v>
      </c>
      <c r="AV260" s="12" t="s">
        <v>87</v>
      </c>
      <c r="AW260" s="12" t="s">
        <v>33</v>
      </c>
      <c r="AX260" s="12" t="s">
        <v>77</v>
      </c>
      <c r="AY260" s="246" t="s">
        <v>126</v>
      </c>
    </row>
    <row r="261" s="13" customFormat="1">
      <c r="B261" s="247"/>
      <c r="C261" s="248"/>
      <c r="D261" s="237" t="s">
        <v>136</v>
      </c>
      <c r="E261" s="249" t="s">
        <v>1</v>
      </c>
      <c r="F261" s="250" t="s">
        <v>143</v>
      </c>
      <c r="G261" s="248"/>
      <c r="H261" s="251">
        <v>24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136</v>
      </c>
      <c r="AU261" s="257" t="s">
        <v>87</v>
      </c>
      <c r="AV261" s="13" t="s">
        <v>134</v>
      </c>
      <c r="AW261" s="13" t="s">
        <v>33</v>
      </c>
      <c r="AX261" s="13" t="s">
        <v>85</v>
      </c>
      <c r="AY261" s="257" t="s">
        <v>126</v>
      </c>
    </row>
    <row r="262" s="1" customFormat="1" ht="24" customHeight="1">
      <c r="B262" s="37"/>
      <c r="C262" s="279" t="s">
        <v>579</v>
      </c>
      <c r="D262" s="279" t="s">
        <v>368</v>
      </c>
      <c r="E262" s="280" t="s">
        <v>580</v>
      </c>
      <c r="F262" s="281" t="s">
        <v>581</v>
      </c>
      <c r="G262" s="282" t="s">
        <v>575</v>
      </c>
      <c r="H262" s="283">
        <v>24</v>
      </c>
      <c r="I262" s="284"/>
      <c r="J262" s="285">
        <f>ROUND(I262*H262,2)</f>
        <v>0</v>
      </c>
      <c r="K262" s="281" t="s">
        <v>223</v>
      </c>
      <c r="L262" s="286"/>
      <c r="M262" s="287" t="s">
        <v>1</v>
      </c>
      <c r="N262" s="288" t="s">
        <v>42</v>
      </c>
      <c r="O262" s="85"/>
      <c r="P262" s="231">
        <f>O262*H262</f>
        <v>0</v>
      </c>
      <c r="Q262" s="231">
        <v>0.048300000000000003</v>
      </c>
      <c r="R262" s="231">
        <f>Q262*H262</f>
        <v>1.1592</v>
      </c>
      <c r="S262" s="231">
        <v>0</v>
      </c>
      <c r="T262" s="232">
        <f>S262*H262</f>
        <v>0</v>
      </c>
      <c r="AR262" s="233" t="s">
        <v>182</v>
      </c>
      <c r="AT262" s="233" t="s">
        <v>368</v>
      </c>
      <c r="AU262" s="233" t="s">
        <v>87</v>
      </c>
      <c r="AY262" s="16" t="s">
        <v>126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6" t="s">
        <v>85</v>
      </c>
      <c r="BK262" s="234">
        <f>ROUND(I262*H262,2)</f>
        <v>0</v>
      </c>
      <c r="BL262" s="16" t="s">
        <v>134</v>
      </c>
      <c r="BM262" s="233" t="s">
        <v>582</v>
      </c>
    </row>
    <row r="263" s="1" customFormat="1" ht="24" customHeight="1">
      <c r="B263" s="37"/>
      <c r="C263" s="222" t="s">
        <v>583</v>
      </c>
      <c r="D263" s="222" t="s">
        <v>130</v>
      </c>
      <c r="E263" s="223" t="s">
        <v>584</v>
      </c>
      <c r="F263" s="224" t="s">
        <v>585</v>
      </c>
      <c r="G263" s="225" t="s">
        <v>343</v>
      </c>
      <c r="H263" s="226">
        <v>0.83999999999999997</v>
      </c>
      <c r="I263" s="227"/>
      <c r="J263" s="228">
        <f>ROUND(I263*H263,2)</f>
        <v>0</v>
      </c>
      <c r="K263" s="224" t="s">
        <v>223</v>
      </c>
      <c r="L263" s="42"/>
      <c r="M263" s="229" t="s">
        <v>1</v>
      </c>
      <c r="N263" s="230" t="s">
        <v>42</v>
      </c>
      <c r="O263" s="85"/>
      <c r="P263" s="231">
        <f>O263*H263</f>
        <v>0</v>
      </c>
      <c r="Q263" s="231">
        <v>2.2563399999999998</v>
      </c>
      <c r="R263" s="231">
        <f>Q263*H263</f>
        <v>1.8953255999999998</v>
      </c>
      <c r="S263" s="231">
        <v>0</v>
      </c>
      <c r="T263" s="232">
        <f>S263*H263</f>
        <v>0</v>
      </c>
      <c r="AR263" s="233" t="s">
        <v>134</v>
      </c>
      <c r="AT263" s="233" t="s">
        <v>130</v>
      </c>
      <c r="AU263" s="233" t="s">
        <v>87</v>
      </c>
      <c r="AY263" s="16" t="s">
        <v>126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6" t="s">
        <v>85</v>
      </c>
      <c r="BK263" s="234">
        <f>ROUND(I263*H263,2)</f>
        <v>0</v>
      </c>
      <c r="BL263" s="16" t="s">
        <v>134</v>
      </c>
      <c r="BM263" s="233" t="s">
        <v>586</v>
      </c>
    </row>
    <row r="264" s="12" customFormat="1">
      <c r="B264" s="235"/>
      <c r="C264" s="236"/>
      <c r="D264" s="237" t="s">
        <v>136</v>
      </c>
      <c r="E264" s="238" t="s">
        <v>1</v>
      </c>
      <c r="F264" s="239" t="s">
        <v>587</v>
      </c>
      <c r="G264" s="236"/>
      <c r="H264" s="240">
        <v>0.83999999999999997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AT264" s="246" t="s">
        <v>136</v>
      </c>
      <c r="AU264" s="246" t="s">
        <v>87</v>
      </c>
      <c r="AV264" s="12" t="s">
        <v>87</v>
      </c>
      <c r="AW264" s="12" t="s">
        <v>33</v>
      </c>
      <c r="AX264" s="12" t="s">
        <v>85</v>
      </c>
      <c r="AY264" s="246" t="s">
        <v>126</v>
      </c>
    </row>
    <row r="265" s="11" customFormat="1" ht="22.8" customHeight="1">
      <c r="B265" s="206"/>
      <c r="C265" s="207"/>
      <c r="D265" s="208" t="s">
        <v>76</v>
      </c>
      <c r="E265" s="220" t="s">
        <v>588</v>
      </c>
      <c r="F265" s="220" t="s">
        <v>589</v>
      </c>
      <c r="G265" s="207"/>
      <c r="H265" s="207"/>
      <c r="I265" s="210"/>
      <c r="J265" s="221">
        <f>BK265</f>
        <v>0</v>
      </c>
      <c r="K265" s="207"/>
      <c r="L265" s="212"/>
      <c r="M265" s="213"/>
      <c r="N265" s="214"/>
      <c r="O265" s="214"/>
      <c r="P265" s="215">
        <f>SUM(P266:P273)</f>
        <v>0</v>
      </c>
      <c r="Q265" s="214"/>
      <c r="R265" s="215">
        <f>SUM(R266:R273)</f>
        <v>0</v>
      </c>
      <c r="S265" s="214"/>
      <c r="T265" s="216">
        <f>SUM(T266:T273)</f>
        <v>0</v>
      </c>
      <c r="AR265" s="217" t="s">
        <v>85</v>
      </c>
      <c r="AT265" s="218" t="s">
        <v>76</v>
      </c>
      <c r="AU265" s="218" t="s">
        <v>85</v>
      </c>
      <c r="AY265" s="217" t="s">
        <v>126</v>
      </c>
      <c r="BK265" s="219">
        <f>SUM(BK266:BK273)</f>
        <v>0</v>
      </c>
    </row>
    <row r="266" s="1" customFormat="1" ht="36" customHeight="1">
      <c r="B266" s="37"/>
      <c r="C266" s="222" t="s">
        <v>590</v>
      </c>
      <c r="D266" s="222" t="s">
        <v>130</v>
      </c>
      <c r="E266" s="223" t="s">
        <v>591</v>
      </c>
      <c r="F266" s="224" t="s">
        <v>592</v>
      </c>
      <c r="G266" s="225" t="s">
        <v>305</v>
      </c>
      <c r="H266" s="226">
        <v>292.73200000000003</v>
      </c>
      <c r="I266" s="227"/>
      <c r="J266" s="228">
        <f>ROUND(I266*H266,2)</f>
        <v>0</v>
      </c>
      <c r="K266" s="224" t="s">
        <v>223</v>
      </c>
      <c r="L266" s="42"/>
      <c r="M266" s="229" t="s">
        <v>1</v>
      </c>
      <c r="N266" s="230" t="s">
        <v>42</v>
      </c>
      <c r="O266" s="85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AR266" s="233" t="s">
        <v>134</v>
      </c>
      <c r="AT266" s="233" t="s">
        <v>130</v>
      </c>
      <c r="AU266" s="233" t="s">
        <v>87</v>
      </c>
      <c r="AY266" s="16" t="s">
        <v>126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6" t="s">
        <v>85</v>
      </c>
      <c r="BK266" s="234">
        <f>ROUND(I266*H266,2)</f>
        <v>0</v>
      </c>
      <c r="BL266" s="16" t="s">
        <v>134</v>
      </c>
      <c r="BM266" s="233" t="s">
        <v>593</v>
      </c>
    </row>
    <row r="267" s="1" customFormat="1" ht="36" customHeight="1">
      <c r="B267" s="37"/>
      <c r="C267" s="222" t="s">
        <v>594</v>
      </c>
      <c r="D267" s="222" t="s">
        <v>130</v>
      </c>
      <c r="E267" s="223" t="s">
        <v>595</v>
      </c>
      <c r="F267" s="224" t="s">
        <v>596</v>
      </c>
      <c r="G267" s="225" t="s">
        <v>305</v>
      </c>
      <c r="H267" s="226">
        <v>4390.9799999999996</v>
      </c>
      <c r="I267" s="227"/>
      <c r="J267" s="228">
        <f>ROUND(I267*H267,2)</f>
        <v>0</v>
      </c>
      <c r="K267" s="224" t="s">
        <v>223</v>
      </c>
      <c r="L267" s="42"/>
      <c r="M267" s="229" t="s">
        <v>1</v>
      </c>
      <c r="N267" s="230" t="s">
        <v>42</v>
      </c>
      <c r="O267" s="85"/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AR267" s="233" t="s">
        <v>134</v>
      </c>
      <c r="AT267" s="233" t="s">
        <v>130</v>
      </c>
      <c r="AU267" s="233" t="s">
        <v>87</v>
      </c>
      <c r="AY267" s="16" t="s">
        <v>126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6" t="s">
        <v>85</v>
      </c>
      <c r="BK267" s="234">
        <f>ROUND(I267*H267,2)</f>
        <v>0</v>
      </c>
      <c r="BL267" s="16" t="s">
        <v>134</v>
      </c>
      <c r="BM267" s="233" t="s">
        <v>597</v>
      </c>
    </row>
    <row r="268" s="12" customFormat="1">
      <c r="B268" s="235"/>
      <c r="C268" s="236"/>
      <c r="D268" s="237" t="s">
        <v>136</v>
      </c>
      <c r="E268" s="238" t="s">
        <v>1</v>
      </c>
      <c r="F268" s="239" t="s">
        <v>598</v>
      </c>
      <c r="G268" s="236"/>
      <c r="H268" s="240">
        <v>4390.9799999999996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AT268" s="246" t="s">
        <v>136</v>
      </c>
      <c r="AU268" s="246" t="s">
        <v>87</v>
      </c>
      <c r="AV268" s="12" t="s">
        <v>87</v>
      </c>
      <c r="AW268" s="12" t="s">
        <v>33</v>
      </c>
      <c r="AX268" s="12" t="s">
        <v>85</v>
      </c>
      <c r="AY268" s="246" t="s">
        <v>126</v>
      </c>
    </row>
    <row r="269" s="1" customFormat="1" ht="24" customHeight="1">
      <c r="B269" s="37"/>
      <c r="C269" s="222" t="s">
        <v>599</v>
      </c>
      <c r="D269" s="222" t="s">
        <v>130</v>
      </c>
      <c r="E269" s="223" t="s">
        <v>600</v>
      </c>
      <c r="F269" s="224" t="s">
        <v>601</v>
      </c>
      <c r="G269" s="225" t="s">
        <v>305</v>
      </c>
      <c r="H269" s="226">
        <v>292.73200000000003</v>
      </c>
      <c r="I269" s="227"/>
      <c r="J269" s="228">
        <f>ROUND(I269*H269,2)</f>
        <v>0</v>
      </c>
      <c r="K269" s="224" t="s">
        <v>223</v>
      </c>
      <c r="L269" s="42"/>
      <c r="M269" s="229" t="s">
        <v>1</v>
      </c>
      <c r="N269" s="230" t="s">
        <v>42</v>
      </c>
      <c r="O269" s="85"/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AR269" s="233" t="s">
        <v>134</v>
      </c>
      <c r="AT269" s="233" t="s">
        <v>130</v>
      </c>
      <c r="AU269" s="233" t="s">
        <v>87</v>
      </c>
      <c r="AY269" s="16" t="s">
        <v>126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6" t="s">
        <v>85</v>
      </c>
      <c r="BK269" s="234">
        <f>ROUND(I269*H269,2)</f>
        <v>0</v>
      </c>
      <c r="BL269" s="16" t="s">
        <v>134</v>
      </c>
      <c r="BM269" s="233" t="s">
        <v>602</v>
      </c>
    </row>
    <row r="270" s="1" customFormat="1" ht="36" customHeight="1">
      <c r="B270" s="37"/>
      <c r="C270" s="222" t="s">
        <v>603</v>
      </c>
      <c r="D270" s="222" t="s">
        <v>130</v>
      </c>
      <c r="E270" s="223" t="s">
        <v>604</v>
      </c>
      <c r="F270" s="224" t="s">
        <v>605</v>
      </c>
      <c r="G270" s="225" t="s">
        <v>305</v>
      </c>
      <c r="H270" s="226">
        <v>248.84999999999999</v>
      </c>
      <c r="I270" s="227"/>
      <c r="J270" s="228">
        <f>ROUND(I270*H270,2)</f>
        <v>0</v>
      </c>
      <c r="K270" s="224" t="s">
        <v>223</v>
      </c>
      <c r="L270" s="42"/>
      <c r="M270" s="229" t="s">
        <v>1</v>
      </c>
      <c r="N270" s="230" t="s">
        <v>42</v>
      </c>
      <c r="O270" s="85"/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AR270" s="233" t="s">
        <v>134</v>
      </c>
      <c r="AT270" s="233" t="s">
        <v>130</v>
      </c>
      <c r="AU270" s="233" t="s">
        <v>87</v>
      </c>
      <c r="AY270" s="16" t="s">
        <v>126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6" t="s">
        <v>85</v>
      </c>
      <c r="BK270" s="234">
        <f>ROUND(I270*H270,2)</f>
        <v>0</v>
      </c>
      <c r="BL270" s="16" t="s">
        <v>134</v>
      </c>
      <c r="BM270" s="233" t="s">
        <v>606</v>
      </c>
    </row>
    <row r="271" s="1" customFormat="1" ht="36" customHeight="1">
      <c r="B271" s="37"/>
      <c r="C271" s="222" t="s">
        <v>607</v>
      </c>
      <c r="D271" s="222" t="s">
        <v>130</v>
      </c>
      <c r="E271" s="223" t="s">
        <v>608</v>
      </c>
      <c r="F271" s="224" t="s">
        <v>609</v>
      </c>
      <c r="G271" s="225" t="s">
        <v>305</v>
      </c>
      <c r="H271" s="226">
        <v>38.597000000000001</v>
      </c>
      <c r="I271" s="227"/>
      <c r="J271" s="228">
        <f>ROUND(I271*H271,2)</f>
        <v>0</v>
      </c>
      <c r="K271" s="224" t="s">
        <v>223</v>
      </c>
      <c r="L271" s="42"/>
      <c r="M271" s="229" t="s">
        <v>1</v>
      </c>
      <c r="N271" s="230" t="s">
        <v>42</v>
      </c>
      <c r="O271" s="85"/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AR271" s="233" t="s">
        <v>134</v>
      </c>
      <c r="AT271" s="233" t="s">
        <v>130</v>
      </c>
      <c r="AU271" s="233" t="s">
        <v>87</v>
      </c>
      <c r="AY271" s="16" t="s">
        <v>126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6" t="s">
        <v>85</v>
      </c>
      <c r="BK271" s="234">
        <f>ROUND(I271*H271,2)</f>
        <v>0</v>
      </c>
      <c r="BL271" s="16" t="s">
        <v>134</v>
      </c>
      <c r="BM271" s="233" t="s">
        <v>610</v>
      </c>
    </row>
    <row r="272" s="12" customFormat="1">
      <c r="B272" s="235"/>
      <c r="C272" s="236"/>
      <c r="D272" s="237" t="s">
        <v>136</v>
      </c>
      <c r="E272" s="238" t="s">
        <v>1</v>
      </c>
      <c r="F272" s="239" t="s">
        <v>611</v>
      </c>
      <c r="G272" s="236"/>
      <c r="H272" s="240">
        <v>38.597000000000001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AT272" s="246" t="s">
        <v>136</v>
      </c>
      <c r="AU272" s="246" t="s">
        <v>87</v>
      </c>
      <c r="AV272" s="12" t="s">
        <v>87</v>
      </c>
      <c r="AW272" s="12" t="s">
        <v>33</v>
      </c>
      <c r="AX272" s="12" t="s">
        <v>85</v>
      </c>
      <c r="AY272" s="246" t="s">
        <v>126</v>
      </c>
    </row>
    <row r="273" s="1" customFormat="1" ht="36" customHeight="1">
      <c r="B273" s="37"/>
      <c r="C273" s="222" t="s">
        <v>612</v>
      </c>
      <c r="D273" s="222" t="s">
        <v>130</v>
      </c>
      <c r="E273" s="223" t="s">
        <v>613</v>
      </c>
      <c r="F273" s="224" t="s">
        <v>377</v>
      </c>
      <c r="G273" s="225" t="s">
        <v>305</v>
      </c>
      <c r="H273" s="226">
        <v>2.2850000000000001</v>
      </c>
      <c r="I273" s="227"/>
      <c r="J273" s="228">
        <f>ROUND(I273*H273,2)</f>
        <v>0</v>
      </c>
      <c r="K273" s="224" t="s">
        <v>223</v>
      </c>
      <c r="L273" s="42"/>
      <c r="M273" s="229" t="s">
        <v>1</v>
      </c>
      <c r="N273" s="230" t="s">
        <v>42</v>
      </c>
      <c r="O273" s="85"/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AR273" s="233" t="s">
        <v>134</v>
      </c>
      <c r="AT273" s="233" t="s">
        <v>130</v>
      </c>
      <c r="AU273" s="233" t="s">
        <v>87</v>
      </c>
      <c r="AY273" s="16" t="s">
        <v>126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6" t="s">
        <v>85</v>
      </c>
      <c r="BK273" s="234">
        <f>ROUND(I273*H273,2)</f>
        <v>0</v>
      </c>
      <c r="BL273" s="16" t="s">
        <v>134</v>
      </c>
      <c r="BM273" s="233" t="s">
        <v>614</v>
      </c>
    </row>
    <row r="274" s="11" customFormat="1" ht="22.8" customHeight="1">
      <c r="B274" s="206"/>
      <c r="C274" s="207"/>
      <c r="D274" s="208" t="s">
        <v>76</v>
      </c>
      <c r="E274" s="220" t="s">
        <v>300</v>
      </c>
      <c r="F274" s="220" t="s">
        <v>301</v>
      </c>
      <c r="G274" s="207"/>
      <c r="H274" s="207"/>
      <c r="I274" s="210"/>
      <c r="J274" s="221">
        <f>BK274</f>
        <v>0</v>
      </c>
      <c r="K274" s="207"/>
      <c r="L274" s="212"/>
      <c r="M274" s="213"/>
      <c r="N274" s="214"/>
      <c r="O274" s="214"/>
      <c r="P274" s="215">
        <f>P275</f>
        <v>0</v>
      </c>
      <c r="Q274" s="214"/>
      <c r="R274" s="215">
        <f>R275</f>
        <v>0</v>
      </c>
      <c r="S274" s="214"/>
      <c r="T274" s="216">
        <f>T275</f>
        <v>0</v>
      </c>
      <c r="AR274" s="217" t="s">
        <v>85</v>
      </c>
      <c r="AT274" s="218" t="s">
        <v>76</v>
      </c>
      <c r="AU274" s="218" t="s">
        <v>85</v>
      </c>
      <c r="AY274" s="217" t="s">
        <v>126</v>
      </c>
      <c r="BK274" s="219">
        <f>BK275</f>
        <v>0</v>
      </c>
    </row>
    <row r="275" s="1" customFormat="1" ht="36" customHeight="1">
      <c r="B275" s="37"/>
      <c r="C275" s="222" t="s">
        <v>615</v>
      </c>
      <c r="D275" s="222" t="s">
        <v>130</v>
      </c>
      <c r="E275" s="223" t="s">
        <v>616</v>
      </c>
      <c r="F275" s="224" t="s">
        <v>617</v>
      </c>
      <c r="G275" s="225" t="s">
        <v>305</v>
      </c>
      <c r="H275" s="226">
        <v>13665.785</v>
      </c>
      <c r="I275" s="227"/>
      <c r="J275" s="228">
        <f>ROUND(I275*H275,2)</f>
        <v>0</v>
      </c>
      <c r="K275" s="224" t="s">
        <v>223</v>
      </c>
      <c r="L275" s="42"/>
      <c r="M275" s="263" t="s">
        <v>1</v>
      </c>
      <c r="N275" s="264" t="s">
        <v>42</v>
      </c>
      <c r="O275" s="261"/>
      <c r="P275" s="265">
        <f>O275*H275</f>
        <v>0</v>
      </c>
      <c r="Q275" s="265">
        <v>0</v>
      </c>
      <c r="R275" s="265">
        <f>Q275*H275</f>
        <v>0</v>
      </c>
      <c r="S275" s="265">
        <v>0</v>
      </c>
      <c r="T275" s="266">
        <f>S275*H275</f>
        <v>0</v>
      </c>
      <c r="AR275" s="233" t="s">
        <v>134</v>
      </c>
      <c r="AT275" s="233" t="s">
        <v>130</v>
      </c>
      <c r="AU275" s="233" t="s">
        <v>87</v>
      </c>
      <c r="AY275" s="16" t="s">
        <v>126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6" t="s">
        <v>85</v>
      </c>
      <c r="BK275" s="234">
        <f>ROUND(I275*H275,2)</f>
        <v>0</v>
      </c>
      <c r="BL275" s="16" t="s">
        <v>134</v>
      </c>
      <c r="BM275" s="233" t="s">
        <v>618</v>
      </c>
    </row>
    <row r="276" s="1" customFormat="1" ht="6.96" customHeight="1">
      <c r="B276" s="60"/>
      <c r="C276" s="61"/>
      <c r="D276" s="61"/>
      <c r="E276" s="61"/>
      <c r="F276" s="61"/>
      <c r="G276" s="61"/>
      <c r="H276" s="61"/>
      <c r="I276" s="172"/>
      <c r="J276" s="61"/>
      <c r="K276" s="61"/>
      <c r="L276" s="42"/>
    </row>
  </sheetData>
  <sheetProtection sheet="1" autoFilter="0" formatColumns="0" formatRows="0" objects="1" scenarios="1" spinCount="100000" saltValue="VOnDyOdQ2gHrn25ff7WZybeyTPZob5+6lQTDhAlAS92GBCeFqEPNJag7wA8VksltKFkXebQ+f3Xngc+aveoKYg==" hashValue="8oKaKuf0pdZQ+1RCDQl8Rp1CkqnoCvAHZMTMMpCKInA/phdel8dUh+Y6+V/ylsWokX+Dzw3l544kpjFdE+2AIw==" algorithmName="SHA-512" password="CC35"/>
  <autoFilter ref="C124:K27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  <c r="AZ2" s="267" t="s">
        <v>307</v>
      </c>
      <c r="BA2" s="267" t="s">
        <v>1</v>
      </c>
      <c r="BB2" s="267" t="s">
        <v>1</v>
      </c>
      <c r="BC2" s="267" t="s">
        <v>619</v>
      </c>
      <c r="BD2" s="267" t="s">
        <v>87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87</v>
      </c>
    </row>
    <row r="4" ht="24.96" customHeight="1">
      <c r="B4" s="19"/>
      <c r="D4" s="134" t="s">
        <v>97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Cyklostezka Brno-Jinačovice-Kuřim, úsek R1</v>
      </c>
      <c r="F7" s="136"/>
      <c r="G7" s="136"/>
      <c r="H7" s="136"/>
      <c r="L7" s="19"/>
    </row>
    <row r="8" s="1" customFormat="1" ht="12" customHeight="1">
      <c r="B8" s="42"/>
      <c r="D8" s="136" t="s">
        <v>98</v>
      </c>
      <c r="I8" s="138"/>
      <c r="L8" s="42"/>
    </row>
    <row r="9" s="1" customFormat="1" ht="36.96" customHeight="1">
      <c r="B9" s="42"/>
      <c r="E9" s="139" t="s">
        <v>620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10. 5. 2021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31</v>
      </c>
      <c r="L20" s="42"/>
    </row>
    <row r="21" s="1" customFormat="1" ht="18" customHeight="1">
      <c r="B21" s="42"/>
      <c r="E21" s="140" t="s">
        <v>32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34</v>
      </c>
      <c r="I23" s="141" t="s">
        <v>25</v>
      </c>
      <c r="J23" s="140" t="s">
        <v>1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36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37</v>
      </c>
      <c r="I30" s="138"/>
      <c r="J30" s="148">
        <f>ROUND(J123,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39</v>
      </c>
      <c r="I32" s="150" t="s">
        <v>38</v>
      </c>
      <c r="J32" s="149" t="s">
        <v>40</v>
      </c>
      <c r="L32" s="42"/>
    </row>
    <row r="33" s="1" customFormat="1" ht="14.4" customHeight="1">
      <c r="B33" s="42"/>
      <c r="D33" s="151" t="s">
        <v>41</v>
      </c>
      <c r="E33" s="136" t="s">
        <v>42</v>
      </c>
      <c r="F33" s="152">
        <f>ROUND((SUM(BE123:BE165)),  2)</f>
        <v>0</v>
      </c>
      <c r="I33" s="153">
        <v>0.20999999999999999</v>
      </c>
      <c r="J33" s="152">
        <f>ROUND(((SUM(BE123:BE165))*I33),  2)</f>
        <v>0</v>
      </c>
      <c r="L33" s="42"/>
    </row>
    <row r="34" s="1" customFormat="1" ht="14.4" customHeight="1">
      <c r="B34" s="42"/>
      <c r="E34" s="136" t="s">
        <v>43</v>
      </c>
      <c r="F34" s="152">
        <f>ROUND((SUM(BF123:BF165)),  2)</f>
        <v>0</v>
      </c>
      <c r="I34" s="153">
        <v>0.14999999999999999</v>
      </c>
      <c r="J34" s="152">
        <f>ROUND(((SUM(BF123:BF165))*I34),  2)</f>
        <v>0</v>
      </c>
      <c r="L34" s="42"/>
    </row>
    <row r="35" hidden="1" s="1" customFormat="1" ht="14.4" customHeight="1">
      <c r="B35" s="42"/>
      <c r="E35" s="136" t="s">
        <v>44</v>
      </c>
      <c r="F35" s="152">
        <f>ROUND((SUM(BG123:BG165)),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45</v>
      </c>
      <c r="F36" s="152">
        <f>ROUND((SUM(BH123:BH165)),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46</v>
      </c>
      <c r="F37" s="152">
        <f>ROUND((SUM(BI123:BI165)),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54</v>
      </c>
      <c r="E65" s="163"/>
      <c r="F65" s="163"/>
      <c r="G65" s="162" t="s">
        <v>55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100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Cyklostezka Brno-Jinačovice-Kuřim, úsek R1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98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701 - Odpočívka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10. 5. 2021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Jihomoravský kraj</v>
      </c>
      <c r="G91" s="38"/>
      <c r="H91" s="38"/>
      <c r="I91" s="141" t="s">
        <v>30</v>
      </c>
      <c r="J91" s="35" t="str">
        <f>E21</f>
        <v>Ing. Adolf Jebavý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34</v>
      </c>
      <c r="J92" s="35" t="str">
        <f>E24</f>
        <v>Nela Kolková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101</v>
      </c>
      <c r="D94" s="178"/>
      <c r="E94" s="178"/>
      <c r="F94" s="178"/>
      <c r="G94" s="178"/>
      <c r="H94" s="178"/>
      <c r="I94" s="179"/>
      <c r="J94" s="180" t="s">
        <v>102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103</v>
      </c>
      <c r="D96" s="38"/>
      <c r="E96" s="38"/>
      <c r="F96" s="38"/>
      <c r="G96" s="38"/>
      <c r="H96" s="38"/>
      <c r="I96" s="138"/>
      <c r="J96" s="104">
        <f>J123</f>
        <v>0</v>
      </c>
      <c r="K96" s="38"/>
      <c r="L96" s="42"/>
      <c r="AU96" s="16" t="s">
        <v>104</v>
      </c>
    </row>
    <row r="97" s="8" customFormat="1" ht="24.96" customHeight="1">
      <c r="B97" s="182"/>
      <c r="C97" s="183"/>
      <c r="D97" s="184" t="s">
        <v>105</v>
      </c>
      <c r="E97" s="185"/>
      <c r="F97" s="185"/>
      <c r="G97" s="185"/>
      <c r="H97" s="185"/>
      <c r="I97" s="186"/>
      <c r="J97" s="187">
        <f>J124</f>
        <v>0</v>
      </c>
      <c r="K97" s="183"/>
      <c r="L97" s="188"/>
    </row>
    <row r="98" s="9" customFormat="1" ht="19.92" customHeight="1">
      <c r="B98" s="189"/>
      <c r="C98" s="190"/>
      <c r="D98" s="191" t="s">
        <v>218</v>
      </c>
      <c r="E98" s="192"/>
      <c r="F98" s="192"/>
      <c r="G98" s="192"/>
      <c r="H98" s="192"/>
      <c r="I98" s="193"/>
      <c r="J98" s="194">
        <f>J125</f>
        <v>0</v>
      </c>
      <c r="K98" s="190"/>
      <c r="L98" s="195"/>
    </row>
    <row r="99" s="9" customFormat="1" ht="19.92" customHeight="1">
      <c r="B99" s="189"/>
      <c r="C99" s="190"/>
      <c r="D99" s="191" t="s">
        <v>316</v>
      </c>
      <c r="E99" s="192"/>
      <c r="F99" s="192"/>
      <c r="G99" s="192"/>
      <c r="H99" s="192"/>
      <c r="I99" s="193"/>
      <c r="J99" s="194">
        <f>J143</f>
        <v>0</v>
      </c>
      <c r="K99" s="190"/>
      <c r="L99" s="195"/>
    </row>
    <row r="100" s="9" customFormat="1" ht="19.92" customHeight="1">
      <c r="B100" s="189"/>
      <c r="C100" s="190"/>
      <c r="D100" s="191" t="s">
        <v>621</v>
      </c>
      <c r="E100" s="192"/>
      <c r="F100" s="192"/>
      <c r="G100" s="192"/>
      <c r="H100" s="192"/>
      <c r="I100" s="193"/>
      <c r="J100" s="194">
        <f>J150</f>
        <v>0</v>
      </c>
      <c r="K100" s="190"/>
      <c r="L100" s="195"/>
    </row>
    <row r="101" s="9" customFormat="1" ht="19.92" customHeight="1">
      <c r="B101" s="189"/>
      <c r="C101" s="190"/>
      <c r="D101" s="191" t="s">
        <v>106</v>
      </c>
      <c r="E101" s="192"/>
      <c r="F101" s="192"/>
      <c r="G101" s="192"/>
      <c r="H101" s="192"/>
      <c r="I101" s="193"/>
      <c r="J101" s="194">
        <f>J155</f>
        <v>0</v>
      </c>
      <c r="K101" s="190"/>
      <c r="L101" s="195"/>
    </row>
    <row r="102" s="9" customFormat="1" ht="19.92" customHeight="1">
      <c r="B102" s="189"/>
      <c r="C102" s="190"/>
      <c r="D102" s="191" t="s">
        <v>319</v>
      </c>
      <c r="E102" s="192"/>
      <c r="F102" s="192"/>
      <c r="G102" s="192"/>
      <c r="H102" s="192"/>
      <c r="I102" s="193"/>
      <c r="J102" s="194">
        <f>J157</f>
        <v>0</v>
      </c>
      <c r="K102" s="190"/>
      <c r="L102" s="195"/>
    </row>
    <row r="103" s="9" customFormat="1" ht="19.92" customHeight="1">
      <c r="B103" s="189"/>
      <c r="C103" s="190"/>
      <c r="D103" s="191" t="s">
        <v>219</v>
      </c>
      <c r="E103" s="192"/>
      <c r="F103" s="192"/>
      <c r="G103" s="192"/>
      <c r="H103" s="192"/>
      <c r="I103" s="193"/>
      <c r="J103" s="194">
        <f>J164</f>
        <v>0</v>
      </c>
      <c r="K103" s="190"/>
      <c r="L103" s="195"/>
    </row>
    <row r="104" s="1" customFormat="1" ht="21.84" customHeight="1">
      <c r="B104" s="37"/>
      <c r="C104" s="38"/>
      <c r="D104" s="38"/>
      <c r="E104" s="38"/>
      <c r="F104" s="38"/>
      <c r="G104" s="38"/>
      <c r="H104" s="38"/>
      <c r="I104" s="138"/>
      <c r="J104" s="38"/>
      <c r="K104" s="38"/>
      <c r="L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172"/>
      <c r="J105" s="61"/>
      <c r="K105" s="61"/>
      <c r="L105" s="42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75"/>
      <c r="J109" s="63"/>
      <c r="K109" s="63"/>
      <c r="L109" s="42"/>
    </row>
    <row r="110" s="1" customFormat="1" ht="24.96" customHeight="1">
      <c r="B110" s="37"/>
      <c r="C110" s="22" t="s">
        <v>111</v>
      </c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2" customHeight="1">
      <c r="B112" s="37"/>
      <c r="C112" s="31" t="s">
        <v>16</v>
      </c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6.5" customHeight="1">
      <c r="B113" s="37"/>
      <c r="C113" s="38"/>
      <c r="D113" s="38"/>
      <c r="E113" s="176" t="str">
        <f>E7</f>
        <v>Cyklostezka Brno-Jinačovice-Kuřim, úsek R1</v>
      </c>
      <c r="F113" s="31"/>
      <c r="G113" s="31"/>
      <c r="H113" s="31"/>
      <c r="I113" s="138"/>
      <c r="J113" s="38"/>
      <c r="K113" s="38"/>
      <c r="L113" s="42"/>
    </row>
    <row r="114" s="1" customFormat="1" ht="12" customHeight="1">
      <c r="B114" s="37"/>
      <c r="C114" s="31" t="s">
        <v>98</v>
      </c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6.5" customHeight="1">
      <c r="B115" s="37"/>
      <c r="C115" s="38"/>
      <c r="D115" s="38"/>
      <c r="E115" s="70" t="str">
        <f>E9</f>
        <v>SO 701 - Odpočívka</v>
      </c>
      <c r="F115" s="38"/>
      <c r="G115" s="38"/>
      <c r="H115" s="38"/>
      <c r="I115" s="138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12" customHeight="1">
      <c r="B117" s="37"/>
      <c r="C117" s="31" t="s">
        <v>20</v>
      </c>
      <c r="D117" s="38"/>
      <c r="E117" s="38"/>
      <c r="F117" s="26" t="str">
        <f>F12</f>
        <v xml:space="preserve"> </v>
      </c>
      <c r="G117" s="38"/>
      <c r="H117" s="38"/>
      <c r="I117" s="141" t="s">
        <v>22</v>
      </c>
      <c r="J117" s="73" t="str">
        <f>IF(J12="","",J12)</f>
        <v>10. 5. 2021</v>
      </c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38"/>
      <c r="J118" s="38"/>
      <c r="K118" s="38"/>
      <c r="L118" s="42"/>
    </row>
    <row r="119" s="1" customFormat="1" ht="15.15" customHeight="1">
      <c r="B119" s="37"/>
      <c r="C119" s="31" t="s">
        <v>24</v>
      </c>
      <c r="D119" s="38"/>
      <c r="E119" s="38"/>
      <c r="F119" s="26" t="str">
        <f>E15</f>
        <v>Jihomoravský kraj</v>
      </c>
      <c r="G119" s="38"/>
      <c r="H119" s="38"/>
      <c r="I119" s="141" t="s">
        <v>30</v>
      </c>
      <c r="J119" s="35" t="str">
        <f>E21</f>
        <v>Ing. Adolf Jebavý</v>
      </c>
      <c r="K119" s="38"/>
      <c r="L119" s="42"/>
    </row>
    <row r="120" s="1" customFormat="1" ht="15.15" customHeight="1">
      <c r="B120" s="37"/>
      <c r="C120" s="31" t="s">
        <v>28</v>
      </c>
      <c r="D120" s="38"/>
      <c r="E120" s="38"/>
      <c r="F120" s="26" t="str">
        <f>IF(E18="","",E18)</f>
        <v>Vyplň údaj</v>
      </c>
      <c r="G120" s="38"/>
      <c r="H120" s="38"/>
      <c r="I120" s="141" t="s">
        <v>34</v>
      </c>
      <c r="J120" s="35" t="str">
        <f>E24</f>
        <v>Nela Kolková</v>
      </c>
      <c r="K120" s="38"/>
      <c r="L120" s="42"/>
    </row>
    <row r="121" s="1" customFormat="1" ht="10.32" customHeight="1">
      <c r="B121" s="37"/>
      <c r="C121" s="38"/>
      <c r="D121" s="38"/>
      <c r="E121" s="38"/>
      <c r="F121" s="38"/>
      <c r="G121" s="38"/>
      <c r="H121" s="38"/>
      <c r="I121" s="138"/>
      <c r="J121" s="38"/>
      <c r="K121" s="38"/>
      <c r="L121" s="42"/>
    </row>
    <row r="122" s="10" customFormat="1" ht="29.28" customHeight="1">
      <c r="B122" s="196"/>
      <c r="C122" s="197" t="s">
        <v>112</v>
      </c>
      <c r="D122" s="198" t="s">
        <v>62</v>
      </c>
      <c r="E122" s="198" t="s">
        <v>58</v>
      </c>
      <c r="F122" s="198" t="s">
        <v>59</v>
      </c>
      <c r="G122" s="198" t="s">
        <v>113</v>
      </c>
      <c r="H122" s="198" t="s">
        <v>114</v>
      </c>
      <c r="I122" s="199" t="s">
        <v>115</v>
      </c>
      <c r="J122" s="198" t="s">
        <v>102</v>
      </c>
      <c r="K122" s="200" t="s">
        <v>116</v>
      </c>
      <c r="L122" s="201"/>
      <c r="M122" s="94" t="s">
        <v>1</v>
      </c>
      <c r="N122" s="95" t="s">
        <v>41</v>
      </c>
      <c r="O122" s="95" t="s">
        <v>117</v>
      </c>
      <c r="P122" s="95" t="s">
        <v>118</v>
      </c>
      <c r="Q122" s="95" t="s">
        <v>119</v>
      </c>
      <c r="R122" s="95" t="s">
        <v>120</v>
      </c>
      <c r="S122" s="95" t="s">
        <v>121</v>
      </c>
      <c r="T122" s="96" t="s">
        <v>122</v>
      </c>
    </row>
    <row r="123" s="1" customFormat="1" ht="22.8" customHeight="1">
      <c r="B123" s="37"/>
      <c r="C123" s="101" t="s">
        <v>123</v>
      </c>
      <c r="D123" s="38"/>
      <c r="E123" s="38"/>
      <c r="F123" s="38"/>
      <c r="G123" s="38"/>
      <c r="H123" s="38"/>
      <c r="I123" s="138"/>
      <c r="J123" s="202">
        <f>BK123</f>
        <v>0</v>
      </c>
      <c r="K123" s="38"/>
      <c r="L123" s="42"/>
      <c r="M123" s="97"/>
      <c r="N123" s="98"/>
      <c r="O123" s="98"/>
      <c r="P123" s="203">
        <f>P124</f>
        <v>0</v>
      </c>
      <c r="Q123" s="98"/>
      <c r="R123" s="203">
        <f>R124</f>
        <v>17.199724660000001</v>
      </c>
      <c r="S123" s="98"/>
      <c r="T123" s="204">
        <f>T124</f>
        <v>0</v>
      </c>
      <c r="AT123" s="16" t="s">
        <v>76</v>
      </c>
      <c r="AU123" s="16" t="s">
        <v>104</v>
      </c>
      <c r="BK123" s="205">
        <f>BK124</f>
        <v>0</v>
      </c>
    </row>
    <row r="124" s="11" customFormat="1" ht="25.92" customHeight="1">
      <c r="B124" s="206"/>
      <c r="C124" s="207"/>
      <c r="D124" s="208" t="s">
        <v>76</v>
      </c>
      <c r="E124" s="209" t="s">
        <v>124</v>
      </c>
      <c r="F124" s="209" t="s">
        <v>125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P125+P143+P150+P155+P157+P164</f>
        <v>0</v>
      </c>
      <c r="Q124" s="214"/>
      <c r="R124" s="215">
        <f>R125+R143+R150+R155+R157+R164</f>
        <v>17.199724660000001</v>
      </c>
      <c r="S124" s="214"/>
      <c r="T124" s="216">
        <f>T125+T143+T150+T155+T157+T164</f>
        <v>0</v>
      </c>
      <c r="AR124" s="217" t="s">
        <v>85</v>
      </c>
      <c r="AT124" s="218" t="s">
        <v>76</v>
      </c>
      <c r="AU124" s="218" t="s">
        <v>77</v>
      </c>
      <c r="AY124" s="217" t="s">
        <v>126</v>
      </c>
      <c r="BK124" s="219">
        <f>BK125+BK143+BK150+BK155+BK157+BK164</f>
        <v>0</v>
      </c>
    </row>
    <row r="125" s="11" customFormat="1" ht="22.8" customHeight="1">
      <c r="B125" s="206"/>
      <c r="C125" s="207"/>
      <c r="D125" s="208" t="s">
        <v>76</v>
      </c>
      <c r="E125" s="220" t="s">
        <v>85</v>
      </c>
      <c r="F125" s="220" t="s">
        <v>220</v>
      </c>
      <c r="G125" s="207"/>
      <c r="H125" s="207"/>
      <c r="I125" s="210"/>
      <c r="J125" s="221">
        <f>BK125</f>
        <v>0</v>
      </c>
      <c r="K125" s="207"/>
      <c r="L125" s="212"/>
      <c r="M125" s="213"/>
      <c r="N125" s="214"/>
      <c r="O125" s="214"/>
      <c r="P125" s="215">
        <f>SUM(P126:P142)</f>
        <v>0</v>
      </c>
      <c r="Q125" s="214"/>
      <c r="R125" s="215">
        <f>SUM(R126:R142)</f>
        <v>0</v>
      </c>
      <c r="S125" s="214"/>
      <c r="T125" s="216">
        <f>SUM(T126:T142)</f>
        <v>0</v>
      </c>
      <c r="AR125" s="217" t="s">
        <v>85</v>
      </c>
      <c r="AT125" s="218" t="s">
        <v>76</v>
      </c>
      <c r="AU125" s="218" t="s">
        <v>85</v>
      </c>
      <c r="AY125" s="217" t="s">
        <v>126</v>
      </c>
      <c r="BK125" s="219">
        <f>SUM(BK126:BK142)</f>
        <v>0</v>
      </c>
    </row>
    <row r="126" s="1" customFormat="1" ht="48" customHeight="1">
      <c r="B126" s="37"/>
      <c r="C126" s="222" t="s">
        <v>85</v>
      </c>
      <c r="D126" s="222" t="s">
        <v>130</v>
      </c>
      <c r="E126" s="223" t="s">
        <v>622</v>
      </c>
      <c r="F126" s="224" t="s">
        <v>623</v>
      </c>
      <c r="G126" s="225" t="s">
        <v>343</v>
      </c>
      <c r="H126" s="226">
        <v>6</v>
      </c>
      <c r="I126" s="227"/>
      <c r="J126" s="228">
        <f>ROUND(I126*H126,2)</f>
        <v>0</v>
      </c>
      <c r="K126" s="224" t="s">
        <v>223</v>
      </c>
      <c r="L126" s="42"/>
      <c r="M126" s="229" t="s">
        <v>1</v>
      </c>
      <c r="N126" s="230" t="s">
        <v>42</v>
      </c>
      <c r="O126" s="85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134</v>
      </c>
      <c r="AT126" s="233" t="s">
        <v>130</v>
      </c>
      <c r="AU126" s="233" t="s">
        <v>87</v>
      </c>
      <c r="AY126" s="16" t="s">
        <v>126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6" t="s">
        <v>85</v>
      </c>
      <c r="BK126" s="234">
        <f>ROUND(I126*H126,2)</f>
        <v>0</v>
      </c>
      <c r="BL126" s="16" t="s">
        <v>134</v>
      </c>
      <c r="BM126" s="233" t="s">
        <v>624</v>
      </c>
    </row>
    <row r="127" s="12" customFormat="1">
      <c r="B127" s="235"/>
      <c r="C127" s="236"/>
      <c r="D127" s="237" t="s">
        <v>136</v>
      </c>
      <c r="E127" s="238" t="s">
        <v>1</v>
      </c>
      <c r="F127" s="239" t="s">
        <v>625</v>
      </c>
      <c r="G127" s="236"/>
      <c r="H127" s="240">
        <v>6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136</v>
      </c>
      <c r="AU127" s="246" t="s">
        <v>87</v>
      </c>
      <c r="AV127" s="12" t="s">
        <v>87</v>
      </c>
      <c r="AW127" s="12" t="s">
        <v>33</v>
      </c>
      <c r="AX127" s="12" t="s">
        <v>85</v>
      </c>
      <c r="AY127" s="246" t="s">
        <v>126</v>
      </c>
    </row>
    <row r="128" s="1" customFormat="1" ht="36" customHeight="1">
      <c r="B128" s="37"/>
      <c r="C128" s="222" t="s">
        <v>87</v>
      </c>
      <c r="D128" s="222" t="s">
        <v>130</v>
      </c>
      <c r="E128" s="223" t="s">
        <v>626</v>
      </c>
      <c r="F128" s="224" t="s">
        <v>627</v>
      </c>
      <c r="G128" s="225" t="s">
        <v>343</v>
      </c>
      <c r="H128" s="226">
        <v>2.149</v>
      </c>
      <c r="I128" s="227"/>
      <c r="J128" s="228">
        <f>ROUND(I128*H128,2)</f>
        <v>0</v>
      </c>
      <c r="K128" s="224" t="s">
        <v>223</v>
      </c>
      <c r="L128" s="42"/>
      <c r="M128" s="229" t="s">
        <v>1</v>
      </c>
      <c r="N128" s="230" t="s">
        <v>42</v>
      </c>
      <c r="O128" s="85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134</v>
      </c>
      <c r="AT128" s="233" t="s">
        <v>130</v>
      </c>
      <c r="AU128" s="233" t="s">
        <v>87</v>
      </c>
      <c r="AY128" s="16" t="s">
        <v>126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6" t="s">
        <v>85</v>
      </c>
      <c r="BK128" s="234">
        <f>ROUND(I128*H128,2)</f>
        <v>0</v>
      </c>
      <c r="BL128" s="16" t="s">
        <v>134</v>
      </c>
      <c r="BM128" s="233" t="s">
        <v>628</v>
      </c>
    </row>
    <row r="129" s="12" customFormat="1">
      <c r="B129" s="235"/>
      <c r="C129" s="236"/>
      <c r="D129" s="237" t="s">
        <v>136</v>
      </c>
      <c r="E129" s="238" t="s">
        <v>1</v>
      </c>
      <c r="F129" s="239" t="s">
        <v>629</v>
      </c>
      <c r="G129" s="236"/>
      <c r="H129" s="240">
        <v>0.38400000000000001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136</v>
      </c>
      <c r="AU129" s="246" t="s">
        <v>87</v>
      </c>
      <c r="AV129" s="12" t="s">
        <v>87</v>
      </c>
      <c r="AW129" s="12" t="s">
        <v>33</v>
      </c>
      <c r="AX129" s="12" t="s">
        <v>77</v>
      </c>
      <c r="AY129" s="246" t="s">
        <v>126</v>
      </c>
    </row>
    <row r="130" s="12" customFormat="1">
      <c r="B130" s="235"/>
      <c r="C130" s="236"/>
      <c r="D130" s="237" t="s">
        <v>136</v>
      </c>
      <c r="E130" s="238" t="s">
        <v>1</v>
      </c>
      <c r="F130" s="239" t="s">
        <v>630</v>
      </c>
      <c r="G130" s="236"/>
      <c r="H130" s="240">
        <v>0.125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136</v>
      </c>
      <c r="AU130" s="246" t="s">
        <v>87</v>
      </c>
      <c r="AV130" s="12" t="s">
        <v>87</v>
      </c>
      <c r="AW130" s="12" t="s">
        <v>33</v>
      </c>
      <c r="AX130" s="12" t="s">
        <v>77</v>
      </c>
      <c r="AY130" s="246" t="s">
        <v>126</v>
      </c>
    </row>
    <row r="131" s="12" customFormat="1">
      <c r="B131" s="235"/>
      <c r="C131" s="236"/>
      <c r="D131" s="237" t="s">
        <v>136</v>
      </c>
      <c r="E131" s="238" t="s">
        <v>1</v>
      </c>
      <c r="F131" s="239" t="s">
        <v>631</v>
      </c>
      <c r="G131" s="236"/>
      <c r="H131" s="240">
        <v>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136</v>
      </c>
      <c r="AU131" s="246" t="s">
        <v>87</v>
      </c>
      <c r="AV131" s="12" t="s">
        <v>87</v>
      </c>
      <c r="AW131" s="12" t="s">
        <v>33</v>
      </c>
      <c r="AX131" s="12" t="s">
        <v>77</v>
      </c>
      <c r="AY131" s="246" t="s">
        <v>126</v>
      </c>
    </row>
    <row r="132" s="12" customFormat="1">
      <c r="B132" s="235"/>
      <c r="C132" s="236"/>
      <c r="D132" s="237" t="s">
        <v>136</v>
      </c>
      <c r="E132" s="238" t="s">
        <v>1</v>
      </c>
      <c r="F132" s="239" t="s">
        <v>632</v>
      </c>
      <c r="G132" s="236"/>
      <c r="H132" s="240">
        <v>0.64000000000000001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136</v>
      </c>
      <c r="AU132" s="246" t="s">
        <v>87</v>
      </c>
      <c r="AV132" s="12" t="s">
        <v>87</v>
      </c>
      <c r="AW132" s="12" t="s">
        <v>33</v>
      </c>
      <c r="AX132" s="12" t="s">
        <v>77</v>
      </c>
      <c r="AY132" s="246" t="s">
        <v>126</v>
      </c>
    </row>
    <row r="133" s="13" customFormat="1">
      <c r="B133" s="247"/>
      <c r="C133" s="248"/>
      <c r="D133" s="237" t="s">
        <v>136</v>
      </c>
      <c r="E133" s="249" t="s">
        <v>307</v>
      </c>
      <c r="F133" s="250" t="s">
        <v>143</v>
      </c>
      <c r="G133" s="248"/>
      <c r="H133" s="251">
        <v>2.149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136</v>
      </c>
      <c r="AU133" s="257" t="s">
        <v>87</v>
      </c>
      <c r="AV133" s="13" t="s">
        <v>134</v>
      </c>
      <c r="AW133" s="13" t="s">
        <v>33</v>
      </c>
      <c r="AX133" s="13" t="s">
        <v>85</v>
      </c>
      <c r="AY133" s="257" t="s">
        <v>126</v>
      </c>
    </row>
    <row r="134" s="1" customFormat="1" ht="48" customHeight="1">
      <c r="B134" s="37"/>
      <c r="C134" s="222" t="s">
        <v>158</v>
      </c>
      <c r="D134" s="222" t="s">
        <v>130</v>
      </c>
      <c r="E134" s="223" t="s">
        <v>633</v>
      </c>
      <c r="F134" s="224" t="s">
        <v>634</v>
      </c>
      <c r="G134" s="225" t="s">
        <v>343</v>
      </c>
      <c r="H134" s="226">
        <v>2.149</v>
      </c>
      <c r="I134" s="227"/>
      <c r="J134" s="228">
        <f>ROUND(I134*H134,2)</f>
        <v>0</v>
      </c>
      <c r="K134" s="224" t="s">
        <v>223</v>
      </c>
      <c r="L134" s="42"/>
      <c r="M134" s="229" t="s">
        <v>1</v>
      </c>
      <c r="N134" s="230" t="s">
        <v>42</v>
      </c>
      <c r="O134" s="85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134</v>
      </c>
      <c r="AT134" s="233" t="s">
        <v>130</v>
      </c>
      <c r="AU134" s="233" t="s">
        <v>87</v>
      </c>
      <c r="AY134" s="16" t="s">
        <v>126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6" t="s">
        <v>85</v>
      </c>
      <c r="BK134" s="234">
        <f>ROUND(I134*H134,2)</f>
        <v>0</v>
      </c>
      <c r="BL134" s="16" t="s">
        <v>134</v>
      </c>
      <c r="BM134" s="233" t="s">
        <v>635</v>
      </c>
    </row>
    <row r="135" s="12" customFormat="1">
      <c r="B135" s="235"/>
      <c r="C135" s="236"/>
      <c r="D135" s="237" t="s">
        <v>136</v>
      </c>
      <c r="E135" s="238" t="s">
        <v>1</v>
      </c>
      <c r="F135" s="239" t="s">
        <v>307</v>
      </c>
      <c r="G135" s="236"/>
      <c r="H135" s="240">
        <v>2.149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136</v>
      </c>
      <c r="AU135" s="246" t="s">
        <v>87</v>
      </c>
      <c r="AV135" s="12" t="s">
        <v>87</v>
      </c>
      <c r="AW135" s="12" t="s">
        <v>33</v>
      </c>
      <c r="AX135" s="12" t="s">
        <v>85</v>
      </c>
      <c r="AY135" s="246" t="s">
        <v>126</v>
      </c>
    </row>
    <row r="136" s="1" customFormat="1" ht="60" customHeight="1">
      <c r="B136" s="37"/>
      <c r="C136" s="222" t="s">
        <v>134</v>
      </c>
      <c r="D136" s="222" t="s">
        <v>130</v>
      </c>
      <c r="E136" s="223" t="s">
        <v>355</v>
      </c>
      <c r="F136" s="224" t="s">
        <v>356</v>
      </c>
      <c r="G136" s="225" t="s">
        <v>343</v>
      </c>
      <c r="H136" s="226">
        <v>2.149</v>
      </c>
      <c r="I136" s="227"/>
      <c r="J136" s="228">
        <f>ROUND(I136*H136,2)</f>
        <v>0</v>
      </c>
      <c r="K136" s="224" t="s">
        <v>223</v>
      </c>
      <c r="L136" s="42"/>
      <c r="M136" s="229" t="s">
        <v>1</v>
      </c>
      <c r="N136" s="230" t="s">
        <v>42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134</v>
      </c>
      <c r="AT136" s="233" t="s">
        <v>130</v>
      </c>
      <c r="AU136" s="233" t="s">
        <v>87</v>
      </c>
      <c r="AY136" s="16" t="s">
        <v>126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85</v>
      </c>
      <c r="BK136" s="234">
        <f>ROUND(I136*H136,2)</f>
        <v>0</v>
      </c>
      <c r="BL136" s="16" t="s">
        <v>134</v>
      </c>
      <c r="BM136" s="233" t="s">
        <v>636</v>
      </c>
    </row>
    <row r="137" s="12" customFormat="1">
      <c r="B137" s="235"/>
      <c r="C137" s="236"/>
      <c r="D137" s="237" t="s">
        <v>136</v>
      </c>
      <c r="E137" s="238" t="s">
        <v>1</v>
      </c>
      <c r="F137" s="239" t="s">
        <v>307</v>
      </c>
      <c r="G137" s="236"/>
      <c r="H137" s="240">
        <v>2.149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136</v>
      </c>
      <c r="AU137" s="246" t="s">
        <v>87</v>
      </c>
      <c r="AV137" s="12" t="s">
        <v>87</v>
      </c>
      <c r="AW137" s="12" t="s">
        <v>33</v>
      </c>
      <c r="AX137" s="12" t="s">
        <v>85</v>
      </c>
      <c r="AY137" s="246" t="s">
        <v>126</v>
      </c>
    </row>
    <row r="138" s="1" customFormat="1" ht="16.5" customHeight="1">
      <c r="B138" s="37"/>
      <c r="C138" s="222" t="s">
        <v>127</v>
      </c>
      <c r="D138" s="222" t="s">
        <v>130</v>
      </c>
      <c r="E138" s="223" t="s">
        <v>373</v>
      </c>
      <c r="F138" s="224" t="s">
        <v>374</v>
      </c>
      <c r="G138" s="225" t="s">
        <v>343</v>
      </c>
      <c r="H138" s="226">
        <v>2.149</v>
      </c>
      <c r="I138" s="227"/>
      <c r="J138" s="228">
        <f>ROUND(I138*H138,2)</f>
        <v>0</v>
      </c>
      <c r="K138" s="224" t="s">
        <v>223</v>
      </c>
      <c r="L138" s="42"/>
      <c r="M138" s="229" t="s">
        <v>1</v>
      </c>
      <c r="N138" s="230" t="s">
        <v>42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134</v>
      </c>
      <c r="AT138" s="233" t="s">
        <v>130</v>
      </c>
      <c r="AU138" s="233" t="s">
        <v>87</v>
      </c>
      <c r="AY138" s="16" t="s">
        <v>126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85</v>
      </c>
      <c r="BK138" s="234">
        <f>ROUND(I138*H138,2)</f>
        <v>0</v>
      </c>
      <c r="BL138" s="16" t="s">
        <v>134</v>
      </c>
      <c r="BM138" s="233" t="s">
        <v>637</v>
      </c>
    </row>
    <row r="139" s="12" customFormat="1">
      <c r="B139" s="235"/>
      <c r="C139" s="236"/>
      <c r="D139" s="237" t="s">
        <v>136</v>
      </c>
      <c r="E139" s="238" t="s">
        <v>1</v>
      </c>
      <c r="F139" s="239" t="s">
        <v>307</v>
      </c>
      <c r="G139" s="236"/>
      <c r="H139" s="240">
        <v>2.149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136</v>
      </c>
      <c r="AU139" s="246" t="s">
        <v>87</v>
      </c>
      <c r="AV139" s="12" t="s">
        <v>87</v>
      </c>
      <c r="AW139" s="12" t="s">
        <v>33</v>
      </c>
      <c r="AX139" s="12" t="s">
        <v>85</v>
      </c>
      <c r="AY139" s="246" t="s">
        <v>126</v>
      </c>
    </row>
    <row r="140" s="1" customFormat="1" ht="36" customHeight="1">
      <c r="B140" s="37"/>
      <c r="C140" s="222" t="s">
        <v>172</v>
      </c>
      <c r="D140" s="222" t="s">
        <v>130</v>
      </c>
      <c r="E140" s="223" t="s">
        <v>376</v>
      </c>
      <c r="F140" s="224" t="s">
        <v>377</v>
      </c>
      <c r="G140" s="225" t="s">
        <v>305</v>
      </c>
      <c r="H140" s="226">
        <v>3.8679999999999999</v>
      </c>
      <c r="I140" s="227"/>
      <c r="J140" s="228">
        <f>ROUND(I140*H140,2)</f>
        <v>0</v>
      </c>
      <c r="K140" s="224" t="s">
        <v>223</v>
      </c>
      <c r="L140" s="42"/>
      <c r="M140" s="229" t="s">
        <v>1</v>
      </c>
      <c r="N140" s="230" t="s">
        <v>42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134</v>
      </c>
      <c r="AT140" s="233" t="s">
        <v>130</v>
      </c>
      <c r="AU140" s="233" t="s">
        <v>87</v>
      </c>
      <c r="AY140" s="16" t="s">
        <v>126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85</v>
      </c>
      <c r="BK140" s="234">
        <f>ROUND(I140*H140,2)</f>
        <v>0</v>
      </c>
      <c r="BL140" s="16" t="s">
        <v>134</v>
      </c>
      <c r="BM140" s="233" t="s">
        <v>638</v>
      </c>
    </row>
    <row r="141" s="12" customFormat="1">
      <c r="B141" s="235"/>
      <c r="C141" s="236"/>
      <c r="D141" s="237" t="s">
        <v>136</v>
      </c>
      <c r="E141" s="238" t="s">
        <v>1</v>
      </c>
      <c r="F141" s="239" t="s">
        <v>639</v>
      </c>
      <c r="G141" s="236"/>
      <c r="H141" s="240">
        <v>3.8679999999999999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136</v>
      </c>
      <c r="AU141" s="246" t="s">
        <v>87</v>
      </c>
      <c r="AV141" s="12" t="s">
        <v>87</v>
      </c>
      <c r="AW141" s="12" t="s">
        <v>33</v>
      </c>
      <c r="AX141" s="12" t="s">
        <v>85</v>
      </c>
      <c r="AY141" s="246" t="s">
        <v>126</v>
      </c>
    </row>
    <row r="142" s="1" customFormat="1" ht="36" customHeight="1">
      <c r="B142" s="37"/>
      <c r="C142" s="222" t="s">
        <v>177</v>
      </c>
      <c r="D142" s="222" t="s">
        <v>130</v>
      </c>
      <c r="E142" s="223" t="s">
        <v>640</v>
      </c>
      <c r="F142" s="224" t="s">
        <v>641</v>
      </c>
      <c r="G142" s="225" t="s">
        <v>133</v>
      </c>
      <c r="H142" s="226">
        <v>40</v>
      </c>
      <c r="I142" s="227"/>
      <c r="J142" s="228">
        <f>ROUND(I142*H142,2)</f>
        <v>0</v>
      </c>
      <c r="K142" s="224" t="s">
        <v>223</v>
      </c>
      <c r="L142" s="42"/>
      <c r="M142" s="229" t="s">
        <v>1</v>
      </c>
      <c r="N142" s="230" t="s">
        <v>42</v>
      </c>
      <c r="O142" s="85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134</v>
      </c>
      <c r="AT142" s="233" t="s">
        <v>130</v>
      </c>
      <c r="AU142" s="233" t="s">
        <v>87</v>
      </c>
      <c r="AY142" s="16" t="s">
        <v>126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85</v>
      </c>
      <c r="BK142" s="234">
        <f>ROUND(I142*H142,2)</f>
        <v>0</v>
      </c>
      <c r="BL142" s="16" t="s">
        <v>134</v>
      </c>
      <c r="BM142" s="233" t="s">
        <v>642</v>
      </c>
    </row>
    <row r="143" s="11" customFormat="1" ht="22.8" customHeight="1">
      <c r="B143" s="206"/>
      <c r="C143" s="207"/>
      <c r="D143" s="208" t="s">
        <v>76</v>
      </c>
      <c r="E143" s="220" t="s">
        <v>87</v>
      </c>
      <c r="F143" s="220" t="s">
        <v>408</v>
      </c>
      <c r="G143" s="207"/>
      <c r="H143" s="207"/>
      <c r="I143" s="210"/>
      <c r="J143" s="221">
        <f>BK143</f>
        <v>0</v>
      </c>
      <c r="K143" s="207"/>
      <c r="L143" s="212"/>
      <c r="M143" s="213"/>
      <c r="N143" s="214"/>
      <c r="O143" s="214"/>
      <c r="P143" s="215">
        <f>SUM(P144:P149)</f>
        <v>0</v>
      </c>
      <c r="Q143" s="214"/>
      <c r="R143" s="215">
        <f>SUM(R144:R149)</f>
        <v>4.8488746599999999</v>
      </c>
      <c r="S143" s="214"/>
      <c r="T143" s="216">
        <f>SUM(T144:T149)</f>
        <v>0</v>
      </c>
      <c r="AR143" s="217" t="s">
        <v>85</v>
      </c>
      <c r="AT143" s="218" t="s">
        <v>76</v>
      </c>
      <c r="AU143" s="218" t="s">
        <v>85</v>
      </c>
      <c r="AY143" s="217" t="s">
        <v>126</v>
      </c>
      <c r="BK143" s="219">
        <f>SUM(BK144:BK149)</f>
        <v>0</v>
      </c>
    </row>
    <row r="144" s="1" customFormat="1" ht="24" customHeight="1">
      <c r="B144" s="37"/>
      <c r="C144" s="222" t="s">
        <v>182</v>
      </c>
      <c r="D144" s="222" t="s">
        <v>130</v>
      </c>
      <c r="E144" s="223" t="s">
        <v>643</v>
      </c>
      <c r="F144" s="224" t="s">
        <v>644</v>
      </c>
      <c r="G144" s="225" t="s">
        <v>343</v>
      </c>
      <c r="H144" s="226">
        <v>2.149</v>
      </c>
      <c r="I144" s="227"/>
      <c r="J144" s="228">
        <f>ROUND(I144*H144,2)</f>
        <v>0</v>
      </c>
      <c r="K144" s="224" t="s">
        <v>223</v>
      </c>
      <c r="L144" s="42"/>
      <c r="M144" s="229" t="s">
        <v>1</v>
      </c>
      <c r="N144" s="230" t="s">
        <v>42</v>
      </c>
      <c r="O144" s="85"/>
      <c r="P144" s="231">
        <f>O144*H144</f>
        <v>0</v>
      </c>
      <c r="Q144" s="231">
        <v>2.2563399999999998</v>
      </c>
      <c r="R144" s="231">
        <f>Q144*H144</f>
        <v>4.8488746599999999</v>
      </c>
      <c r="S144" s="231">
        <v>0</v>
      </c>
      <c r="T144" s="232">
        <f>S144*H144</f>
        <v>0</v>
      </c>
      <c r="AR144" s="233" t="s">
        <v>134</v>
      </c>
      <c r="AT144" s="233" t="s">
        <v>130</v>
      </c>
      <c r="AU144" s="233" t="s">
        <v>87</v>
      </c>
      <c r="AY144" s="16" t="s">
        <v>126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85</v>
      </c>
      <c r="BK144" s="234">
        <f>ROUND(I144*H144,2)</f>
        <v>0</v>
      </c>
      <c r="BL144" s="16" t="s">
        <v>134</v>
      </c>
      <c r="BM144" s="233" t="s">
        <v>645</v>
      </c>
    </row>
    <row r="145" s="12" customFormat="1">
      <c r="B145" s="235"/>
      <c r="C145" s="236"/>
      <c r="D145" s="237" t="s">
        <v>136</v>
      </c>
      <c r="E145" s="238" t="s">
        <v>1</v>
      </c>
      <c r="F145" s="239" t="s">
        <v>629</v>
      </c>
      <c r="G145" s="236"/>
      <c r="H145" s="240">
        <v>0.38400000000000001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136</v>
      </c>
      <c r="AU145" s="246" t="s">
        <v>87</v>
      </c>
      <c r="AV145" s="12" t="s">
        <v>87</v>
      </c>
      <c r="AW145" s="12" t="s">
        <v>33</v>
      </c>
      <c r="AX145" s="12" t="s">
        <v>77</v>
      </c>
      <c r="AY145" s="246" t="s">
        <v>126</v>
      </c>
    </row>
    <row r="146" s="12" customFormat="1">
      <c r="B146" s="235"/>
      <c r="C146" s="236"/>
      <c r="D146" s="237" t="s">
        <v>136</v>
      </c>
      <c r="E146" s="238" t="s">
        <v>1</v>
      </c>
      <c r="F146" s="239" t="s">
        <v>630</v>
      </c>
      <c r="G146" s="236"/>
      <c r="H146" s="240">
        <v>0.125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136</v>
      </c>
      <c r="AU146" s="246" t="s">
        <v>87</v>
      </c>
      <c r="AV146" s="12" t="s">
        <v>87</v>
      </c>
      <c r="AW146" s="12" t="s">
        <v>33</v>
      </c>
      <c r="AX146" s="12" t="s">
        <v>77</v>
      </c>
      <c r="AY146" s="246" t="s">
        <v>126</v>
      </c>
    </row>
    <row r="147" s="12" customFormat="1">
      <c r="B147" s="235"/>
      <c r="C147" s="236"/>
      <c r="D147" s="237" t="s">
        <v>136</v>
      </c>
      <c r="E147" s="238" t="s">
        <v>1</v>
      </c>
      <c r="F147" s="239" t="s">
        <v>631</v>
      </c>
      <c r="G147" s="236"/>
      <c r="H147" s="240">
        <v>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136</v>
      </c>
      <c r="AU147" s="246" t="s">
        <v>87</v>
      </c>
      <c r="AV147" s="12" t="s">
        <v>87</v>
      </c>
      <c r="AW147" s="12" t="s">
        <v>33</v>
      </c>
      <c r="AX147" s="12" t="s">
        <v>77</v>
      </c>
      <c r="AY147" s="246" t="s">
        <v>126</v>
      </c>
    </row>
    <row r="148" s="12" customFormat="1">
      <c r="B148" s="235"/>
      <c r="C148" s="236"/>
      <c r="D148" s="237" t="s">
        <v>136</v>
      </c>
      <c r="E148" s="238" t="s">
        <v>1</v>
      </c>
      <c r="F148" s="239" t="s">
        <v>632</v>
      </c>
      <c r="G148" s="236"/>
      <c r="H148" s="240">
        <v>0.64000000000000001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136</v>
      </c>
      <c r="AU148" s="246" t="s">
        <v>87</v>
      </c>
      <c r="AV148" s="12" t="s">
        <v>87</v>
      </c>
      <c r="AW148" s="12" t="s">
        <v>33</v>
      </c>
      <c r="AX148" s="12" t="s">
        <v>77</v>
      </c>
      <c r="AY148" s="246" t="s">
        <v>126</v>
      </c>
    </row>
    <row r="149" s="13" customFormat="1">
      <c r="B149" s="247"/>
      <c r="C149" s="248"/>
      <c r="D149" s="237" t="s">
        <v>136</v>
      </c>
      <c r="E149" s="249" t="s">
        <v>1</v>
      </c>
      <c r="F149" s="250" t="s">
        <v>143</v>
      </c>
      <c r="G149" s="248"/>
      <c r="H149" s="251">
        <v>2.149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136</v>
      </c>
      <c r="AU149" s="257" t="s">
        <v>87</v>
      </c>
      <c r="AV149" s="13" t="s">
        <v>134</v>
      </c>
      <c r="AW149" s="13" t="s">
        <v>33</v>
      </c>
      <c r="AX149" s="13" t="s">
        <v>85</v>
      </c>
      <c r="AY149" s="257" t="s">
        <v>126</v>
      </c>
    </row>
    <row r="150" s="11" customFormat="1" ht="22.8" customHeight="1">
      <c r="B150" s="206"/>
      <c r="C150" s="207"/>
      <c r="D150" s="208" t="s">
        <v>76</v>
      </c>
      <c r="E150" s="220" t="s">
        <v>158</v>
      </c>
      <c r="F150" s="220" t="s">
        <v>646</v>
      </c>
      <c r="G150" s="207"/>
      <c r="H150" s="207"/>
      <c r="I150" s="210"/>
      <c r="J150" s="221">
        <f>BK150</f>
        <v>0</v>
      </c>
      <c r="K150" s="207"/>
      <c r="L150" s="212"/>
      <c r="M150" s="213"/>
      <c r="N150" s="214"/>
      <c r="O150" s="214"/>
      <c r="P150" s="215">
        <f>SUM(P151:P154)</f>
        <v>0</v>
      </c>
      <c r="Q150" s="214"/>
      <c r="R150" s="215">
        <f>SUM(R151:R154)</f>
        <v>0.2026</v>
      </c>
      <c r="S150" s="214"/>
      <c r="T150" s="216">
        <f>SUM(T151:T154)</f>
        <v>0</v>
      </c>
      <c r="AR150" s="217" t="s">
        <v>85</v>
      </c>
      <c r="AT150" s="218" t="s">
        <v>76</v>
      </c>
      <c r="AU150" s="218" t="s">
        <v>85</v>
      </c>
      <c r="AY150" s="217" t="s">
        <v>126</v>
      </c>
      <c r="BK150" s="219">
        <f>SUM(BK151:BK154)</f>
        <v>0</v>
      </c>
    </row>
    <row r="151" s="1" customFormat="1" ht="36" customHeight="1">
      <c r="B151" s="37"/>
      <c r="C151" s="222" t="s">
        <v>202</v>
      </c>
      <c r="D151" s="222" t="s">
        <v>130</v>
      </c>
      <c r="E151" s="223" t="s">
        <v>647</v>
      </c>
      <c r="F151" s="224" t="s">
        <v>648</v>
      </c>
      <c r="G151" s="225" t="s">
        <v>575</v>
      </c>
      <c r="H151" s="226">
        <v>5</v>
      </c>
      <c r="I151" s="227"/>
      <c r="J151" s="228">
        <f>ROUND(I151*H151,2)</f>
        <v>0</v>
      </c>
      <c r="K151" s="224" t="s">
        <v>223</v>
      </c>
      <c r="L151" s="42"/>
      <c r="M151" s="229" t="s">
        <v>1</v>
      </c>
      <c r="N151" s="230" t="s">
        <v>42</v>
      </c>
      <c r="O151" s="85"/>
      <c r="P151" s="231">
        <f>O151*H151</f>
        <v>0</v>
      </c>
      <c r="Q151" s="231">
        <v>0.04011</v>
      </c>
      <c r="R151" s="231">
        <f>Q151*H151</f>
        <v>0.20055000000000001</v>
      </c>
      <c r="S151" s="231">
        <v>0</v>
      </c>
      <c r="T151" s="232">
        <f>S151*H151</f>
        <v>0</v>
      </c>
      <c r="AR151" s="233" t="s">
        <v>134</v>
      </c>
      <c r="AT151" s="233" t="s">
        <v>130</v>
      </c>
      <c r="AU151" s="233" t="s">
        <v>87</v>
      </c>
      <c r="AY151" s="16" t="s">
        <v>126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85</v>
      </c>
      <c r="BK151" s="234">
        <f>ROUND(I151*H151,2)</f>
        <v>0</v>
      </c>
      <c r="BL151" s="16" t="s">
        <v>134</v>
      </c>
      <c r="BM151" s="233" t="s">
        <v>649</v>
      </c>
    </row>
    <row r="152" s="12" customFormat="1">
      <c r="B152" s="235"/>
      <c r="C152" s="236"/>
      <c r="D152" s="237" t="s">
        <v>136</v>
      </c>
      <c r="E152" s="238" t="s">
        <v>1</v>
      </c>
      <c r="F152" s="239" t="s">
        <v>650</v>
      </c>
      <c r="G152" s="236"/>
      <c r="H152" s="240">
        <v>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136</v>
      </c>
      <c r="AU152" s="246" t="s">
        <v>87</v>
      </c>
      <c r="AV152" s="12" t="s">
        <v>87</v>
      </c>
      <c r="AW152" s="12" t="s">
        <v>33</v>
      </c>
      <c r="AX152" s="12" t="s">
        <v>85</v>
      </c>
      <c r="AY152" s="246" t="s">
        <v>126</v>
      </c>
    </row>
    <row r="153" s="1" customFormat="1" ht="36" customHeight="1">
      <c r="B153" s="37"/>
      <c r="C153" s="222" t="s">
        <v>210</v>
      </c>
      <c r="D153" s="222" t="s">
        <v>130</v>
      </c>
      <c r="E153" s="223" t="s">
        <v>651</v>
      </c>
      <c r="F153" s="224" t="s">
        <v>652</v>
      </c>
      <c r="G153" s="225" t="s">
        <v>575</v>
      </c>
      <c r="H153" s="226">
        <v>5</v>
      </c>
      <c r="I153" s="227"/>
      <c r="J153" s="228">
        <f>ROUND(I153*H153,2)</f>
        <v>0</v>
      </c>
      <c r="K153" s="224" t="s">
        <v>223</v>
      </c>
      <c r="L153" s="42"/>
      <c r="M153" s="229" t="s">
        <v>1</v>
      </c>
      <c r="N153" s="230" t="s">
        <v>42</v>
      </c>
      <c r="O153" s="85"/>
      <c r="P153" s="231">
        <f>O153*H153</f>
        <v>0</v>
      </c>
      <c r="Q153" s="231">
        <v>0.00040999999999999999</v>
      </c>
      <c r="R153" s="231">
        <f>Q153*H153</f>
        <v>0.0020499999999999997</v>
      </c>
      <c r="S153" s="231">
        <v>0</v>
      </c>
      <c r="T153" s="232">
        <f>S153*H153</f>
        <v>0</v>
      </c>
      <c r="AR153" s="233" t="s">
        <v>134</v>
      </c>
      <c r="AT153" s="233" t="s">
        <v>130</v>
      </c>
      <c r="AU153" s="233" t="s">
        <v>87</v>
      </c>
      <c r="AY153" s="16" t="s">
        <v>126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6" t="s">
        <v>85</v>
      </c>
      <c r="BK153" s="234">
        <f>ROUND(I153*H153,2)</f>
        <v>0</v>
      </c>
      <c r="BL153" s="16" t="s">
        <v>134</v>
      </c>
      <c r="BM153" s="233" t="s">
        <v>653</v>
      </c>
    </row>
    <row r="154" s="12" customFormat="1">
      <c r="B154" s="235"/>
      <c r="C154" s="236"/>
      <c r="D154" s="237" t="s">
        <v>136</v>
      </c>
      <c r="E154" s="238" t="s">
        <v>1</v>
      </c>
      <c r="F154" s="239" t="s">
        <v>650</v>
      </c>
      <c r="G154" s="236"/>
      <c r="H154" s="240">
        <v>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136</v>
      </c>
      <c r="AU154" s="246" t="s">
        <v>87</v>
      </c>
      <c r="AV154" s="12" t="s">
        <v>87</v>
      </c>
      <c r="AW154" s="12" t="s">
        <v>33</v>
      </c>
      <c r="AX154" s="12" t="s">
        <v>85</v>
      </c>
      <c r="AY154" s="246" t="s">
        <v>126</v>
      </c>
    </row>
    <row r="155" s="11" customFormat="1" ht="22.8" customHeight="1">
      <c r="B155" s="206"/>
      <c r="C155" s="207"/>
      <c r="D155" s="208" t="s">
        <v>76</v>
      </c>
      <c r="E155" s="220" t="s">
        <v>127</v>
      </c>
      <c r="F155" s="220" t="s">
        <v>128</v>
      </c>
      <c r="G155" s="207"/>
      <c r="H155" s="207"/>
      <c r="I155" s="210"/>
      <c r="J155" s="221">
        <f>BK155</f>
        <v>0</v>
      </c>
      <c r="K155" s="207"/>
      <c r="L155" s="212"/>
      <c r="M155" s="213"/>
      <c r="N155" s="214"/>
      <c r="O155" s="214"/>
      <c r="P155" s="215">
        <f>P156</f>
        <v>0</v>
      </c>
      <c r="Q155" s="214"/>
      <c r="R155" s="215">
        <f>R156</f>
        <v>11.197600000000001</v>
      </c>
      <c r="S155" s="214"/>
      <c r="T155" s="216">
        <f>T156</f>
        <v>0</v>
      </c>
      <c r="AR155" s="217" t="s">
        <v>85</v>
      </c>
      <c r="AT155" s="218" t="s">
        <v>76</v>
      </c>
      <c r="AU155" s="218" t="s">
        <v>85</v>
      </c>
      <c r="AY155" s="217" t="s">
        <v>126</v>
      </c>
      <c r="BK155" s="219">
        <f>BK156</f>
        <v>0</v>
      </c>
    </row>
    <row r="156" s="1" customFormat="1" ht="24" customHeight="1">
      <c r="B156" s="37"/>
      <c r="C156" s="222" t="s">
        <v>129</v>
      </c>
      <c r="D156" s="222" t="s">
        <v>130</v>
      </c>
      <c r="E156" s="223" t="s">
        <v>131</v>
      </c>
      <c r="F156" s="224" t="s">
        <v>132</v>
      </c>
      <c r="G156" s="225" t="s">
        <v>133</v>
      </c>
      <c r="H156" s="226">
        <v>40</v>
      </c>
      <c r="I156" s="227"/>
      <c r="J156" s="228">
        <f>ROUND(I156*H156,2)</f>
        <v>0</v>
      </c>
      <c r="K156" s="224" t="s">
        <v>223</v>
      </c>
      <c r="L156" s="42"/>
      <c r="M156" s="229" t="s">
        <v>1</v>
      </c>
      <c r="N156" s="230" t="s">
        <v>42</v>
      </c>
      <c r="O156" s="85"/>
      <c r="P156" s="231">
        <f>O156*H156</f>
        <v>0</v>
      </c>
      <c r="Q156" s="231">
        <v>0.27994000000000002</v>
      </c>
      <c r="R156" s="231">
        <f>Q156*H156</f>
        <v>11.197600000000001</v>
      </c>
      <c r="S156" s="231">
        <v>0</v>
      </c>
      <c r="T156" s="232">
        <f>S156*H156</f>
        <v>0</v>
      </c>
      <c r="AR156" s="233" t="s">
        <v>134</v>
      </c>
      <c r="AT156" s="233" t="s">
        <v>130</v>
      </c>
      <c r="AU156" s="233" t="s">
        <v>87</v>
      </c>
      <c r="AY156" s="16" t="s">
        <v>126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6" t="s">
        <v>85</v>
      </c>
      <c r="BK156" s="234">
        <f>ROUND(I156*H156,2)</f>
        <v>0</v>
      </c>
      <c r="BL156" s="16" t="s">
        <v>134</v>
      </c>
      <c r="BM156" s="233" t="s">
        <v>654</v>
      </c>
    </row>
    <row r="157" s="11" customFormat="1" ht="22.8" customHeight="1">
      <c r="B157" s="206"/>
      <c r="C157" s="207"/>
      <c r="D157" s="208" t="s">
        <v>76</v>
      </c>
      <c r="E157" s="220" t="s">
        <v>202</v>
      </c>
      <c r="F157" s="220" t="s">
        <v>543</v>
      </c>
      <c r="G157" s="207"/>
      <c r="H157" s="207"/>
      <c r="I157" s="210"/>
      <c r="J157" s="221">
        <f>BK157</f>
        <v>0</v>
      </c>
      <c r="K157" s="207"/>
      <c r="L157" s="212"/>
      <c r="M157" s="213"/>
      <c r="N157" s="214"/>
      <c r="O157" s="214"/>
      <c r="P157" s="215">
        <f>SUM(P158:P163)</f>
        <v>0</v>
      </c>
      <c r="Q157" s="214"/>
      <c r="R157" s="215">
        <f>SUM(R158:R163)</f>
        <v>0.95065</v>
      </c>
      <c r="S157" s="214"/>
      <c r="T157" s="216">
        <f>SUM(T158:T163)</f>
        <v>0</v>
      </c>
      <c r="AR157" s="217" t="s">
        <v>85</v>
      </c>
      <c r="AT157" s="218" t="s">
        <v>76</v>
      </c>
      <c r="AU157" s="218" t="s">
        <v>85</v>
      </c>
      <c r="AY157" s="217" t="s">
        <v>126</v>
      </c>
      <c r="BK157" s="219">
        <f>SUM(BK158:BK163)</f>
        <v>0</v>
      </c>
    </row>
    <row r="158" s="1" customFormat="1" ht="24" customHeight="1">
      <c r="B158" s="37"/>
      <c r="C158" s="222" t="s">
        <v>138</v>
      </c>
      <c r="D158" s="222" t="s">
        <v>130</v>
      </c>
      <c r="E158" s="223" t="s">
        <v>655</v>
      </c>
      <c r="F158" s="224" t="s">
        <v>656</v>
      </c>
      <c r="G158" s="225" t="s">
        <v>232</v>
      </c>
      <c r="H158" s="226">
        <v>1</v>
      </c>
      <c r="I158" s="227"/>
      <c r="J158" s="228">
        <f>ROUND(I158*H158,2)</f>
        <v>0</v>
      </c>
      <c r="K158" s="224" t="s">
        <v>223</v>
      </c>
      <c r="L158" s="42"/>
      <c r="M158" s="229" t="s">
        <v>1</v>
      </c>
      <c r="N158" s="230" t="s">
        <v>42</v>
      </c>
      <c r="O158" s="85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AR158" s="233" t="s">
        <v>134</v>
      </c>
      <c r="AT158" s="233" t="s">
        <v>130</v>
      </c>
      <c r="AU158" s="233" t="s">
        <v>87</v>
      </c>
      <c r="AY158" s="16" t="s">
        <v>126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6" t="s">
        <v>85</v>
      </c>
      <c r="BK158" s="234">
        <f>ROUND(I158*H158,2)</f>
        <v>0</v>
      </c>
      <c r="BL158" s="16" t="s">
        <v>134</v>
      </c>
      <c r="BM158" s="233" t="s">
        <v>657</v>
      </c>
    </row>
    <row r="159" s="1" customFormat="1" ht="24" customHeight="1">
      <c r="B159" s="37"/>
      <c r="C159" s="279" t="s">
        <v>191</v>
      </c>
      <c r="D159" s="279" t="s">
        <v>368</v>
      </c>
      <c r="E159" s="280" t="s">
        <v>658</v>
      </c>
      <c r="F159" s="281" t="s">
        <v>659</v>
      </c>
      <c r="G159" s="282" t="s">
        <v>232</v>
      </c>
      <c r="H159" s="283">
        <v>1</v>
      </c>
      <c r="I159" s="284"/>
      <c r="J159" s="285">
        <f>ROUND(I159*H159,2)</f>
        <v>0</v>
      </c>
      <c r="K159" s="281" t="s">
        <v>1</v>
      </c>
      <c r="L159" s="286"/>
      <c r="M159" s="287" t="s">
        <v>1</v>
      </c>
      <c r="N159" s="288" t="s">
        <v>42</v>
      </c>
      <c r="O159" s="85"/>
      <c r="P159" s="231">
        <f>O159*H159</f>
        <v>0</v>
      </c>
      <c r="Q159" s="231">
        <v>0.054199999999999998</v>
      </c>
      <c r="R159" s="231">
        <f>Q159*H159</f>
        <v>0.054199999999999998</v>
      </c>
      <c r="S159" s="231">
        <v>0</v>
      </c>
      <c r="T159" s="232">
        <f>S159*H159</f>
        <v>0</v>
      </c>
      <c r="AR159" s="233" t="s">
        <v>182</v>
      </c>
      <c r="AT159" s="233" t="s">
        <v>368</v>
      </c>
      <c r="AU159" s="233" t="s">
        <v>87</v>
      </c>
      <c r="AY159" s="16" t="s">
        <v>126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6" t="s">
        <v>85</v>
      </c>
      <c r="BK159" s="234">
        <f>ROUND(I159*H159,2)</f>
        <v>0</v>
      </c>
      <c r="BL159" s="16" t="s">
        <v>134</v>
      </c>
      <c r="BM159" s="233" t="s">
        <v>660</v>
      </c>
    </row>
    <row r="160" s="1" customFormat="1" ht="16.5" customHeight="1">
      <c r="B160" s="37"/>
      <c r="C160" s="222" t="s">
        <v>187</v>
      </c>
      <c r="D160" s="222" t="s">
        <v>130</v>
      </c>
      <c r="E160" s="223" t="s">
        <v>661</v>
      </c>
      <c r="F160" s="224" t="s">
        <v>662</v>
      </c>
      <c r="G160" s="225" t="s">
        <v>232</v>
      </c>
      <c r="H160" s="226">
        <v>1</v>
      </c>
      <c r="I160" s="227"/>
      <c r="J160" s="228">
        <f>ROUND(I160*H160,2)</f>
        <v>0</v>
      </c>
      <c r="K160" s="224" t="s">
        <v>223</v>
      </c>
      <c r="L160" s="42"/>
      <c r="M160" s="229" t="s">
        <v>1</v>
      </c>
      <c r="N160" s="230" t="s">
        <v>42</v>
      </c>
      <c r="O160" s="85"/>
      <c r="P160" s="231">
        <f>O160*H160</f>
        <v>0</v>
      </c>
      <c r="Q160" s="231">
        <v>0.072870000000000004</v>
      </c>
      <c r="R160" s="231">
        <f>Q160*H160</f>
        <v>0.072870000000000004</v>
      </c>
      <c r="S160" s="231">
        <v>0</v>
      </c>
      <c r="T160" s="232">
        <f>S160*H160</f>
        <v>0</v>
      </c>
      <c r="AR160" s="233" t="s">
        <v>134</v>
      </c>
      <c r="AT160" s="233" t="s">
        <v>130</v>
      </c>
      <c r="AU160" s="233" t="s">
        <v>87</v>
      </c>
      <c r="AY160" s="16" t="s">
        <v>126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6" t="s">
        <v>85</v>
      </c>
      <c r="BK160" s="234">
        <f>ROUND(I160*H160,2)</f>
        <v>0</v>
      </c>
      <c r="BL160" s="16" t="s">
        <v>134</v>
      </c>
      <c r="BM160" s="233" t="s">
        <v>663</v>
      </c>
    </row>
    <row r="161" s="1" customFormat="1" ht="36" customHeight="1">
      <c r="B161" s="37"/>
      <c r="C161" s="279" t="s">
        <v>8</v>
      </c>
      <c r="D161" s="279" t="s">
        <v>368</v>
      </c>
      <c r="E161" s="280" t="s">
        <v>664</v>
      </c>
      <c r="F161" s="281" t="s">
        <v>665</v>
      </c>
      <c r="G161" s="282" t="s">
        <v>232</v>
      </c>
      <c r="H161" s="283">
        <v>1</v>
      </c>
      <c r="I161" s="284"/>
      <c r="J161" s="285">
        <f>ROUND(I161*H161,2)</f>
        <v>0</v>
      </c>
      <c r="K161" s="281" t="s">
        <v>1</v>
      </c>
      <c r="L161" s="286"/>
      <c r="M161" s="287" t="s">
        <v>1</v>
      </c>
      <c r="N161" s="288" t="s">
        <v>42</v>
      </c>
      <c r="O161" s="85"/>
      <c r="P161" s="231">
        <f>O161*H161</f>
        <v>0</v>
      </c>
      <c r="Q161" s="231">
        <v>0.019699999999999999</v>
      </c>
      <c r="R161" s="231">
        <f>Q161*H161</f>
        <v>0.019699999999999999</v>
      </c>
      <c r="S161" s="231">
        <v>0</v>
      </c>
      <c r="T161" s="232">
        <f>S161*H161</f>
        <v>0</v>
      </c>
      <c r="AR161" s="233" t="s">
        <v>182</v>
      </c>
      <c r="AT161" s="233" t="s">
        <v>368</v>
      </c>
      <c r="AU161" s="233" t="s">
        <v>87</v>
      </c>
      <c r="AY161" s="16" t="s">
        <v>126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85</v>
      </c>
      <c r="BK161" s="234">
        <f>ROUND(I161*H161,2)</f>
        <v>0</v>
      </c>
      <c r="BL161" s="16" t="s">
        <v>134</v>
      </c>
      <c r="BM161" s="233" t="s">
        <v>666</v>
      </c>
    </row>
    <row r="162" s="1" customFormat="1" ht="16.5" customHeight="1">
      <c r="B162" s="37"/>
      <c r="C162" s="222" t="s">
        <v>198</v>
      </c>
      <c r="D162" s="222" t="s">
        <v>130</v>
      </c>
      <c r="E162" s="223" t="s">
        <v>667</v>
      </c>
      <c r="F162" s="224" t="s">
        <v>668</v>
      </c>
      <c r="G162" s="225" t="s">
        <v>232</v>
      </c>
      <c r="H162" s="226">
        <v>2</v>
      </c>
      <c r="I162" s="227"/>
      <c r="J162" s="228">
        <f>ROUND(I162*H162,2)</f>
        <v>0</v>
      </c>
      <c r="K162" s="224" t="s">
        <v>223</v>
      </c>
      <c r="L162" s="42"/>
      <c r="M162" s="229" t="s">
        <v>1</v>
      </c>
      <c r="N162" s="230" t="s">
        <v>42</v>
      </c>
      <c r="O162" s="85"/>
      <c r="P162" s="231">
        <f>O162*H162</f>
        <v>0</v>
      </c>
      <c r="Q162" s="231">
        <v>0.35743999999999998</v>
      </c>
      <c r="R162" s="231">
        <f>Q162*H162</f>
        <v>0.71487999999999996</v>
      </c>
      <c r="S162" s="231">
        <v>0</v>
      </c>
      <c r="T162" s="232">
        <f>S162*H162</f>
        <v>0</v>
      </c>
      <c r="AR162" s="233" t="s">
        <v>134</v>
      </c>
      <c r="AT162" s="233" t="s">
        <v>130</v>
      </c>
      <c r="AU162" s="233" t="s">
        <v>87</v>
      </c>
      <c r="AY162" s="16" t="s">
        <v>126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85</v>
      </c>
      <c r="BK162" s="234">
        <f>ROUND(I162*H162,2)</f>
        <v>0</v>
      </c>
      <c r="BL162" s="16" t="s">
        <v>134</v>
      </c>
      <c r="BM162" s="233" t="s">
        <v>669</v>
      </c>
    </row>
    <row r="163" s="1" customFormat="1" ht="24" customHeight="1">
      <c r="B163" s="37"/>
      <c r="C163" s="279" t="s">
        <v>273</v>
      </c>
      <c r="D163" s="279" t="s">
        <v>368</v>
      </c>
      <c r="E163" s="280" t="s">
        <v>670</v>
      </c>
      <c r="F163" s="281" t="s">
        <v>671</v>
      </c>
      <c r="G163" s="282" t="s">
        <v>232</v>
      </c>
      <c r="H163" s="283">
        <v>2</v>
      </c>
      <c r="I163" s="284"/>
      <c r="J163" s="285">
        <f>ROUND(I163*H163,2)</f>
        <v>0</v>
      </c>
      <c r="K163" s="281" t="s">
        <v>1</v>
      </c>
      <c r="L163" s="286"/>
      <c r="M163" s="287" t="s">
        <v>1</v>
      </c>
      <c r="N163" s="288" t="s">
        <v>42</v>
      </c>
      <c r="O163" s="85"/>
      <c r="P163" s="231">
        <f>O163*H163</f>
        <v>0</v>
      </c>
      <c r="Q163" s="231">
        <v>0.044499999999999998</v>
      </c>
      <c r="R163" s="231">
        <f>Q163*H163</f>
        <v>0.088999999999999996</v>
      </c>
      <c r="S163" s="231">
        <v>0</v>
      </c>
      <c r="T163" s="232">
        <f>S163*H163</f>
        <v>0</v>
      </c>
      <c r="AR163" s="233" t="s">
        <v>182</v>
      </c>
      <c r="AT163" s="233" t="s">
        <v>368</v>
      </c>
      <c r="AU163" s="233" t="s">
        <v>87</v>
      </c>
      <c r="AY163" s="16" t="s">
        <v>126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6" t="s">
        <v>85</v>
      </c>
      <c r="BK163" s="234">
        <f>ROUND(I163*H163,2)</f>
        <v>0</v>
      </c>
      <c r="BL163" s="16" t="s">
        <v>134</v>
      </c>
      <c r="BM163" s="233" t="s">
        <v>672</v>
      </c>
    </row>
    <row r="164" s="11" customFormat="1" ht="22.8" customHeight="1">
      <c r="B164" s="206"/>
      <c r="C164" s="207"/>
      <c r="D164" s="208" t="s">
        <v>76</v>
      </c>
      <c r="E164" s="220" t="s">
        <v>300</v>
      </c>
      <c r="F164" s="220" t="s">
        <v>301</v>
      </c>
      <c r="G164" s="207"/>
      <c r="H164" s="207"/>
      <c r="I164" s="210"/>
      <c r="J164" s="221">
        <f>BK164</f>
        <v>0</v>
      </c>
      <c r="K164" s="207"/>
      <c r="L164" s="212"/>
      <c r="M164" s="213"/>
      <c r="N164" s="214"/>
      <c r="O164" s="214"/>
      <c r="P164" s="215">
        <f>P165</f>
        <v>0</v>
      </c>
      <c r="Q164" s="214"/>
      <c r="R164" s="215">
        <f>R165</f>
        <v>0</v>
      </c>
      <c r="S164" s="214"/>
      <c r="T164" s="216">
        <f>T165</f>
        <v>0</v>
      </c>
      <c r="AR164" s="217" t="s">
        <v>85</v>
      </c>
      <c r="AT164" s="218" t="s">
        <v>76</v>
      </c>
      <c r="AU164" s="218" t="s">
        <v>85</v>
      </c>
      <c r="AY164" s="217" t="s">
        <v>126</v>
      </c>
      <c r="BK164" s="219">
        <f>BK165</f>
        <v>0</v>
      </c>
    </row>
    <row r="165" s="1" customFormat="1" ht="24" customHeight="1">
      <c r="B165" s="37"/>
      <c r="C165" s="222" t="s">
        <v>277</v>
      </c>
      <c r="D165" s="222" t="s">
        <v>130</v>
      </c>
      <c r="E165" s="223" t="s">
        <v>303</v>
      </c>
      <c r="F165" s="224" t="s">
        <v>304</v>
      </c>
      <c r="G165" s="225" t="s">
        <v>305</v>
      </c>
      <c r="H165" s="226">
        <v>17.199999999999999</v>
      </c>
      <c r="I165" s="227"/>
      <c r="J165" s="228">
        <f>ROUND(I165*H165,2)</f>
        <v>0</v>
      </c>
      <c r="K165" s="224" t="s">
        <v>223</v>
      </c>
      <c r="L165" s="42"/>
      <c r="M165" s="263" t="s">
        <v>1</v>
      </c>
      <c r="N165" s="264" t="s">
        <v>42</v>
      </c>
      <c r="O165" s="261"/>
      <c r="P165" s="265">
        <f>O165*H165</f>
        <v>0</v>
      </c>
      <c r="Q165" s="265">
        <v>0</v>
      </c>
      <c r="R165" s="265">
        <f>Q165*H165</f>
        <v>0</v>
      </c>
      <c r="S165" s="265">
        <v>0</v>
      </c>
      <c r="T165" s="266">
        <f>S165*H165</f>
        <v>0</v>
      </c>
      <c r="AR165" s="233" t="s">
        <v>134</v>
      </c>
      <c r="AT165" s="233" t="s">
        <v>130</v>
      </c>
      <c r="AU165" s="233" t="s">
        <v>87</v>
      </c>
      <c r="AY165" s="16" t="s">
        <v>126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6" t="s">
        <v>85</v>
      </c>
      <c r="BK165" s="234">
        <f>ROUND(I165*H165,2)</f>
        <v>0</v>
      </c>
      <c r="BL165" s="16" t="s">
        <v>134</v>
      </c>
      <c r="BM165" s="233" t="s">
        <v>673</v>
      </c>
    </row>
    <row r="166" s="1" customFormat="1" ht="6.96" customHeight="1">
      <c r="B166" s="60"/>
      <c r="C166" s="61"/>
      <c r="D166" s="61"/>
      <c r="E166" s="61"/>
      <c r="F166" s="61"/>
      <c r="G166" s="61"/>
      <c r="H166" s="61"/>
      <c r="I166" s="172"/>
      <c r="J166" s="61"/>
      <c r="K166" s="61"/>
      <c r="L166" s="42"/>
    </row>
  </sheetData>
  <sheetProtection sheet="1" autoFilter="0" formatColumns="0" formatRows="0" objects="1" scenarios="1" spinCount="100000" saltValue="fCKUFDXhEDLPGcpDnDbZrAcg1Ay+gDkhuylQTYftbBC/PViKOQydunsYqX0lpgzPk59UbMkH5KA2tuIgsfdiLg==" hashValue="2R1XmtMTBzJhc0v3s+jG3lvUlEo1eBcawTTX7ss+Uk2nAz7SDH4A8WlgLSb3sl3H6fVe9MgAJmk3QerbdqjCZw==" algorithmName="SHA-512" password="CC35"/>
  <autoFilter ref="C122:K16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ADOS-PC8\kolkova</dc:creator>
  <cp:lastModifiedBy>ADOS-PC8\kolkova</cp:lastModifiedBy>
  <dcterms:created xsi:type="dcterms:W3CDTF">2021-05-10T14:28:13Z</dcterms:created>
  <dcterms:modified xsi:type="dcterms:W3CDTF">2021-05-10T14:28:18Z</dcterms:modified>
</cp:coreProperties>
</file>