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var.jakub" reservationPassword="0"/>
  <workbookPr/>
  <bookViews>
    <workbookView xWindow="240" yWindow="120" windowWidth="14940" windowHeight="9225" activeTab="0"/>
  </bookViews>
  <sheets>
    <sheet name="Rekapitulace" sheetId="1" r:id="rId1"/>
    <sheet name="SO 000_Ostatní" sheetId="2" r:id="rId2"/>
    <sheet name="SO 000_Vedlejší" sheetId="3" r:id="rId3"/>
    <sheet name="SO 101_01" sheetId="4" r:id="rId4"/>
    <sheet name="SO 101_02" sheetId="5" r:id="rId5"/>
    <sheet name="SO 101_03" sheetId="6" r:id="rId6"/>
    <sheet name="SO 101_04" sheetId="7" r:id="rId7"/>
    <sheet name="SO 102_01" sheetId="8" r:id="rId8"/>
    <sheet name="SO 102_02" sheetId="9" r:id="rId9"/>
    <sheet name="SO 102_03" sheetId="10" r:id="rId10"/>
    <sheet name="SO 191" sheetId="11" r:id="rId11"/>
    <sheet name="SO 801" sheetId="12" r:id="rId12"/>
  </sheets>
  <definedNames/>
  <calcPr/>
  <webPublishing/>
</workbook>
</file>

<file path=xl/sharedStrings.xml><?xml version="1.0" encoding="utf-8"?>
<sst xmlns="http://schemas.openxmlformats.org/spreadsheetml/2006/main" count="4158" uniqueCount="800">
  <si>
    <t>Rekapitulace ceny</t>
  </si>
  <si>
    <t>Stavba: SÚS JmK - II/408 hranice kraje - Štítary, 2. etapa</t>
  </si>
  <si>
    <t xml:space="preserve">Varianta: ZŘ - </t>
  </si>
  <si>
    <t>Celková cena bez DPH:</t>
  </si>
  <si>
    <t>Celková cena s DPH:</t>
  </si>
  <si>
    <t>Objekt</t>
  </si>
  <si>
    <t>Popis</t>
  </si>
  <si>
    <t>Cena bez DPH</t>
  </si>
  <si>
    <t>DPH</t>
  </si>
  <si>
    <t>Cena s DPH</t>
  </si>
  <si>
    <t>ASPE10</t>
  </si>
  <si>
    <t>S</t>
  </si>
  <si>
    <t>Soupis prací objektu</t>
  </si>
  <si>
    <t xml:space="preserve">Stavba: </t>
  </si>
  <si>
    <t>SÚS JmK</t>
  </si>
  <si>
    <t>II/408 hranice kraje - Štítary, 2. etapa</t>
  </si>
  <si>
    <t>O</t>
  </si>
  <si>
    <t>Objekt:</t>
  </si>
  <si>
    <t>SO 000</t>
  </si>
  <si>
    <t>ONVN</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</si>
  <si>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</si>
  <si>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</si>
  <si>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</si>
  <si>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</si>
  <si>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</si>
  <si>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</si>
  <si>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</si>
  <si>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</si>
  <si>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</si>
  <si>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</si>
  <si>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</si>
  <si>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</si>
  <si>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</si>
  <si>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</si>
  <si>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</si>
  <si>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</si>
  <si>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</si>
  <si>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</si>
  <si>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</si>
  <si>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</si>
  <si>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</si>
  <si>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</si>
  <si>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</si>
  <si>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</si>
  <si>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</si>
  <si>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</si>
  <si>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</si>
  <si>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</si>
  <si>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</si>
  <si>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02911</t>
  </si>
  <si>
    <t/>
  </si>
  <si>
    <t>OSTATNÍ POŽADAVKY - GEODETICKÉ ZAMĚŘENÍ</t>
  </si>
  <si>
    <t>KPL</t>
  </si>
  <si>
    <t>PP</t>
  </si>
  <si>
    <t>Geodetické zaměření stavby - popsáno v obchodních podmínkách</t>
  </si>
  <si>
    <t>VV</t>
  </si>
  <si>
    <t>1=1,000 [A]</t>
  </si>
  <si>
    <t>TS</t>
  </si>
  <si>
    <t>zahrnuje veškeré náklady spojené s objednatelem požadovanými pracemi</t>
  </si>
  <si>
    <t>02943</t>
  </si>
  <si>
    <t>OSTATNÍ POŽADAVKY - VYPRACOVÁNÍ RDS</t>
  </si>
  <si>
    <t>Realizační dokumentace stavby (dále jen RDS) - popsáno v obchodních podmínkách</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</si>
  <si>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</si>
  <si>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</si>
  <si>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</si>
  <si>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</si>
  <si>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</si>
  <si>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</si>
  <si>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</si>
  <si>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</si>
  <si>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</si>
  <si>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</si>
  <si>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</si>
  <si>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</si>
  <si>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</si>
  <si>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</si>
  <si>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t>
  </si>
  <si>
    <t>00002</t>
  </si>
  <si>
    <t>Vytyčení obvodu prostoru staveniště</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</si>
  <si>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</si>
  <si>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</si>
  <si>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</si>
  <si>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</si>
  <si>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</si>
  <si>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t>
  </si>
  <si>
    <t>00006</t>
  </si>
  <si>
    <t>Zajištění povolení zvláštního užívání komunikací - popsáno v obchodních podmínkách, v zákoně č. 13/1997 Sb., a vyhlášce č. 104/1997</t>
  </si>
  <si>
    <t>7</t>
  </si>
  <si>
    <t>00008</t>
  </si>
  <si>
    <t>Zajištění přístupů a příjezdů k sousedním nemovitostem  - popsáno v obchodních podmínkách, v zákoně č. 13/1997 Sb., a vyhlášce č. 104/1997</t>
  </si>
  <si>
    <t>8</t>
  </si>
  <si>
    <t>00014</t>
  </si>
  <si>
    <t>Zajištění provedení a výstupů veškerých zkoušek a revizí - popsáno v obchodních podmínkách, technických podmínkách a normách ČSN</t>
  </si>
  <si>
    <t>00015</t>
  </si>
  <si>
    <t>Bezpečnostní opatření</t>
  </si>
  <si>
    <t>00018</t>
  </si>
  <si>
    <t>Návrh technologického postupu prací - popsáno v obchodních podmínkách</t>
  </si>
  <si>
    <t>SO 101</t>
  </si>
  <si>
    <t>KOMUNIKACE</t>
  </si>
  <si>
    <t>01</t>
  </si>
  <si>
    <t>Komunikace km 41,818 - 44,022, délka stavby 2,204 km</t>
  </si>
  <si>
    <t>014102</t>
  </si>
  <si>
    <t>POPLATKY ZA SKLÁDKU</t>
  </si>
  <si>
    <t>T</t>
  </si>
  <si>
    <t>Zemina a kamení 113328, 122738, 123738</t>
  </si>
  <si>
    <t>"113328" 
1225,916*1,900=2 329,240 [A] 
"122738"  
2204*2,000=4 408,000 [B] 
"123738"  
3458,95*2,000=6 917,900 [C] 
Celkem: A+B+C=13 655,140 [D]</t>
  </si>
  <si>
    <t>zahrnuje veškeré poplatky provozovateli skládky související s uložením odpadu na skládce.</t>
  </si>
  <si>
    <t>Vyfrézovaný živičný materiál s příměsí DEHTU, pol. č. 113338</t>
  </si>
  <si>
    <t>"113338" 
177,148*2,400=425,155 [A]</t>
  </si>
  <si>
    <t>Zemní práce</t>
  </si>
  <si>
    <t>113328</t>
  </si>
  <si>
    <t>ODSTRAN PODKL ZPEVNĚNÝCH PLOCH Z KAMENIVA NESTMEL, ODVOZ DO 20KM</t>
  </si>
  <si>
    <t>M3</t>
  </si>
  <si>
    <t>Včetně odvozu a uložení na skládku  
zaměřeno na stavbě a acad, viz přílohy č. C.1.1 technická zpráva, B.2. situace stavby, C.1.4. vzorové příčné řezy, C.1.5 příčné řezy,</t>
  </si>
  <si>
    <t>konstrukce S3 [š. x dl. x tl.]: 
2*1,0*(405*0,298+506*0,248+540*0,233+753*0,320)=1 225,916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</si>
  <si>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</si>
  <si>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11332B</t>
  </si>
  <si>
    <t>ODSTRANĚNÍ PODKLADŮ ZPEVNĚNÝCH PLOCH Z KAMENIVA NESTMELENÉHO - DOPRAVA</t>
  </si>
  <si>
    <t>tkm</t>
  </si>
  <si>
    <t>dalších 12 km dopravy na skládku, k pol.č. 113328</t>
  </si>
  <si>
    <t>1225,916*1,900*12=27 950,885 [A]</t>
  </si>
  <si>
    <t>Položka zahrnuje samostatnou dopravu suti a vybouraných hmot. Množství se určí jako součin hmotnosti [t] a požadované vzdálenosti [km].</t>
  </si>
  <si>
    <t>113338</t>
  </si>
  <si>
    <t>ODSTRAN PODKL ZPEVNĚNÝCH PLOCH S ASFALT POJIVEM, ODVOZ DO 20KM</t>
  </si>
  <si>
    <t>Obalované kamenivo dehtové, včetně odvozu a uložení na skládku   
zaměřeno na stavbě a acad, viz přílohy č. C.1.1 technická zpráva, B.2. situace stavby, C.1.4. vzorové příčné řezy, C.1.5 příčné řezy,</t>
  </si>
  <si>
    <t>objem pro konstrukce S3 [počet okrajů x šířka x (dl. x prům. tl.) dle jádrových vývrtů]: 
2*1,1*(405*0,070+506*0,052+540*0,020+753*0,020)=177,148 [A]</t>
  </si>
  <si>
    <t>11333B</t>
  </si>
  <si>
    <t>ODSTRANĚNÍ PODKLADU ZPEVNĚNÝCH PLOCH S ASFALT POJIVEM - DOPRAVA</t>
  </si>
  <si>
    <t>dalších 109 km dopravy na skládku, k pol.č. 113338</t>
  </si>
  <si>
    <t>177,148*2,400 t/m3=425,155 [A] 
A*109 km=46 341,895 [B]</t>
  </si>
  <si>
    <t>11372</t>
  </si>
  <si>
    <t>FRÉZOVÁNÍ ZPEVNĚNÝCH PLOCH ASFALTOVÝCH</t>
  </si>
  <si>
    <t>Včetně uložení na meziskládku zhotovitele, užije se zpětně v rámci stavby pro technologii recyklace za studena na místě a na nezpevněné krajnice.  
zaměřeno na stavbě a acad, viz přílohy č. C.1.1 technická zpráva, B.2. situace stavby, C.1.4. vzorové příčné řezy, C.1.5 příčné řezy,</t>
  </si>
  <si>
    <t>Objem frézování, který se odečetl v položce 113724 a užije se v rámci stavby:  
1729,941=1 729,941 [A]</t>
  </si>
  <si>
    <t>Položka zahrnuje veškerou manipulaci s vybouranou sutí a s vybouranými hmotami vč. uložení na skládku.</t>
  </si>
  <si>
    <t>113724</t>
  </si>
  <si>
    <t>FRÉZOVÁNÍ ZPEVNĚNÝCH PLOCH ASFALTOVÝCH, ODVOZ DO 5KM</t>
  </si>
  <si>
    <t>Včetně odvozu a rozprostření na investorem specifikované komunikaci ve vzdálenosti do 5 km  
zaměřeno na stavbě a acad, viz přílohy č. C.1.1 technická zpráva, B.2. situace stavby, C.1.4. vzorové příčné řezy, C.1.5 příčné řezy,</t>
  </si>
  <si>
    <t>konstrukce A [plocha x prům. tl.]: 
km 0,820 - km 3,024: (2204*6,15)m2*0,11m=1 491,006 [A] 
rozšíření vrstvy [délka okrajů x š. x tl.]: (2*2204)*0,04*0,11=19,395 [B] 
objem pro konstrukce S3 [š. x dl. x prům. tl. dle jádrových vývrtů]: 
2*1,1*(405*0,062+506*0,130+540*0,177+753*0,90)=1 901,174 [C] 
Celkové frézování: A+B+C=3 411,575 [D] 
Odečet - objem frézování vykázaný v položce 11372, který se užije v rámci stavby: 
p.č. 173103 [pl. x tl.]: -(2*2204)*0,1=- 440,800 [E] 
p.č. 567346  [pl. x tl.]: -5289,60*0,18=- 952,128 [F] 
p.č. 56963 krajnice [pl. x tl.]: -2246,75*0,15=- 337,013 [G] 
Celkový odečet: E+F+G=-1 729,941 [H] 
Celkem k odvozu: D+H=1 681,634 [I]</t>
  </si>
  <si>
    <t>Položka zahrnuje veškerou manipulaci s vybouranou sutí a s vybouranými hmotami vč. uložení na skládku. Nezahrnuje poplatek za skládku</t>
  </si>
  <si>
    <t>11372A</t>
  </si>
  <si>
    <t>FRÉZOVÁNÍ ZPEVNĚNÝCH PLOCH ASFALTOVÝCH - BEZ DOPRAVY</t>
  </si>
  <si>
    <t>rozfrézování střední části vozovky pro recyklaci za studena do hloubky 180 mm</t>
  </si>
  <si>
    <t>(13218,25-(2204*2*1,1))*0,18=1 506,501 [A]</t>
  </si>
  <si>
    <t>Položka zahrnuje veškerou manipulaci s vybouranou sutí a s vybouranými hmotami, kromě vodorovné dopravy, vč. uložení na skládku. Nezahrnuje poplatek za skládku</t>
  </si>
  <si>
    <t>122738</t>
  </si>
  <si>
    <t>ODKOPÁVKY A PROKOPÁVKY OBECNÉ TŘ. I, ODVOZ DO 20KM</t>
  </si>
  <si>
    <t>zaměřeno na stavbě a acad, viz přílohy č. C.1.1 technická zpráva, B.2. situace stavby, C.1.4. vzorové příčné řezy, C.1.5 příčné řezy,</t>
  </si>
  <si>
    <t>odkop krajnice: konstrukce S3 [délka okrajů x plocha příčného řezu] 
(2*2204)*0,5=2 204,000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</si>
  <si>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</si>
  <si>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12273B</t>
  </si>
  <si>
    <t>ODKOPÁVKY A PROKOPÁVKY OBECNÉ TŘ. I - DOPRAVA</t>
  </si>
  <si>
    <t>M3KM</t>
  </si>
  <si>
    <t>doprava dalších 12 km na skládku k pol.č. 122738</t>
  </si>
  <si>
    <t>2204*12=26 448,000 [A]</t>
  </si>
  <si>
    <t>Položka zahrnuje samostatnou dopravu zeminy. Množství se určí jako součin kubatutry [m3] a požadované vzdálenosti [km].</t>
  </si>
  <si>
    <t>123738</t>
  </si>
  <si>
    <t>ODKOP PRO SPOD STAVBU SILNIC A ŽELEZNIC TŘ. I, ODVOZ DO 20KM</t>
  </si>
  <si>
    <t>Odkop pro sanace aktivní zóny.  
zaměřeno na stavbě a acad, viz přílohy č. C.1.1 technická zpráva, B.2. situace stavby, C.1.4. vzorové příčné řezy, C.1.5 příčné řezy,</t>
  </si>
  <si>
    <t>konstrukce S3 [délka okrajů x š. x tl.] 
(2*2204)*1,0*0,5=2 204,000 [A] 
rozšíření vrstvy [délka okrajů x š. x tl.]:  
(2*2204)*0,55*0,5=1 212,200 [B] 
rozšíření krajnice u BUS zastávek Zálesí, rozc.:  
19*1,0=19,000 [C] 
19*1,25=23,750 [D] 
Celkem: A+B+C+D=3 458,950 [E]</t>
  </si>
  <si>
    <t>11</t>
  </si>
  <si>
    <t>12373B</t>
  </si>
  <si>
    <t>ODKOP PRO SPOD STAVBU SILNIC A ŽELEZNIC TŘ. I - DOPRAVA</t>
  </si>
  <si>
    <t>doprava dalších 12 km na skládku k pol.č. 123738</t>
  </si>
  <si>
    <t>3458,95*12=41 507,400 [A]</t>
  </si>
  <si>
    <t>12</t>
  </si>
  <si>
    <t>17120</t>
  </si>
  <si>
    <t>ULOŽENÍ SYPANINY DO NÁSYPŮ A NA SKLÁDKY BEZ ZHUTNĚNÍ</t>
  </si>
  <si>
    <t>uložení na skládku, k pol.č. 122738, 123738</t>
  </si>
  <si>
    <t>"122738" 
2204=2 204,000 [A] 
"123738" 
3458,95=3 458,950 [B] 
Celkem: A+B=5 662,950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</si>
  <si>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</si>
  <si>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13</t>
  </si>
  <si>
    <t>173103</t>
  </si>
  <si>
    <t>ZEMNÍ KRAJNICE A DOSYPÁVKY SE ZHUT DO 100% PS</t>
  </si>
  <si>
    <t>materiál viz pol.č. 11372,  
zaměřeno na stavbě a acad, viz přílohy č. C.1.1 technická zpráva, B.2. situace stavby, C.1.4. vzorové příčné řezy, C.1.5 příčné řezy,</t>
  </si>
  <si>
    <t>konstrukce S3 [délka okrajů x plocha příčného řezu] 
(2*2204)*0,1=440,800 [A]</t>
  </si>
  <si>
    <t>položka zahrnuje:  
- kompletní provedení zemní konstrukce vč. pořízení a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</si>
  <si>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14</t>
  </si>
  <si>
    <t>18110</t>
  </si>
  <si>
    <t>ÚPRAVA PLÁNĚ SE ZHUTNĚNÍM V HORNINĚ TŘ. I</t>
  </si>
  <si>
    <t>M2</t>
  </si>
  <si>
    <t>konstrukce S3 [délka okrajů x š.] 
(2*2204)*1,0=4 408,000 [A] 
rozšíření vrstvy [délka okrajů x š.]:  
(2*2204)*0,55=2 424,400 [B] 
Celkem: A+B=6 832,400 [C]</t>
  </si>
  <si>
    <t>položka zahrnuje úpravu pláně včetně vyrovnání výškových rozdílů. Míru zhutnění určuje projekt.</t>
  </si>
  <si>
    <t>Základy</t>
  </si>
  <si>
    <t>21452</t>
  </si>
  <si>
    <t>SANAČNÍ VRSTVY Z KAMENIVA DRCENÉHO</t>
  </si>
  <si>
    <t>Výměna aktivní zóny, materiál štěrkodrť fr. 0/63 mm  
zaměřeno na stavbě a acad, viz přílohy č. C.1.1 technická zpráva, B.2. situace stavby, C.1.4. vzorové příčné řezy, C.1.5 příčné řezy,</t>
  </si>
  <si>
    <t>položka zahrnuje dodávku předepsaného kameniva, mimostaveništní a vnitrostaveništní dopravu a jeho uložení  
není-li v zadávací dokumentaci uvedeno jinak, jedná se o nakupovaný materiál</t>
  </si>
  <si>
    <t>289971</t>
  </si>
  <si>
    <t>OPLÁŠTĚNÍ (ZPEVNĚNÍ) Z GEOTEXTILIE</t>
  </si>
  <si>
    <t>separační geotextilie netkaná, propustnost větší než 10NA-4m/s, pevnost v tahu (Tf) 10 kN/m,  
 průtažnost v tahu (ef) větší než 50% (při oddělení hrubozrnné sypaniny na měkkém podloží),  
 průtažnost v tahu (ef) větší než 10% (při oddělení hrubozrnné sypaniny od jemnozrnné zeminy),   
odolnost proti statickému protlačení (CBR) větší než 3 kN  
zaměřeno na stavbě a acad, viz přílohy č. C.1.1 technická zpráva, B.2. situace stavby, C.1.4. vzorové příčné řezy, C.1.5 příčné řezy,</t>
  </si>
  <si>
    <t>konstrukce S3 [délka okrajů x š.] 
(2*2204)*(0,5+1,55+0,5)=11 240,400 [A] 
rozšíření krajnice u BUS zastávek Zálesí, rozc.:  
19*1,0=19,000 [B] 
19*1,25=23,750 [C] 
Celkem: A+B+C=11 283,150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</si>
  <si>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</si>
  <si>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t>
  </si>
  <si>
    <t>56333</t>
  </si>
  <si>
    <t>VOZOVKOVÉ VRSTVY ZE ŠTĚRKODRTI TL. 150MM</t>
  </si>
  <si>
    <t>Tl. 150 mm. Rozšíření ŠD fr. 0/63 mm, vrstvy na pláni po okraj zemního tělesa  
zaměřeno na stavbě a acad, viz přílohy č. C.1.1 technická zpráva, B.2. situace stavby, C.1.4. vzorové příčné řezy, C.1.5 příčné řezy,</t>
  </si>
  <si>
    <t>konstrukce S3 [délka okrajů x š.] 
(2*2204)*0,94=4 143,520 [A] 
rozšíření krajnice u BUS zastávek Zálesí, rozc.:  
19*1,0=19,000 [B] 
19*1,25=23,750 [C] 
Celkem: A+B+C=4 186,270 [D]</t>
  </si>
  <si>
    <t>- dodání kameniva předepsané kvality a zrnitosti  
- rozprostření a zhutnění vrstvy v předepsané tloušťce  
- zřízení vrstvy bez rozlišení šířky, pokládání vrstvy po etapách  
- nezahrnuje postřiky, nátěry</t>
  </si>
  <si>
    <t>56335</t>
  </si>
  <si>
    <t>VOZOVKOVÉ VRSTVY ZE ŠTĚRKODRTI TL. 250MM</t>
  </si>
  <si>
    <t>Tl. 250 mm, fr. 0/63 mm,  
zaměřeno na stavbě a acad, viz přílohy č. C.1.1 technická zpráva, B.2. situace stavby, C.1.4. vzorové příčné řezy, C.1.5 příčné řezy,</t>
  </si>
  <si>
    <t>konstrukce S3 [délka okrajů x š.] 
(2*2204)*1,0=4 408,000 [A] 
rozšíření vrstvy [délka okrajů x š.]:  
(2*2204)*0,43=1 895,440 [B] 
rozšíření krajnice u BUS zastávek Zálesí, rozc.:  
19*1,0=19,000 [C] 
19*1,25=23,750 [D] 
Celkem: A+B+C+D=6 346,190 [E]</t>
  </si>
  <si>
    <t>567346</t>
  </si>
  <si>
    <t>VRSTVY PRO OBNOVU A OPRAVY Z RECYKL MATERIÁLU TL DO 200MM</t>
  </si>
  <si>
    <t>Zřízení vrstvy pro provedení recyklace za studena na místě v tl. 180 mm.  
(Materiál z původní vozovky, který bude chybět pro provedení vlastní recyklace za studena na místě.)  
Včetně předrcení na požadovanou frakci.  
zaměřeno na stavbě a acad, viz přílohy č. C.1.1 technická zpráva, B.2. situace stavby, C.1.4. vzorové příčné řezy, C.1.5 příčné řezy,</t>
  </si>
  <si>
    <t>konstrukce S3 [délka okrajů x š.] 
(2*2204)*1,0=4 408,000 [A] 
rozšíření vrstvy [délka okrajů x š.]: 
(2*2204)*0,2=881,600 [B] 
Celkem: A+B=5 289,600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</si>
  <si>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</si>
  <si>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567544</t>
  </si>
  <si>
    <t>VRST PRO OBNOVU A OPR RECYK ZA STUD CEM A ASF EM TL DO 200MM</t>
  </si>
  <si>
    <t>Tl. 180 mm.  
RS CA 0/63 TP 208 (na místě) včetně reprofilace.  
Včetně předrcení kameniva do požadované frakce a křivky zrnitosti, doplnění požadovaného pojiva a materiálu.   
Včetně zkoušek pro stanovení receptury.  
zaměřeno na stavbě a acad, viz přílohy č. C.1.1 technická zpráva, B.2. situace stavby, C.1.4. vzorové příčné řezy, C.1.5 příčné řezy,</t>
  </si>
  <si>
    <t>km 0,820 - km 3,024 [plocha]:  
13218,25=13 218,250 [A] 
rozšíření vrstvy [délka okrajů x š.]:  
2*2204*0,2=881,600 [B] 
Celkem: A+B=14 099,850 [C]</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</si>
  <si>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</si>
  <si>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56963</t>
  </si>
  <si>
    <t>ZPEVNĚNÍ KRAJNIC Z RECYKLOVANÉHO MATERIÁLU TL. 150MM</t>
  </si>
  <si>
    <t>Použije se vyfrézovaný materiál ze stavby, včetně případného předrcení.  
Tl. 150 mm.  
zaměřeno na stavbě a acad, viz přílohy č. C.1.1 technická zpráva, B.2. situace stavby, C.1.4. vzorové příčné řezy, C.1.5 příčné řezy,</t>
  </si>
  <si>
    <t>konstrukce S3 [délka okrajů x šířka] 
(2*2204)*0,5=2 204,000 [A] 
rozšíření krajnice u BUS zastávek Zálesí, rozc.:  
19*1,0=19,000 [B] 
19*1,25=23,750 [C] 
Celkem: A+B+C=2 246,750 [D]</t>
  </si>
  <si>
    <t>572213</t>
  </si>
  <si>
    <t>SPOJOVACÍ POSTŘIK Z EMULZE DO 0,5KG/M2</t>
  </si>
  <si>
    <t>množství 0,20 kg/m2, pod ACO 11+,  
zaměřeno na stavbě a acad, viz přílohy č. C.1.1 technická zpráva, B.2. situace stavby, C.1.4. vzorové příčné řezy, C.1.5 příčné řezy,</t>
  </si>
  <si>
    <t>km 0,820 - km 3,024 [plocha]:  
13218,25=13 218,250 [A] 
rozšíření vrstvy [délka okrajů x š.]:  
2*2204*0,09=396,720 [B] 
Celkem: A+B=13 614,970 [C]</t>
  </si>
  <si>
    <t>- dodání všech předepsaných materiálů pro postřiky v předepsaném množství  
- provedení dle předepsaného technologického předpisu  
- zřízení vrstvy bez rozlišení šířky, pokládání vrstvy po etapách  
- úpravu napojení, ukončení</t>
  </si>
  <si>
    <t>572223</t>
  </si>
  <si>
    <t>SPOJOVACÍ POSTŘIK Z EMULZE DO 1,0KG/M2</t>
  </si>
  <si>
    <t>pod ACL 16+,  
Spojovací postřik 0,6 kg/m2 + podrcení kamenivem 2,0 kg/m2 (podrcení v pol.č. 57621)  
zaměřeno na stavbě a acad, viz přílohy č. C.1.1 technická zpráva, B.2. situace stavby, C.1.4. vzorové příčné řezy, C.1.5 příčné řezy,</t>
  </si>
  <si>
    <t>574A34</t>
  </si>
  <si>
    <t>ASFALTOVÝ BETON PRO OBRUSNÉ VRSTVY ACO 11+, TL. 40MM</t>
  </si>
  <si>
    <t>km 0,820 - km 3,024 [plocha]:  
13218,25=13 218,250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</si>
  <si>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</si>
  <si>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574C66</t>
  </si>
  <si>
    <t>ASFALTOVÝ BETON PRO LOŽNÍ VRSTVY ACL 16+, TL. 70MM</t>
  </si>
  <si>
    <t>57621</t>
  </si>
  <si>
    <t>POSYP KAMENIVEM DRCENÝM DO 5KG/M2</t>
  </si>
  <si>
    <t>množství 2,00 kg/m2, frakce 4/8 mm,  k pol.č. 572223</t>
  </si>
  <si>
    <t>- dodání kameniva předepsané kvality a zrnitosti  
- posyp předepsaným množstvím</t>
  </si>
  <si>
    <t>58920</t>
  </si>
  <si>
    <t>VÝPLŇ SPAR MODIFIKOVANÝM ASFALTEM</t>
  </si>
  <si>
    <t>M</t>
  </si>
  <si>
    <t>k pol.č. 919112  
zaměřeno na stavbě a acad, viz přílohy č. C.1.1 technická zpráva, B.2.1 situace stavby, C.1.4. vzorový příčný řez,</t>
  </si>
  <si>
    <t>Začátek a konec úseku:  
6+6=12,000 [A]</t>
  </si>
  <si>
    <t>položka zahrnuje:  
- dodávku předepsaného materiálu  
- vyčištění a výplň spar tímto materiálem</t>
  </si>
  <si>
    <t>Ostatní konstrukce a práce</t>
  </si>
  <si>
    <t>9113A1</t>
  </si>
  <si>
    <t>SVODIDLO OCEL SILNIČ JEDNOSTR, ÚROVEŇ ZADRŽ N2 - DODÁVKA A MONTÁŽ</t>
  </si>
  <si>
    <t>dodávka nového svodidla včetně dlouhých náběhů (8 m)  
zaměřeno na stavbě</t>
  </si>
  <si>
    <t>u propustku v km 2,620 
2*(8+4+8)=40,000 [A] 
v km 2,680 - 2,740 (vpravo)  
60=60,000 [B] 
u propustku v km 2,860 
2*(8+4+8)=40,000 [C] 
u propustku v km 2,990 
2*(8+4+8)=40,000 [D] 
Celkem: A+B+C+D=180,000 [E]</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</si>
  <si>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</si>
  <si>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9113A3</t>
  </si>
  <si>
    <t>SVODIDLO OCEL SILNIČ JEDNOSTR, ÚROVEŇ ZADRŽ N1, N2 - DEMONTÁŽ</t>
  </si>
  <si>
    <t>odstranění stávajícího svodidla v km 2,680 - 2,740 včetně odvozu a likvidace v režii zhotovitele  
zaměřeno na stavbě</t>
  </si>
  <si>
    <t>60=60,000 [A]</t>
  </si>
  <si>
    <t>položka zahrnuje:  
- demontáž a odstranění zařízení  
- jeho odvoz na předepsané místo</t>
  </si>
  <si>
    <t>91228</t>
  </si>
  <si>
    <t>SMĚROVÉ SLOUPKY Z PLAST HMOT VČETNĚ ODRAZNÉHO PÁSKU</t>
  </si>
  <si>
    <t>KUS</t>
  </si>
  <si>
    <t>Nové směrové sloupky dělené z PE, do zabetonovaných plastových patek, výška sloupku 0,80 m nad korunou vozovky, osazený do plastové patky, patka osazena do vrtu průměru 35 cm tak, aby horní okraj převyšoval krajnici o 5 cm. Vrt kolem patky bude vyplněn betonem C 30/37- XF4 do úrovně 20cm pod dolní hranou patky.  
bílá barva, km 0,820-3,024 = 96 ks ,  
červená barva sjezdy km 0,820-3,024 =12 ks  
zaměřeno na stavbě a acad, viz přílohy č. C.1.1 technická zpráva, B.2.1 situace stavby, C.1.6. situace dopravního značení 1-8</t>
  </si>
  <si>
    <t>bílý: 96=96,000 [A] 
červený: 12=12,000 [B] 
Celkem: A+B=108,000 [C]</t>
  </si>
  <si>
    <t>položka zahrnuje:  
- dodání a osazení sloupku včetně nutných zemních prací  
- vnitrostaveništní a mimostaveništní doprava  
- odrazky plastové nebo z retroreflexní fólie</t>
  </si>
  <si>
    <t>914113</t>
  </si>
  <si>
    <t>DOPRAVNÍ ZNAČKY ZÁKLADNÍ VELIKOSTI OCELOVÉ NEREFLEXNÍ - DEMONTÁŽ</t>
  </si>
  <si>
    <t>Včetně odvozu a likvidace v režii zhotovitele   
zaměřeno na stavbě a acad, viz přílohy č. C.1.1 technická zpráva, B.2.1 situace stavby, C.1.6. situace dopravního značení 1-8</t>
  </si>
  <si>
    <t>P3 (v etapě 1)    1=1,000 [A] 
P4 (v etapě 1)    1=1,000 [B] 
E2b (v etapě 1)  1+1+1=3,000 [C] 
P1     1+1=2,000 [D] 
A7a   1=1,000 [E] 
IS3a         1 =1,000 [F] 
IS3b         2=2,000 [G] 
IS3c         1=1,000 [H] 
IS4b         1=1,000 [I] 
IJ4b 2=2,000 [J] 
IJ7 1=1,000 [K] 
A2a 1=1,000 [L] 
IJ14c 1=1,000 [M] 
IZ4a 1=1,000 [N] 
IZ4b 1=1,000 [O] 
Celkem: A+B+C+D+E+F+G+H+I+J+K+L+M+N+O=20,000 [P]</t>
  </si>
  <si>
    <t>Položka zahrnuje odstranění, demontáž a odklizení materiálu s odvozem</t>
  </si>
  <si>
    <t>914131</t>
  </si>
  <si>
    <t>DOPRAVNÍ ZNAČKY ZÁKLADNÍ VELIKOSTI OCELOVÉ FÓLIE TŘ 2 - DODÁVKA A MONTÁŽ</t>
  </si>
  <si>
    <t>nové značky,  
zaměřeno na stavbě a acad, viz přílohy č. C.1.1 technická zpráva, B.2.1 situace stavby, C.1.6. situace dopravního značení 1-8</t>
  </si>
  <si>
    <t>P1 (v etapě 1)    1=1,000 [A] 
P1     1=1,000 [B] 
P4     1=1,000 [C] 
P6     1=1,000 [D] 
IS3a  1 =1,000 [E] 
IS3b  2=2,000 [F] 
IS3c         1=1,000 [G] 
IS4b         1=1,000 [H] 
IJ4b 2=2,000 [I] 
IJ7 1=1,000 [J] 
IJ14c 1=1,000 [K] 
A2a 1=1,000 [L] 
IZ4a 1=1,000 [M] 
IZ4b 1=1,000 [N] 
Celkem: A+B+C+D+E+F+G+H+I+J+K+L+M+N=16,000 [O]</t>
  </si>
  <si>
    <t>položka zahrnuje:  
- dodávku a montáž značek v požadovaném provedení</t>
  </si>
  <si>
    <t>914313</t>
  </si>
  <si>
    <t>DOPRAV ZNAČKY ZMENŠ VEL OCEL - DEMONTÁŽ</t>
  </si>
  <si>
    <t>včetně odvozu a likvidace v režii zhotovitele  
zaměřeno na stavbě a acad, viz přílohy č. C.1.1 technická zpráva, B.2.1 situace stavby, C.1.6. situace dopravního značení 1-8</t>
  </si>
  <si>
    <t>E3a (v etapě 1)       1=1,000 [A] 
IS16b 2=2,000 [B] 
E7b 2=2,000 [C] 
E4 2=2,000 [D] 
Celkem: A+B+C+D=7,000 [E]</t>
  </si>
  <si>
    <t>914331</t>
  </si>
  <si>
    <t>DOPRAV ZNAČKY ZMENŠ VEL OCEL FÓLIE TŘ 2 - DODÁVKA A MONT</t>
  </si>
  <si>
    <t>zaměřeno na stavbě a acad, viz přílohy č. C.1.1 technická zpráva, B.2.1 situace stavby, C.1.6. situace dopravního značení 1-8</t>
  </si>
  <si>
    <t>E3a         1=1,000 [A] 
IS16b 2=2,000 [B] 
E7b 2=2,000 [C] 
E4 1=1,000 [D] 
Celkem: A+B+C+D=6,000 [E]</t>
  </si>
  <si>
    <t>914921</t>
  </si>
  <si>
    <t>SLOUPKY A STOJKY DOPRAVNÍCH ZNAČEK Z OCEL TRUBEK DO PATKY - DODÁVKA A MONTÁŽ</t>
  </si>
  <si>
    <t>nové sloupky, k pol.č. 914131  
zaměřeno na stavbě a acad, viz přílohy č. C.1.1 technická zpráva, B.2.1 situace stavby, C.1.6. situace dopravního značení 1-8</t>
  </si>
  <si>
    <t>17=17,000 [A]</t>
  </si>
  <si>
    <t>položka zahrnuje:  
- sloupky, patky a upevňovací zařízení včetně jejich osazení (betonová patka, zemní práce)</t>
  </si>
  <si>
    <t>914923</t>
  </si>
  <si>
    <t>SLOUPKY A STOJKY DZ Z OCEL TRUBEK DO PATKY DEMONTÁŽ</t>
  </si>
  <si>
    <t>Včetně odvozu a likvidace v režii zhotovitele.  
zaměřeno na stavbě a acad, viz přílohy č. C.1.1 technická zpráva, B.2.1 situace stavby, C.1.6. situace dopravního značení 1-8</t>
  </si>
  <si>
    <t>18=18,000 [A]</t>
  </si>
  <si>
    <t>915111</t>
  </si>
  <si>
    <t>VODOROVNÉ DOPRAVNÍ ZNAČENÍ BARVOU HLADKÉ - DODÁVKA A POKLÁDKA</t>
  </si>
  <si>
    <t>nehlučné</t>
  </si>
  <si>
    <t>V1a (145+70+115+600)*0,125=116,250 [A] 
V2a 150*3/9*0,125=6,250 [B] 
V2b (40+120+120+70+35+145)*3/4,5*0,125=44,167 [C] 
V3 (165+100+130+115)*(1+1,5/3)*0,125=95,625 [D] 
V4 ((2*2204)-38)*0,250=1 092,500 [E] 
Celkem: A+B+C+D+E=1 354,792 [F]</t>
  </si>
  <si>
    <t>položka zahrnuje:  
- dodání a pokládku nátěrového materiálu (měří se pouze natíraná plocha)  
- předznačení a reflexní úpravu</t>
  </si>
  <si>
    <t>915221</t>
  </si>
  <si>
    <t>VODOR DOPRAV ZNAČ PLASTEM STRUKTURÁLNÍ NEHLUČNÉ - DOD A POKLÁDKA</t>
  </si>
  <si>
    <t>91551</t>
  </si>
  <si>
    <t>VODOROVNÉ DOPRAVNÍ ZNAČENÍ - PŘEDEM PŘIPRAVENÉ SYMBOLY</t>
  </si>
  <si>
    <t>Dodání a pokládka nátěrového systému, symbol V11a, včetně nápisu BUS</t>
  </si>
  <si>
    <t>2=2,000 [A]</t>
  </si>
  <si>
    <t>položka zahrnuje:  
- dodání a pokládku předepsaného symbolu  
- zahrnuje předznačení a reflexní úpravu</t>
  </si>
  <si>
    <t>Dodání a pokládka symbolu V9b - předběžné šipky</t>
  </si>
  <si>
    <t>8=8,000 [A]</t>
  </si>
  <si>
    <t>919112</t>
  </si>
  <si>
    <t>ŘEZÁNÍ ASFALTOVÉHO KRYTU VOZOVEK TL DO 100MM</t>
  </si>
  <si>
    <t>k pol.č. 58920,  
zaměřeno na stavbě a acad, viz přílohy č. C.1.1 technická zpráva, B.2.1 situace stavby, C.1.4. vzorový příčný řez,</t>
  </si>
  <si>
    <t>položka zahrnuje řezání vozovkové vrstvy v předepsané tloušťce, včetně spotřeby vody</t>
  </si>
  <si>
    <t>02</t>
  </si>
  <si>
    <t>Propustek v km 2,620</t>
  </si>
  <si>
    <t>zemina a kamení, k pol.č. 131738, 131838</t>
  </si>
  <si>
    <t>"131738" 
39,114*2,00=78,228 [A] 
"131838" 
16,763*2,00=33,526 [B] 
Celkem: A+B=111,754 [C]</t>
  </si>
  <si>
    <t>stavební suť, viz pol.č. 966138, 966158, 966168, 966346</t>
  </si>
  <si>
    <t>"966138" 
5,986*2,600=15,564 [A] 
"966158" 
6,506*2,300=14,964 [B] 
"966168" 
0,272*2,500=0,680 [C] 
"966346" 
8,500*0,350=2,975 [D] 
Celkem: A+B+C+D=34,183 [E]</t>
  </si>
  <si>
    <t>11511</t>
  </si>
  <si>
    <t>ČERPÁNÍ VODY DO 500 L/MIN</t>
  </si>
  <si>
    <t>HOD</t>
  </si>
  <si>
    <t>Čerpání vody ze stavební jámy  
=7dnů*24hod</t>
  </si>
  <si>
    <t>Celkem: 7*24=168,000 [A]</t>
  </si>
  <si>
    <t>Položka čerpání vody na povrchu zahrnuje i potrubí, pohotovost záložní čerpací soupravy a zřízení čerpací jímky. Součástí položky je také následná demontáž a likvidace těchto zařízení</t>
  </si>
  <si>
    <t>131738</t>
  </si>
  <si>
    <t>HLOUBENÍ JAM ZAPAŽ I NEPAŽ TŘ. I, ODVOZ DO 20KM</t>
  </si>
  <si>
    <t>Výkopy pro odstranění stávajícího propustku a výkopy nutné pro provedení nového propustku -  v zemině tř. I  
zaměřeno na stavbě</t>
  </si>
  <si>
    <t>7,31*4,85+(1,94+3,2)*3,81+4,2*0,2*0,5*2=55,877 [A] 
A*0,70=39,114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</si>
  <si>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</si>
  <si>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131739</t>
  </si>
  <si>
    <t>PŘÍPLATEK ZA DALŠÍ 1KM DOPRAVY ZEMINY</t>
  </si>
  <si>
    <t>dalších 12 km dopravy na skládku, k pol.č. 131738</t>
  </si>
  <si>
    <t>39,114*12=469,368 [A]</t>
  </si>
  <si>
    <t>položka zahrnuje příplatek k vodorovnému přemístění zeminy za každý další 1km nad 20km</t>
  </si>
  <si>
    <t>131838</t>
  </si>
  <si>
    <t>HLOUBENÍ JAM ZAPAŽ I NEPAŽ TŘ. II, ODVOZ DO 20KM</t>
  </si>
  <si>
    <t>Výkopy pro odstranění stávajícího propustku a výkopy nutné pro provedení nového propustku -  v zemině tř. II  
zaměřeno na stavbě</t>
  </si>
  <si>
    <t>7,31*4,85+(1,94+3,2)*3,81+4,2*0,2*0,5*2=55,877 [A] 
A*0,30=16,763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</si>
  <si>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</si>
  <si>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131839</t>
  </si>
  <si>
    <t>dalších 12 km dopravy na skládku, k pol.č. 131838</t>
  </si>
  <si>
    <t>16,763*12=201,156 [A]</t>
  </si>
  <si>
    <t>k pol.č. 131738, 131838</t>
  </si>
  <si>
    <t>39,114+16,763=55,877 [A]</t>
  </si>
  <si>
    <t>17581</t>
  </si>
  <si>
    <t>OBSYP POTRUBÍ A OBJEKTŮ Z NAKUPOVANÝCH MATERIÁLŮ</t>
  </si>
  <si>
    <t>Zásyp ze šterkodrti fr. 0/32mm, hutněno po vrstvách max. 300mm (ID=0,85; min.100%PS) včetně dovozu a poplatku za nákup  
zaměřeno na stavbě</t>
  </si>
  <si>
    <t>Celkem: 3,37*8,4=28,308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</si>
  <si>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</si>
  <si>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Zhutnění základové spáry Id=0,85, 100% PS  
zaměřeno na stavbě</t>
  </si>
  <si>
    <t>Celkem: 1,41*9,76=13,762 [A]</t>
  </si>
  <si>
    <t>272314</t>
  </si>
  <si>
    <t>ZÁKLADY Z PROSTÉHO BETONU DO C25/30 (B30)</t>
  </si>
  <si>
    <t>Příčné prahy z prostého betonu C25/30-XF3, 500x200mm včetně dopravy materiálu  
zaměřeno na stavbě</t>
  </si>
  <si>
    <t>Celkem: 0,5*0,2*(2,81+4,2+4,2)=1,121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</si>
  <si>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</si>
  <si>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272324</t>
  </si>
  <si>
    <t>ZÁKLADY ZE ŽELEZOBETONU DO C25/30 (B30)</t>
  </si>
  <si>
    <t>Základová deska tl. 300 mm - Beton C25/30 - XF3+XA2 + bednění, hutnění a včetně dopravy materiálu  
zaměřeno na stavbě</t>
  </si>
  <si>
    <t>Celkem: 0,300*10,50*1,41=4,442 [A]</t>
  </si>
  <si>
    <t>272368</t>
  </si>
  <si>
    <t>VÝZTUŽ ZÁKLADŮ ZE SVAŘ SÍTÍ</t>
  </si>
  <si>
    <t>Základová deska - Betonářská výztuž B500B - KARI síť průměru 8mm, rozměr oka 100x100mm, včetně dopravy materiálu  
zaměřeno na stavbě</t>
  </si>
  <si>
    <t>30*8,50/1000=0,255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</si>
  <si>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t>
  </si>
  <si>
    <t>Vodorovné konstrukce</t>
  </si>
  <si>
    <t>45112</t>
  </si>
  <si>
    <t>PODKL A VÝPLŇ VRSTVY Z DÍLCŮ ŽELEZOBET</t>
  </si>
  <si>
    <t>Podkladní betonové prefabrikované podkladky z betonu C35/45-XF4 pod trouby (10ks), včetně dopravy materiálu  
zaměřeno na stavbě</t>
  </si>
  <si>
    <t>Celkem: 10*0,8*0,2*0,17=0,272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</si>
  <si>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</si>
  <si>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451314</t>
  </si>
  <si>
    <t>PODKLADNÍ A VÝPLŇOVÉ VRSTVY Z PROSTÉHO BETONU C25/30</t>
  </si>
  <si>
    <t>Podkladní betonové lože z betonu C25/30-XF3 pod kamennou dlažbu tl. 150mm včetně dopravy materiálu  
zaměřeno na stavbě</t>
  </si>
  <si>
    <t>Celkem: (11,88+10,02)*0,15=3,285 [A]</t>
  </si>
  <si>
    <t>451366</t>
  </si>
  <si>
    <t>VÝZTUŽ PODKL VRSTEV Z KARI-SÍTÍ</t>
  </si>
  <si>
    <t>Obetonování trub - Betonářská výztuž B500B - KARI síť průměru 8mm, rozměr oka 100x100mm, včetně dopravy materiálu  
zaměřeno na stavbě</t>
  </si>
  <si>
    <t>Celkem: 0,02*5,544*8,45=0,937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</si>
  <si>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 povrchovou antikorozní úpravu výztuže  
- separaci výztuže</t>
  </si>
  <si>
    <t>451523</t>
  </si>
  <si>
    <t>VÝPLŇ VRSTVY Z KAMENIVA DRCENÉHO, INDEX ZHUTNĚNÍ ID DO 0,9</t>
  </si>
  <si>
    <t>Polštář ze štěrkodrti fr. 0/32mm, tl. 400mm + hutnění po vrstvách tl. 200mm, Id=0,90, 100% PS včetně dopravy materiálu  
zaměřeno na stavbě</t>
  </si>
  <si>
    <t>Celkem: 0,73*(10,50+2*0,2)=7,957 [A]</t>
  </si>
  <si>
    <t>465512</t>
  </si>
  <si>
    <t>DLAŽBY Z LOMOVÉHO KAMENE NA MC</t>
  </si>
  <si>
    <t>Kamenná dlažba z lomového kamene tl. 250mm, šířka spáry 30 - 50mm, spáry zatřené stěrkou MC25 včetně dopravy materiálu  
zaměřeno na stavbě</t>
  </si>
  <si>
    <t>Celkem: (11,88+10,02)*0,25=5,475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</si>
  <si>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</si>
  <si>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</si>
  <si>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626111</t>
  </si>
  <si>
    <t>REPROFILACE PODHLEDŮ, SVISLÝCH PLOCH SANAČNÍ MALTOU JEDNOVRST TL 10MM</t>
  </si>
  <si>
    <t>Sanace seříznutého čela železobetonové trouby ručně nanášenou sanační maltou, včetně dopravy materiálu  
zaměřeno na stavbě</t>
  </si>
  <si>
    <t>Celkem: (2,16+1,28)*2*0,105=0,722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</si>
  <si>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</si>
  <si>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</si>
  <si>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711111</t>
  </si>
  <si>
    <t>IZOLACE BĚŽNÝCH KONSTRUKCÍ PROTI ZEMNÍ VLHKOSTI ASFALTOVÝMI NÁTĚRY</t>
  </si>
  <si>
    <t>Nátěr betonových povrchů Np+2xNa včetně dopravy materiálu  
zaměřeno na stavbě</t>
  </si>
  <si>
    <t>Celkem: 3,5*9,12=31,920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</si>
  <si>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</si>
  <si>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78341</t>
  </si>
  <si>
    <t>PROTIKOROZ OCHRANA POTRUBÍ A ARMATUR NÁTĚREM JEDNOVRST</t>
  </si>
  <si>
    <t>Úprava seříznuté části ŽB hrdlové trouby antikorozním nátěrem  
zaměřeno na stavbě</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</si>
  <si>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</si>
  <si>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Potrubí</t>
  </si>
  <si>
    <t>82458</t>
  </si>
  <si>
    <t>POTRUBÍ Z TRUB ŽELEZOBETONOVÝCH DN DO 600MM</t>
  </si>
  <si>
    <t>Železobetonové prefabrikované hrdlové trouby DN=600mm  z betonu C35/45-XF4 + vytmelení spár trvale pružným tmelem včetně dopravy materiálu  
zaměřeno na stavbě</t>
  </si>
  <si>
    <t>Celkem: 10,50=10,500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</si>
  <si>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</si>
  <si>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899574</t>
  </si>
  <si>
    <t>OBETONOVÁNÍ POTRUBÍ ZE ŽELEZOBETONU DO C25/30 VČETNĚ VÝZTUŽE</t>
  </si>
  <si>
    <t>Obetonování trub - železobeton C25/30 - XF3+XA2 + bednění, hutnění a včetně dopravy materiálu,   
Betonářská výztuž B500B - KARI síť průměru 8mm, rozměr oka 100x100mm  
zaměřeno na stavbě</t>
  </si>
  <si>
    <t>Celkem: 0,66*8,5=5,610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</si>
  <si>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</si>
  <si>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919143</t>
  </si>
  <si>
    <t>ŘEZÁNÍ ŽELEZOBETONOVÝCH KONSTRUKCÍ TL DO 150MM</t>
  </si>
  <si>
    <t>Seříznutí ŽB prefabrikovaných hrdlových trubek DN=600mm na vtoku i výtoku, včetně odvozu a likvidace vzniklého odpadu v režii zhotovitele  
zaměřeno na stavbě</t>
  </si>
  <si>
    <t>Celkem: (2,16+1,28)*2=6,880 [A]</t>
  </si>
  <si>
    <t>položka zahrnuje řezání železobetonových konstrukcí v předepsané tloušťce, včetně spotřeby vody</t>
  </si>
  <si>
    <t>93133</t>
  </si>
  <si>
    <t>TĚSNĚNÍ DILATAČNÍCH SPAR POLYURETANOVÝM TMELEM</t>
  </si>
  <si>
    <t>Trvale pružný tmel pro vytmelení spár hrdlových trub včetně dopravy a aplikace materiálu  
zaměřeno na stavbě</t>
  </si>
  <si>
    <t>Celkem: 2,55*4*0,01*0,08=0,008 [A]</t>
  </si>
  <si>
    <t>položka zahrnuje dodávku a osazení předepsaného materiálu, očištění ploch spáry před úpravou, očištění okolí spáry po úpravě  
nezahrnuje těsnící profil</t>
  </si>
  <si>
    <t>93620</t>
  </si>
  <si>
    <t>DROBNÉ DOPLŇK KONSTR PREFABRIK BETON A ŽELEZOBETON</t>
  </si>
  <si>
    <t>Betonový prefabrikovaný blok z prostého betonu C30/37-XF4, 400x250x250mm s vyznačením letopočtu výstavby pomocí pryžové matrice  
zaměřeno na stavbě</t>
  </si>
  <si>
    <t>Celkem: 0,4*0,25*0,25=0,025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</si>
  <si>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</si>
  <si>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966138</t>
  </si>
  <si>
    <t>BOURÁNÍ KONSTRUKCÍ Z KAMENE NA MC S ODVOZEM DO 20KM</t>
  </si>
  <si>
    <t>Odstranění čelních zídek z kamenného zdiva  
zaměřeno na stavbě</t>
  </si>
  <si>
    <t>1,25*2,885+1,21*2,56-0,37*(0,99+0,95)=5,986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</si>
  <si>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</si>
  <si>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96613B</t>
  </si>
  <si>
    <t>BOURÁNÍ KONSTRUKCÍ Z KAMENE NA MC - DOPRAVA</t>
  </si>
  <si>
    <t>dalších 12 km dopravy na skládku, k pol.č. 966138,</t>
  </si>
  <si>
    <t>5,986*2,600 t/m3*12 km=186,763 [B]</t>
  </si>
  <si>
    <t>966158</t>
  </si>
  <si>
    <t>BOURÁNÍ KONSTRUKCÍ Z PROST BETONU S ODVOZEM DO 20KM</t>
  </si>
  <si>
    <t>Odstranění betonových základů a podkladního betonu  
zaměřeno na stavbě</t>
  </si>
  <si>
    <t>0,5*3,06*1,24+0,5*1,2*3,385+5,37*1,1*0,2+5,37*0,26=6,506 [A]</t>
  </si>
  <si>
    <t>96615B</t>
  </si>
  <si>
    <t>BOURÁNÍ KONSTRUKCÍ Z PROSTÉHO BETONU - DOPRAVA</t>
  </si>
  <si>
    <t>dalších 12 km dopravy na skládku, k pol.č. 966158</t>
  </si>
  <si>
    <t>6,506*2,300 t/m3*12 km=179,566 [B]</t>
  </si>
  <si>
    <t>32 km dopravy na skládku, k pol.č. 966346</t>
  </si>
  <si>
    <t>8,50 m*0,350 t/m*32 km=95,200 [A]</t>
  </si>
  <si>
    <t>966168</t>
  </si>
  <si>
    <t>BOURÁNÍ KONSTRUKCÍ ZE ŽELEZOBETONU S ODVOZEM DO 20KM</t>
  </si>
  <si>
    <t>Odstranění ŽB říms  
zaměřeno na stavbě</t>
  </si>
  <si>
    <t>0,1*0,5*(2,885+2,56)=0,272 [A]</t>
  </si>
  <si>
    <t>96616B</t>
  </si>
  <si>
    <t>BOURÁNÍ KONSTRUKCÍ ZE ŽELEZOBETONU - DOPRAVA</t>
  </si>
  <si>
    <t>dalších 12 km dopravy na skládku, k pol.č. 966168</t>
  </si>
  <si>
    <t>0,272*2,500 t/m3*12 km=8,160 [B]</t>
  </si>
  <si>
    <t>966346</t>
  </si>
  <si>
    <t>BOURÁNÍ PROPUSTŮ Z TRUB DN 400MM</t>
  </si>
  <si>
    <t>Odstranění železobetonových trub DN=400mm, odvoz na skládku viz pol.č. 96615B.1  
zaměřeno na stavbě</t>
  </si>
  <si>
    <t>8,50=8,500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</si>
  <si>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</si>
  <si>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03</t>
  </si>
  <si>
    <t>Propustek v km 2,860</t>
  </si>
  <si>
    <t>04</t>
  </si>
  <si>
    <t>Propustek v km 2,990</t>
  </si>
  <si>
    <t>SO 102</t>
  </si>
  <si>
    <t>KŘIŽOVATKY A SJEZDY</t>
  </si>
  <si>
    <t>Křižovatka</t>
  </si>
  <si>
    <t>Zemina a kamení, k pol. č. 113328, 122738, 123738</t>
  </si>
  <si>
    <t>"113328"  
21,895*1,900=41,601 [A] 
"122738"  
37,750*2,000=75,500 [B] 
"123738"  
58,513*2,000=117,026 [C] 
Celkem: A+B+C=234,127 [D]</t>
  </si>
  <si>
    <t>Včetně odvozu a uložení na skládku  
zaměřeno na stavbě a acad, viz přílohy č. C.1.1 technická zpráva, B.2.1 situace stavby, C.1.4. vzorové příčné řezy, C.1.5.3 příčné řezy,</t>
  </si>
  <si>
    <t>konstrukce S3 km 0,840 [pl. x prům. tl.]:  
(31,5+44)*0,29=21,895 [A]</t>
  </si>
  <si>
    <t>dalších 13 km dopravy na skládku, k pol.č. 113328</t>
  </si>
  <si>
    <t>21,895*1,900*13=540,807 [A]</t>
  </si>
  <si>
    <t>Užije se zpětně v rámci stavby pro technologii recyklace za studena na místě a na nezpevněné krajnice a dosypávky.  
zaměřeno na stavbě a acad, viz přílohy č. C.1.1 technická zpráva, B.2.1 situace stavby, C.1.4. vzorové příčné řezy, C.1.5.3 příčné řezy,</t>
  </si>
  <si>
    <t>Objem frézování, který se odečetl v položce 113724 a užije se v rámci stavby:  
31,171=31,171 [A]</t>
  </si>
  <si>
    <t>Položka zahrnuje veškerou manipulaci s vybouranou sutí a s vybouranými hmotami</t>
  </si>
  <si>
    <t>Včetně odvozu a rozprostření na investorem specifikované komunikaci ve vzdálenosti do 5 km  
zaměřeno na stavbě a acad, viz přílohy č. C.1.1 technická zpráva, B.2.1 situace stavby, C.1.4. vzorové příčné řezy, C.1.5.3 příčné řezy,</t>
  </si>
  <si>
    <t>konstrukce A [plocha x prům. tl.]:.]:  
452*0,11=49,720 [A] 
konstrukce S3 km 0,840 [pl. x prům. tl 
(31,5+44)*1,1*0,14=11,627 [B] 
celkové frézování: A+B=61,347 [C] 
Odečet - objem frézování v rámci položky 11372, který se užije v rámci stavby pro recyklaci, krajnice, dosypávky: 
p.č. 567346  [pl. x tl.]: -90,60*0,18=-16,308 [D] 
p.č. 56963 krajnice [pl. x tl.]: -48,75*0,15=-7,313 [E] 
p.č. 173103 :-7,550=-7,550 [F] 
celkový odečet: D+E+F=-31,171 [G] 
Celkem k odvozu: C+G=30,176 [H]</t>
  </si>
  <si>
    <t>(452-(31,5+44)*1,1)*0,18=66,411 [A]</t>
  </si>
  <si>
    <t>zaměřeno na stavbě a acad, viz přílohy č. C.1.1 technická zpráva, B.2.1 situace stavby, C.1.4. vzorové příčné řezy, C.1.5.3 příčné řezy,</t>
  </si>
  <si>
    <t>odkop krajnice konstrukce S3 [délka okrajů x plocha příčného řezu]: km 0,840:  
31,5*0,5+44*0,5=37,750 [A]</t>
  </si>
  <si>
    <t>doprava dalších 13 km na skládku k pol.č. 122738</t>
  </si>
  <si>
    <t>37,75*13=490,750 [A]</t>
  </si>
  <si>
    <t>konstrukce S3" [pl.]: km 0,840: (31,5+44)*1,0*0,5=37,750 [A] 
rozšíření vrstvy [délka okrajů x š.]: (31,5+44)*0,55*0,5=20,763 [B] 
Celkem [plocha x tl.]: A+B=58,513 [C]</t>
  </si>
  <si>
    <t>doprava dalších 13 km na skládku k pol.č. 123738,</t>
  </si>
  <si>
    <t>58,513*13=760,669 [A]</t>
  </si>
  <si>
    <t>37,75+58,513=96,263 [A]</t>
  </si>
  <si>
    <t>využije se materiál ze stavby, viz pol.č. 11372,  
zaměřeno na stavbě a acad, viz přílohy č. C.1.1 technická zpráva, B.2.1 situace stavby, C.1.4. vzorové příčné řezy, C.1.5.3 příčné řezy,</t>
  </si>
  <si>
    <t>konstrukce S3 [délka okrajů x plocha příčného řezu] km 0,840:  
31,5*0,1+44*0,1=7,550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</si>
  <si>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</si>
  <si>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konstrukce S3" [pl.]: km 0,840: (31,5+44)*1,0=75,500 [A] 
rozšíření vrstvy [délka okrajů x š.]: (31,5+44)*0,55=41,525 [B] 
Celkem [plocha x tl.]: A+B=117,025 [C]</t>
  </si>
  <si>
    <t>Výměna aktivní zóny, materiál štěrkodrť fr. 0/63 mm,  
zaměřeno na stavbě a acad, viz přílohy č. C.1.1 technická zpráva, B.2.1 situace stavby, C.1.4. vzorové příčné řezy, C.1.5.3 příčné řezy,  
Edef,2 min. 45 MPa. Čerpat po odsouhlasení TDI</t>
  </si>
  <si>
    <t>konstrukce S3: km 0,840: (31,5+44)*1,0=75,500 [A] 
rozšíření vrstvy [délka okrajů x š.]: (31,5+44)*0,55=41,525 [B] 
Celkem: A+B=117,025 [C]</t>
  </si>
  <si>
    <t>Zřízení vrstvy pro provedení recyklace za studena na místě v tl. 180 mm.  
(Materiál z původní vozovky, který bude chybět pro provedení vlastní recyklace za studena na místě.)  
Včetně předrcení na požadovanou frakci.  
zaměřeno na stavbě a acad, viz přílohy č. C.1.1 technická zpráva, B.2.1 situace stavby, C.1.4. vzorové příčné řezy, C.1.5.3 příčné řezy,</t>
  </si>
  <si>
    <t>konstrukce S3: km 0,840:  
(31,5+44)*1=75,500 [A] 
rozšíření vrstvy [délka okrajů x š.]:  
(31,5+44)*0,2=15,100 [B] 
Celkem: A+B=90,600 [C]</t>
  </si>
  <si>
    <t>RS CA 0/63 TP 208 (na místě) včetně reprofilace tl. 180 mm.  
Včetně předrcení kameniva do požadované frakce a křivky zrnitosti, doplnění požadovaného pojiva a materiálu.   
Včetně zkoušek pro stanovení receptury.  
zaměřeno na stavbě a acad, viz přílohy č. C.1.1 technická zpráva, B.2.1 situace stavby, C.1.4. vzorové příčné řezy, C.1.5.3 příčné řezy,</t>
  </si>
  <si>
    <t>konstrukce S3: km 0,840: 452=452,000 [A] 
rozšíření vrstvy [délka okrajů x š.]: (31,5+44)*0,2=15,100 [B] 
Celkem: A+B=467,100 [C]</t>
  </si>
  <si>
    <t>ZPEVNĚNÍ KRAJNIC Z RECYKLOVANÉHO MATERIÁLU TL  150MM</t>
  </si>
  <si>
    <t>zaměřeno na stavbě a acad, viz přílohy č. C.1.1 technická zpráva, B.2.1 situace stavby, C.1.4. vzorové příčné řezy, C.1.5.3 příčné řezy,  
Použije se vyfrézovaný materiál ze stavby, včetně případného předrcení.  
Tl. 150 mm.</t>
  </si>
  <si>
    <t>konstrukce A [délka okrajů x š.]: km 0,840:  
31,5*0,5+44*0,75=48,750 [A]</t>
  </si>
  <si>
    <t>pod ACO 11+, množství 0,20 kg/m2,  
zaměřeno na stavbě a acad, viz přílohy č. C.1.1 technická zpráva, B.2.1 situace stavby, C.1.4. vzorové příčné řezy, C.1.5.3 příčné řezy,</t>
  </si>
  <si>
    <t>konstrukce A: km 0,840: 
423=423,000 [A]</t>
  </si>
  <si>
    <t>konstrukce S3: km 0,840: 423=423,000 [A] 
rozšíření vrstvy [délka okrajů x š.]: (31,5+44)*0,2=15,100 [B] 
Celkem: A+B=438,100 [C]</t>
  </si>
  <si>
    <t>zaměřeno na stavbě a acad, viz přílohy č. C.1.1 technická zpráva, B.2.1 situace stavby, C.1.4. vzorové příčné řezy, C.1.5.3 příčné řezy,  
ACO 11+</t>
  </si>
  <si>
    <t>konstrukce A: km 0,840:  
423=423,000 [A]</t>
  </si>
  <si>
    <t>58212</t>
  </si>
  <si>
    <t>DLÁŽDĚNÉ KRYTY Z VELKÝCH KOSTEK DO LOŽE Z MC</t>
  </si>
  <si>
    <t>obvod dlážděného dopravního stínu - dláždění z žulových kostek 160 mm/160 mm,  do lože z betonu C 20/25n-XF-3 tl. 100 mm, s vyspárováním vysokopevnostní spárovací hmotou na bázi cementů,  
zaměřeno na stavbě a acad, viz přílohy č. C.1.1 technická zpráva, B.2.1 situace stavby, C.1.4. vzorové příčné řezy, C.1.5.3 příčné řezy,</t>
  </si>
  <si>
    <t>Dopravní stín dle C.1.4 vzorového příčného řezu v km 0,848: 
 11=11,000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</si>
  <si>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</si>
  <si>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58222</t>
  </si>
  <si>
    <t>DLÁŽDĚNÉ KRYTY Z DROBNÝCH KOSTEK DO LOŽE Z MC</t>
  </si>
  <si>
    <t>dláždění z žulových kostek 80-100 mm/tl. 80-100 mm,  do lože z betonu C 20/25n-XF-3 tl. 100 mm, s vyspárováním vysokopevnostní spárovací hmotou na bázi cementů,  
zaměřeno na stavbě a acad, viz přílohy č. C.1.1 technická zpráva, B.2.1 situace stavby, C.1.4. vzorové příčné řezy, C.1.5.3 příčné řezy,</t>
  </si>
  <si>
    <t>Dopravní stín dle C.1.4 vzorového příčného řezu v km 0,848: 
18=18,000 [A]</t>
  </si>
  <si>
    <t>k pol.č. 919112  
zaměřeno na stavbě a acad, viz přílohy č. C.1.1 technická zpráva, B.2.1 situace stavby, C.1.4. vzorové příčné řezy, C.1.5.3 příčné řezy,</t>
  </si>
  <si>
    <t>Dle situace: km 0,840:  
8,37=8,370 [A]</t>
  </si>
  <si>
    <t>křižovatka s III/40813 [dl. x rozteč x š.] 
V1a 53*0,125=6,625 [A] 
V2b 38*0,5*0,125=2,375 [B] 
V4 (53+35)*0,250=22,000 [C] 
V13a [plocha]: 2,5=2,500 [D] 
Celkem: A+B+C+D=33,500 [E]</t>
  </si>
  <si>
    <t>k pol.č. 58920,  
zaměřeno na stavbě a acad, viz přílohy č. C.1.1 technická zpráva, B.2.1 situace stavby, C.1.4. vzorové příčné řezy, C.1.5.3 příčné řezy,</t>
  </si>
  <si>
    <t>Dle situace: km 0,840: 
8,37=8,370 [A]</t>
  </si>
  <si>
    <t>Sjezdy</t>
  </si>
  <si>
    <t>Zemina a kamení, viz pol.č. 113328, 122738</t>
  </si>
  <si>
    <t>"113328" 
4,40*2,00=8,800 [A] 
"122738" 
6,00*2,00=12,000 [B] 
Celkem: A+B=20,800 [C]</t>
  </si>
  <si>
    <t>[konstrukce "N2" [pl. x prům. tl.]: 
km 2,130: 20*0,10=2,000 [A]:  
konstrukce "Z2" obnovení sjezdu 
km 1,885: 12*0,20=2,400 [B] 
Celkem: A+B=4,400 [C]</t>
  </si>
  <si>
    <t>4,40*1,90*12=100,320 [A]</t>
  </si>
  <si>
    <t>Včetně uložení na meziskládku zhotovitele, užije se zpětně v rámci stavby na nezpevněné sjezdy.  
zaměřeno na stavbě a acad, viz přílohy č. C.1.1 technická zpráva, B.2. situace stavby, C.1.4. vzorové příčné řezy, C.1.5 příčné řezy,</t>
  </si>
  <si>
    <t>52*0,10=5,200 [A]</t>
  </si>
  <si>
    <t>konstrukce "Z1" vyrovnávní sjezdu 
km 0,845: 35=35,000 [A] 
km 1,310: 22=22,000 [B] 
km 2,605: 15=15,000 [C] 
km 2,625: 25=25,000 [D] 
km 2,915: 77=77,000 [E] 
konstrukce "Z2" obnovení sjezdu 
km 1,885: 12=12,000 [F] 
Celkem frézování: (A+B+C+D+E+F)*0,12=22,320 [H] 
odpočet na zpevnění sjezdů: 
-52*0,10=-5,200 [I] 
Celkem k odvozu: 
H+I=17,120 [J]</t>
  </si>
  <si>
    <t>konstrukce "N2" [pl. x prům. tl.]: 
km 2,130: 20*0,3=6,000 [A]</t>
  </si>
  <si>
    <t>122739</t>
  </si>
  <si>
    <t>dalších 12 km dopravy na skládku, k pol.č. 122738</t>
  </si>
  <si>
    <t>6*12=72,000 [A]</t>
  </si>
  <si>
    <t>uložení na skládku, k pol.č. 122738</t>
  </si>
  <si>
    <t>6=6,000 [A]</t>
  </si>
  <si>
    <t>konstrukce "N2" [pl. x prům. tl.]: 
km 2,130: 20=20,000 [A]:  
konstrukce "Z2" obnovení sjezdu 
km 1,885: 12=12,000 [B] 
Celkem: A+B=32,000 [C]</t>
  </si>
  <si>
    <t>56334</t>
  </si>
  <si>
    <t>VOZOVKOVÉ VRSTVY ZE ŠTĚRKODRTI TL. 200MM</t>
  </si>
  <si>
    <t>štěrkodrť fr. 0/63 mm,  
zaměřeno na stavbě a acad, viz přílohy č. C.1.1 technická zpráva, B.2. situace stavby, C.1.4. vzorové příčné řezy, C.1.5 příčné řezy,</t>
  </si>
  <si>
    <t>konstrukce "Z2" obnovení sjezdu 
km 1,885: 12=12,000 [A]</t>
  </si>
  <si>
    <t>56336</t>
  </si>
  <si>
    <t>VOZOVKOVÉ VRSTVY ZE ŠTĚRKODRTI TL. 300MM</t>
  </si>
  <si>
    <t>konstrukce "N2" [pl. x prům. tl.]: 
km 2,130: 20=20,000 [A]</t>
  </si>
  <si>
    <t>56362</t>
  </si>
  <si>
    <t>VOZOVKOVÉ VRSTVY Z RECYKLOVANÉHO MATERIÁLU TL 100MM</t>
  </si>
  <si>
    <t>Použije se vyfrézovaný materiál ze stavby, včetně případného předrcení.  
zaměřeno na stavbě a acad, viz přílohy č. C.1.1 technická zpráva, B.2. situace stavby, C.1.4. vzorové příčné řezy, C.1.5 příčné řezy,</t>
  </si>
  <si>
    <t>vyrovnávky konstrukce N1 [pl.]:  
km 1,880: 32=32,000 [A] 
konstrukce "N2": 
km 2,130: 20=20,000 [B] 
Celkem: A+B=52,000 [C]</t>
  </si>
  <si>
    <t>572123</t>
  </si>
  <si>
    <t>INFILTRAČNÍ POSTŘIK Z EMULZE 1,0KG/M2</t>
  </si>
  <si>
    <t>pod ACP 22+ a ACL 16+;  
zaměřeno na stavbě a acad, viz přílohy č. C.1.1 technická zpráva, B.2. situace stavby, C.1.4. vzorové příčné řezy, C.1.5 příčné řezy,</t>
  </si>
  <si>
    <t>konstrukce "Z1" vyrovnávní sjezdu 
km 0,845: 35=35,000 [A] 
km 1,310: 22=22,000 [B] 
km 2,605: 15=15,000 [C] 
km 2,625: 25=25,000 [D] 
km 2,915: 77=77,000 [E] 
konstrukce "Z2" obnovení sjezdu 
km 1,885: 12=12,000 [F] 
Celkem [pl. x prům. tl.]: A+B+C+D+E+F=186,000 [G]</t>
  </si>
  <si>
    <t>pod ACO 11+, konstrukce Z1 a Z2  
zaměřeno na stavbě a acad, viz přílohy č. C.1.1 technická zpráva, B.2. situace stavby, C.1.4. vzorové příčné řezy, C.1.5 příčné řezy,</t>
  </si>
  <si>
    <t>572741</t>
  </si>
  <si>
    <t>DVOUVRSTVÝ ASFALTOVÝ NÁTĚR  2,0KG/M2</t>
  </si>
  <si>
    <t>u konstrukce N1, N2, uzavírací nátěr,  
zaměřeno na stavbě a acad, viz přílohy č. C.1.1 technická zpráva, B.2. situace stavby, C.1.4. vzorové příčné řezy, C.1.5 příčné řezy,</t>
  </si>
  <si>
    <t>konstrukce N1 [pl.]:  
1,880: 32=32,000 [A] 
konstrukce "N2" [pl.]: 
2,130: 20=20,000 [B] 
Celkem: A+B=52,000 [C]</t>
  </si>
  <si>
    <t>- dodání všech předepsaných materiálů pro nátěry v předepsaném množství  
- provedení dle předepsaného technologického předpisu  
- zřízení vrstvy bez rozlišení šířky, pokládání vrstvy po etapách  
- úpravu napojení, ukončení</t>
  </si>
  <si>
    <t>574A44</t>
  </si>
  <si>
    <t>ASFALTOVÝ BETON PRO OBRUSNÉ VRSTVY ACO 11+, TL. 50MM</t>
  </si>
  <si>
    <t>konstrukce Z1 a Z2  
zaměřeno na stavbě a acad, viz přílohy č. C.1.1 technická zpráva, B.2. situace stavby, C.1.4. vzorové příčné řezy, C.1.5 příčné řezy,</t>
  </si>
  <si>
    <t>konstrukce "Z1" vyrovnávní sjezdu 
km 0,845: 35=35,000 [A] 
km 1,310: 22=22,000 [B] 
km 2,605: 15=15,000 [C] 
km 2,625: 25=25,000 [D] 
km 2,915: 77=77,000 [E] 
konstrukce "Z2" obnovení sjezdu: 
km 1,885: 12=12,000 [F] 
Celkem: A+B+C+D+E+F=186,000 [G]</t>
  </si>
  <si>
    <t>574C65</t>
  </si>
  <si>
    <t>ASFALTOVÝ BETON PRO LOŽNÍ VRSTVY ACL 16 TL. 70MM</t>
  </si>
  <si>
    <t>konstrukce Z2  
zaměřeno na stavbě a acad, viz přílohy č. C.1.1 technická zpráva, B.2. situace stavby, C.1.4. vzorové příčné řezy, C.1.5 příčné řezy,</t>
  </si>
  <si>
    <t>574E68</t>
  </si>
  <si>
    <t>ASFALTOVÝ BETON PRO PODKLADNÍ VRSTVY ACP 22, TL. 70MM</t>
  </si>
  <si>
    <t>vyrovnávací vrstva průměrné tl. 70 mm, konstrukce Z1,  
zaměřeno na stavbě a acad, viz přílohy č. C.1.1 technická zpráva, B.2. situace stavby, C.1.4. vzorové příčné řezy, C.1.5 příčné řezy,</t>
  </si>
  <si>
    <t>konstrukce "Z1" vyrovnávní sjezdu 
km 0,845: 35=35,000 [A] 
km 1,310: 22=22,000 [B] 
km 2,605: 15=15,000 [C] 
km 2,625: 25=25,000 [D] 
km 2,915: 77=77,000 [E] 
Celkem: A+B+C+D+E=174,000 [F]</t>
  </si>
  <si>
    <t>k pol.č. 919112  
zaměřeno na stavbě a acad, viz přílohy č. C.1.1 technická zpráva, B.2. situace stavby, C.1.4. vzorové příčné řezy, C.1.5 příčné řezy,</t>
  </si>
  <si>
    <t>km 0,845: 12,25=12,250 [A] 
km 1,310: 11,51=11,510 [B] 
km 1,885: 6,1=6,100 [C] 
km 2,605: 5,8=5,800 [D] 
km 2,625: 8,71=8,710 [E] 
km 2,915: 21,56=21,560 [F] 
Celkem: A+B+C+D+E+F=65,930 [G]</t>
  </si>
  <si>
    <t>k pol.č. 58920  
zaměřeno na stavbě a acad, viz přílohy č. C.1.1 technická zpráva, B.2. situace stavby, C.1.4. vzorové příčné řezy, C.1.5 příčné řezy,</t>
  </si>
  <si>
    <t>Propustky pod sjezdy</t>
  </si>
  <si>
    <t>Zemina, kamení k pol. č. 132738</t>
  </si>
  <si>
    <t>42,66m3*2,000t/m3=85,320 [A]</t>
  </si>
  <si>
    <t>Čerpání vody na stavbě</t>
  </si>
  <si>
    <t>2*(7*24)=336,000 [A]</t>
  </si>
  <si>
    <t>132738</t>
  </si>
  <si>
    <t>HLOUBENÍ RÝH ŠÍŘ DO 2M PAŽ I NEPAŽ TŘ. I, ODVOZ DO 20KM</t>
  </si>
  <si>
    <t>Výkop zeminy v hor. tř. I, včetně pažení a odvozu zeminy na skládku do 20-ti km  
zaměřeno na stavbě</t>
  </si>
  <si>
    <t>km 1,885 vlevo: 3,16*7,00=22,120 [A] 
km 2,130 vlevo: 3,16*6,50=20,540 [B] 
Celkem: A+B=42,660 [C]</t>
  </si>
  <si>
    <t>132739</t>
  </si>
  <si>
    <t>dalších 12 km na skládku  
k pol.č. 132738</t>
  </si>
  <si>
    <t>42,66m3*12km=511,920 [A]</t>
  </si>
  <si>
    <t>na skládku, viz pol.č. 132738</t>
  </si>
  <si>
    <t>42,66=42,660 [A]</t>
  </si>
  <si>
    <t>17561</t>
  </si>
  <si>
    <t>OBSYP POTRUBÍ A OBJEKTŮ Z HORNIN KAMENITÝCH</t>
  </si>
  <si>
    <t>Zásyp ze štěrkodrti fr. 0/32mm, hutněno po vrstvách max. 300mm (ID=0,85; min.100%PS) včetně dovozu a poplatku za nákup</t>
  </si>
  <si>
    <t>km 1,885 vlevo: 1,71*7,00=11,970 [A] 
km 2,130 vlevo: 1,71*6,50=11,115 [B] 
Celkem: A+B=23,085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</si>
  <si>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</si>
  <si>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Zhutnění základové spáry Id=0,85, 97% PS</t>
  </si>
  <si>
    <t>km 1,885 vlevo: 1,16*8,00=9,280 [A] 
km 2,130 vlevo: 1,16*7,50=8,700 [B] 
Celkem: A+B=17,980 [C]</t>
  </si>
  <si>
    <t>ZÁKLADY Z PROSTÉHO BETONU  C25/30 (B30)</t>
  </si>
  <si>
    <t>Příčné prahy z prostého betonu C25/30-XF3, 500x200mm včetně dopravy materiálu</t>
  </si>
  <si>
    <t>2*(2+2)*0,5*0,2=0,800 [A]</t>
  </si>
  <si>
    <t>45111</t>
  </si>
  <si>
    <t>PODKL A VÝPLŇ VRSTVY Z DÍLCŮ BETON</t>
  </si>
  <si>
    <t>Podkladní betonové prefabrikované podkladky z betonu C35/45-XF4 pod trouby, včetně dopravy materiálu</t>
  </si>
  <si>
    <t>2*(6ks*0,6*0,2*0,17)=0,245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</si>
  <si>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zkoušení a měření dílců a pod.).</t>
  </si>
  <si>
    <t>Podkladní betonové lože z betonu C25/30-XF3 pod kamennou dlažbu tl. 150mm včetně dopravy materiálu  
čelo o rozměru 2m*1,5m</t>
  </si>
  <si>
    <t>2*(1,5*2*0,15*2čela)=1,800 [A]</t>
  </si>
  <si>
    <t>451324</t>
  </si>
  <si>
    <t>PODKL A VÝPLŇ VRSTVY ZE ŽELEZOBET  C25/30 (B30)</t>
  </si>
  <si>
    <t>Základová deska - Beton C25/30 - XF3+XA2 + hutnění včetně dopravy materiálu  
Obetonování trub - Beton C25/30 - XF3+XA2 + hutnění včetně dopravy materiálu</t>
  </si>
  <si>
    <t>km 1,885 vlevo: 
0,3*8,00*1,16=2,784 [A] 
0,45*7,20=3,240 [B] 
km 2,130 vlevo: 
0,3*7,5*1,16=2,610 [C] 
0,45*6,7=3,015 [D] 
Celkem: A+B+C+D=11,649 [E]</t>
  </si>
  <si>
    <t>Základová deska - Betonářská výztuž B500B - KARI síť průměru 8mm, rozměr oka 100x100mm, včetně dopravy materiálu  
Obetonování trub - Betonářská výztuž B500B - KARI síť průměru 8mm, rozměr oka 100x100mm, včetně dopravy materiálu</t>
  </si>
  <si>
    <t>2*0,35=0,700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</si>
  <si>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 povrchovou antikorozní úpravu výztuže  
- separaci výztuže</t>
  </si>
  <si>
    <t>45152</t>
  </si>
  <si>
    <t>PODKLADNÍ A VÝPLŇOVÉ VRSTVY Z KAMENIVA DRCENÉHO</t>
  </si>
  <si>
    <t>Polštář ze štěrkodrti fr. 0/32mm, tl. 400mm + hutnění po vrstvách tl. 200mm, Id=0,90, 100% PS včetně dopravy materiálu</t>
  </si>
  <si>
    <t>km 1,885 vlevo: 
1,5*0,4*8,00=4,800 [A] 
km 2,130 vlevo: 
1,5*0,4*7,50=4,500 [B] 
Celkem: A+B=9,300 [C]</t>
  </si>
  <si>
    <t>Kamenná dlažba z lomového kamene tl. 250mm, šířka spáry 30 - 50mm, spáry zatřené stěrkou MC25 včetně dopravy materiálu</t>
  </si>
  <si>
    <t>2*(1,5m*2m*0,25m*2čela)=3,000 [A]</t>
  </si>
  <si>
    <t>626211</t>
  </si>
  <si>
    <t>REPROFILACE VODOROVNÝCH PLOCH SHORA SANAČNÍ MALTOU JEDNOVRST TL 10MM</t>
  </si>
  <si>
    <t>Sanace seříznutého čela železobetonové trouby ručně nanášenou sanační maltou, včetně dopravy materiálu</t>
  </si>
  <si>
    <t>2*(0,95m+0,63m+1m+0,63m)*0,08m=0,514 [A]</t>
  </si>
  <si>
    <t>Nátěr betonových povrchů Np+2xNa včetně dopravy materiálu</t>
  </si>
  <si>
    <t>km 1,885 vlevo: 
(0,7+0,26+0,17)*2*7,20=16,272 [A] 
km 2,130 vlevo: 
(0,7+0,26+0,17)*2*6,70=15,142 [B] 
Celkem: A+B=31,414 [C]</t>
  </si>
  <si>
    <t>Úprava seříznuté části ŽB hrdlové trouby antikorozním nátěrem</t>
  </si>
  <si>
    <t>82446</t>
  </si>
  <si>
    <t>POTRUBÍ Z TRUB ŽELEZOBETONOVÝCH DN 400MM</t>
  </si>
  <si>
    <t>Železobetonové prefabrikované hrdlové trouby DN=400mm  z betonu C35/45-XF4 + vytmelení spár trvale pružným tmelem včetně dopravy materiálu</t>
  </si>
  <si>
    <t>km 1,885 vlevo: 
8,00m=8,000 [A] 
km 2,130 vlevo: 
7,50m=7,500 [B] 
Celkem: A+B=15,500 [C]</t>
  </si>
  <si>
    <t>919142</t>
  </si>
  <si>
    <t>ŘEZÁNÍ ŽELEZOBETONOVÝCH KONSTRUKCÍ TL DO 100MM</t>
  </si>
  <si>
    <t>Seříznutí ŽB prefabrikovaných hrdlových trubek DN=400mm na vtoku i výtoku, včetně odvozu a likvidace vzniklého odpadu v režii zhotovitele</t>
  </si>
  <si>
    <t>2*(0,95m+0,63m+1m+0,63m)=6,420 [A]</t>
  </si>
  <si>
    <t>SO 191</t>
  </si>
  <si>
    <t>DIO - DOPRAVNĚ INŽENÝRSKÉ OPATŘENÍ - ZÁSADY ORGANIZACE VÝSTAVBY</t>
  </si>
  <si>
    <t>02710</t>
  </si>
  <si>
    <t>POMOC PRÁCE - ZAJIŠTĚNÍ, ZŘÍZENÍ, ODSTRANĚNÍ DOPRAVNÍHO ZNAČENÍ</t>
  </si>
  <si>
    <t>Realizace stavebních prací na objízdné trase:  
Přechodná úprava dopravního značení a objízdných tras, včetně údržby a úprav během stavebních prací v souladu s TP66 - II.vydání  "Zásady pro označování pracovních míst na PK" a s platnými předpisy pro navrhování DZ na PK, vč. vyhlášky č. 294/2015 Sb.  
Stávající svislé dopravní značky se pro potřeby PDZ zachovají a dle potřeby zakryjí, upraví nebo doplní. Přechodné SDZ (značky, směrovací desky, závory, semaforová souprava, světla) se umístí na nosičích a podkladních deskách včetně nutných přesunů dle jednotlivých fází (etap) výstavby, dodávky, montáže, demontáže, včetně všech potřebných povolení k uzavírce.  
Vše v režii zhotovitele.</t>
  </si>
  <si>
    <t>zahrnuje veškeré náklady spojené s objednatelem požadovanými zařízeními</t>
  </si>
  <si>
    <t>12922</t>
  </si>
  <si>
    <t>ČIŠTĚNÍ KRAJNIC OD NÁNOSU TL. DO 100MM</t>
  </si>
  <si>
    <t>seříznutí krajnice, z materiálu se vytvoří záložka pro zpevnění povrchu vozovky živičným recyklovaným materiálem  
zaměřeno na stavbě</t>
  </si>
  <si>
    <t>2*500*0,50=500,000 [A]</t>
  </si>
  <si>
    <t>- vodorovná a svislá doprava, přemístění, přeložení, manipulace s výkopkem</t>
  </si>
  <si>
    <t>VOZOVKOVÉ VRSTVY Z RECYKLOVANÉHO MATERIÁLU TL DO 100MM</t>
  </si>
  <si>
    <t>vyspravení propadlých okrajů vozovky  
zaměřeno na stavbě</t>
  </si>
  <si>
    <t>2*500m*0,50m=500,000 [A]</t>
  </si>
  <si>
    <t>572751</t>
  </si>
  <si>
    <t>VÝSPRAVA VÝTLUKŮ TRYSKOVOU METODOU</t>
  </si>
  <si>
    <t>1.očištění poškozeného povrchu vozovky vyfoukáním vzduchem pod tlakem  
2.postřik povrchu vozovky asfaltovým pojivem  
3.nanesení vrstvy kameniva obaleného pojivem  
4.posyp zastříknutého povrchu vozovky nebo nanesené asfaltové směsi kamenivem (podrcení)  
zaměřeno na stavbě</t>
  </si>
  <si>
    <t>10=10,000 [A]</t>
  </si>
  <si>
    <t>- dodání všech předepsaných materiálů v předepsaném množství  
- provedení dle předepsaného technologického předpisu  
- zřízení vrstvy bez rozlišení šířky  
- úpravu napojení, ukončení</t>
  </si>
  <si>
    <t>57791A</t>
  </si>
  <si>
    <t>VÝSPRAVA VÝTLUKŮ SMĚSÍ ACO (HMOTNOST)</t>
  </si>
  <si>
    <t>vyspravení výtluků vozovky asfaltovým betonem ACO 11 tl. vrstvy do 50 mm, spojovací nátěr z asf. emulze v množství 0,50 kg/m2, včetně odvozu a likvidace vybouraného materiálu v režii zhotovitele  
místa plošných úprav budou určena investorem  
zaměřeno na stavbě</t>
  </si>
  <si>
    <t>360=360,000 [A]</t>
  </si>
  <si>
    <t>- odfrézování nebo jiné odstranění poškozených vozovkových vrstev  
- zaříznutí hran  
- vyčištění  
- nátěr spojovací  
- dodání a výplň předepsanou zhutněnou balenou asfaltovou směsí  
- asfaltová zálivka</t>
  </si>
  <si>
    <t>577A2</t>
  </si>
  <si>
    <t>VÝSPRAVA TRHLIN ASFALTOVOU ZÁLIVKOU MODIFIK</t>
  </si>
  <si>
    <t>Konkrétní délky budou určeny na stavbě.  
- Vytvoření komůrky proříznutím drážky š. 10-20 mm dle šířky původní trhliny a hloubky 35 mm   
- Pročištění drážky  
- Opatření stěn adhezním penetračním nátěrem  
- Zalití trhliny (drážky) pružnou asfaltovou zálivkou modifik.  
zaměřeno na stavbě</t>
  </si>
  <si>
    <t>300=300,000 [A]</t>
  </si>
  <si>
    <t>- vyfrézování drážky šířky do 20mm hloubky do 40mm  
- vyčištění  
- nátěr  
- výplň předepsanou zálivkovou hmotou</t>
  </si>
  <si>
    <t>zaměřeno na stavbě</t>
  </si>
  <si>
    <t>12=12,000 [A]</t>
  </si>
  <si>
    <t>91400</t>
  </si>
  <si>
    <t>DOČASNÉ ZAKRYTÍ NEBO OTOČENÍ STÁVAJÍCÍCH DOPRAVNÍCH ZNAČEK</t>
  </si>
  <si>
    <t>zaměřeno na trase, Přechodné dopravní značení, detail 1,2,5  
viz přílohy č. E.1_Technicka_zprava_DIO, E.2.2_Situace_objizdnych_tras_2._etapa</t>
  </si>
  <si>
    <t>zahrnuje zakrytí dočasně neplatných svislých dopravních značek (nebo jejich částí) bez ohledu na způsob a na jejich velikost (zakrytí neprůhledným materiálem nebo otočení značky) a jeho následné odstranění</t>
  </si>
  <si>
    <t>914122</t>
  </si>
  <si>
    <t>DOPRAVNÍ ZNAČKY ZÁKLADNÍ VELIKOSTI OCELOVÉ FÓLIE TŘ 1 - MONTÁŽ S PŘEMÍSTĚNÍM</t>
  </si>
  <si>
    <t>Přechodné dopravní značení, detail 1- 16,  
IP10c=1 ks, IS 11b=26, IP 10a=2, B1=2, E13=4, B20a=3, C2b=1, C2c=1, IS 11c=9  
viz přílohy č. E.1_Technicka_zprava_DIO, E.2.2_Situace_objizdnych_tras_2._etapa</t>
  </si>
  <si>
    <t>1+26+2+2+4+3+1+1+9=49,000 [A]</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</si>
  <si>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</si>
  <si>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</si>
  <si>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</si>
  <si>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Přechodné dopravní značení, dle pol 914122</t>
  </si>
  <si>
    <t>49=49,000 [A]</t>
  </si>
  <si>
    <t>Položka zahrnuje odstranění, demontáž a odklizení materiálu s odvozem na předepsané místo</t>
  </si>
  <si>
    <t>914129</t>
  </si>
  <si>
    <t>DOPRAV ZNAČKY ZÁKLAD VEL OCEL FÓLIE TŘ 1 - NÁJEMNÉ</t>
  </si>
  <si>
    <t>KSDEN</t>
  </si>
  <si>
    <t>Přechodné dopravní značení, k pol. č. 914122,  nájem 80 dnů,</t>
  </si>
  <si>
    <t>49*80=3 920,000 [A]</t>
  </si>
  <si>
    <t>položka zahrnuje sazbu za pronájem dopravních značek a zařízení, počet jednotek je určen jako součin počtu značek a počtu dní použití</t>
  </si>
  <si>
    <t>914322</t>
  </si>
  <si>
    <t>DOPRAV ZNAČKY ZMENŠ VEL OCEL FÓLIE TŘ 1 - MONTÁŽ S PŘESUNEM</t>
  </si>
  <si>
    <t>Přechodné dopravní značení, detail 1,2,  
E3a=3, E7b=1,  
viz přílohy č. E.1_Technicka_zprava_DIO, E.2.2_Situace_objizdnych_tras_2._etapa</t>
  </si>
  <si>
    <t>3+1=4,000 [A]</t>
  </si>
  <si>
    <t>914323</t>
  </si>
  <si>
    <t>DOPRAV ZNAČKY ZMENŠ VEL OCEL FÓLIE TŘ 1 - DEMONTÁŽ</t>
  </si>
  <si>
    <t>k pol.č. 914322</t>
  </si>
  <si>
    <t>914329</t>
  </si>
  <si>
    <t>DOPRAV ZNAČKY ZMENŠ VEL OCEL FÓLIE TŘ 1 - NÁJEMNÉ</t>
  </si>
  <si>
    <t>Přechodné dopravní značení, dle pol 914322, nájem 80 dnů,</t>
  </si>
  <si>
    <t>4*80=320,000 [A]</t>
  </si>
  <si>
    <t>914422</t>
  </si>
  <si>
    <t>DOPRAVNÍ ZNAČKY 100X150CM OCELOVÉ FÓLIE TŘ 1 - MONTÁŽ S PŘEMÍSTĚNÍM</t>
  </si>
  <si>
    <t>Přechodné dopravní značení, detail 1,2,3,5,  
IS 11a=7,  
viz přílohy č. E.1_Technicka_zprava_DIO, E.2.2_Situace_objizdnych_tras_2._etapa</t>
  </si>
  <si>
    <t>3+1+2+1=7,000 [A]</t>
  </si>
  <si>
    <t>914423</t>
  </si>
  <si>
    <t>DOPRAVNÍ ZNAČKY 100X150CM OCELOVÉ FÓLIE TŘ 1 - DEMONTÁŽ</t>
  </si>
  <si>
    <t>k pol.č. 914422,</t>
  </si>
  <si>
    <t>7=7,000 [A]</t>
  </si>
  <si>
    <t>914429</t>
  </si>
  <si>
    <t>DOPRAV ZNAČ 100X150CM OCEL FÓLIE TŘ 1 - NÁJEMNÉ</t>
  </si>
  <si>
    <t>k pol.č. 914422, nájem 80 dnů,</t>
  </si>
  <si>
    <t>7*80=560,000 [A]</t>
  </si>
  <si>
    <t>914922</t>
  </si>
  <si>
    <t>SLOUPKY A STOJKY DZ Z OCEL TRUBEK DO PATKY MONTÁŽ S PŘESUNEM</t>
  </si>
  <si>
    <t>Přechodné dopravní značení, detail 1- 13,  
viz přílohy č. E.1_Technicka_zprava_DIO, E.2.2_Situace_objizdnych_tras_2._etapa</t>
  </si>
  <si>
    <t>45=45,000 [A]</t>
  </si>
  <si>
    <t>položka zahrnuje:  
- dopravu demontovaného zařízení z dočasné skládky  
- osazení a montáž zařízení na místě určeném projektem  
- nutnou opravu poškozených částí  
nezahrnuje dodávku sloupku, stojky a upevňovacího zařízení</t>
  </si>
  <si>
    <t>k pol.č. 914922</t>
  </si>
  <si>
    <t>914929</t>
  </si>
  <si>
    <t>SLOUPKY A STOJKY DZ Z OCEL TRUBEK DO PATKY NÁJEMNÉ</t>
  </si>
  <si>
    <t>k pol.č. 914922, nájemné 80 dnů</t>
  </si>
  <si>
    <t>45*80=3 600,000 [A]</t>
  </si>
  <si>
    <t>položka zahrnuje sazbu za pronájem dopravních značek a zařízení. Počet měrných jednotek se určí jako součin počtu sloupků a počtu dní použití</t>
  </si>
  <si>
    <t>916132</t>
  </si>
  <si>
    <t>DOPRAV SVĚTLO VÝSTRAŽ SOUPRAVA 5KS - MONTÁŽ S PŘESUNEM</t>
  </si>
  <si>
    <t>Přechodné dopravní značení, dopravní světlo S7, 1 kus=1souprava=5ks světel,  
Detail 2,3  
viz přílohy č. E.1_Technicka_zprava_DIO, E.2.2_Situace_objizdnych_tras_2._etapa</t>
  </si>
  <si>
    <t>1+1=2,000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</si>
  <si>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</si>
  <si>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15</t>
  </si>
  <si>
    <t>916133</t>
  </si>
  <si>
    <t>DOPRAV SVĚTLO VÝSTRAŽ SOUPRAVA 5KS - DEMONTÁŽ</t>
  </si>
  <si>
    <t>k pol.č. 916132</t>
  </si>
  <si>
    <t>Položka zahrnuje odstranění, demontáž a odklizení zařízení s odvozem na předepsané místo</t>
  </si>
  <si>
    <t>16</t>
  </si>
  <si>
    <t>916139</t>
  </si>
  <si>
    <t>DOPRAVNÍ SVĚTLO VÝSTRAŽNÉ SOUPRAVA 5 KUSŮ - NÁJEMNÉ</t>
  </si>
  <si>
    <t>Přechodné dopravní značení, dopravní světlo S7, nájem 80 dnů, k pol.č. 916132,</t>
  </si>
  <si>
    <t>2*80=160,000 [A]</t>
  </si>
  <si>
    <t>položka zahrnuje sazbu za pronájem zařízení. Počet měrných jednotek se určí jako součin počtu zařízení a počtu dní použití.</t>
  </si>
  <si>
    <t>17</t>
  </si>
  <si>
    <t>916152</t>
  </si>
  <si>
    <t>SEMAFOROVÁ PŘENOSNÁ SOUPRAVA - MONTÁŽ S PŘESUNEM</t>
  </si>
  <si>
    <t>pro zachování průjezdnosti křižovatky v km 0,845 po celou dobu výstavby</t>
  </si>
  <si>
    <t>18</t>
  </si>
  <si>
    <t>916153</t>
  </si>
  <si>
    <t>SEMAFOROVÁ PŘENOSNÁ SOUPRAVA - DEMONTÁŽ</t>
  </si>
  <si>
    <t>k pol.č. 916152</t>
  </si>
  <si>
    <t>19</t>
  </si>
  <si>
    <t>916159</t>
  </si>
  <si>
    <t>SEMAFOROVÁ PŘENOSNÁ SOUPRAVA - NÁJEMNÉ</t>
  </si>
  <si>
    <t>k pol.č. 916152, nájemné 80 dnů</t>
  </si>
  <si>
    <t>1*80=80,000 [A]</t>
  </si>
  <si>
    <t>20</t>
  </si>
  <si>
    <t>916312</t>
  </si>
  <si>
    <t>DOPRAVNÍ ZÁBRANY Z2 S FÓLIÍ TŘ 1 - MONTÁŽ S PŘESUNEM</t>
  </si>
  <si>
    <t>Přechodné dopravní značení, detail 2,3,  
Z2=2,  
viz přílohy č. E.1_Technicka_zprava_DIO, E.2.2_Situace_objizdnych_tras_2._etapa</t>
  </si>
  <si>
    <t>položka zahrnuje:  
- přemístění zařízení z dočasné skládky a jeho osazení a montáž na místě určeném projektem  
- údržbu po celou dobu trvání funkce, náhradu zničených nebo ztracených kusů, nutnou opravu poškozených částí</t>
  </si>
  <si>
    <t>21</t>
  </si>
  <si>
    <t>916313</t>
  </si>
  <si>
    <t>DOPRAVNÍ ZÁBRANY Z2 S FÓLIÍ TŘ 1 - DEMONTÁŽ</t>
  </si>
  <si>
    <t>Přechodné dopravní značení, k pol.č. 916312</t>
  </si>
  <si>
    <t>22</t>
  </si>
  <si>
    <t>916319</t>
  </si>
  <si>
    <t>DOPRAVNÍ ZÁBRANY Z2 - NÁJEMNÉ</t>
  </si>
  <si>
    <t>Přechodné dopravní značení, pronájem 80 dnů, k pol.č. 916312,</t>
  </si>
  <si>
    <t>23</t>
  </si>
  <si>
    <t>916712</t>
  </si>
  <si>
    <t>UPEVŇOVACÍ KONSTR - PODKLADNÍ DESKA POD 28KG - MONTÁŽ S PŘESUNEM</t>
  </si>
  <si>
    <t>Přechodné dopravní značení, detail 1- 13, ke sloupkům  
viz přílohy č. E.1_Technicka_zprava_DIO, E.2.2_Situace_objizdnych_tras_2._etapa</t>
  </si>
  <si>
    <t>24</t>
  </si>
  <si>
    <t>916713</t>
  </si>
  <si>
    <t>UPEVŇOVACÍ KONSTR - PODKLADNÍ DESKA POD 28KG - DEMONTÁŽ</t>
  </si>
  <si>
    <t>k pol.č. 916712</t>
  </si>
  <si>
    <t>25</t>
  </si>
  <si>
    <t>916719</t>
  </si>
  <si>
    <t>UPEVŇOVACÍ KONSTR - PODKLAD DESKA POD 28KG - NÁJEMNÉ</t>
  </si>
  <si>
    <t>k pol.č. 916712, 80 dnů</t>
  </si>
  <si>
    <t>26</t>
  </si>
  <si>
    <t>919111</t>
  </si>
  <si>
    <t>ŘEZÁNÍ ASFALTOVÉHO KRYTU VOZOVEK TL DO 50MM</t>
  </si>
  <si>
    <t>SO 801</t>
  </si>
  <si>
    <t>VEGETAČNÍ ÚPRAVY</t>
  </si>
  <si>
    <t>Zemina a kamení, viz pol.č. 11130, 12932</t>
  </si>
  <si>
    <t>"11130"  
4408*0,05*2,00=440,800 [A] 
"12932 (s výpočtem v 12273B.2)"  
670,80*2,00=1 341,600 [B] 
Celkem: A+B=1 782,400 [C]</t>
  </si>
  <si>
    <t>11130</t>
  </si>
  <si>
    <t>SEJMUTÍ DRNU</t>
  </si>
  <si>
    <t>průměrná tloušťka 5 cm, doprava na skládku viz pol.č. 12273B,  
zaměřeno na stavbě a acad, viz přílohy č. C.1.1 technická zpráva, B.2. situace stavby, C.1.4. vzorové příčné řezy, C.1.5 příčné řezy,</t>
  </si>
  <si>
    <t>konstrukce S3 [délka okrajů x prům. š.] 
(2*2204)*1,0=4 408,000 [A]</t>
  </si>
  <si>
    <t>včetně svislé a vodorovné dopravy v rámci odtěžení  a uložení na skládku</t>
  </si>
  <si>
    <t>doprava na skládku 32 km, k pol.č. 11130</t>
  </si>
  <si>
    <t>4408 m2*0,05 m*32 km=7 052,800 [A]</t>
  </si>
  <si>
    <t>doprava 32 km na skládku k pol.č. 12932</t>
  </si>
  <si>
    <t>z pol. č. 12932: 
2664 m*0,50 m3/m=1 332,000 [A] 
odečet pro rozprostření ornice pol. č.18232: 
-4408*0,15=- 661,200 [B] 
K odvozu:  
A+B=670,800 [C] 
C*32 km=21 465,600 [D]</t>
  </si>
  <si>
    <t>12932</t>
  </si>
  <si>
    <t>ČIŠTĚNÍ PŘÍKOPŮ OD NÁNOSU DO 0,5M3/M</t>
  </si>
  <si>
    <t>Vyprofilování na trojúhelníkový tvar příkopu.  
Částečný odvoz na skládku viz pol.č. 12273B.2, ostatní materiál se užije v pol. č. 18232  
zaměřeno na stavbě a acad, viz přílohy č. C.1.1 technická zpráva, B.2. situace stavby, C.1.4. vzorové příčné řezy, C.1.5 příčné řezy,</t>
  </si>
  <si>
    <t>km 0,820 - km 2,420 vlevo: 1600=1 600,000 [A] 
km 2,540 - km 3,024 vlevo: 484=484,000 [B] 
km 1,880 - km 2,460 vpravo: 580=580,000 [C] 
Celkem: A+B+C=2 664,000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</si>
  <si>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</si>
  <si>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18210</t>
  </si>
  <si>
    <t>ÚPRAVA POVRCHŮ SROVNÁNÍM ÚZEMÍ</t>
  </si>
  <si>
    <t>svahování v místech, kde nebude příkopa  
zaměřeno na stavbě a acad, viz přílohy č. C.1.1 technická zpráva, B.2. situace stavby, C.1.4. vzorové příčné řezy, C.1.5 příčné řezy,</t>
  </si>
  <si>
    <t>km 2,420 - km 2,540 vlevo: 120=120,000 [A] 
km 0,920 - km 1,880 vpravo: 960=960,000 [B] 
km 2,460 - km 3,024 vpravo: 564=564,000 [C] 
Celkem: (A+B+C)*0,15=246,600 [D]</t>
  </si>
  <si>
    <t>položka zahrnuje srovnání výškových rozdílů terénu</t>
  </si>
  <si>
    <t>18232</t>
  </si>
  <si>
    <t>ROZPROSTŘENÍ ORNICE V ROVINĚ V TL DO 0,15M</t>
  </si>
  <si>
    <t>Tl. vrstvy ornice 0,15 m. Využije se část materiálu - ornice ze stavby pol.č. 12932, zbytek se odveze a uloží na skládku  
zaměřeno na stavbě a acad, viz přílohy č. C.1.1 technická zpráva, B.2. situace stavby, C.1.4. vzorové příčné řezy, C.1.5 příčné řezy,</t>
  </si>
  <si>
    <t>2*2204*1,00=4 408,000 [A]</t>
  </si>
  <si>
    <t>položka zahrnuje:  
nutné přemístění ornice z dočasných skládek   
rozprostření ornice v předepsané tloušťce v rovině a ve svahu do 1:5</t>
  </si>
  <si>
    <t>18241</t>
  </si>
  <si>
    <t>ZALOŽENÍ TRÁVNÍKU RUČNÍM VÝSEVEM</t>
  </si>
  <si>
    <t>(2*2204)*1,0=4 408,000 [A]</t>
  </si>
  <si>
    <t>Zahrnuje dodání předepsané travní směsi, její výsev na ornici, zalévání, první pokosení, to vše bez ohledu na sklon terénu</t>
  </si>
  <si>
    <t>18481</t>
  </si>
  <si>
    <t>OCHRANA STROMŮ BEDNĚNÍM</t>
  </si>
  <si>
    <t>[prům. obvod bednění x min. výška]: 20*3,1*2=124,000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</si>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</sst>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0" fontId="3" fillId="0" borderId="1" xfId="0" applyFont="1" applyBorder="1" applyAlignment="1">
      <alignment horizontal="left"/>
    </xf>
    <xf numFmtId="177" fontId="3" fillId="0" borderId="1" xfId="0" applyNumberFormat="1" applyFont="1" applyBorder="1" applyAlignment="1">
      <alignment horizontal="right"/>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sharedStrings" Target="sharedStrings.xml" /><Relationship Id="rId1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SUM(C10:C20)</f>
      </c>
      <c s="1"/>
      <c s="1"/>
    </row>
    <row r="7" spans="1:5" ht="12.75" customHeight="1">
      <c r="A7" s="1"/>
      <c s="4" t="s">
        <v>4</v>
      </c>
      <c s="7">
        <f>SUM(E10:E20)</f>
      </c>
      <c s="1"/>
      <c s="1"/>
    </row>
    <row r="8" spans="1:5" ht="12.75" customHeight="1">
      <c r="A8" s="6"/>
      <c s="6"/>
      <c s="6"/>
      <c s="6"/>
      <c s="6"/>
    </row>
    <row r="9" spans="1:5" ht="12.75" customHeight="1">
      <c r="A9" s="5" t="s">
        <v>5</v>
      </c>
      <c s="5" t="s">
        <v>6</v>
      </c>
      <c s="5" t="s">
        <v>7</v>
      </c>
      <c s="5" t="s">
        <v>8</v>
      </c>
      <c s="5" t="s">
        <v>9</v>
      </c>
    </row>
    <row r="10" spans="1:5" ht="12.75" customHeight="1">
      <c r="A10" s="19" t="s">
        <v>27</v>
      </c>
      <c s="19" t="s">
        <v>28</v>
      </c>
      <c s="20">
        <f>'SO 000_Ostatní'!I3</f>
      </c>
      <c s="20">
        <f>'SO 000_Ostatní'!O2</f>
      </c>
      <c s="20">
        <f>C10+D10</f>
      </c>
    </row>
    <row r="11" spans="1:5" ht="12.75" customHeight="1">
      <c r="A11" s="19" t="s">
        <v>73</v>
      </c>
      <c s="19" t="s">
        <v>28</v>
      </c>
      <c s="20">
        <f>'SO 000_Vedlejší'!I3</f>
      </c>
      <c s="20">
        <f>'SO 000_Vedlejší'!O2</f>
      </c>
      <c s="20">
        <f>C11+D11</f>
      </c>
    </row>
    <row r="12" spans="1:5" ht="12.75" customHeight="1">
      <c r="A12" s="19" t="s">
        <v>99</v>
      </c>
      <c s="19" t="s">
        <v>100</v>
      </c>
      <c s="20">
        <f>'SO 101_01'!I3</f>
      </c>
      <c s="20">
        <f>'SO 101_01'!O2</f>
      </c>
      <c s="20">
        <f>C12+D12</f>
      </c>
    </row>
    <row r="13" spans="1:5" ht="12.75" customHeight="1">
      <c r="A13" s="19" t="s">
        <v>303</v>
      </c>
      <c s="19" t="s">
        <v>304</v>
      </c>
      <c s="20">
        <f>'SO 101_02'!I3</f>
      </c>
      <c s="20">
        <f>'SO 101_02'!O2</f>
      </c>
      <c s="20">
        <f>C13+D13</f>
      </c>
    </row>
    <row r="14" spans="1:5" ht="12.75" customHeight="1">
      <c r="A14" s="19" t="s">
        <v>454</v>
      </c>
      <c s="19" t="s">
        <v>455</v>
      </c>
      <c s="20">
        <f>'SO 101_03'!I3</f>
      </c>
      <c s="20">
        <f>'SO 101_03'!O2</f>
      </c>
      <c s="20">
        <f>C14+D14</f>
      </c>
    </row>
    <row r="15" spans="1:5" ht="12.75" customHeight="1">
      <c r="A15" s="19" t="s">
        <v>456</v>
      </c>
      <c s="19" t="s">
        <v>457</v>
      </c>
      <c s="20">
        <f>'SO 101_04'!I3</f>
      </c>
      <c s="20">
        <f>'SO 101_04'!O2</f>
      </c>
      <c s="20">
        <f>C15+D15</f>
      </c>
    </row>
    <row r="16" spans="1:5" ht="12.75" customHeight="1">
      <c r="A16" s="19" t="s">
        <v>99</v>
      </c>
      <c s="19" t="s">
        <v>460</v>
      </c>
      <c s="20">
        <f>'SO 102_01'!I3</f>
      </c>
      <c s="20">
        <f>'SO 102_01'!O2</f>
      </c>
      <c s="20">
        <f>C16+D16</f>
      </c>
    </row>
    <row r="17" spans="1:5" ht="12.75" customHeight="1">
      <c r="A17" s="19" t="s">
        <v>303</v>
      </c>
      <c s="19" t="s">
        <v>513</v>
      </c>
      <c s="20">
        <f>'SO 102_02'!I3</f>
      </c>
      <c s="20">
        <f>'SO 102_02'!O2</f>
      </c>
      <c s="20">
        <f>C17+D17</f>
      </c>
    </row>
    <row r="18" spans="1:5" ht="12.75" customHeight="1">
      <c r="A18" s="19" t="s">
        <v>454</v>
      </c>
      <c s="19" t="s">
        <v>563</v>
      </c>
      <c s="20">
        <f>'SO 102_03'!I3</f>
      </c>
      <c s="20">
        <f>'SO 102_03'!O2</f>
      </c>
      <c s="20">
        <f>C18+D18</f>
      </c>
    </row>
    <row r="19" spans="1:5" ht="12.75" customHeight="1">
      <c r="A19" s="43" t="s">
        <v>622</v>
      </c>
      <c s="43" t="s">
        <v>623</v>
      </c>
      <c s="44">
        <f>'SO 191'!I3</f>
      </c>
      <c s="44">
        <f>'SO 191'!O2</f>
      </c>
      <c s="44">
        <f>C19+D19</f>
      </c>
    </row>
    <row r="20" spans="1:5" ht="12.75" customHeight="1">
      <c r="A20" s="43" t="s">
        <v>764</v>
      </c>
      <c s="43" t="s">
        <v>765</v>
      </c>
      <c s="44">
        <f>'SO 801'!I3</f>
      </c>
      <c s="44">
        <f>'SO 801'!O2</f>
      </c>
      <c s="44">
        <f>C20+D20</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0+O9+O14+O39+O44+O69+O74+O83+O88</f>
      </c>
      <c t="s">
        <v>25</v>
      </c>
    </row>
    <row r="3" spans="1:16" ht="15" customHeight="1">
      <c r="A3" t="s">
        <v>11</v>
      </c>
      <c s="12" t="s">
        <v>13</v>
      </c>
      <c s="13" t="s">
        <v>14</v>
      </c>
      <c s="1"/>
      <c s="14" t="s">
        <v>15</v>
      </c>
      <c s="1"/>
      <c s="9"/>
      <c s="8" t="s">
        <v>454</v>
      </c>
      <c s="39">
        <f>0+I9+I14+I39+I44+I69+I74+I83+I88</f>
      </c>
      <c r="O3" t="s">
        <v>22</v>
      </c>
      <c t="s">
        <v>26</v>
      </c>
    </row>
    <row r="4" spans="1:16" ht="15" customHeight="1">
      <c r="A4" t="s">
        <v>16</v>
      </c>
      <c s="12" t="s">
        <v>17</v>
      </c>
      <c s="13" t="s">
        <v>458</v>
      </c>
      <c s="1"/>
      <c s="14" t="s">
        <v>459</v>
      </c>
      <c s="1"/>
      <c s="1"/>
      <c s="11"/>
      <c s="11"/>
      <c r="O4" t="s">
        <v>23</v>
      </c>
      <c t="s">
        <v>26</v>
      </c>
    </row>
    <row r="5" spans="1:16" ht="12.75" customHeight="1">
      <c r="A5" t="s">
        <v>20</v>
      </c>
      <c s="16" t="s">
        <v>21</v>
      </c>
      <c s="17" t="s">
        <v>454</v>
      </c>
      <c s="6"/>
      <c s="18" t="s">
        <v>563</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f>
      </c>
      <c>
        <f>0+O10</f>
      </c>
    </row>
    <row r="10" spans="1:16" ht="12.75">
      <c r="A10" s="24" t="s">
        <v>48</v>
      </c>
      <c s="29" t="s">
        <v>32</v>
      </c>
      <c s="29" t="s">
        <v>101</v>
      </c>
      <c s="24" t="s">
        <v>50</v>
      </c>
      <c s="30" t="s">
        <v>102</v>
      </c>
      <c s="31" t="s">
        <v>103</v>
      </c>
      <c s="32">
        <v>85.32</v>
      </c>
      <c s="33">
        <v>0</v>
      </c>
      <c s="34">
        <f>ROUND(ROUND(H10,2)*ROUND(G10,3),2)</f>
      </c>
      <c r="O10">
        <f>(I10*21)/100</f>
      </c>
      <c t="s">
        <v>26</v>
      </c>
    </row>
    <row r="11" spans="1:5" ht="12.75">
      <c r="A11" s="35" t="s">
        <v>53</v>
      </c>
      <c r="E11" s="36" t="s">
        <v>564</v>
      </c>
    </row>
    <row r="12" spans="1:5" ht="12.75">
      <c r="A12" s="37" t="s">
        <v>55</v>
      </c>
      <c r="E12" s="38" t="s">
        <v>565</v>
      </c>
    </row>
    <row r="13" spans="1:5" ht="25.5">
      <c r="A13" t="s">
        <v>57</v>
      </c>
      <c r="E13" s="36" t="s">
        <v>106</v>
      </c>
    </row>
    <row r="14" spans="1:18" ht="12.75" customHeight="1">
      <c r="A14" s="6" t="s">
        <v>46</v>
      </c>
      <c s="6"/>
      <c s="41" t="s">
        <v>32</v>
      </c>
      <c s="6"/>
      <c s="27" t="s">
        <v>109</v>
      </c>
      <c s="6"/>
      <c s="6"/>
      <c s="6"/>
      <c s="42">
        <f>0+Q14</f>
      </c>
      <c r="O14">
        <f>0+R14</f>
      </c>
      <c r="Q14">
        <f>0+I15+I19+I23+I27+I31+I35</f>
      </c>
      <c>
        <f>0+O15+O19+O23+O27+O31+O35</f>
      </c>
    </row>
    <row r="15" spans="1:16" ht="12.75">
      <c r="A15" s="24" t="s">
        <v>48</v>
      </c>
      <c s="29" t="s">
        <v>32</v>
      </c>
      <c s="29" t="s">
        <v>309</v>
      </c>
      <c s="24" t="s">
        <v>50</v>
      </c>
      <c s="30" t="s">
        <v>310</v>
      </c>
      <c s="31" t="s">
        <v>311</v>
      </c>
      <c s="32">
        <v>336</v>
      </c>
      <c s="33">
        <v>0</v>
      </c>
      <c s="34">
        <f>ROUND(ROUND(H15,2)*ROUND(G15,3),2)</f>
      </c>
      <c r="O15">
        <f>(I15*21)/100</f>
      </c>
      <c t="s">
        <v>26</v>
      </c>
    </row>
    <row r="16" spans="1:5" ht="12.75">
      <c r="A16" s="35" t="s">
        <v>53</v>
      </c>
      <c r="E16" s="36" t="s">
        <v>566</v>
      </c>
    </row>
    <row r="17" spans="1:5" ht="12.75">
      <c r="A17" s="37" t="s">
        <v>55</v>
      </c>
      <c r="E17" s="38" t="s">
        <v>567</v>
      </c>
    </row>
    <row r="18" spans="1:5" ht="38.25">
      <c r="A18" t="s">
        <v>57</v>
      </c>
      <c r="E18" s="36" t="s">
        <v>314</v>
      </c>
    </row>
    <row r="19" spans="1:16" ht="12.75">
      <c r="A19" s="24" t="s">
        <v>48</v>
      </c>
      <c s="29" t="s">
        <v>26</v>
      </c>
      <c s="29" t="s">
        <v>568</v>
      </c>
      <c s="24" t="s">
        <v>50</v>
      </c>
      <c s="30" t="s">
        <v>569</v>
      </c>
      <c s="31" t="s">
        <v>112</v>
      </c>
      <c s="32">
        <v>42.66</v>
      </c>
      <c s="33">
        <v>0</v>
      </c>
      <c s="34">
        <f>ROUND(ROUND(H19,2)*ROUND(G19,3),2)</f>
      </c>
      <c r="O19">
        <f>(I19*21)/100</f>
      </c>
      <c t="s">
        <v>26</v>
      </c>
    </row>
    <row r="20" spans="1:5" ht="25.5">
      <c r="A20" s="35" t="s">
        <v>53</v>
      </c>
      <c r="E20" s="36" t="s">
        <v>570</v>
      </c>
    </row>
    <row r="21" spans="1:5" ht="51">
      <c r="A21" s="37" t="s">
        <v>55</v>
      </c>
      <c r="E21" s="38" t="s">
        <v>571</v>
      </c>
    </row>
    <row r="22" spans="1:5" ht="318.75">
      <c r="A22" t="s">
        <v>57</v>
      </c>
      <c r="E22" s="36" t="s">
        <v>319</v>
      </c>
    </row>
    <row r="23" spans="1:16" ht="12.75">
      <c r="A23" s="24" t="s">
        <v>48</v>
      </c>
      <c s="29" t="s">
        <v>25</v>
      </c>
      <c s="29" t="s">
        <v>572</v>
      </c>
      <c s="24" t="s">
        <v>50</v>
      </c>
      <c s="30" t="s">
        <v>321</v>
      </c>
      <c s="31" t="s">
        <v>112</v>
      </c>
      <c s="32">
        <v>511.92</v>
      </c>
      <c s="33">
        <v>0</v>
      </c>
      <c s="34">
        <f>ROUND(ROUND(H23,2)*ROUND(G23,3),2)</f>
      </c>
      <c r="O23">
        <f>(I23*21)/100</f>
      </c>
      <c t="s">
        <v>26</v>
      </c>
    </row>
    <row r="24" spans="1:5" ht="25.5">
      <c r="A24" s="35" t="s">
        <v>53</v>
      </c>
      <c r="E24" s="36" t="s">
        <v>573</v>
      </c>
    </row>
    <row r="25" spans="1:5" ht="12.75">
      <c r="A25" s="37" t="s">
        <v>55</v>
      </c>
      <c r="E25" s="38" t="s">
        <v>574</v>
      </c>
    </row>
    <row r="26" spans="1:5" ht="25.5">
      <c r="A26" t="s">
        <v>57</v>
      </c>
      <c r="E26" s="36" t="s">
        <v>324</v>
      </c>
    </row>
    <row r="27" spans="1:16" ht="12.75">
      <c r="A27" s="24" t="s">
        <v>48</v>
      </c>
      <c s="29" t="s">
        <v>36</v>
      </c>
      <c s="29" t="s">
        <v>166</v>
      </c>
      <c s="24" t="s">
        <v>50</v>
      </c>
      <c s="30" t="s">
        <v>167</v>
      </c>
      <c s="31" t="s">
        <v>112</v>
      </c>
      <c s="32">
        <v>42.66</v>
      </c>
      <c s="33">
        <v>0</v>
      </c>
      <c s="34">
        <f>ROUND(ROUND(H27,2)*ROUND(G27,3),2)</f>
      </c>
      <c r="O27">
        <f>(I27*21)/100</f>
      </c>
      <c t="s">
        <v>26</v>
      </c>
    </row>
    <row r="28" spans="1:5" ht="12.75">
      <c r="A28" s="35" t="s">
        <v>53</v>
      </c>
      <c r="E28" s="36" t="s">
        <v>575</v>
      </c>
    </row>
    <row r="29" spans="1:5" ht="12.75">
      <c r="A29" s="37" t="s">
        <v>55</v>
      </c>
      <c r="E29" s="38" t="s">
        <v>576</v>
      </c>
    </row>
    <row r="30" spans="1:5" ht="191.25">
      <c r="A30" t="s">
        <v>57</v>
      </c>
      <c r="E30" s="36" t="s">
        <v>170</v>
      </c>
    </row>
    <row r="31" spans="1:16" ht="12.75">
      <c r="A31" s="24" t="s">
        <v>48</v>
      </c>
      <c s="29" t="s">
        <v>38</v>
      </c>
      <c s="29" t="s">
        <v>577</v>
      </c>
      <c s="24" t="s">
        <v>50</v>
      </c>
      <c s="30" t="s">
        <v>578</v>
      </c>
      <c s="31" t="s">
        <v>112</v>
      </c>
      <c s="32">
        <v>23.085</v>
      </c>
      <c s="33">
        <v>0</v>
      </c>
      <c s="34">
        <f>ROUND(ROUND(H31,2)*ROUND(G31,3),2)</f>
      </c>
      <c r="O31">
        <f>(I31*21)/100</f>
      </c>
      <c t="s">
        <v>26</v>
      </c>
    </row>
    <row r="32" spans="1:5" ht="25.5">
      <c r="A32" s="35" t="s">
        <v>53</v>
      </c>
      <c r="E32" s="36" t="s">
        <v>579</v>
      </c>
    </row>
    <row r="33" spans="1:5" ht="51">
      <c r="A33" s="37" t="s">
        <v>55</v>
      </c>
      <c r="E33" s="38" t="s">
        <v>580</v>
      </c>
    </row>
    <row r="34" spans="1:5" ht="267.75">
      <c r="A34" t="s">
        <v>57</v>
      </c>
      <c r="E34" s="36" t="s">
        <v>581</v>
      </c>
    </row>
    <row r="35" spans="1:16" ht="12.75">
      <c r="A35" s="24" t="s">
        <v>48</v>
      </c>
      <c s="29" t="s">
        <v>40</v>
      </c>
      <c s="29" t="s">
        <v>178</v>
      </c>
      <c s="24" t="s">
        <v>50</v>
      </c>
      <c s="30" t="s">
        <v>179</v>
      </c>
      <c s="31" t="s">
        <v>180</v>
      </c>
      <c s="32">
        <v>17.98</v>
      </c>
      <c s="33">
        <v>0</v>
      </c>
      <c s="34">
        <f>ROUND(ROUND(H35,2)*ROUND(G35,3),2)</f>
      </c>
      <c r="O35">
        <f>(I35*21)/100</f>
      </c>
      <c t="s">
        <v>26</v>
      </c>
    </row>
    <row r="36" spans="1:5" ht="12.75">
      <c r="A36" s="35" t="s">
        <v>53</v>
      </c>
      <c r="E36" s="36" t="s">
        <v>582</v>
      </c>
    </row>
    <row r="37" spans="1:5" ht="51">
      <c r="A37" s="37" t="s">
        <v>55</v>
      </c>
      <c r="E37" s="38" t="s">
        <v>583</v>
      </c>
    </row>
    <row r="38" spans="1:5" ht="25.5">
      <c r="A38" t="s">
        <v>57</v>
      </c>
      <c r="E38" s="36" t="s">
        <v>182</v>
      </c>
    </row>
    <row r="39" spans="1:18" ht="12.75" customHeight="1">
      <c r="A39" s="6" t="s">
        <v>46</v>
      </c>
      <c s="6"/>
      <c s="41" t="s">
        <v>26</v>
      </c>
      <c s="6"/>
      <c s="27" t="s">
        <v>183</v>
      </c>
      <c s="6"/>
      <c s="6"/>
      <c s="6"/>
      <c s="42">
        <f>0+Q39</f>
      </c>
      <c r="O39">
        <f>0+R39</f>
      </c>
      <c r="Q39">
        <f>0+I40</f>
      </c>
      <c>
        <f>0+O40</f>
      </c>
    </row>
    <row r="40" spans="1:16" ht="12.75">
      <c r="A40" s="24" t="s">
        <v>48</v>
      </c>
      <c s="29" t="s">
        <v>32</v>
      </c>
      <c s="29" t="s">
        <v>342</v>
      </c>
      <c s="24" t="s">
        <v>50</v>
      </c>
      <c s="30" t="s">
        <v>584</v>
      </c>
      <c s="31" t="s">
        <v>112</v>
      </c>
      <c s="32">
        <v>0.8</v>
      </c>
      <c s="33">
        <v>0</v>
      </c>
      <c s="34">
        <f>ROUND(ROUND(H40,2)*ROUND(G40,3),2)</f>
      </c>
      <c r="O40">
        <f>(I40*21)/100</f>
      </c>
      <c t="s">
        <v>26</v>
      </c>
    </row>
    <row r="41" spans="1:5" ht="12.75">
      <c r="A41" s="35" t="s">
        <v>53</v>
      </c>
      <c r="E41" s="36" t="s">
        <v>585</v>
      </c>
    </row>
    <row r="42" spans="1:5" ht="12.75">
      <c r="A42" s="37" t="s">
        <v>55</v>
      </c>
      <c r="E42" s="38" t="s">
        <v>586</v>
      </c>
    </row>
    <row r="43" spans="1:5" ht="357">
      <c r="A43" t="s">
        <v>57</v>
      </c>
      <c r="E43" s="36" t="s">
        <v>346</v>
      </c>
    </row>
    <row r="44" spans="1:18" ht="12.75" customHeight="1">
      <c r="A44" s="6" t="s">
        <v>46</v>
      </c>
      <c s="6"/>
      <c s="41" t="s">
        <v>36</v>
      </c>
      <c s="6"/>
      <c s="27" t="s">
        <v>356</v>
      </c>
      <c s="6"/>
      <c s="6"/>
      <c s="6"/>
      <c s="42">
        <f>0+Q44</f>
      </c>
      <c r="O44">
        <f>0+R44</f>
      </c>
      <c r="Q44">
        <f>0+I45+I49+I53+I57+I61+I65</f>
      </c>
      <c>
        <f>0+O45+O49+O53+O57+O61+O65</f>
      </c>
    </row>
    <row r="45" spans="1:16" ht="12.75">
      <c r="A45" s="24" t="s">
        <v>48</v>
      </c>
      <c s="29" t="s">
        <v>32</v>
      </c>
      <c s="29" t="s">
        <v>587</v>
      </c>
      <c s="24" t="s">
        <v>50</v>
      </c>
      <c s="30" t="s">
        <v>588</v>
      </c>
      <c s="31" t="s">
        <v>112</v>
      </c>
      <c s="32">
        <v>0.245</v>
      </c>
      <c s="33">
        <v>0</v>
      </c>
      <c s="34">
        <f>ROUND(ROUND(H45,2)*ROUND(G45,3),2)</f>
      </c>
      <c r="O45">
        <f>(I45*21)/100</f>
      </c>
      <c t="s">
        <v>26</v>
      </c>
    </row>
    <row r="46" spans="1:5" ht="25.5">
      <c r="A46" s="35" t="s">
        <v>53</v>
      </c>
      <c r="E46" s="36" t="s">
        <v>589</v>
      </c>
    </row>
    <row r="47" spans="1:5" ht="12.75">
      <c r="A47" s="37" t="s">
        <v>55</v>
      </c>
      <c r="E47" s="38" t="s">
        <v>590</v>
      </c>
    </row>
    <row r="48" spans="1:5" ht="216.75">
      <c r="A48" t="s">
        <v>57</v>
      </c>
      <c r="E48" s="36" t="s">
        <v>591</v>
      </c>
    </row>
    <row r="49" spans="1:16" ht="12.75">
      <c r="A49" s="24" t="s">
        <v>48</v>
      </c>
      <c s="29" t="s">
        <v>26</v>
      </c>
      <c s="29" t="s">
        <v>362</v>
      </c>
      <c s="24" t="s">
        <v>50</v>
      </c>
      <c s="30" t="s">
        <v>363</v>
      </c>
      <c s="31" t="s">
        <v>112</v>
      </c>
      <c s="32">
        <v>1.8</v>
      </c>
      <c s="33">
        <v>0</v>
      </c>
      <c s="34">
        <f>ROUND(ROUND(H49,2)*ROUND(G49,3),2)</f>
      </c>
      <c r="O49">
        <f>(I49*21)/100</f>
      </c>
      <c t="s">
        <v>26</v>
      </c>
    </row>
    <row r="50" spans="1:5" ht="38.25">
      <c r="A50" s="35" t="s">
        <v>53</v>
      </c>
      <c r="E50" s="36" t="s">
        <v>592</v>
      </c>
    </row>
    <row r="51" spans="1:5" ht="12.75">
      <c r="A51" s="37" t="s">
        <v>55</v>
      </c>
      <c r="E51" s="38" t="s">
        <v>593</v>
      </c>
    </row>
    <row r="52" spans="1:5" ht="357">
      <c r="A52" t="s">
        <v>57</v>
      </c>
      <c r="E52" s="36" t="s">
        <v>346</v>
      </c>
    </row>
    <row r="53" spans="1:16" ht="12.75">
      <c r="A53" s="24" t="s">
        <v>48</v>
      </c>
      <c s="29" t="s">
        <v>25</v>
      </c>
      <c s="29" t="s">
        <v>594</v>
      </c>
      <c s="24" t="s">
        <v>50</v>
      </c>
      <c s="30" t="s">
        <v>595</v>
      </c>
      <c s="31" t="s">
        <v>112</v>
      </c>
      <c s="32">
        <v>11.649</v>
      </c>
      <c s="33">
        <v>0</v>
      </c>
      <c s="34">
        <f>ROUND(ROUND(H53,2)*ROUND(G53,3),2)</f>
      </c>
      <c r="O53">
        <f>(I53*21)/100</f>
      </c>
      <c t="s">
        <v>26</v>
      </c>
    </row>
    <row r="54" spans="1:5" ht="25.5">
      <c r="A54" s="35" t="s">
        <v>53</v>
      </c>
      <c r="E54" s="36" t="s">
        <v>596</v>
      </c>
    </row>
    <row r="55" spans="1:5" ht="114.75">
      <c r="A55" s="37" t="s">
        <v>55</v>
      </c>
      <c r="E55" s="38" t="s">
        <v>597</v>
      </c>
    </row>
    <row r="56" spans="1:5" ht="357">
      <c r="A56" t="s">
        <v>57</v>
      </c>
      <c r="E56" s="36" t="s">
        <v>346</v>
      </c>
    </row>
    <row r="57" spans="1:16" ht="12.75">
      <c r="A57" s="24" t="s">
        <v>48</v>
      </c>
      <c s="29" t="s">
        <v>36</v>
      </c>
      <c s="29" t="s">
        <v>366</v>
      </c>
      <c s="24" t="s">
        <v>50</v>
      </c>
      <c s="30" t="s">
        <v>367</v>
      </c>
      <c s="31" t="s">
        <v>103</v>
      </c>
      <c s="32">
        <v>0.7</v>
      </c>
      <c s="33">
        <v>0</v>
      </c>
      <c s="34">
        <f>ROUND(ROUND(H57,2)*ROUND(G57,3),2)</f>
      </c>
      <c r="O57">
        <f>(I57*21)/100</f>
      </c>
      <c t="s">
        <v>26</v>
      </c>
    </row>
    <row r="58" spans="1:5" ht="51">
      <c r="A58" s="35" t="s">
        <v>53</v>
      </c>
      <c r="E58" s="36" t="s">
        <v>598</v>
      </c>
    </row>
    <row r="59" spans="1:5" ht="12.75">
      <c r="A59" s="37" t="s">
        <v>55</v>
      </c>
      <c r="E59" s="38" t="s">
        <v>599</v>
      </c>
    </row>
    <row r="60" spans="1:5" ht="178.5">
      <c r="A60" t="s">
        <v>57</v>
      </c>
      <c r="E60" s="36" t="s">
        <v>600</v>
      </c>
    </row>
    <row r="61" spans="1:16" ht="12.75">
      <c r="A61" s="24" t="s">
        <v>48</v>
      </c>
      <c s="29" t="s">
        <v>38</v>
      </c>
      <c s="29" t="s">
        <v>601</v>
      </c>
      <c s="24" t="s">
        <v>50</v>
      </c>
      <c s="30" t="s">
        <v>602</v>
      </c>
      <c s="31" t="s">
        <v>112</v>
      </c>
      <c s="32">
        <v>9.3</v>
      </c>
      <c s="33">
        <v>0</v>
      </c>
      <c s="34">
        <f>ROUND(ROUND(H61,2)*ROUND(G61,3),2)</f>
      </c>
      <c r="O61">
        <f>(I61*21)/100</f>
      </c>
      <c t="s">
        <v>26</v>
      </c>
    </row>
    <row r="62" spans="1:5" ht="25.5">
      <c r="A62" s="35" t="s">
        <v>53</v>
      </c>
      <c r="E62" s="36" t="s">
        <v>603</v>
      </c>
    </row>
    <row r="63" spans="1:5" ht="89.25">
      <c r="A63" s="37" t="s">
        <v>55</v>
      </c>
      <c r="E63" s="38" t="s">
        <v>604</v>
      </c>
    </row>
    <row r="64" spans="1:5" ht="38.25">
      <c r="A64" t="s">
        <v>57</v>
      </c>
      <c r="E64" s="36" t="s">
        <v>187</v>
      </c>
    </row>
    <row r="65" spans="1:16" ht="12.75">
      <c r="A65" s="24" t="s">
        <v>48</v>
      </c>
      <c s="29" t="s">
        <v>40</v>
      </c>
      <c s="29" t="s">
        <v>375</v>
      </c>
      <c s="24" t="s">
        <v>50</v>
      </c>
      <c s="30" t="s">
        <v>376</v>
      </c>
      <c s="31" t="s">
        <v>112</v>
      </c>
      <c s="32">
        <v>3</v>
      </c>
      <c s="33">
        <v>0</v>
      </c>
      <c s="34">
        <f>ROUND(ROUND(H65,2)*ROUND(G65,3),2)</f>
      </c>
      <c r="O65">
        <f>(I65*21)/100</f>
      </c>
      <c t="s">
        <v>26</v>
      </c>
    </row>
    <row r="66" spans="1:5" ht="25.5">
      <c r="A66" s="35" t="s">
        <v>53</v>
      </c>
      <c r="E66" s="36" t="s">
        <v>605</v>
      </c>
    </row>
    <row r="67" spans="1:5" ht="12.75">
      <c r="A67" s="37" t="s">
        <v>55</v>
      </c>
      <c r="E67" s="38" t="s">
        <v>606</v>
      </c>
    </row>
    <row r="68" spans="1:5" ht="102">
      <c r="A68" t="s">
        <v>57</v>
      </c>
      <c r="E68" s="36" t="s">
        <v>379</v>
      </c>
    </row>
    <row r="69" spans="1:18" ht="12.75" customHeight="1">
      <c r="A69" s="6" t="s">
        <v>46</v>
      </c>
      <c s="6"/>
      <c s="41" t="s">
        <v>40</v>
      </c>
      <c s="6"/>
      <c s="27" t="s">
        <v>380</v>
      </c>
      <c s="6"/>
      <c s="6"/>
      <c s="6"/>
      <c s="42">
        <f>0+Q69</f>
      </c>
      <c r="O69">
        <f>0+R69</f>
      </c>
      <c r="Q69">
        <f>0+I70</f>
      </c>
      <c>
        <f>0+O70</f>
      </c>
    </row>
    <row r="70" spans="1:16" ht="25.5">
      <c r="A70" s="24" t="s">
        <v>48</v>
      </c>
      <c s="29" t="s">
        <v>32</v>
      </c>
      <c s="29" t="s">
        <v>607</v>
      </c>
      <c s="24" t="s">
        <v>50</v>
      </c>
      <c s="30" t="s">
        <v>608</v>
      </c>
      <c s="31" t="s">
        <v>180</v>
      </c>
      <c s="32">
        <v>0.514</v>
      </c>
      <c s="33">
        <v>0</v>
      </c>
      <c s="34">
        <f>ROUND(ROUND(H70,2)*ROUND(G70,3),2)</f>
      </c>
      <c r="O70">
        <f>(I70*21)/100</f>
      </c>
      <c t="s">
        <v>26</v>
      </c>
    </row>
    <row r="71" spans="1:5" ht="25.5">
      <c r="A71" s="35" t="s">
        <v>53</v>
      </c>
      <c r="E71" s="36" t="s">
        <v>609</v>
      </c>
    </row>
    <row r="72" spans="1:5" ht="12.75">
      <c r="A72" s="37" t="s">
        <v>55</v>
      </c>
      <c r="E72" s="38" t="s">
        <v>610</v>
      </c>
    </row>
    <row r="73" spans="1:5" ht="76.5">
      <c r="A73" t="s">
        <v>57</v>
      </c>
      <c r="E73" s="36" t="s">
        <v>385</v>
      </c>
    </row>
    <row r="74" spans="1:18" ht="12.75" customHeight="1">
      <c r="A74" s="6" t="s">
        <v>46</v>
      </c>
      <c s="6"/>
      <c s="41" t="s">
        <v>87</v>
      </c>
      <c s="6"/>
      <c s="27" t="s">
        <v>386</v>
      </c>
      <c s="6"/>
      <c s="6"/>
      <c s="6"/>
      <c s="42">
        <f>0+Q74</f>
      </c>
      <c r="O74">
        <f>0+R74</f>
      </c>
      <c r="Q74">
        <f>0+I75+I79</f>
      </c>
      <c>
        <f>0+O75+O79</f>
      </c>
    </row>
    <row r="75" spans="1:16" ht="25.5">
      <c r="A75" s="24" t="s">
        <v>48</v>
      </c>
      <c s="29" t="s">
        <v>32</v>
      </c>
      <c s="29" t="s">
        <v>387</v>
      </c>
      <c s="24" t="s">
        <v>50</v>
      </c>
      <c s="30" t="s">
        <v>388</v>
      </c>
      <c s="31" t="s">
        <v>180</v>
      </c>
      <c s="32">
        <v>31.414</v>
      </c>
      <c s="33">
        <v>0</v>
      </c>
      <c s="34">
        <f>ROUND(ROUND(H75,2)*ROUND(G75,3),2)</f>
      </c>
      <c r="O75">
        <f>(I75*21)/100</f>
      </c>
      <c t="s">
        <v>26</v>
      </c>
    </row>
    <row r="76" spans="1:5" ht="12.75">
      <c r="A76" s="35" t="s">
        <v>53</v>
      </c>
      <c r="E76" s="36" t="s">
        <v>611</v>
      </c>
    </row>
    <row r="77" spans="1:5" ht="89.25">
      <c r="A77" s="37" t="s">
        <v>55</v>
      </c>
      <c r="E77" s="38" t="s">
        <v>612</v>
      </c>
    </row>
    <row r="78" spans="1:5" ht="191.25">
      <c r="A78" t="s">
        <v>57</v>
      </c>
      <c r="E78" s="36" t="s">
        <v>391</v>
      </c>
    </row>
    <row r="79" spans="1:16" ht="12.75">
      <c r="A79" s="24" t="s">
        <v>48</v>
      </c>
      <c s="29" t="s">
        <v>26</v>
      </c>
      <c s="29" t="s">
        <v>392</v>
      </c>
      <c s="24" t="s">
        <v>50</v>
      </c>
      <c s="30" t="s">
        <v>393</v>
      </c>
      <c s="31" t="s">
        <v>180</v>
      </c>
      <c s="32">
        <v>0.514</v>
      </c>
      <c s="33">
        <v>0</v>
      </c>
      <c s="34">
        <f>ROUND(ROUND(H79,2)*ROUND(G79,3),2)</f>
      </c>
      <c r="O79">
        <f>(I79*21)/100</f>
      </c>
      <c t="s">
        <v>26</v>
      </c>
    </row>
    <row r="80" spans="1:5" ht="12.75">
      <c r="A80" s="35" t="s">
        <v>53</v>
      </c>
      <c r="E80" s="36" t="s">
        <v>613</v>
      </c>
    </row>
    <row r="81" spans="1:5" ht="12.75">
      <c r="A81" s="37" t="s">
        <v>55</v>
      </c>
      <c r="E81" s="38" t="s">
        <v>610</v>
      </c>
    </row>
    <row r="82" spans="1:5" ht="51">
      <c r="A82" t="s">
        <v>57</v>
      </c>
      <c r="E82" s="36" t="s">
        <v>395</v>
      </c>
    </row>
    <row r="83" spans="1:18" ht="12.75" customHeight="1">
      <c r="A83" s="6" t="s">
        <v>46</v>
      </c>
      <c s="6"/>
      <c s="41" t="s">
        <v>90</v>
      </c>
      <c s="6"/>
      <c s="27" t="s">
        <v>396</v>
      </c>
      <c s="6"/>
      <c s="6"/>
      <c s="6"/>
      <c s="42">
        <f>0+Q83</f>
      </c>
      <c r="O83">
        <f>0+R83</f>
      </c>
      <c r="Q83">
        <f>0+I84</f>
      </c>
      <c>
        <f>0+O84</f>
      </c>
    </row>
    <row r="84" spans="1:16" ht="12.75">
      <c r="A84" s="24" t="s">
        <v>48</v>
      </c>
      <c s="29" t="s">
        <v>32</v>
      </c>
      <c s="29" t="s">
        <v>614</v>
      </c>
      <c s="24" t="s">
        <v>50</v>
      </c>
      <c s="30" t="s">
        <v>615</v>
      </c>
      <c s="31" t="s">
        <v>237</v>
      </c>
      <c s="32">
        <v>15.5</v>
      </c>
      <c s="33">
        <v>0</v>
      </c>
      <c s="34">
        <f>ROUND(ROUND(H84,2)*ROUND(G84,3),2)</f>
      </c>
      <c r="O84">
        <f>(I84*21)/100</f>
      </c>
      <c t="s">
        <v>26</v>
      </c>
    </row>
    <row r="85" spans="1:5" ht="25.5">
      <c r="A85" s="35" t="s">
        <v>53</v>
      </c>
      <c r="E85" s="36" t="s">
        <v>616</v>
      </c>
    </row>
    <row r="86" spans="1:5" ht="89.25">
      <c r="A86" s="37" t="s">
        <v>55</v>
      </c>
      <c r="E86" s="38" t="s">
        <v>617</v>
      </c>
    </row>
    <row r="87" spans="1:5" ht="255">
      <c r="A87" t="s">
        <v>57</v>
      </c>
      <c r="E87" s="36" t="s">
        <v>401</v>
      </c>
    </row>
    <row r="88" spans="1:18" ht="12.75" customHeight="1">
      <c r="A88" s="6" t="s">
        <v>46</v>
      </c>
      <c s="6"/>
      <c s="41" t="s">
        <v>43</v>
      </c>
      <c s="6"/>
      <c s="27" t="s">
        <v>241</v>
      </c>
      <c s="6"/>
      <c s="6"/>
      <c s="6"/>
      <c s="42">
        <f>0+Q88</f>
      </c>
      <c r="O88">
        <f>0+R88</f>
      </c>
      <c r="Q88">
        <f>0+I89</f>
      </c>
      <c>
        <f>0+O89</f>
      </c>
    </row>
    <row r="89" spans="1:16" ht="12.75">
      <c r="A89" s="24" t="s">
        <v>48</v>
      </c>
      <c s="29" t="s">
        <v>32</v>
      </c>
      <c s="29" t="s">
        <v>618</v>
      </c>
      <c s="24" t="s">
        <v>50</v>
      </c>
      <c s="30" t="s">
        <v>619</v>
      </c>
      <c s="31" t="s">
        <v>237</v>
      </c>
      <c s="32">
        <v>6.42</v>
      </c>
      <c s="33">
        <v>0</v>
      </c>
      <c s="34">
        <f>ROUND(ROUND(H89,2)*ROUND(G89,3),2)</f>
      </c>
      <c r="O89">
        <f>(I89*21)/100</f>
      </c>
      <c t="s">
        <v>26</v>
      </c>
    </row>
    <row r="90" spans="1:5" ht="25.5">
      <c r="A90" s="35" t="s">
        <v>53</v>
      </c>
      <c r="E90" s="36" t="s">
        <v>620</v>
      </c>
    </row>
    <row r="91" spans="1:5" ht="12.75">
      <c r="A91" s="37" t="s">
        <v>55</v>
      </c>
      <c r="E91" s="38" t="s">
        <v>621</v>
      </c>
    </row>
    <row r="92" spans="1:5" ht="25.5">
      <c r="A92" t="s">
        <v>57</v>
      </c>
      <c r="E92" s="36" t="s">
        <v>411</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0+O8+O13+O18+O39</f>
      </c>
      <c t="s">
        <v>25</v>
      </c>
    </row>
    <row r="3" spans="1:16" ht="15" customHeight="1">
      <c r="A3" t="s">
        <v>11</v>
      </c>
      <c s="12" t="s">
        <v>13</v>
      </c>
      <c s="13" t="s">
        <v>14</v>
      </c>
      <c s="1"/>
      <c s="14" t="s">
        <v>15</v>
      </c>
      <c s="1"/>
      <c s="9"/>
      <c s="8" t="s">
        <v>622</v>
      </c>
      <c s="39">
        <f>0+I8+I13+I18+I39</f>
      </c>
      <c r="O3" t="s">
        <v>22</v>
      </c>
      <c t="s">
        <v>26</v>
      </c>
    </row>
    <row r="4" spans="1:16" ht="15" customHeight="1">
      <c r="A4" t="s">
        <v>16</v>
      </c>
      <c s="16" t="s">
        <v>21</v>
      </c>
      <c s="17" t="s">
        <v>622</v>
      </c>
      <c s="6"/>
      <c s="18" t="s">
        <v>623</v>
      </c>
      <c s="6"/>
      <c s="6"/>
      <c s="25"/>
      <c s="25"/>
      <c r="O4" t="s">
        <v>23</v>
      </c>
      <c t="s">
        <v>26</v>
      </c>
    </row>
    <row r="5" spans="1:16" ht="12.75" customHeight="1">
      <c r="A5" s="15" t="s">
        <v>29</v>
      </c>
      <c s="15" t="s">
        <v>31</v>
      </c>
      <c s="15" t="s">
        <v>33</v>
      </c>
      <c s="15" t="s">
        <v>34</v>
      </c>
      <c s="15" t="s">
        <v>35</v>
      </c>
      <c s="15" t="s">
        <v>37</v>
      </c>
      <c s="15" t="s">
        <v>39</v>
      </c>
      <c s="15" t="s">
        <v>41</v>
      </c>
      <c s="15"/>
      <c r="O5" t="s">
        <v>24</v>
      </c>
      <c t="s">
        <v>26</v>
      </c>
    </row>
    <row r="6" spans="1:9" ht="12.75" customHeight="1">
      <c r="A6" s="15"/>
      <c s="15"/>
      <c s="15"/>
      <c s="15"/>
      <c s="15"/>
      <c s="15"/>
      <c s="15"/>
      <c s="15" t="s">
        <v>42</v>
      </c>
      <c s="15" t="s">
        <v>44</v>
      </c>
    </row>
    <row r="7" spans="1:9" ht="12.75" customHeight="1">
      <c r="A7" s="15" t="s">
        <v>30</v>
      </c>
      <c s="15" t="s">
        <v>32</v>
      </c>
      <c s="15" t="s">
        <v>26</v>
      </c>
      <c s="15" t="s">
        <v>25</v>
      </c>
      <c s="15" t="s">
        <v>36</v>
      </c>
      <c s="15" t="s">
        <v>38</v>
      </c>
      <c s="15" t="s">
        <v>40</v>
      </c>
      <c s="15" t="s">
        <v>43</v>
      </c>
      <c s="15" t="s">
        <v>45</v>
      </c>
    </row>
    <row r="8" spans="1:18" ht="12.75" customHeight="1">
      <c r="A8" s="25" t="s">
        <v>46</v>
      </c>
      <c s="25"/>
      <c s="26" t="s">
        <v>30</v>
      </c>
      <c s="25"/>
      <c s="27" t="s">
        <v>47</v>
      </c>
      <c s="25"/>
      <c s="25"/>
      <c s="25"/>
      <c s="28">
        <f>0+Q8</f>
      </c>
      <c r="O8">
        <f>0+R8</f>
      </c>
      <c r="Q8">
        <f>0+I9</f>
      </c>
      <c>
        <f>0+O9</f>
      </c>
    </row>
    <row r="9" spans="1:16" ht="12.75">
      <c r="A9" s="24" t="s">
        <v>48</v>
      </c>
      <c s="29" t="s">
        <v>32</v>
      </c>
      <c s="29" t="s">
        <v>624</v>
      </c>
      <c s="24" t="s">
        <v>50</v>
      </c>
      <c s="30" t="s">
        <v>625</v>
      </c>
      <c s="31" t="s">
        <v>52</v>
      </c>
      <c s="32">
        <v>1</v>
      </c>
      <c s="33">
        <v>0</v>
      </c>
      <c s="34">
        <f>ROUND(ROUND(H9,2)*ROUND(G9,3),2)</f>
      </c>
      <c r="O9">
        <f>(I9*21)/100</f>
      </c>
      <c t="s">
        <v>26</v>
      </c>
    </row>
    <row r="10" spans="1:5" ht="140.25">
      <c r="A10" s="35" t="s">
        <v>53</v>
      </c>
      <c r="E10" s="36" t="s">
        <v>626</v>
      </c>
    </row>
    <row r="11" spans="1:5" ht="12.75">
      <c r="A11" s="37" t="s">
        <v>55</v>
      </c>
      <c r="E11" s="38" t="s">
        <v>56</v>
      </c>
    </row>
    <row r="12" spans="1:5" ht="12.75">
      <c r="A12" t="s">
        <v>57</v>
      </c>
      <c r="E12" s="36" t="s">
        <v>627</v>
      </c>
    </row>
    <row r="13" spans="1:18" ht="12.75" customHeight="1">
      <c r="A13" s="6" t="s">
        <v>46</v>
      </c>
      <c s="6"/>
      <c s="41" t="s">
        <v>32</v>
      </c>
      <c s="6"/>
      <c s="27" t="s">
        <v>109</v>
      </c>
      <c s="6"/>
      <c s="6"/>
      <c s="6"/>
      <c s="42">
        <f>0+Q13</f>
      </c>
      <c r="O13">
        <f>0+R13</f>
      </c>
      <c r="Q13">
        <f>0+I14</f>
      </c>
      <c>
        <f>0+O14</f>
      </c>
    </row>
    <row r="14" spans="1:16" ht="12.75">
      <c r="A14" s="24" t="s">
        <v>48</v>
      </c>
      <c s="29" t="s">
        <v>32</v>
      </c>
      <c s="29" t="s">
        <v>628</v>
      </c>
      <c s="24" t="s">
        <v>50</v>
      </c>
      <c s="30" t="s">
        <v>629</v>
      </c>
      <c s="31" t="s">
        <v>180</v>
      </c>
      <c s="32">
        <v>500</v>
      </c>
      <c s="33">
        <v>0</v>
      </c>
      <c s="34">
        <f>ROUND(ROUND(H14,2)*ROUND(G14,3),2)</f>
      </c>
      <c r="O14">
        <f>(I14*21)/100</f>
      </c>
      <c t="s">
        <v>26</v>
      </c>
    </row>
    <row r="15" spans="1:5" ht="38.25">
      <c r="A15" s="35" t="s">
        <v>53</v>
      </c>
      <c r="E15" s="36" t="s">
        <v>630</v>
      </c>
    </row>
    <row r="16" spans="1:5" ht="12.75">
      <c r="A16" s="37" t="s">
        <v>55</v>
      </c>
      <c r="E16" s="38" t="s">
        <v>631</v>
      </c>
    </row>
    <row r="17" spans="1:5" ht="12.75">
      <c r="A17" t="s">
        <v>57</v>
      </c>
      <c r="E17" s="36" t="s">
        <v>632</v>
      </c>
    </row>
    <row r="18" spans="1:18" ht="12.75" customHeight="1">
      <c r="A18" s="6" t="s">
        <v>46</v>
      </c>
      <c s="6"/>
      <c s="41" t="s">
        <v>38</v>
      </c>
      <c s="6"/>
      <c s="27" t="s">
        <v>193</v>
      </c>
      <c s="6"/>
      <c s="6"/>
      <c s="6"/>
      <c s="42">
        <f>0+Q18</f>
      </c>
      <c r="O18">
        <f>0+R18</f>
      </c>
      <c r="Q18">
        <f>0+I19+I23+I27+I31+I35</f>
      </c>
      <c>
        <f>0+O19+O23+O27+O31+O35</f>
      </c>
    </row>
    <row r="19" spans="1:16" ht="12.75">
      <c r="A19" s="24" t="s">
        <v>48</v>
      </c>
      <c s="29" t="s">
        <v>32</v>
      </c>
      <c s="29" t="s">
        <v>535</v>
      </c>
      <c s="24" t="s">
        <v>50</v>
      </c>
      <c s="30" t="s">
        <v>633</v>
      </c>
      <c s="31" t="s">
        <v>180</v>
      </c>
      <c s="32">
        <v>500</v>
      </c>
      <c s="33">
        <v>0</v>
      </c>
      <c s="34">
        <f>ROUND(ROUND(H19,2)*ROUND(G19,3),2)</f>
      </c>
      <c r="O19">
        <f>(I19*21)/100</f>
      </c>
      <c t="s">
        <v>26</v>
      </c>
    </row>
    <row r="20" spans="1:5" ht="25.5">
      <c r="A20" s="35" t="s">
        <v>53</v>
      </c>
      <c r="E20" s="36" t="s">
        <v>634</v>
      </c>
    </row>
    <row r="21" spans="1:5" ht="12.75">
      <c r="A21" s="37" t="s">
        <v>55</v>
      </c>
      <c r="E21" s="38" t="s">
        <v>635</v>
      </c>
    </row>
    <row r="22" spans="1:5" ht="102">
      <c r="A22" t="s">
        <v>57</v>
      </c>
      <c r="E22" s="36" t="s">
        <v>207</v>
      </c>
    </row>
    <row r="23" spans="1:16" ht="12.75">
      <c r="A23" s="24" t="s">
        <v>48</v>
      </c>
      <c s="29" t="s">
        <v>26</v>
      </c>
      <c s="29" t="s">
        <v>636</v>
      </c>
      <c s="24" t="s">
        <v>75</v>
      </c>
      <c s="30" t="s">
        <v>637</v>
      </c>
      <c s="31" t="s">
        <v>103</v>
      </c>
      <c s="32">
        <v>10</v>
      </c>
      <c s="33">
        <v>0</v>
      </c>
      <c s="34">
        <f>ROUND(ROUND(H23,2)*ROUND(G23,3),2)</f>
      </c>
      <c r="O23">
        <f>(I23*21)/100</f>
      </c>
      <c t="s">
        <v>26</v>
      </c>
    </row>
    <row r="24" spans="1:5" ht="76.5">
      <c r="A24" s="35" t="s">
        <v>53</v>
      </c>
      <c r="E24" s="36" t="s">
        <v>638</v>
      </c>
    </row>
    <row r="25" spans="1:5" ht="12.75">
      <c r="A25" s="37" t="s">
        <v>55</v>
      </c>
      <c r="E25" s="38" t="s">
        <v>639</v>
      </c>
    </row>
    <row r="26" spans="1:5" ht="51">
      <c r="A26" t="s">
        <v>57</v>
      </c>
      <c r="E26" s="36" t="s">
        <v>640</v>
      </c>
    </row>
    <row r="27" spans="1:16" ht="12.75">
      <c r="A27" s="24" t="s">
        <v>48</v>
      </c>
      <c s="29" t="s">
        <v>25</v>
      </c>
      <c s="29" t="s">
        <v>641</v>
      </c>
      <c s="24" t="s">
        <v>50</v>
      </c>
      <c s="30" t="s">
        <v>642</v>
      </c>
      <c s="31" t="s">
        <v>103</v>
      </c>
      <c s="32">
        <v>360</v>
      </c>
      <c s="33">
        <v>0</v>
      </c>
      <c s="34">
        <f>ROUND(ROUND(H27,2)*ROUND(G27,3),2)</f>
      </c>
      <c r="O27">
        <f>(I27*21)/100</f>
      </c>
      <c t="s">
        <v>26</v>
      </c>
    </row>
    <row r="28" spans="1:5" ht="63.75">
      <c r="A28" s="35" t="s">
        <v>53</v>
      </c>
      <c r="E28" s="36" t="s">
        <v>643</v>
      </c>
    </row>
    <row r="29" spans="1:5" ht="12.75">
      <c r="A29" s="37" t="s">
        <v>55</v>
      </c>
      <c r="E29" s="38" t="s">
        <v>644</v>
      </c>
    </row>
    <row r="30" spans="1:5" ht="76.5">
      <c r="A30" t="s">
        <v>57</v>
      </c>
      <c r="E30" s="36" t="s">
        <v>645</v>
      </c>
    </row>
    <row r="31" spans="1:16" ht="12.75">
      <c r="A31" s="24" t="s">
        <v>48</v>
      </c>
      <c s="29" t="s">
        <v>36</v>
      </c>
      <c s="29" t="s">
        <v>646</v>
      </c>
      <c s="24" t="s">
        <v>50</v>
      </c>
      <c s="30" t="s">
        <v>647</v>
      </c>
      <c s="31" t="s">
        <v>237</v>
      </c>
      <c s="32">
        <v>300</v>
      </c>
      <c s="33">
        <v>0</v>
      </c>
      <c s="34">
        <f>ROUND(ROUND(H31,2)*ROUND(G31,3),2)</f>
      </c>
      <c r="O31">
        <f>(I31*21)/100</f>
      </c>
      <c t="s">
        <v>26</v>
      </c>
    </row>
    <row r="32" spans="1:5" ht="89.25">
      <c r="A32" s="35" t="s">
        <v>53</v>
      </c>
      <c r="E32" s="36" t="s">
        <v>648</v>
      </c>
    </row>
    <row r="33" spans="1:5" ht="12.75">
      <c r="A33" s="37" t="s">
        <v>55</v>
      </c>
      <c r="E33" s="38" t="s">
        <v>649</v>
      </c>
    </row>
    <row r="34" spans="1:5" ht="51">
      <c r="A34" t="s">
        <v>57</v>
      </c>
      <c r="E34" s="36" t="s">
        <v>650</v>
      </c>
    </row>
    <row r="35" spans="1:16" ht="12.75">
      <c r="A35" s="24" t="s">
        <v>48</v>
      </c>
      <c s="29" t="s">
        <v>38</v>
      </c>
      <c s="29" t="s">
        <v>235</v>
      </c>
      <c s="24" t="s">
        <v>50</v>
      </c>
      <c s="30" t="s">
        <v>236</v>
      </c>
      <c s="31" t="s">
        <v>237</v>
      </c>
      <c s="32">
        <v>12</v>
      </c>
      <c s="33">
        <v>0</v>
      </c>
      <c s="34">
        <f>ROUND(ROUND(H35,2)*ROUND(G35,3),2)</f>
      </c>
      <c r="O35">
        <f>(I35*21)/100</f>
      </c>
      <c t="s">
        <v>26</v>
      </c>
    </row>
    <row r="36" spans="1:5" ht="12.75">
      <c r="A36" s="35" t="s">
        <v>53</v>
      </c>
      <c r="E36" s="36" t="s">
        <v>651</v>
      </c>
    </row>
    <row r="37" spans="1:5" ht="12.75">
      <c r="A37" s="37" t="s">
        <v>55</v>
      </c>
      <c r="E37" s="38" t="s">
        <v>652</v>
      </c>
    </row>
    <row r="38" spans="1:5" ht="38.25">
      <c r="A38" t="s">
        <v>57</v>
      </c>
      <c r="E38" s="36" t="s">
        <v>240</v>
      </c>
    </row>
    <row r="39" spans="1:18" ht="12.75" customHeight="1">
      <c r="A39" s="6" t="s">
        <v>46</v>
      </c>
      <c s="6"/>
      <c s="41" t="s">
        <v>43</v>
      </c>
      <c s="6"/>
      <c s="27" t="s">
        <v>241</v>
      </c>
      <c s="6"/>
      <c s="6"/>
      <c s="6"/>
      <c s="42">
        <f>0+Q39</f>
      </c>
      <c r="O39">
        <f>0+R39</f>
      </c>
      <c r="Q39">
        <f>0+I40+I44+I48+I52+I56+I60+I64+I68+I72+I76+I80+I84+I88+I92+I96+I100+I104+I108+I112+I116+I120+I124+I128+I132+I136+I140</f>
      </c>
      <c>
        <f>0+O40+O44+O48+O52+O56+O60+O64+O68+O72+O76+O80+O84+O88+O92+O96+O100+O104+O108+O112+O116+O120+O124+O128+O132+O136+O140</f>
      </c>
    </row>
    <row r="40" spans="1:16" ht="12.75">
      <c r="A40" s="24" t="s">
        <v>48</v>
      </c>
      <c s="29" t="s">
        <v>32</v>
      </c>
      <c s="29" t="s">
        <v>653</v>
      </c>
      <c s="24" t="s">
        <v>50</v>
      </c>
      <c s="30" t="s">
        <v>654</v>
      </c>
      <c s="31" t="s">
        <v>254</v>
      </c>
      <c s="32">
        <v>6</v>
      </c>
      <c s="33">
        <v>0</v>
      </c>
      <c s="34">
        <f>ROUND(ROUND(H40,2)*ROUND(G40,3),2)</f>
      </c>
      <c r="O40">
        <f>(I40*21)/100</f>
      </c>
      <c t="s">
        <v>26</v>
      </c>
    </row>
    <row r="41" spans="1:5" ht="25.5">
      <c r="A41" s="35" t="s">
        <v>53</v>
      </c>
      <c r="E41" s="36" t="s">
        <v>655</v>
      </c>
    </row>
    <row r="42" spans="1:5" ht="12.75">
      <c r="A42" s="37" t="s">
        <v>55</v>
      </c>
      <c r="E42" s="38" t="s">
        <v>526</v>
      </c>
    </row>
    <row r="43" spans="1:5" ht="38.25">
      <c r="A43" t="s">
        <v>57</v>
      </c>
      <c r="E43" s="36" t="s">
        <v>656</v>
      </c>
    </row>
    <row r="44" spans="1:16" ht="25.5">
      <c r="A44" s="24" t="s">
        <v>48</v>
      </c>
      <c s="29" t="s">
        <v>26</v>
      </c>
      <c s="29" t="s">
        <v>657</v>
      </c>
      <c s="24" t="s">
        <v>50</v>
      </c>
      <c s="30" t="s">
        <v>658</v>
      </c>
      <c s="31" t="s">
        <v>254</v>
      </c>
      <c s="32">
        <v>49</v>
      </c>
      <c s="33">
        <v>0</v>
      </c>
      <c s="34">
        <f>ROUND(ROUND(H44,2)*ROUND(G44,3),2)</f>
      </c>
      <c r="O44">
        <f>(I44*21)/100</f>
      </c>
      <c t="s">
        <v>26</v>
      </c>
    </row>
    <row r="45" spans="1:5" ht="51">
      <c r="A45" s="35" t="s">
        <v>53</v>
      </c>
      <c r="E45" s="36" t="s">
        <v>659</v>
      </c>
    </row>
    <row r="46" spans="1:5" ht="12.75">
      <c r="A46" s="37" t="s">
        <v>55</v>
      </c>
      <c r="E46" s="38" t="s">
        <v>660</v>
      </c>
    </row>
    <row r="47" spans="1:5" ht="63.75">
      <c r="A47" t="s">
        <v>57</v>
      </c>
      <c r="E47" s="36" t="s">
        <v>661</v>
      </c>
    </row>
    <row r="48" spans="1:16" ht="12.75">
      <c r="A48" s="24" t="s">
        <v>48</v>
      </c>
      <c s="29" t="s">
        <v>25</v>
      </c>
      <c s="29" t="s">
        <v>662</v>
      </c>
      <c s="24" t="s">
        <v>50</v>
      </c>
      <c s="30" t="s">
        <v>663</v>
      </c>
      <c s="31" t="s">
        <v>254</v>
      </c>
      <c s="32">
        <v>49</v>
      </c>
      <c s="33">
        <v>0</v>
      </c>
      <c s="34">
        <f>ROUND(ROUND(H48,2)*ROUND(G48,3),2)</f>
      </c>
      <c r="O48">
        <f>(I48*21)/100</f>
      </c>
      <c t="s">
        <v>26</v>
      </c>
    </row>
    <row r="49" spans="1:5" ht="12.75">
      <c r="A49" s="35" t="s">
        <v>53</v>
      </c>
      <c r="E49" s="36" t="s">
        <v>664</v>
      </c>
    </row>
    <row r="50" spans="1:5" ht="12.75">
      <c r="A50" s="37" t="s">
        <v>55</v>
      </c>
      <c r="E50" s="38" t="s">
        <v>665</v>
      </c>
    </row>
    <row r="51" spans="1:5" ht="25.5">
      <c r="A51" t="s">
        <v>57</v>
      </c>
      <c r="E51" s="36" t="s">
        <v>666</v>
      </c>
    </row>
    <row r="52" spans="1:16" ht="12.75">
      <c r="A52" s="24" t="s">
        <v>48</v>
      </c>
      <c s="29" t="s">
        <v>36</v>
      </c>
      <c s="29" t="s">
        <v>667</v>
      </c>
      <c s="24" t="s">
        <v>50</v>
      </c>
      <c s="30" t="s">
        <v>668</v>
      </c>
      <c s="31" t="s">
        <v>669</v>
      </c>
      <c s="32">
        <v>3920</v>
      </c>
      <c s="33">
        <v>0</v>
      </c>
      <c s="34">
        <f>ROUND(ROUND(H52,2)*ROUND(G52,3),2)</f>
      </c>
      <c r="O52">
        <f>(I52*21)/100</f>
      </c>
      <c t="s">
        <v>26</v>
      </c>
    </row>
    <row r="53" spans="1:5" ht="12.75">
      <c r="A53" s="35" t="s">
        <v>53</v>
      </c>
      <c r="E53" s="36" t="s">
        <v>670</v>
      </c>
    </row>
    <row r="54" spans="1:5" ht="12.75">
      <c r="A54" s="37" t="s">
        <v>55</v>
      </c>
      <c r="E54" s="38" t="s">
        <v>671</v>
      </c>
    </row>
    <row r="55" spans="1:5" ht="25.5">
      <c r="A55" t="s">
        <v>57</v>
      </c>
      <c r="E55" s="36" t="s">
        <v>672</v>
      </c>
    </row>
    <row r="56" spans="1:16" ht="12.75">
      <c r="A56" s="24" t="s">
        <v>48</v>
      </c>
      <c s="29" t="s">
        <v>38</v>
      </c>
      <c s="29" t="s">
        <v>673</v>
      </c>
      <c s="24" t="s">
        <v>50</v>
      </c>
      <c s="30" t="s">
        <v>674</v>
      </c>
      <c s="31" t="s">
        <v>254</v>
      </c>
      <c s="32">
        <v>4</v>
      </c>
      <c s="33">
        <v>0</v>
      </c>
      <c s="34">
        <f>ROUND(ROUND(H56,2)*ROUND(G56,3),2)</f>
      </c>
      <c r="O56">
        <f>(I56*21)/100</f>
      </c>
      <c t="s">
        <v>26</v>
      </c>
    </row>
    <row r="57" spans="1:5" ht="38.25">
      <c r="A57" s="35" t="s">
        <v>53</v>
      </c>
      <c r="E57" s="36" t="s">
        <v>675</v>
      </c>
    </row>
    <row r="58" spans="1:5" ht="12.75">
      <c r="A58" s="37" t="s">
        <v>55</v>
      </c>
      <c r="E58" s="38" t="s">
        <v>676</v>
      </c>
    </row>
    <row r="59" spans="1:5" ht="63.75">
      <c r="A59" t="s">
        <v>57</v>
      </c>
      <c r="E59" s="36" t="s">
        <v>661</v>
      </c>
    </row>
    <row r="60" spans="1:16" ht="12.75">
      <c r="A60" s="24" t="s">
        <v>48</v>
      </c>
      <c s="29" t="s">
        <v>40</v>
      </c>
      <c s="29" t="s">
        <v>677</v>
      </c>
      <c s="24" t="s">
        <v>50</v>
      </c>
      <c s="30" t="s">
        <v>678</v>
      </c>
      <c s="31" t="s">
        <v>254</v>
      </c>
      <c s="32">
        <v>4</v>
      </c>
      <c s="33">
        <v>0</v>
      </c>
      <c s="34">
        <f>ROUND(ROUND(H60,2)*ROUND(G60,3),2)</f>
      </c>
      <c r="O60">
        <f>(I60*21)/100</f>
      </c>
      <c t="s">
        <v>26</v>
      </c>
    </row>
    <row r="61" spans="1:5" ht="12.75">
      <c r="A61" s="35" t="s">
        <v>53</v>
      </c>
      <c r="E61" s="36" t="s">
        <v>679</v>
      </c>
    </row>
    <row r="62" spans="1:5" ht="12.75">
      <c r="A62" s="37" t="s">
        <v>55</v>
      </c>
      <c r="E62" s="38" t="s">
        <v>676</v>
      </c>
    </row>
    <row r="63" spans="1:5" ht="25.5">
      <c r="A63" t="s">
        <v>57</v>
      </c>
      <c r="E63" s="36" t="s">
        <v>666</v>
      </c>
    </row>
    <row r="64" spans="1:16" ht="12.75">
      <c r="A64" s="24" t="s">
        <v>48</v>
      </c>
      <c s="29" t="s">
        <v>87</v>
      </c>
      <c s="29" t="s">
        <v>680</v>
      </c>
      <c s="24" t="s">
        <v>50</v>
      </c>
      <c s="30" t="s">
        <v>681</v>
      </c>
      <c s="31" t="s">
        <v>669</v>
      </c>
      <c s="32">
        <v>320</v>
      </c>
      <c s="33">
        <v>0</v>
      </c>
      <c s="34">
        <f>ROUND(ROUND(H64,2)*ROUND(G64,3),2)</f>
      </c>
      <c r="O64">
        <f>(I64*21)/100</f>
      </c>
      <c t="s">
        <v>26</v>
      </c>
    </row>
    <row r="65" spans="1:5" ht="12.75">
      <c r="A65" s="35" t="s">
        <v>53</v>
      </c>
      <c r="E65" s="36" t="s">
        <v>682</v>
      </c>
    </row>
    <row r="66" spans="1:5" ht="12.75">
      <c r="A66" s="37" t="s">
        <v>55</v>
      </c>
      <c r="E66" s="38" t="s">
        <v>683</v>
      </c>
    </row>
    <row r="67" spans="1:5" ht="25.5">
      <c r="A67" t="s">
        <v>57</v>
      </c>
      <c r="E67" s="36" t="s">
        <v>672</v>
      </c>
    </row>
    <row r="68" spans="1:16" ht="25.5">
      <c r="A68" s="24" t="s">
        <v>48</v>
      </c>
      <c s="29" t="s">
        <v>90</v>
      </c>
      <c s="29" t="s">
        <v>684</v>
      </c>
      <c s="24" t="s">
        <v>50</v>
      </c>
      <c s="30" t="s">
        <v>685</v>
      </c>
      <c s="31" t="s">
        <v>254</v>
      </c>
      <c s="32">
        <v>7</v>
      </c>
      <c s="33">
        <v>0</v>
      </c>
      <c s="34">
        <f>ROUND(ROUND(H68,2)*ROUND(G68,3),2)</f>
      </c>
      <c r="O68">
        <f>(I68*21)/100</f>
      </c>
      <c t="s">
        <v>26</v>
      </c>
    </row>
    <row r="69" spans="1:5" ht="38.25">
      <c r="A69" s="35" t="s">
        <v>53</v>
      </c>
      <c r="E69" s="36" t="s">
        <v>686</v>
      </c>
    </row>
    <row r="70" spans="1:5" ht="12.75">
      <c r="A70" s="37" t="s">
        <v>55</v>
      </c>
      <c r="E70" s="38" t="s">
        <v>687</v>
      </c>
    </row>
    <row r="71" spans="1:5" ht="63.75">
      <c r="A71" t="s">
        <v>57</v>
      </c>
      <c r="E71" s="36" t="s">
        <v>661</v>
      </c>
    </row>
    <row r="72" spans="1:16" ht="12.75">
      <c r="A72" s="24" t="s">
        <v>48</v>
      </c>
      <c s="29" t="s">
        <v>43</v>
      </c>
      <c s="29" t="s">
        <v>688</v>
      </c>
      <c s="24" t="s">
        <v>50</v>
      </c>
      <c s="30" t="s">
        <v>689</v>
      </c>
      <c s="31" t="s">
        <v>254</v>
      </c>
      <c s="32">
        <v>7</v>
      </c>
      <c s="33">
        <v>0</v>
      </c>
      <c s="34">
        <f>ROUND(ROUND(H72,2)*ROUND(G72,3),2)</f>
      </c>
      <c r="O72">
        <f>(I72*21)/100</f>
      </c>
      <c t="s">
        <v>26</v>
      </c>
    </row>
    <row r="73" spans="1:5" ht="12.75">
      <c r="A73" s="35" t="s">
        <v>53</v>
      </c>
      <c r="E73" s="36" t="s">
        <v>690</v>
      </c>
    </row>
    <row r="74" spans="1:5" ht="12.75">
      <c r="A74" s="37" t="s">
        <v>55</v>
      </c>
      <c r="E74" s="38" t="s">
        <v>691</v>
      </c>
    </row>
    <row r="75" spans="1:5" ht="25.5">
      <c r="A75" t="s">
        <v>57</v>
      </c>
      <c r="E75" s="36" t="s">
        <v>666</v>
      </c>
    </row>
    <row r="76" spans="1:16" ht="12.75">
      <c r="A76" s="24" t="s">
        <v>48</v>
      </c>
      <c s="29" t="s">
        <v>45</v>
      </c>
      <c s="29" t="s">
        <v>692</v>
      </c>
      <c s="24" t="s">
        <v>50</v>
      </c>
      <c s="30" t="s">
        <v>693</v>
      </c>
      <c s="31" t="s">
        <v>669</v>
      </c>
      <c s="32">
        <v>560</v>
      </c>
      <c s="33">
        <v>0</v>
      </c>
      <c s="34">
        <f>ROUND(ROUND(H76,2)*ROUND(G76,3),2)</f>
      </c>
      <c r="O76">
        <f>(I76*21)/100</f>
      </c>
      <c t="s">
        <v>26</v>
      </c>
    </row>
    <row r="77" spans="1:5" ht="12.75">
      <c r="A77" s="35" t="s">
        <v>53</v>
      </c>
      <c r="E77" s="36" t="s">
        <v>694</v>
      </c>
    </row>
    <row r="78" spans="1:5" ht="12.75">
      <c r="A78" s="37" t="s">
        <v>55</v>
      </c>
      <c r="E78" s="38" t="s">
        <v>695</v>
      </c>
    </row>
    <row r="79" spans="1:5" ht="25.5">
      <c r="A79" t="s">
        <v>57</v>
      </c>
      <c r="E79" s="36" t="s">
        <v>672</v>
      </c>
    </row>
    <row r="80" spans="1:16" ht="12.75">
      <c r="A80" s="24" t="s">
        <v>48</v>
      </c>
      <c s="29" t="s">
        <v>160</v>
      </c>
      <c s="29" t="s">
        <v>696</v>
      </c>
      <c s="24" t="s">
        <v>50</v>
      </c>
      <c s="30" t="s">
        <v>697</v>
      </c>
      <c s="31" t="s">
        <v>254</v>
      </c>
      <c s="32">
        <v>45</v>
      </c>
      <c s="33">
        <v>0</v>
      </c>
      <c s="34">
        <f>ROUND(ROUND(H80,2)*ROUND(G80,3),2)</f>
      </c>
      <c r="O80">
        <f>(I80*21)/100</f>
      </c>
      <c t="s">
        <v>26</v>
      </c>
    </row>
    <row r="81" spans="1:5" ht="25.5">
      <c r="A81" s="35" t="s">
        <v>53</v>
      </c>
      <c r="E81" s="36" t="s">
        <v>698</v>
      </c>
    </row>
    <row r="82" spans="1:5" ht="12.75">
      <c r="A82" s="37" t="s">
        <v>55</v>
      </c>
      <c r="E82" s="38" t="s">
        <v>699</v>
      </c>
    </row>
    <row r="83" spans="1:5" ht="63.75">
      <c r="A83" t="s">
        <v>57</v>
      </c>
      <c r="E83" s="36" t="s">
        <v>700</v>
      </c>
    </row>
    <row r="84" spans="1:16" ht="12.75">
      <c r="A84" s="24" t="s">
        <v>48</v>
      </c>
      <c s="29" t="s">
        <v>165</v>
      </c>
      <c s="29" t="s">
        <v>281</v>
      </c>
      <c s="24" t="s">
        <v>50</v>
      </c>
      <c s="30" t="s">
        <v>282</v>
      </c>
      <c s="31" t="s">
        <v>254</v>
      </c>
      <c s="32">
        <v>45</v>
      </c>
      <c s="33">
        <v>0</v>
      </c>
      <c s="34">
        <f>ROUND(ROUND(H84,2)*ROUND(G84,3),2)</f>
      </c>
      <c r="O84">
        <f>(I84*21)/100</f>
      </c>
      <c t="s">
        <v>26</v>
      </c>
    </row>
    <row r="85" spans="1:5" ht="12.75">
      <c r="A85" s="35" t="s">
        <v>53</v>
      </c>
      <c r="E85" s="36" t="s">
        <v>701</v>
      </c>
    </row>
    <row r="86" spans="1:5" ht="12.75">
      <c r="A86" s="37" t="s">
        <v>55</v>
      </c>
      <c r="E86" s="38" t="s">
        <v>699</v>
      </c>
    </row>
    <row r="87" spans="1:5" ht="25.5">
      <c r="A87" t="s">
        <v>57</v>
      </c>
      <c r="E87" s="36" t="s">
        <v>666</v>
      </c>
    </row>
    <row r="88" spans="1:16" ht="12.75">
      <c r="A88" s="24" t="s">
        <v>48</v>
      </c>
      <c s="29" t="s">
        <v>171</v>
      </c>
      <c s="29" t="s">
        <v>702</v>
      </c>
      <c s="24" t="s">
        <v>50</v>
      </c>
      <c s="30" t="s">
        <v>703</v>
      </c>
      <c s="31" t="s">
        <v>669</v>
      </c>
      <c s="32">
        <v>3600</v>
      </c>
      <c s="33">
        <v>0</v>
      </c>
      <c s="34">
        <f>ROUND(ROUND(H88,2)*ROUND(G88,3),2)</f>
      </c>
      <c r="O88">
        <f>(I88*21)/100</f>
      </c>
      <c t="s">
        <v>26</v>
      </c>
    </row>
    <row r="89" spans="1:5" ht="12.75">
      <c r="A89" s="35" t="s">
        <v>53</v>
      </c>
      <c r="E89" s="36" t="s">
        <v>704</v>
      </c>
    </row>
    <row r="90" spans="1:5" ht="12.75">
      <c r="A90" s="37" t="s">
        <v>55</v>
      </c>
      <c r="E90" s="38" t="s">
        <v>705</v>
      </c>
    </row>
    <row r="91" spans="1:5" ht="25.5">
      <c r="A91" t="s">
        <v>57</v>
      </c>
      <c r="E91" s="36" t="s">
        <v>706</v>
      </c>
    </row>
    <row r="92" spans="1:16" ht="12.75">
      <c r="A92" s="24" t="s">
        <v>48</v>
      </c>
      <c s="29" t="s">
        <v>177</v>
      </c>
      <c s="29" t="s">
        <v>707</v>
      </c>
      <c s="24" t="s">
        <v>50</v>
      </c>
      <c s="30" t="s">
        <v>708</v>
      </c>
      <c s="31" t="s">
        <v>254</v>
      </c>
      <c s="32">
        <v>2</v>
      </c>
      <c s="33">
        <v>0</v>
      </c>
      <c s="34">
        <f>ROUND(ROUND(H92,2)*ROUND(G92,3),2)</f>
      </c>
      <c r="O92">
        <f>(I92*21)/100</f>
      </c>
      <c t="s">
        <v>26</v>
      </c>
    </row>
    <row r="93" spans="1:5" ht="38.25">
      <c r="A93" s="35" t="s">
        <v>53</v>
      </c>
      <c r="E93" s="36" t="s">
        <v>709</v>
      </c>
    </row>
    <row r="94" spans="1:5" ht="12.75">
      <c r="A94" s="37" t="s">
        <v>55</v>
      </c>
      <c r="E94" s="38" t="s">
        <v>710</v>
      </c>
    </row>
    <row r="95" spans="1:5" ht="76.5">
      <c r="A95" t="s">
        <v>57</v>
      </c>
      <c r="E95" s="36" t="s">
        <v>711</v>
      </c>
    </row>
    <row r="96" spans="1:16" ht="12.75">
      <c r="A96" s="24" t="s">
        <v>48</v>
      </c>
      <c s="29" t="s">
        <v>712</v>
      </c>
      <c s="29" t="s">
        <v>713</v>
      </c>
      <c s="24" t="s">
        <v>50</v>
      </c>
      <c s="30" t="s">
        <v>714</v>
      </c>
      <c s="31" t="s">
        <v>254</v>
      </c>
      <c s="32">
        <v>2</v>
      </c>
      <c s="33">
        <v>0</v>
      </c>
      <c s="34">
        <f>ROUND(ROUND(H96,2)*ROUND(G96,3),2)</f>
      </c>
      <c r="O96">
        <f>(I96*21)/100</f>
      </c>
      <c t="s">
        <v>26</v>
      </c>
    </row>
    <row r="97" spans="1:5" ht="12.75">
      <c r="A97" s="35" t="s">
        <v>53</v>
      </c>
      <c r="E97" s="36" t="s">
        <v>715</v>
      </c>
    </row>
    <row r="98" spans="1:5" ht="12.75">
      <c r="A98" s="37" t="s">
        <v>55</v>
      </c>
      <c r="E98" s="38" t="s">
        <v>295</v>
      </c>
    </row>
    <row r="99" spans="1:5" ht="25.5">
      <c r="A99" t="s">
        <v>57</v>
      </c>
      <c r="E99" s="36" t="s">
        <v>716</v>
      </c>
    </row>
    <row r="100" spans="1:16" ht="12.75">
      <c r="A100" s="24" t="s">
        <v>48</v>
      </c>
      <c s="29" t="s">
        <v>717</v>
      </c>
      <c s="29" t="s">
        <v>718</v>
      </c>
      <c s="24" t="s">
        <v>50</v>
      </c>
      <c s="30" t="s">
        <v>719</v>
      </c>
      <c s="31" t="s">
        <v>669</v>
      </c>
      <c s="32">
        <v>160</v>
      </c>
      <c s="33">
        <v>0</v>
      </c>
      <c s="34">
        <f>ROUND(ROUND(H100,2)*ROUND(G100,3),2)</f>
      </c>
      <c r="O100">
        <f>(I100*21)/100</f>
      </c>
      <c t="s">
        <v>26</v>
      </c>
    </row>
    <row r="101" spans="1:5" ht="12.75">
      <c r="A101" s="35" t="s">
        <v>53</v>
      </c>
      <c r="E101" s="36" t="s">
        <v>720</v>
      </c>
    </row>
    <row r="102" spans="1:5" ht="12.75">
      <c r="A102" s="37" t="s">
        <v>55</v>
      </c>
      <c r="E102" s="38" t="s">
        <v>721</v>
      </c>
    </row>
    <row r="103" spans="1:5" ht="25.5">
      <c r="A103" t="s">
        <v>57</v>
      </c>
      <c r="E103" s="36" t="s">
        <v>722</v>
      </c>
    </row>
    <row r="104" spans="1:16" ht="12.75">
      <c r="A104" s="24" t="s">
        <v>48</v>
      </c>
      <c s="29" t="s">
        <v>723</v>
      </c>
      <c s="29" t="s">
        <v>724</v>
      </c>
      <c s="24" t="s">
        <v>50</v>
      </c>
      <c s="30" t="s">
        <v>725</v>
      </c>
      <c s="31" t="s">
        <v>254</v>
      </c>
      <c s="32">
        <v>1</v>
      </c>
      <c s="33">
        <v>0</v>
      </c>
      <c s="34">
        <f>ROUND(ROUND(H104,2)*ROUND(G104,3),2)</f>
      </c>
      <c r="O104">
        <f>(I104*21)/100</f>
      </c>
      <c t="s">
        <v>26</v>
      </c>
    </row>
    <row r="105" spans="1:5" ht="12.75">
      <c r="A105" s="35" t="s">
        <v>53</v>
      </c>
      <c r="E105" s="36" t="s">
        <v>726</v>
      </c>
    </row>
    <row r="106" spans="1:5" ht="12.75">
      <c r="A106" s="37" t="s">
        <v>55</v>
      </c>
      <c r="E106" s="38" t="s">
        <v>56</v>
      </c>
    </row>
    <row r="107" spans="1:5" ht="76.5">
      <c r="A107" t="s">
        <v>57</v>
      </c>
      <c r="E107" s="36" t="s">
        <v>711</v>
      </c>
    </row>
    <row r="108" spans="1:16" ht="12.75">
      <c r="A108" s="24" t="s">
        <v>48</v>
      </c>
      <c s="29" t="s">
        <v>727</v>
      </c>
      <c s="29" t="s">
        <v>728</v>
      </c>
      <c s="24" t="s">
        <v>50</v>
      </c>
      <c s="30" t="s">
        <v>729</v>
      </c>
      <c s="31" t="s">
        <v>254</v>
      </c>
      <c s="32">
        <v>1</v>
      </c>
      <c s="33">
        <v>0</v>
      </c>
      <c s="34">
        <f>ROUND(ROUND(H108,2)*ROUND(G108,3),2)</f>
      </c>
      <c r="O108">
        <f>(I108*21)/100</f>
      </c>
      <c t="s">
        <v>26</v>
      </c>
    </row>
    <row r="109" spans="1:5" ht="12.75">
      <c r="A109" s="35" t="s">
        <v>53</v>
      </c>
      <c r="E109" s="36" t="s">
        <v>730</v>
      </c>
    </row>
    <row r="110" spans="1:5" ht="12.75">
      <c r="A110" s="37" t="s">
        <v>55</v>
      </c>
      <c r="E110" s="38" t="s">
        <v>56</v>
      </c>
    </row>
    <row r="111" spans="1:5" ht="25.5">
      <c r="A111" t="s">
        <v>57</v>
      </c>
      <c r="E111" s="36" t="s">
        <v>716</v>
      </c>
    </row>
    <row r="112" spans="1:16" ht="12.75">
      <c r="A112" s="24" t="s">
        <v>48</v>
      </c>
      <c s="29" t="s">
        <v>731</v>
      </c>
      <c s="29" t="s">
        <v>732</v>
      </c>
      <c s="24" t="s">
        <v>50</v>
      </c>
      <c s="30" t="s">
        <v>733</v>
      </c>
      <c s="31" t="s">
        <v>669</v>
      </c>
      <c s="32">
        <v>80</v>
      </c>
      <c s="33">
        <v>0</v>
      </c>
      <c s="34">
        <f>ROUND(ROUND(H112,2)*ROUND(G112,3),2)</f>
      </c>
      <c r="O112">
        <f>(I112*21)/100</f>
      </c>
      <c t="s">
        <v>26</v>
      </c>
    </row>
    <row r="113" spans="1:5" ht="12.75">
      <c r="A113" s="35" t="s">
        <v>53</v>
      </c>
      <c r="E113" s="36" t="s">
        <v>734</v>
      </c>
    </row>
    <row r="114" spans="1:5" ht="12.75">
      <c r="A114" s="37" t="s">
        <v>55</v>
      </c>
      <c r="E114" s="38" t="s">
        <v>735</v>
      </c>
    </row>
    <row r="115" spans="1:5" ht="25.5">
      <c r="A115" t="s">
        <v>57</v>
      </c>
      <c r="E115" s="36" t="s">
        <v>722</v>
      </c>
    </row>
    <row r="116" spans="1:16" ht="12.75">
      <c r="A116" s="24" t="s">
        <v>48</v>
      </c>
      <c s="29" t="s">
        <v>736</v>
      </c>
      <c s="29" t="s">
        <v>737</v>
      </c>
      <c s="24" t="s">
        <v>50</v>
      </c>
      <c s="30" t="s">
        <v>738</v>
      </c>
      <c s="31" t="s">
        <v>254</v>
      </c>
      <c s="32">
        <v>2</v>
      </c>
      <c s="33">
        <v>0</v>
      </c>
      <c s="34">
        <f>ROUND(ROUND(H116,2)*ROUND(G116,3),2)</f>
      </c>
      <c r="O116">
        <f>(I116*21)/100</f>
      </c>
      <c t="s">
        <v>26</v>
      </c>
    </row>
    <row r="117" spans="1:5" ht="38.25">
      <c r="A117" s="35" t="s">
        <v>53</v>
      </c>
      <c r="E117" s="36" t="s">
        <v>739</v>
      </c>
    </row>
    <row r="118" spans="1:5" ht="12.75">
      <c r="A118" s="37" t="s">
        <v>55</v>
      </c>
      <c r="E118" s="38" t="s">
        <v>710</v>
      </c>
    </row>
    <row r="119" spans="1:5" ht="63.75">
      <c r="A119" t="s">
        <v>57</v>
      </c>
      <c r="E119" s="36" t="s">
        <v>740</v>
      </c>
    </row>
    <row r="120" spans="1:16" ht="12.75">
      <c r="A120" s="24" t="s">
        <v>48</v>
      </c>
      <c s="29" t="s">
        <v>741</v>
      </c>
      <c s="29" t="s">
        <v>742</v>
      </c>
      <c s="24" t="s">
        <v>50</v>
      </c>
      <c s="30" t="s">
        <v>743</v>
      </c>
      <c s="31" t="s">
        <v>254</v>
      </c>
      <c s="32">
        <v>2</v>
      </c>
      <c s="33">
        <v>0</v>
      </c>
      <c s="34">
        <f>ROUND(ROUND(H120,2)*ROUND(G120,3),2)</f>
      </c>
      <c r="O120">
        <f>(I120*21)/100</f>
      </c>
      <c t="s">
        <v>26</v>
      </c>
    </row>
    <row r="121" spans="1:5" ht="12.75">
      <c r="A121" s="35" t="s">
        <v>53</v>
      </c>
      <c r="E121" s="36" t="s">
        <v>744</v>
      </c>
    </row>
    <row r="122" spans="1:5" ht="12.75">
      <c r="A122" s="37" t="s">
        <v>55</v>
      </c>
      <c r="E122" s="38" t="s">
        <v>295</v>
      </c>
    </row>
    <row r="123" spans="1:5" ht="25.5">
      <c r="A123" t="s">
        <v>57</v>
      </c>
      <c r="E123" s="36" t="s">
        <v>716</v>
      </c>
    </row>
    <row r="124" spans="1:16" ht="12.75">
      <c r="A124" s="24" t="s">
        <v>48</v>
      </c>
      <c s="29" t="s">
        <v>745</v>
      </c>
      <c s="29" t="s">
        <v>746</v>
      </c>
      <c s="24" t="s">
        <v>50</v>
      </c>
      <c s="30" t="s">
        <v>747</v>
      </c>
      <c s="31" t="s">
        <v>669</v>
      </c>
      <c s="32">
        <v>160</v>
      </c>
      <c s="33">
        <v>0</v>
      </c>
      <c s="34">
        <f>ROUND(ROUND(H124,2)*ROUND(G124,3),2)</f>
      </c>
      <c r="O124">
        <f>(I124*21)/100</f>
      </c>
      <c t="s">
        <v>26</v>
      </c>
    </row>
    <row r="125" spans="1:5" ht="12.75">
      <c r="A125" s="35" t="s">
        <v>53</v>
      </c>
      <c r="E125" s="36" t="s">
        <v>748</v>
      </c>
    </row>
    <row r="126" spans="1:5" ht="12.75">
      <c r="A126" s="37" t="s">
        <v>55</v>
      </c>
      <c r="E126" s="38" t="s">
        <v>721</v>
      </c>
    </row>
    <row r="127" spans="1:5" ht="25.5">
      <c r="A127" t="s">
        <v>57</v>
      </c>
      <c r="E127" s="36" t="s">
        <v>722</v>
      </c>
    </row>
    <row r="128" spans="1:16" ht="25.5">
      <c r="A128" s="24" t="s">
        <v>48</v>
      </c>
      <c s="29" t="s">
        <v>749</v>
      </c>
      <c s="29" t="s">
        <v>750</v>
      </c>
      <c s="24" t="s">
        <v>50</v>
      </c>
      <c s="30" t="s">
        <v>751</v>
      </c>
      <c s="31" t="s">
        <v>254</v>
      </c>
      <c s="32">
        <v>45</v>
      </c>
      <c s="33">
        <v>0</v>
      </c>
      <c s="34">
        <f>ROUND(ROUND(H128,2)*ROUND(G128,3),2)</f>
      </c>
      <c r="O128">
        <f>(I128*21)/100</f>
      </c>
      <c t="s">
        <v>26</v>
      </c>
    </row>
    <row r="129" spans="1:5" ht="25.5">
      <c r="A129" s="35" t="s">
        <v>53</v>
      </c>
      <c r="E129" s="36" t="s">
        <v>752</v>
      </c>
    </row>
    <row r="130" spans="1:5" ht="12.75">
      <c r="A130" s="37" t="s">
        <v>55</v>
      </c>
      <c r="E130" s="38" t="s">
        <v>699</v>
      </c>
    </row>
    <row r="131" spans="1:5" ht="63.75">
      <c r="A131" t="s">
        <v>57</v>
      </c>
      <c r="E131" s="36" t="s">
        <v>740</v>
      </c>
    </row>
    <row r="132" spans="1:16" ht="12.75">
      <c r="A132" s="24" t="s">
        <v>48</v>
      </c>
      <c s="29" t="s">
        <v>753</v>
      </c>
      <c s="29" t="s">
        <v>754</v>
      </c>
      <c s="24" t="s">
        <v>50</v>
      </c>
      <c s="30" t="s">
        <v>755</v>
      </c>
      <c s="31" t="s">
        <v>254</v>
      </c>
      <c s="32">
        <v>45</v>
      </c>
      <c s="33">
        <v>0</v>
      </c>
      <c s="34">
        <f>ROUND(ROUND(H132,2)*ROUND(G132,3),2)</f>
      </c>
      <c r="O132">
        <f>(I132*21)/100</f>
      </c>
      <c t="s">
        <v>26</v>
      </c>
    </row>
    <row r="133" spans="1:5" ht="12.75">
      <c r="A133" s="35" t="s">
        <v>53</v>
      </c>
      <c r="E133" s="36" t="s">
        <v>756</v>
      </c>
    </row>
    <row r="134" spans="1:5" ht="12.75">
      <c r="A134" s="37" t="s">
        <v>55</v>
      </c>
      <c r="E134" s="38" t="s">
        <v>699</v>
      </c>
    </row>
    <row r="135" spans="1:5" ht="25.5">
      <c r="A135" t="s">
        <v>57</v>
      </c>
      <c r="E135" s="36" t="s">
        <v>716</v>
      </c>
    </row>
    <row r="136" spans="1:16" ht="12.75">
      <c r="A136" s="24" t="s">
        <v>48</v>
      </c>
      <c s="29" t="s">
        <v>757</v>
      </c>
      <c s="29" t="s">
        <v>758</v>
      </c>
      <c s="24" t="s">
        <v>50</v>
      </c>
      <c s="30" t="s">
        <v>759</v>
      </c>
      <c s="31" t="s">
        <v>669</v>
      </c>
      <c s="32">
        <v>3600</v>
      </c>
      <c s="33">
        <v>0</v>
      </c>
      <c s="34">
        <f>ROUND(ROUND(H136,2)*ROUND(G136,3),2)</f>
      </c>
      <c r="O136">
        <f>(I136*21)/100</f>
      </c>
      <c t="s">
        <v>26</v>
      </c>
    </row>
    <row r="137" spans="1:5" ht="12.75">
      <c r="A137" s="35" t="s">
        <v>53</v>
      </c>
      <c r="E137" s="36" t="s">
        <v>760</v>
      </c>
    </row>
    <row r="138" spans="1:5" ht="12.75">
      <c r="A138" s="37" t="s">
        <v>55</v>
      </c>
      <c r="E138" s="38" t="s">
        <v>705</v>
      </c>
    </row>
    <row r="139" spans="1:5" ht="25.5">
      <c r="A139" t="s">
        <v>57</v>
      </c>
      <c r="E139" s="36" t="s">
        <v>722</v>
      </c>
    </row>
    <row r="140" spans="1:16" ht="12.75">
      <c r="A140" s="24" t="s">
        <v>48</v>
      </c>
      <c s="29" t="s">
        <v>761</v>
      </c>
      <c s="29" t="s">
        <v>762</v>
      </c>
      <c s="24" t="s">
        <v>50</v>
      </c>
      <c s="30" t="s">
        <v>763</v>
      </c>
      <c s="31" t="s">
        <v>237</v>
      </c>
      <c s="32">
        <v>12</v>
      </c>
      <c s="33">
        <v>0</v>
      </c>
      <c s="34">
        <f>ROUND(ROUND(H140,2)*ROUND(G140,3),2)</f>
      </c>
      <c r="O140">
        <f>(I140*21)/100</f>
      </c>
      <c t="s">
        <v>26</v>
      </c>
    </row>
    <row r="141" spans="1:5" ht="12.75">
      <c r="A141" s="35" t="s">
        <v>53</v>
      </c>
      <c r="E141" s="36" t="s">
        <v>50</v>
      </c>
    </row>
    <row r="142" spans="1:5" ht="12.75">
      <c r="A142" s="37" t="s">
        <v>55</v>
      </c>
      <c r="E142" s="38" t="s">
        <v>652</v>
      </c>
    </row>
    <row r="143" spans="1:5" ht="25.5">
      <c r="A143" t="s">
        <v>57</v>
      </c>
      <c r="E143" s="36" t="s">
        <v>302</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0+O8+O13</f>
      </c>
      <c t="s">
        <v>25</v>
      </c>
    </row>
    <row r="3" spans="1:16" ht="15" customHeight="1">
      <c r="A3" t="s">
        <v>11</v>
      </c>
      <c s="12" t="s">
        <v>13</v>
      </c>
      <c s="13" t="s">
        <v>14</v>
      </c>
      <c s="1"/>
      <c s="14" t="s">
        <v>15</v>
      </c>
      <c s="1"/>
      <c s="9"/>
      <c s="8" t="s">
        <v>764</v>
      </c>
      <c s="39">
        <f>0+I8+I13</f>
      </c>
      <c r="O3" t="s">
        <v>22</v>
      </c>
      <c t="s">
        <v>26</v>
      </c>
    </row>
    <row r="4" spans="1:16" ht="15" customHeight="1">
      <c r="A4" t="s">
        <v>16</v>
      </c>
      <c s="16" t="s">
        <v>21</v>
      </c>
      <c s="17" t="s">
        <v>764</v>
      </c>
      <c s="6"/>
      <c s="18" t="s">
        <v>765</v>
      </c>
      <c s="6"/>
      <c s="6"/>
      <c s="25"/>
      <c s="25"/>
      <c r="O4" t="s">
        <v>23</v>
      </c>
      <c t="s">
        <v>26</v>
      </c>
    </row>
    <row r="5" spans="1:16" ht="12.75" customHeight="1">
      <c r="A5" s="15" t="s">
        <v>29</v>
      </c>
      <c s="15" t="s">
        <v>31</v>
      </c>
      <c s="15" t="s">
        <v>33</v>
      </c>
      <c s="15" t="s">
        <v>34</v>
      </c>
      <c s="15" t="s">
        <v>35</v>
      </c>
      <c s="15" t="s">
        <v>37</v>
      </c>
      <c s="15" t="s">
        <v>39</v>
      </c>
      <c s="15" t="s">
        <v>41</v>
      </c>
      <c s="15"/>
      <c r="O5" t="s">
        <v>24</v>
      </c>
      <c t="s">
        <v>26</v>
      </c>
    </row>
    <row r="6" spans="1:9" ht="12.75" customHeight="1">
      <c r="A6" s="15"/>
      <c s="15"/>
      <c s="15"/>
      <c s="15"/>
      <c s="15"/>
      <c s="15"/>
      <c s="15"/>
      <c s="15" t="s">
        <v>42</v>
      </c>
      <c s="15" t="s">
        <v>44</v>
      </c>
    </row>
    <row r="7" spans="1:9" ht="12.75" customHeight="1">
      <c r="A7" s="15" t="s">
        <v>30</v>
      </c>
      <c s="15" t="s">
        <v>32</v>
      </c>
      <c s="15" t="s">
        <v>26</v>
      </c>
      <c s="15" t="s">
        <v>25</v>
      </c>
      <c s="15" t="s">
        <v>36</v>
      </c>
      <c s="15" t="s">
        <v>38</v>
      </c>
      <c s="15" t="s">
        <v>40</v>
      </c>
      <c s="15" t="s">
        <v>43</v>
      </c>
      <c s="15" t="s">
        <v>45</v>
      </c>
    </row>
    <row r="8" spans="1:18" ht="12.75" customHeight="1">
      <c r="A8" s="25" t="s">
        <v>46</v>
      </c>
      <c s="25"/>
      <c s="26" t="s">
        <v>30</v>
      </c>
      <c s="25"/>
      <c s="27" t="s">
        <v>47</v>
      </c>
      <c s="25"/>
      <c s="25"/>
      <c s="25"/>
      <c s="28">
        <f>0+Q8</f>
      </c>
      <c r="O8">
        <f>0+R8</f>
      </c>
      <c r="Q8">
        <f>0+I9</f>
      </c>
      <c>
        <f>0+O9</f>
      </c>
    </row>
    <row r="9" spans="1:16" ht="12.75">
      <c r="A9" s="24" t="s">
        <v>48</v>
      </c>
      <c s="29" t="s">
        <v>32</v>
      </c>
      <c s="29" t="s">
        <v>101</v>
      </c>
      <c s="24" t="s">
        <v>50</v>
      </c>
      <c s="30" t="s">
        <v>102</v>
      </c>
      <c s="31" t="s">
        <v>103</v>
      </c>
      <c s="32">
        <v>1782.4</v>
      </c>
      <c s="33">
        <v>0</v>
      </c>
      <c s="34">
        <f>ROUND(ROUND(H9,2)*ROUND(G9,3),2)</f>
      </c>
      <c r="O9">
        <f>(I9*21)/100</f>
      </c>
      <c t="s">
        <v>26</v>
      </c>
    </row>
    <row r="10" spans="1:5" ht="12.75">
      <c r="A10" s="35" t="s">
        <v>53</v>
      </c>
      <c r="E10" s="36" t="s">
        <v>766</v>
      </c>
    </row>
    <row r="11" spans="1:5" ht="89.25">
      <c r="A11" s="37" t="s">
        <v>55</v>
      </c>
      <c r="E11" s="38" t="s">
        <v>767</v>
      </c>
    </row>
    <row r="12" spans="1:5" ht="25.5">
      <c r="A12" t="s">
        <v>57</v>
      </c>
      <c r="E12" s="36" t="s">
        <v>106</v>
      </c>
    </row>
    <row r="13" spans="1:18" ht="12.75" customHeight="1">
      <c r="A13" s="6" t="s">
        <v>46</v>
      </c>
      <c s="6"/>
      <c s="41" t="s">
        <v>32</v>
      </c>
      <c s="6"/>
      <c s="27" t="s">
        <v>109</v>
      </c>
      <c s="6"/>
      <c s="6"/>
      <c s="6"/>
      <c s="42">
        <f>0+Q13</f>
      </c>
      <c r="O13">
        <f>0+R13</f>
      </c>
      <c r="Q13">
        <f>0+I14+I18+I22+I26+I30+I34+I38+I42</f>
      </c>
      <c>
        <f>0+O14+O18+O22+O26+O30+O34+O38+O42</f>
      </c>
    </row>
    <row r="14" spans="1:16" ht="12.75">
      <c r="A14" s="24" t="s">
        <v>48</v>
      </c>
      <c s="29" t="s">
        <v>32</v>
      </c>
      <c s="29" t="s">
        <v>768</v>
      </c>
      <c s="24" t="s">
        <v>50</v>
      </c>
      <c s="30" t="s">
        <v>769</v>
      </c>
      <c s="31" t="s">
        <v>180</v>
      </c>
      <c s="32">
        <v>4408</v>
      </c>
      <c s="33">
        <v>0</v>
      </c>
      <c s="34">
        <f>ROUND(ROUND(H14,2)*ROUND(G14,3),2)</f>
      </c>
      <c r="O14">
        <f>(I14*21)/100</f>
      </c>
      <c t="s">
        <v>26</v>
      </c>
    </row>
    <row r="15" spans="1:5" ht="38.25">
      <c r="A15" s="35" t="s">
        <v>53</v>
      </c>
      <c r="E15" s="36" t="s">
        <v>770</v>
      </c>
    </row>
    <row r="16" spans="1:5" ht="25.5">
      <c r="A16" s="37" t="s">
        <v>55</v>
      </c>
      <c r="E16" s="38" t="s">
        <v>771</v>
      </c>
    </row>
    <row r="17" spans="1:5" ht="12.75">
      <c r="A17" t="s">
        <v>57</v>
      </c>
      <c r="E17" s="36" t="s">
        <v>772</v>
      </c>
    </row>
    <row r="18" spans="1:16" ht="12.75">
      <c r="A18" s="24" t="s">
        <v>48</v>
      </c>
      <c s="29" t="s">
        <v>26</v>
      </c>
      <c s="29" t="s">
        <v>150</v>
      </c>
      <c s="24" t="s">
        <v>32</v>
      </c>
      <c s="30" t="s">
        <v>151</v>
      </c>
      <c s="31" t="s">
        <v>152</v>
      </c>
      <c s="32">
        <v>7052.8</v>
      </c>
      <c s="33">
        <v>0</v>
      </c>
      <c s="34">
        <f>ROUND(ROUND(H18,2)*ROUND(G18,3),2)</f>
      </c>
      <c r="O18">
        <f>(I18*21)/100</f>
      </c>
      <c t="s">
        <v>26</v>
      </c>
    </row>
    <row r="19" spans="1:5" ht="12.75">
      <c r="A19" s="35" t="s">
        <v>53</v>
      </c>
      <c r="E19" s="36" t="s">
        <v>773</v>
      </c>
    </row>
    <row r="20" spans="1:5" ht="12.75">
      <c r="A20" s="37" t="s">
        <v>55</v>
      </c>
      <c r="E20" s="38" t="s">
        <v>774</v>
      </c>
    </row>
    <row r="21" spans="1:5" ht="25.5">
      <c r="A21" t="s">
        <v>57</v>
      </c>
      <c r="E21" s="36" t="s">
        <v>155</v>
      </c>
    </row>
    <row r="22" spans="1:16" ht="12.75">
      <c r="A22" s="24" t="s">
        <v>48</v>
      </c>
      <c s="29" t="s">
        <v>25</v>
      </c>
      <c s="29" t="s">
        <v>150</v>
      </c>
      <c s="24" t="s">
        <v>26</v>
      </c>
      <c s="30" t="s">
        <v>151</v>
      </c>
      <c s="31" t="s">
        <v>152</v>
      </c>
      <c s="32">
        <v>21465.6</v>
      </c>
      <c s="33">
        <v>0</v>
      </c>
      <c s="34">
        <f>ROUND(ROUND(H22,2)*ROUND(G22,3),2)</f>
      </c>
      <c r="O22">
        <f>(I22*21)/100</f>
      </c>
      <c t="s">
        <v>26</v>
      </c>
    </row>
    <row r="23" spans="1:5" ht="12.75">
      <c r="A23" s="35" t="s">
        <v>53</v>
      </c>
      <c r="E23" s="36" t="s">
        <v>775</v>
      </c>
    </row>
    <row r="24" spans="1:5" ht="127.5">
      <c r="A24" s="37" t="s">
        <v>55</v>
      </c>
      <c r="E24" s="38" t="s">
        <v>776</v>
      </c>
    </row>
    <row r="25" spans="1:5" ht="25.5">
      <c r="A25" t="s">
        <v>57</v>
      </c>
      <c r="E25" s="36" t="s">
        <v>155</v>
      </c>
    </row>
    <row r="26" spans="1:16" ht="12.75">
      <c r="A26" s="24" t="s">
        <v>48</v>
      </c>
      <c s="29" t="s">
        <v>36</v>
      </c>
      <c s="29" t="s">
        <v>777</v>
      </c>
      <c s="24" t="s">
        <v>50</v>
      </c>
      <c s="30" t="s">
        <v>778</v>
      </c>
      <c s="31" t="s">
        <v>237</v>
      </c>
      <c s="32">
        <v>2664</v>
      </c>
      <c s="33">
        <v>0</v>
      </c>
      <c s="34">
        <f>ROUND(ROUND(H26,2)*ROUND(G26,3),2)</f>
      </c>
      <c r="O26">
        <f>(I26*21)/100</f>
      </c>
      <c t="s">
        <v>26</v>
      </c>
    </row>
    <row r="27" spans="1:5" ht="63.75">
      <c r="A27" s="35" t="s">
        <v>53</v>
      </c>
      <c r="E27" s="36" t="s">
        <v>779</v>
      </c>
    </row>
    <row r="28" spans="1:5" ht="63.75">
      <c r="A28" s="37" t="s">
        <v>55</v>
      </c>
      <c r="E28" s="38" t="s">
        <v>780</v>
      </c>
    </row>
    <row r="29" spans="1:5" ht="63.75">
      <c r="A29" t="s">
        <v>57</v>
      </c>
      <c r="E29" s="36" t="s">
        <v>781</v>
      </c>
    </row>
    <row r="30" spans="1:16" ht="12.75">
      <c r="A30" s="24" t="s">
        <v>48</v>
      </c>
      <c s="29" t="s">
        <v>38</v>
      </c>
      <c s="29" t="s">
        <v>782</v>
      </c>
      <c s="24" t="s">
        <v>50</v>
      </c>
      <c s="30" t="s">
        <v>783</v>
      </c>
      <c s="31" t="s">
        <v>112</v>
      </c>
      <c s="32">
        <v>246.6</v>
      </c>
      <c s="33">
        <v>0</v>
      </c>
      <c s="34">
        <f>ROUND(ROUND(H30,2)*ROUND(G30,3),2)</f>
      </c>
      <c r="O30">
        <f>(I30*21)/100</f>
      </c>
      <c t="s">
        <v>26</v>
      </c>
    </row>
    <row r="31" spans="1:5" ht="38.25">
      <c r="A31" s="35" t="s">
        <v>53</v>
      </c>
      <c r="E31" s="36" t="s">
        <v>784</v>
      </c>
    </row>
    <row r="32" spans="1:5" ht="63.75">
      <c r="A32" s="37" t="s">
        <v>55</v>
      </c>
      <c r="E32" s="38" t="s">
        <v>785</v>
      </c>
    </row>
    <row r="33" spans="1:5" ht="12.75">
      <c r="A33" t="s">
        <v>57</v>
      </c>
      <c r="E33" s="36" t="s">
        <v>786</v>
      </c>
    </row>
    <row r="34" spans="1:16" ht="12.75">
      <c r="A34" s="24" t="s">
        <v>48</v>
      </c>
      <c s="29" t="s">
        <v>40</v>
      </c>
      <c s="29" t="s">
        <v>787</v>
      </c>
      <c s="24" t="s">
        <v>50</v>
      </c>
      <c s="30" t="s">
        <v>788</v>
      </c>
      <c s="31" t="s">
        <v>180</v>
      </c>
      <c s="32">
        <v>4408</v>
      </c>
      <c s="33">
        <v>0</v>
      </c>
      <c s="34">
        <f>ROUND(ROUND(H34,2)*ROUND(G34,3),2)</f>
      </c>
      <c r="O34">
        <f>(I34*21)/100</f>
      </c>
      <c t="s">
        <v>26</v>
      </c>
    </row>
    <row r="35" spans="1:5" ht="51">
      <c r="A35" s="35" t="s">
        <v>53</v>
      </c>
      <c r="E35" s="36" t="s">
        <v>789</v>
      </c>
    </row>
    <row r="36" spans="1:5" ht="12.75">
      <c r="A36" s="37" t="s">
        <v>55</v>
      </c>
      <c r="E36" s="38" t="s">
        <v>790</v>
      </c>
    </row>
    <row r="37" spans="1:5" ht="38.25">
      <c r="A37" t="s">
        <v>57</v>
      </c>
      <c r="E37" s="36" t="s">
        <v>791</v>
      </c>
    </row>
    <row r="38" spans="1:16" ht="12.75">
      <c r="A38" s="24" t="s">
        <v>48</v>
      </c>
      <c s="29" t="s">
        <v>87</v>
      </c>
      <c s="29" t="s">
        <v>792</v>
      </c>
      <c s="24" t="s">
        <v>50</v>
      </c>
      <c s="30" t="s">
        <v>793</v>
      </c>
      <c s="31" t="s">
        <v>180</v>
      </c>
      <c s="32">
        <v>4408</v>
      </c>
      <c s="33">
        <v>0</v>
      </c>
      <c s="34">
        <f>ROUND(ROUND(H38,2)*ROUND(G38,3),2)</f>
      </c>
      <c r="O38">
        <f>(I38*21)/100</f>
      </c>
      <c t="s">
        <v>26</v>
      </c>
    </row>
    <row r="39" spans="1:5" ht="25.5">
      <c r="A39" s="35" t="s">
        <v>53</v>
      </c>
      <c r="E39" s="36" t="s">
        <v>147</v>
      </c>
    </row>
    <row r="40" spans="1:5" ht="12.75">
      <c r="A40" s="37" t="s">
        <v>55</v>
      </c>
      <c r="E40" s="38" t="s">
        <v>794</v>
      </c>
    </row>
    <row r="41" spans="1:5" ht="25.5">
      <c r="A41" t="s">
        <v>57</v>
      </c>
      <c r="E41" s="36" t="s">
        <v>795</v>
      </c>
    </row>
    <row r="42" spans="1:16" ht="12.75">
      <c r="A42" s="24" t="s">
        <v>48</v>
      </c>
      <c s="29" t="s">
        <v>90</v>
      </c>
      <c s="29" t="s">
        <v>796</v>
      </c>
      <c s="24" t="s">
        <v>50</v>
      </c>
      <c s="30" t="s">
        <v>797</v>
      </c>
      <c s="31" t="s">
        <v>180</v>
      </c>
      <c s="32">
        <v>124</v>
      </c>
      <c s="33">
        <v>0</v>
      </c>
      <c s="34">
        <f>ROUND(ROUND(H42,2)*ROUND(G42,3),2)</f>
      </c>
      <c r="O42">
        <f>(I42*21)/100</f>
      </c>
      <c t="s">
        <v>26</v>
      </c>
    </row>
    <row r="43" spans="1:5" ht="25.5">
      <c r="A43" s="35" t="s">
        <v>53</v>
      </c>
      <c r="E43" s="36" t="s">
        <v>147</v>
      </c>
    </row>
    <row r="44" spans="1:5" ht="12.75">
      <c r="A44" s="37" t="s">
        <v>55</v>
      </c>
      <c r="E44" s="38" t="s">
        <v>798</v>
      </c>
    </row>
    <row r="45" spans="1:5" ht="38.25">
      <c r="A45" t="s">
        <v>57</v>
      </c>
      <c r="E45" s="36" t="s">
        <v>799</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25</v>
      </c>
    </row>
    <row r="3" spans="1:16" ht="15" customHeight="1">
      <c r="A3" t="s">
        <v>11</v>
      </c>
      <c s="12" t="s">
        <v>13</v>
      </c>
      <c s="13" t="s">
        <v>14</v>
      </c>
      <c s="1"/>
      <c s="14" t="s">
        <v>15</v>
      </c>
      <c s="1"/>
      <c s="9"/>
      <c s="8" t="s">
        <v>27</v>
      </c>
      <c s="39">
        <f>0+I9</f>
      </c>
      <c r="O3" t="s">
        <v>22</v>
      </c>
      <c t="s">
        <v>26</v>
      </c>
    </row>
    <row r="4" spans="1:16" ht="15" customHeight="1">
      <c r="A4" t="s">
        <v>16</v>
      </c>
      <c s="12" t="s">
        <v>17</v>
      </c>
      <c s="13" t="s">
        <v>18</v>
      </c>
      <c s="1"/>
      <c s="14" t="s">
        <v>19</v>
      </c>
      <c s="1"/>
      <c s="1"/>
      <c s="11"/>
      <c s="11"/>
      <c r="O4" t="s">
        <v>23</v>
      </c>
      <c t="s">
        <v>26</v>
      </c>
    </row>
    <row r="5" spans="1:16" ht="12.75" customHeight="1">
      <c r="A5" t="s">
        <v>20</v>
      </c>
      <c s="16" t="s">
        <v>21</v>
      </c>
      <c s="17" t="s">
        <v>27</v>
      </c>
      <c s="6"/>
      <c s="18" t="s">
        <v>28</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0+I10+I14+I18+I22+I26</f>
      </c>
      <c>
        <f>0+O10+O14+O18+O22+O26</f>
      </c>
    </row>
    <row r="10" spans="1:16" ht="12.75">
      <c r="A10" s="24" t="s">
        <v>48</v>
      </c>
      <c s="29" t="s">
        <v>32</v>
      </c>
      <c s="29" t="s">
        <v>49</v>
      </c>
      <c s="24" t="s">
        <v>50</v>
      </c>
      <c s="30" t="s">
        <v>51</v>
      </c>
      <c s="31" t="s">
        <v>52</v>
      </c>
      <c s="32">
        <v>1</v>
      </c>
      <c s="33">
        <v>0</v>
      </c>
      <c s="34">
        <f>ROUND(ROUND(H10,2)*ROUND(G10,3),2)</f>
      </c>
      <c r="O10">
        <f>(I10*21)/100</f>
      </c>
      <c t="s">
        <v>26</v>
      </c>
    </row>
    <row r="11" spans="1:5" ht="12.75">
      <c r="A11" s="35" t="s">
        <v>53</v>
      </c>
      <c r="E11" s="36" t="s">
        <v>54</v>
      </c>
    </row>
    <row r="12" spans="1:5" ht="12.75">
      <c r="A12" s="37" t="s">
        <v>55</v>
      </c>
      <c r="E12" s="38" t="s">
        <v>56</v>
      </c>
    </row>
    <row r="13" spans="1:5" ht="12.75">
      <c r="A13" t="s">
        <v>57</v>
      </c>
      <c r="E13" s="36" t="s">
        <v>58</v>
      </c>
    </row>
    <row r="14" spans="1:16" ht="12.75">
      <c r="A14" s="24" t="s">
        <v>48</v>
      </c>
      <c s="29" t="s">
        <v>26</v>
      </c>
      <c s="29" t="s">
        <v>59</v>
      </c>
      <c s="24" t="s">
        <v>50</v>
      </c>
      <c s="30" t="s">
        <v>60</v>
      </c>
      <c s="31" t="s">
        <v>52</v>
      </c>
      <c s="32">
        <v>1</v>
      </c>
      <c s="33">
        <v>0</v>
      </c>
      <c s="34">
        <f>ROUND(ROUND(H14,2)*ROUND(G14,3),2)</f>
      </c>
      <c r="O14">
        <f>(I14*21)/100</f>
      </c>
      <c t="s">
        <v>26</v>
      </c>
    </row>
    <row r="15" spans="1:5" ht="12.75">
      <c r="A15" s="35" t="s">
        <v>53</v>
      </c>
      <c r="E15" s="36" t="s">
        <v>61</v>
      </c>
    </row>
    <row r="16" spans="1:5" ht="12.75">
      <c r="A16" s="37" t="s">
        <v>55</v>
      </c>
      <c r="E16" s="38" t="s">
        <v>56</v>
      </c>
    </row>
    <row r="17" spans="1:5" ht="12.75">
      <c r="A17" t="s">
        <v>57</v>
      </c>
      <c r="E17" s="36" t="s">
        <v>58</v>
      </c>
    </row>
    <row r="18" spans="1:16" ht="12.75">
      <c r="A18" s="24" t="s">
        <v>48</v>
      </c>
      <c s="29" t="s">
        <v>25</v>
      </c>
      <c s="29" t="s">
        <v>62</v>
      </c>
      <c s="24" t="s">
        <v>50</v>
      </c>
      <c s="30" t="s">
        <v>63</v>
      </c>
      <c s="31" t="s">
        <v>52</v>
      </c>
      <c s="32">
        <v>1</v>
      </c>
      <c s="33">
        <v>0</v>
      </c>
      <c s="34">
        <f>ROUND(ROUND(H18,2)*ROUND(G18,3),2)</f>
      </c>
      <c r="O18">
        <f>(I18*21)/100</f>
      </c>
      <c t="s">
        <v>26</v>
      </c>
    </row>
    <row r="19" spans="1:5" ht="25.5">
      <c r="A19" s="35" t="s">
        <v>53</v>
      </c>
      <c r="E19" s="36" t="s">
        <v>64</v>
      </c>
    </row>
    <row r="20" spans="1:5" ht="12.75">
      <c r="A20" s="37" t="s">
        <v>55</v>
      </c>
      <c r="E20" s="38" t="s">
        <v>56</v>
      </c>
    </row>
    <row r="21" spans="1:5" ht="12.75">
      <c r="A21" t="s">
        <v>57</v>
      </c>
      <c r="E21" s="36" t="s">
        <v>58</v>
      </c>
    </row>
    <row r="22" spans="1:16" ht="12.75">
      <c r="A22" s="24" t="s">
        <v>48</v>
      </c>
      <c s="29" t="s">
        <v>36</v>
      </c>
      <c s="29" t="s">
        <v>65</v>
      </c>
      <c s="24" t="s">
        <v>50</v>
      </c>
      <c s="30" t="s">
        <v>66</v>
      </c>
      <c s="31" t="s">
        <v>52</v>
      </c>
      <c s="32">
        <v>1</v>
      </c>
      <c s="33">
        <v>0</v>
      </c>
      <c s="34">
        <f>ROUND(ROUND(H22,2)*ROUND(G22,3),2)</f>
      </c>
      <c r="O22">
        <f>(I22*21)/100</f>
      </c>
      <c t="s">
        <v>26</v>
      </c>
    </row>
    <row r="23" spans="1:5" ht="12.75">
      <c r="A23" s="35" t="s">
        <v>53</v>
      </c>
      <c r="E23" s="36" t="s">
        <v>67</v>
      </c>
    </row>
    <row r="24" spans="1:5" ht="12.75">
      <c r="A24" s="37" t="s">
        <v>55</v>
      </c>
      <c r="E24" s="38" t="s">
        <v>56</v>
      </c>
    </row>
    <row r="25" spans="1:5" ht="63.75">
      <c r="A25" t="s">
        <v>57</v>
      </c>
      <c r="E25" s="36" t="s">
        <v>68</v>
      </c>
    </row>
    <row r="26" spans="1:16" ht="12.75">
      <c r="A26" s="24" t="s">
        <v>48</v>
      </c>
      <c s="29" t="s">
        <v>38</v>
      </c>
      <c s="29" t="s">
        <v>69</v>
      </c>
      <c s="24" t="s">
        <v>50</v>
      </c>
      <c s="30" t="s">
        <v>70</v>
      </c>
      <c s="31" t="s">
        <v>52</v>
      </c>
      <c s="32">
        <v>1</v>
      </c>
      <c s="33">
        <v>0</v>
      </c>
      <c s="34">
        <f>ROUND(ROUND(H26,2)*ROUND(G26,3),2)</f>
      </c>
      <c r="O26">
        <f>(I26*21)/100</f>
      </c>
      <c t="s">
        <v>26</v>
      </c>
    </row>
    <row r="27" spans="1:5" ht="12.75">
      <c r="A27" s="35" t="s">
        <v>53</v>
      </c>
      <c r="E27" s="36" t="s">
        <v>71</v>
      </c>
    </row>
    <row r="28" spans="1:5" ht="12.75">
      <c r="A28" s="37" t="s">
        <v>55</v>
      </c>
      <c r="E28" s="38" t="s">
        <v>56</v>
      </c>
    </row>
    <row r="29" spans="1:5" ht="63.75">
      <c r="A29" t="s">
        <v>57</v>
      </c>
      <c r="E29" s="36" t="s">
        <v>72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25</v>
      </c>
    </row>
    <row r="3" spans="1:16" ht="15" customHeight="1">
      <c r="A3" t="s">
        <v>11</v>
      </c>
      <c s="12" t="s">
        <v>13</v>
      </c>
      <c s="13" t="s">
        <v>14</v>
      </c>
      <c s="1"/>
      <c s="14" t="s">
        <v>15</v>
      </c>
      <c s="1"/>
      <c s="9"/>
      <c s="8" t="s">
        <v>73</v>
      </c>
      <c s="39">
        <f>0+I9</f>
      </c>
      <c r="O3" t="s">
        <v>22</v>
      </c>
      <c t="s">
        <v>26</v>
      </c>
    </row>
    <row r="4" spans="1:16" ht="15" customHeight="1">
      <c r="A4" t="s">
        <v>16</v>
      </c>
      <c s="12" t="s">
        <v>17</v>
      </c>
      <c s="13" t="s">
        <v>18</v>
      </c>
      <c s="1"/>
      <c s="14" t="s">
        <v>19</v>
      </c>
      <c s="1"/>
      <c s="1"/>
      <c s="11"/>
      <c s="11"/>
      <c r="O4" t="s">
        <v>23</v>
      </c>
      <c t="s">
        <v>26</v>
      </c>
    </row>
    <row r="5" spans="1:16" ht="12.75" customHeight="1">
      <c r="A5" t="s">
        <v>20</v>
      </c>
      <c s="16" t="s">
        <v>21</v>
      </c>
      <c s="17" t="s">
        <v>73</v>
      </c>
      <c s="6"/>
      <c s="18" t="s">
        <v>28</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0+I10+I14+I18+I22+I26+I30+I34+I38+I42+I46</f>
      </c>
      <c>
        <f>0+O10+O14+O18+O22+O26+O30+O34+O38+O42+O46</f>
      </c>
    </row>
    <row r="10" spans="1:16" ht="25.5">
      <c r="A10" s="24" t="s">
        <v>48</v>
      </c>
      <c s="29" t="s">
        <v>32</v>
      </c>
      <c s="29" t="s">
        <v>74</v>
      </c>
      <c s="24" t="s">
        <v>75</v>
      </c>
      <c s="30" t="s">
        <v>76</v>
      </c>
      <c s="31" t="s">
        <v>52</v>
      </c>
      <c s="32">
        <v>1</v>
      </c>
      <c s="33">
        <v>0</v>
      </c>
      <c s="34">
        <f>ROUND(ROUND(H10,2)*ROUND(G10,3),2)</f>
      </c>
      <c r="O10">
        <f>(I10*21)/100</f>
      </c>
      <c t="s">
        <v>26</v>
      </c>
    </row>
    <row r="11" spans="1:5" ht="12.75">
      <c r="A11" s="35" t="s">
        <v>53</v>
      </c>
      <c r="E11" s="36" t="s">
        <v>50</v>
      </c>
    </row>
    <row r="12" spans="1:5" ht="12.75">
      <c r="A12" s="37" t="s">
        <v>55</v>
      </c>
      <c r="E12" s="38" t="s">
        <v>56</v>
      </c>
    </row>
    <row r="13" spans="1:5" ht="12.75">
      <c r="A13" t="s">
        <v>57</v>
      </c>
      <c r="E13" s="36" t="s">
        <v>50</v>
      </c>
    </row>
    <row r="14" spans="1:16" ht="12.75">
      <c r="A14" s="24" t="s">
        <v>48</v>
      </c>
      <c s="29" t="s">
        <v>26</v>
      </c>
      <c s="29" t="s">
        <v>77</v>
      </c>
      <c s="24" t="s">
        <v>75</v>
      </c>
      <c s="30" t="s">
        <v>78</v>
      </c>
      <c s="31" t="s">
        <v>52</v>
      </c>
      <c s="32">
        <v>1</v>
      </c>
      <c s="33">
        <v>0</v>
      </c>
      <c s="34">
        <f>ROUND(ROUND(H14,2)*ROUND(G14,3),2)</f>
      </c>
      <c r="O14">
        <f>(I14*21)/100</f>
      </c>
      <c t="s">
        <v>26</v>
      </c>
    </row>
    <row r="15" spans="1:5" ht="12.75">
      <c r="A15" s="35" t="s">
        <v>53</v>
      </c>
      <c r="E15" s="36" t="s">
        <v>50</v>
      </c>
    </row>
    <row r="16" spans="1:5" ht="12.75">
      <c r="A16" s="37" t="s">
        <v>55</v>
      </c>
      <c r="E16" s="38" t="s">
        <v>56</v>
      </c>
    </row>
    <row r="17" spans="1:5" ht="12.75">
      <c r="A17" t="s">
        <v>57</v>
      </c>
      <c r="E17" s="36" t="s">
        <v>50</v>
      </c>
    </row>
    <row r="18" spans="1:16" ht="12.75">
      <c r="A18" s="24" t="s">
        <v>48</v>
      </c>
      <c s="29" t="s">
        <v>25</v>
      </c>
      <c s="29" t="s">
        <v>79</v>
      </c>
      <c s="24" t="s">
        <v>75</v>
      </c>
      <c s="30" t="s">
        <v>80</v>
      </c>
      <c s="31" t="s">
        <v>52</v>
      </c>
      <c s="32">
        <v>1</v>
      </c>
      <c s="33">
        <v>0</v>
      </c>
      <c s="34">
        <f>ROUND(ROUND(H18,2)*ROUND(G18,3),2)</f>
      </c>
      <c r="O18">
        <f>(I18*21)/100</f>
      </c>
      <c t="s">
        <v>26</v>
      </c>
    </row>
    <row r="19" spans="1:5" ht="12.75">
      <c r="A19" s="35" t="s">
        <v>53</v>
      </c>
      <c r="E19" s="36" t="s">
        <v>50</v>
      </c>
    </row>
    <row r="20" spans="1:5" ht="12.75">
      <c r="A20" s="37" t="s">
        <v>55</v>
      </c>
      <c r="E20" s="38" t="s">
        <v>56</v>
      </c>
    </row>
    <row r="21" spans="1:5" ht="12.75">
      <c r="A21" t="s">
        <v>57</v>
      </c>
      <c r="E21" s="36" t="s">
        <v>50</v>
      </c>
    </row>
    <row r="22" spans="1:16" ht="25.5">
      <c r="A22" s="24" t="s">
        <v>48</v>
      </c>
      <c s="29" t="s">
        <v>36</v>
      </c>
      <c s="29" t="s">
        <v>81</v>
      </c>
      <c s="24" t="s">
        <v>75</v>
      </c>
      <c s="30" t="s">
        <v>82</v>
      </c>
      <c s="31" t="s">
        <v>52</v>
      </c>
      <c s="32">
        <v>1</v>
      </c>
      <c s="33">
        <v>0</v>
      </c>
      <c s="34">
        <f>ROUND(ROUND(H22,2)*ROUND(G22,3),2)</f>
      </c>
      <c r="O22">
        <f>(I22*21)/100</f>
      </c>
      <c t="s">
        <v>26</v>
      </c>
    </row>
    <row r="23" spans="1:5" ht="12.75">
      <c r="A23" s="35" t="s">
        <v>53</v>
      </c>
      <c r="E23" s="36" t="s">
        <v>50</v>
      </c>
    </row>
    <row r="24" spans="1:5" ht="12.75">
      <c r="A24" s="37" t="s">
        <v>55</v>
      </c>
      <c r="E24" s="38" t="s">
        <v>56</v>
      </c>
    </row>
    <row r="25" spans="1:5" ht="12.75">
      <c r="A25" t="s">
        <v>57</v>
      </c>
      <c r="E25" s="36" t="s">
        <v>50</v>
      </c>
    </row>
    <row r="26" spans="1:16" ht="25.5">
      <c r="A26" s="24" t="s">
        <v>48</v>
      </c>
      <c s="29" t="s">
        <v>38</v>
      </c>
      <c s="29" t="s">
        <v>83</v>
      </c>
      <c s="24" t="s">
        <v>75</v>
      </c>
      <c s="30" t="s">
        <v>84</v>
      </c>
      <c s="31" t="s">
        <v>52</v>
      </c>
      <c s="32">
        <v>1</v>
      </c>
      <c s="33">
        <v>0</v>
      </c>
      <c s="34">
        <f>ROUND(ROUND(H26,2)*ROUND(G26,3),2)</f>
      </c>
      <c r="O26">
        <f>(I26*21)/100</f>
      </c>
      <c t="s">
        <v>26</v>
      </c>
    </row>
    <row r="27" spans="1:5" ht="12.75">
      <c r="A27" s="35" t="s">
        <v>53</v>
      </c>
      <c r="E27" s="36" t="s">
        <v>50</v>
      </c>
    </row>
    <row r="28" spans="1:5" ht="12.75">
      <c r="A28" s="37" t="s">
        <v>55</v>
      </c>
      <c r="E28" s="38" t="s">
        <v>56</v>
      </c>
    </row>
    <row r="29" spans="1:5" ht="12.75">
      <c r="A29" t="s">
        <v>57</v>
      </c>
      <c r="E29" s="36" t="s">
        <v>50</v>
      </c>
    </row>
    <row r="30" spans="1:16" ht="25.5">
      <c r="A30" s="24" t="s">
        <v>48</v>
      </c>
      <c s="29" t="s">
        <v>40</v>
      </c>
      <c s="29" t="s">
        <v>85</v>
      </c>
      <c s="24" t="s">
        <v>75</v>
      </c>
      <c s="30" t="s">
        <v>86</v>
      </c>
      <c s="31" t="s">
        <v>52</v>
      </c>
      <c s="32">
        <v>1</v>
      </c>
      <c s="33">
        <v>0</v>
      </c>
      <c s="34">
        <f>ROUND(ROUND(H30,2)*ROUND(G30,3),2)</f>
      </c>
      <c r="O30">
        <f>(I30*21)/100</f>
      </c>
      <c t="s">
        <v>26</v>
      </c>
    </row>
    <row r="31" spans="1:5" ht="12.75">
      <c r="A31" s="35" t="s">
        <v>53</v>
      </c>
      <c r="E31" s="36" t="s">
        <v>50</v>
      </c>
    </row>
    <row r="32" spans="1:5" ht="12.75">
      <c r="A32" s="37" t="s">
        <v>55</v>
      </c>
      <c r="E32" s="38" t="s">
        <v>56</v>
      </c>
    </row>
    <row r="33" spans="1:5" ht="12.75">
      <c r="A33" t="s">
        <v>57</v>
      </c>
      <c r="E33" s="36" t="s">
        <v>50</v>
      </c>
    </row>
    <row r="34" spans="1:16" ht="25.5">
      <c r="A34" s="24" t="s">
        <v>48</v>
      </c>
      <c s="29" t="s">
        <v>87</v>
      </c>
      <c s="29" t="s">
        <v>88</v>
      </c>
      <c s="24" t="s">
        <v>75</v>
      </c>
      <c s="30" t="s">
        <v>89</v>
      </c>
      <c s="31" t="s">
        <v>52</v>
      </c>
      <c s="32">
        <v>1</v>
      </c>
      <c s="33">
        <v>0</v>
      </c>
      <c s="34">
        <f>ROUND(ROUND(H34,2)*ROUND(G34,3),2)</f>
      </c>
      <c r="O34">
        <f>(I34*21)/100</f>
      </c>
      <c t="s">
        <v>26</v>
      </c>
    </row>
    <row r="35" spans="1:5" ht="12.75">
      <c r="A35" s="35" t="s">
        <v>53</v>
      </c>
      <c r="E35" s="36" t="s">
        <v>50</v>
      </c>
    </row>
    <row r="36" spans="1:5" ht="12.75">
      <c r="A36" s="37" t="s">
        <v>55</v>
      </c>
      <c r="E36" s="38" t="s">
        <v>56</v>
      </c>
    </row>
    <row r="37" spans="1:5" ht="12.75">
      <c r="A37" t="s">
        <v>57</v>
      </c>
      <c r="E37" s="36" t="s">
        <v>50</v>
      </c>
    </row>
    <row r="38" spans="1:16" ht="25.5">
      <c r="A38" s="24" t="s">
        <v>48</v>
      </c>
      <c s="29" t="s">
        <v>90</v>
      </c>
      <c s="29" t="s">
        <v>91</v>
      </c>
      <c s="24" t="s">
        <v>75</v>
      </c>
      <c s="30" t="s">
        <v>92</v>
      </c>
      <c s="31" t="s">
        <v>52</v>
      </c>
      <c s="32">
        <v>1</v>
      </c>
      <c s="33">
        <v>0</v>
      </c>
      <c s="34">
        <f>ROUND(ROUND(H38,2)*ROUND(G38,3),2)</f>
      </c>
      <c r="O38">
        <f>(I38*21)/100</f>
      </c>
      <c t="s">
        <v>26</v>
      </c>
    </row>
    <row r="39" spans="1:5" ht="12.75">
      <c r="A39" s="35" t="s">
        <v>53</v>
      </c>
      <c r="E39" s="36" t="s">
        <v>50</v>
      </c>
    </row>
    <row r="40" spans="1:5" ht="12.75">
      <c r="A40" s="37" t="s">
        <v>55</v>
      </c>
      <c r="E40" s="38" t="s">
        <v>56</v>
      </c>
    </row>
    <row r="41" spans="1:5" ht="12.75">
      <c r="A41" t="s">
        <v>57</v>
      </c>
      <c r="E41" s="36" t="s">
        <v>50</v>
      </c>
    </row>
    <row r="42" spans="1:16" ht="12.75">
      <c r="A42" s="24" t="s">
        <v>48</v>
      </c>
      <c s="29" t="s">
        <v>43</v>
      </c>
      <c s="29" t="s">
        <v>93</v>
      </c>
      <c s="24" t="s">
        <v>75</v>
      </c>
      <c s="30" t="s">
        <v>94</v>
      </c>
      <c s="31" t="s">
        <v>52</v>
      </c>
      <c s="32">
        <v>1</v>
      </c>
      <c s="33">
        <v>0</v>
      </c>
      <c s="34">
        <f>ROUND(ROUND(H42,2)*ROUND(G42,3),2)</f>
      </c>
      <c r="O42">
        <f>(I42*21)/100</f>
      </c>
      <c t="s">
        <v>26</v>
      </c>
    </row>
    <row r="43" spans="1:5" ht="12.75">
      <c r="A43" s="35" t="s">
        <v>53</v>
      </c>
      <c r="E43" s="36" t="s">
        <v>50</v>
      </c>
    </row>
    <row r="44" spans="1:5" ht="12.75">
      <c r="A44" s="37" t="s">
        <v>55</v>
      </c>
      <c r="E44" s="38" t="s">
        <v>56</v>
      </c>
    </row>
    <row r="45" spans="1:5" ht="12.75">
      <c r="A45" t="s">
        <v>57</v>
      </c>
      <c r="E45" s="36" t="s">
        <v>50</v>
      </c>
    </row>
    <row r="46" spans="1:16" ht="12.75">
      <c r="A46" s="24" t="s">
        <v>48</v>
      </c>
      <c s="29" t="s">
        <v>45</v>
      </c>
      <c s="29" t="s">
        <v>95</v>
      </c>
      <c s="24" t="s">
        <v>75</v>
      </c>
      <c s="30" t="s">
        <v>96</v>
      </c>
      <c s="31" t="s">
        <v>52</v>
      </c>
      <c s="32">
        <v>1</v>
      </c>
      <c s="33">
        <v>0</v>
      </c>
      <c s="34">
        <f>ROUND(ROUND(H46,2)*ROUND(G46,3),2)</f>
      </c>
      <c r="O46">
        <f>(I46*21)/100</f>
      </c>
      <c t="s">
        <v>26</v>
      </c>
    </row>
    <row r="47" spans="1:5" ht="12.75">
      <c r="A47" s="35" t="s">
        <v>53</v>
      </c>
      <c r="E47" s="36" t="s">
        <v>50</v>
      </c>
    </row>
    <row r="48" spans="1:5" ht="12.75">
      <c r="A48" s="37" t="s">
        <v>55</v>
      </c>
      <c r="E48" s="38" t="s">
        <v>56</v>
      </c>
    </row>
    <row r="49" spans="1:5" ht="12.75">
      <c r="A49" t="s">
        <v>57</v>
      </c>
      <c r="E49" s="36" t="s">
        <v>50</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8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0+O9+O18+O75+O84+O129</f>
      </c>
      <c t="s">
        <v>25</v>
      </c>
    </row>
    <row r="3" spans="1:16" ht="15" customHeight="1">
      <c r="A3" t="s">
        <v>11</v>
      </c>
      <c s="12" t="s">
        <v>13</v>
      </c>
      <c s="13" t="s">
        <v>14</v>
      </c>
      <c s="1"/>
      <c s="14" t="s">
        <v>15</v>
      </c>
      <c s="1"/>
      <c s="9"/>
      <c s="8" t="s">
        <v>99</v>
      </c>
      <c s="39">
        <f>0+I9+I18+I75+I84+I129</f>
      </c>
      <c r="O3" t="s">
        <v>22</v>
      </c>
      <c t="s">
        <v>26</v>
      </c>
    </row>
    <row r="4" spans="1:16" ht="15" customHeight="1">
      <c r="A4" t="s">
        <v>16</v>
      </c>
      <c s="12" t="s">
        <v>17</v>
      </c>
      <c s="13" t="s">
        <v>97</v>
      </c>
      <c s="1"/>
      <c s="14" t="s">
        <v>98</v>
      </c>
      <c s="1"/>
      <c s="1"/>
      <c s="11"/>
      <c s="11"/>
      <c r="O4" t="s">
        <v>23</v>
      </c>
      <c t="s">
        <v>26</v>
      </c>
    </row>
    <row r="5" spans="1:16" ht="12.75" customHeight="1">
      <c r="A5" t="s">
        <v>20</v>
      </c>
      <c s="16" t="s">
        <v>21</v>
      </c>
      <c s="17" t="s">
        <v>99</v>
      </c>
      <c s="6"/>
      <c s="18" t="s">
        <v>100</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f>
      </c>
      <c>
        <f>0+O10+O14</f>
      </c>
    </row>
    <row r="10" spans="1:16" ht="12.75">
      <c r="A10" s="24" t="s">
        <v>48</v>
      </c>
      <c s="29" t="s">
        <v>32</v>
      </c>
      <c s="29" t="s">
        <v>101</v>
      </c>
      <c s="24" t="s">
        <v>32</v>
      </c>
      <c s="30" t="s">
        <v>102</v>
      </c>
      <c s="31" t="s">
        <v>103</v>
      </c>
      <c s="32">
        <v>13655.14</v>
      </c>
      <c s="33">
        <v>0</v>
      </c>
      <c s="34">
        <f>ROUND(ROUND(H10,2)*ROUND(G10,3),2)</f>
      </c>
      <c r="O10">
        <f>(I10*21)/100</f>
      </c>
      <c t="s">
        <v>26</v>
      </c>
    </row>
    <row r="11" spans="1:5" ht="12.75">
      <c r="A11" s="35" t="s">
        <v>53</v>
      </c>
      <c r="E11" s="36" t="s">
        <v>104</v>
      </c>
    </row>
    <row r="12" spans="1:5" ht="127.5">
      <c r="A12" s="37" t="s">
        <v>55</v>
      </c>
      <c r="E12" s="38" t="s">
        <v>105</v>
      </c>
    </row>
    <row r="13" spans="1:5" ht="25.5">
      <c r="A13" t="s">
        <v>57</v>
      </c>
      <c r="E13" s="36" t="s">
        <v>106</v>
      </c>
    </row>
    <row r="14" spans="1:16" ht="12.75">
      <c r="A14" s="24" t="s">
        <v>48</v>
      </c>
      <c s="29" t="s">
        <v>26</v>
      </c>
      <c s="29" t="s">
        <v>101</v>
      </c>
      <c s="24" t="s">
        <v>26</v>
      </c>
      <c s="30" t="s">
        <v>102</v>
      </c>
      <c s="31" t="s">
        <v>103</v>
      </c>
      <c s="32">
        <v>425.155</v>
      </c>
      <c s="33">
        <v>0</v>
      </c>
      <c s="34">
        <f>ROUND(ROUND(H14,2)*ROUND(G14,3),2)</f>
      </c>
      <c r="O14">
        <f>(I14*21)/100</f>
      </c>
      <c t="s">
        <v>26</v>
      </c>
    </row>
    <row r="15" spans="1:5" ht="12.75">
      <c r="A15" s="35" t="s">
        <v>53</v>
      </c>
      <c r="E15" s="36" t="s">
        <v>107</v>
      </c>
    </row>
    <row r="16" spans="1:5" ht="25.5">
      <c r="A16" s="37" t="s">
        <v>55</v>
      </c>
      <c r="E16" s="38" t="s">
        <v>108</v>
      </c>
    </row>
    <row r="17" spans="1:5" ht="25.5">
      <c r="A17" t="s">
        <v>57</v>
      </c>
      <c r="E17" s="36" t="s">
        <v>106</v>
      </c>
    </row>
    <row r="18" spans="1:18" ht="12.75" customHeight="1">
      <c r="A18" s="6" t="s">
        <v>46</v>
      </c>
      <c s="6"/>
      <c s="41" t="s">
        <v>32</v>
      </c>
      <c s="6"/>
      <c s="27" t="s">
        <v>109</v>
      </c>
      <c s="6"/>
      <c s="6"/>
      <c s="6"/>
      <c s="42">
        <f>0+Q18</f>
      </c>
      <c r="O18">
        <f>0+R18</f>
      </c>
      <c r="Q18">
        <f>0+I19+I23+I27+I31+I35+I39+I43+I47+I51+I55+I59+I63+I67+I71</f>
      </c>
      <c>
        <f>0+O19+O23+O27+O31+O35+O39+O43+O47+O51+O55+O59+O63+O67+O71</f>
      </c>
    </row>
    <row r="19" spans="1:16" ht="25.5">
      <c r="A19" s="24" t="s">
        <v>48</v>
      </c>
      <c s="29" t="s">
        <v>32</v>
      </c>
      <c s="29" t="s">
        <v>110</v>
      </c>
      <c s="24" t="s">
        <v>50</v>
      </c>
      <c s="30" t="s">
        <v>111</v>
      </c>
      <c s="31" t="s">
        <v>112</v>
      </c>
      <c s="32">
        <v>1225.916</v>
      </c>
      <c s="33">
        <v>0</v>
      </c>
      <c s="34">
        <f>ROUND(ROUND(H19,2)*ROUND(G19,3),2)</f>
      </c>
      <c r="O19">
        <f>(I19*21)/100</f>
      </c>
      <c t="s">
        <v>26</v>
      </c>
    </row>
    <row r="20" spans="1:5" ht="38.25">
      <c r="A20" s="35" t="s">
        <v>53</v>
      </c>
      <c r="E20" s="36" t="s">
        <v>113</v>
      </c>
    </row>
    <row r="21" spans="1:5" ht="25.5">
      <c r="A21" s="37" t="s">
        <v>55</v>
      </c>
      <c r="E21" s="38" t="s">
        <v>114</v>
      </c>
    </row>
    <row r="22" spans="1:5" ht="63.75">
      <c r="A22" t="s">
        <v>57</v>
      </c>
      <c r="E22" s="36" t="s">
        <v>115</v>
      </c>
    </row>
    <row r="23" spans="1:16" ht="25.5">
      <c r="A23" s="24" t="s">
        <v>48</v>
      </c>
      <c s="29" t="s">
        <v>26</v>
      </c>
      <c s="29" t="s">
        <v>116</v>
      </c>
      <c s="24" t="s">
        <v>50</v>
      </c>
      <c s="30" t="s">
        <v>117</v>
      </c>
      <c s="31" t="s">
        <v>118</v>
      </c>
      <c s="32">
        <v>27950.885</v>
      </c>
      <c s="33">
        <v>0</v>
      </c>
      <c s="34">
        <f>ROUND(ROUND(H23,2)*ROUND(G23,3),2)</f>
      </c>
      <c r="O23">
        <f>(I23*21)/100</f>
      </c>
      <c t="s">
        <v>26</v>
      </c>
    </row>
    <row r="24" spans="1:5" ht="12.75">
      <c r="A24" s="35" t="s">
        <v>53</v>
      </c>
      <c r="E24" s="36" t="s">
        <v>119</v>
      </c>
    </row>
    <row r="25" spans="1:5" ht="12.75">
      <c r="A25" s="37" t="s">
        <v>55</v>
      </c>
      <c r="E25" s="38" t="s">
        <v>120</v>
      </c>
    </row>
    <row r="26" spans="1:5" ht="25.5">
      <c r="A26" t="s">
        <v>57</v>
      </c>
      <c r="E26" s="36" t="s">
        <v>121</v>
      </c>
    </row>
    <row r="27" spans="1:16" ht="25.5">
      <c r="A27" s="24" t="s">
        <v>48</v>
      </c>
      <c s="29" t="s">
        <v>25</v>
      </c>
      <c s="29" t="s">
        <v>122</v>
      </c>
      <c s="24" t="s">
        <v>50</v>
      </c>
      <c s="30" t="s">
        <v>123</v>
      </c>
      <c s="31" t="s">
        <v>112</v>
      </c>
      <c s="32">
        <v>177.148</v>
      </c>
      <c s="33">
        <v>0</v>
      </c>
      <c s="34">
        <f>ROUND(ROUND(H27,2)*ROUND(G27,3),2)</f>
      </c>
      <c r="O27">
        <f>(I27*21)/100</f>
      </c>
      <c t="s">
        <v>26</v>
      </c>
    </row>
    <row r="28" spans="1:5" ht="38.25">
      <c r="A28" s="35" t="s">
        <v>53</v>
      </c>
      <c r="E28" s="36" t="s">
        <v>124</v>
      </c>
    </row>
    <row r="29" spans="1:5" ht="38.25">
      <c r="A29" s="37" t="s">
        <v>55</v>
      </c>
      <c r="E29" s="38" t="s">
        <v>125</v>
      </c>
    </row>
    <row r="30" spans="1:5" ht="63.75">
      <c r="A30" t="s">
        <v>57</v>
      </c>
      <c r="E30" s="36" t="s">
        <v>115</v>
      </c>
    </row>
    <row r="31" spans="1:16" ht="25.5">
      <c r="A31" s="24" t="s">
        <v>48</v>
      </c>
      <c s="29" t="s">
        <v>36</v>
      </c>
      <c s="29" t="s">
        <v>126</v>
      </c>
      <c s="24" t="s">
        <v>50</v>
      </c>
      <c s="30" t="s">
        <v>127</v>
      </c>
      <c s="31" t="s">
        <v>118</v>
      </c>
      <c s="32">
        <v>46341.895</v>
      </c>
      <c s="33">
        <v>0</v>
      </c>
      <c s="34">
        <f>ROUND(ROUND(H31,2)*ROUND(G31,3),2)</f>
      </c>
      <c r="O31">
        <f>(I31*21)/100</f>
      </c>
      <c t="s">
        <v>26</v>
      </c>
    </row>
    <row r="32" spans="1:5" ht="12.75">
      <c r="A32" s="35" t="s">
        <v>53</v>
      </c>
      <c r="E32" s="36" t="s">
        <v>128</v>
      </c>
    </row>
    <row r="33" spans="1:5" ht="25.5">
      <c r="A33" s="37" t="s">
        <v>55</v>
      </c>
      <c r="E33" s="38" t="s">
        <v>129</v>
      </c>
    </row>
    <row r="34" spans="1:5" ht="25.5">
      <c r="A34" t="s">
        <v>57</v>
      </c>
      <c r="E34" s="36" t="s">
        <v>121</v>
      </c>
    </row>
    <row r="35" spans="1:16" ht="12.75">
      <c r="A35" s="24" t="s">
        <v>48</v>
      </c>
      <c s="29" t="s">
        <v>38</v>
      </c>
      <c s="29" t="s">
        <v>130</v>
      </c>
      <c s="24" t="s">
        <v>50</v>
      </c>
      <c s="30" t="s">
        <v>131</v>
      </c>
      <c s="31" t="s">
        <v>112</v>
      </c>
      <c s="32">
        <v>1729.941</v>
      </c>
      <c s="33">
        <v>0</v>
      </c>
      <c s="34">
        <f>ROUND(ROUND(H35,2)*ROUND(G35,3),2)</f>
      </c>
      <c r="O35">
        <f>(I35*21)/100</f>
      </c>
      <c t="s">
        <v>26</v>
      </c>
    </row>
    <row r="36" spans="1:5" ht="51">
      <c r="A36" s="35" t="s">
        <v>53</v>
      </c>
      <c r="E36" s="36" t="s">
        <v>132</v>
      </c>
    </row>
    <row r="37" spans="1:5" ht="25.5">
      <c r="A37" s="37" t="s">
        <v>55</v>
      </c>
      <c r="E37" s="38" t="s">
        <v>133</v>
      </c>
    </row>
    <row r="38" spans="1:5" ht="25.5">
      <c r="A38" t="s">
        <v>57</v>
      </c>
      <c r="E38" s="36" t="s">
        <v>134</v>
      </c>
    </row>
    <row r="39" spans="1:16" ht="12.75">
      <c r="A39" s="24" t="s">
        <v>48</v>
      </c>
      <c s="29" t="s">
        <v>40</v>
      </c>
      <c s="29" t="s">
        <v>135</v>
      </c>
      <c s="24" t="s">
        <v>50</v>
      </c>
      <c s="30" t="s">
        <v>136</v>
      </c>
      <c s="31" t="s">
        <v>112</v>
      </c>
      <c s="32">
        <v>1681.634</v>
      </c>
      <c s="33">
        <v>0</v>
      </c>
      <c s="34">
        <f>ROUND(ROUND(H39,2)*ROUND(G39,3),2)</f>
      </c>
      <c r="O39">
        <f>(I39*21)/100</f>
      </c>
      <c t="s">
        <v>26</v>
      </c>
    </row>
    <row r="40" spans="1:5" ht="51">
      <c r="A40" s="35" t="s">
        <v>53</v>
      </c>
      <c r="E40" s="36" t="s">
        <v>137</v>
      </c>
    </row>
    <row r="41" spans="1:5" ht="229.5">
      <c r="A41" s="37" t="s">
        <v>55</v>
      </c>
      <c r="E41" s="38" t="s">
        <v>138</v>
      </c>
    </row>
    <row r="42" spans="1:5" ht="25.5">
      <c r="A42" t="s">
        <v>57</v>
      </c>
      <c r="E42" s="36" t="s">
        <v>139</v>
      </c>
    </row>
    <row r="43" spans="1:16" ht="12.75">
      <c r="A43" s="24" t="s">
        <v>48</v>
      </c>
      <c s="29" t="s">
        <v>87</v>
      </c>
      <c s="29" t="s">
        <v>140</v>
      </c>
      <c s="24" t="s">
        <v>50</v>
      </c>
      <c s="30" t="s">
        <v>141</v>
      </c>
      <c s="31" t="s">
        <v>112</v>
      </c>
      <c s="32">
        <v>1506.501</v>
      </c>
      <c s="33">
        <v>0</v>
      </c>
      <c s="34">
        <f>ROUND(ROUND(H43,2)*ROUND(G43,3),2)</f>
      </c>
      <c r="O43">
        <f>(I43*21)/100</f>
      </c>
      <c t="s">
        <v>26</v>
      </c>
    </row>
    <row r="44" spans="1:5" ht="12.75">
      <c r="A44" s="35" t="s">
        <v>53</v>
      </c>
      <c r="E44" s="36" t="s">
        <v>142</v>
      </c>
    </row>
    <row r="45" spans="1:5" ht="12.75">
      <c r="A45" s="37" t="s">
        <v>55</v>
      </c>
      <c r="E45" s="38" t="s">
        <v>143</v>
      </c>
    </row>
    <row r="46" spans="1:5" ht="25.5">
      <c r="A46" t="s">
        <v>57</v>
      </c>
      <c r="E46" s="36" t="s">
        <v>144</v>
      </c>
    </row>
    <row r="47" spans="1:16" ht="12.75">
      <c r="A47" s="24" t="s">
        <v>48</v>
      </c>
      <c s="29" t="s">
        <v>90</v>
      </c>
      <c s="29" t="s">
        <v>145</v>
      </c>
      <c s="24" t="s">
        <v>50</v>
      </c>
      <c s="30" t="s">
        <v>146</v>
      </c>
      <c s="31" t="s">
        <v>112</v>
      </c>
      <c s="32">
        <v>2204</v>
      </c>
      <c s="33">
        <v>0</v>
      </c>
      <c s="34">
        <f>ROUND(ROUND(H47,2)*ROUND(G47,3),2)</f>
      </c>
      <c r="O47">
        <f>(I47*21)/100</f>
      </c>
      <c t="s">
        <v>26</v>
      </c>
    </row>
    <row r="48" spans="1:5" ht="25.5">
      <c r="A48" s="35" t="s">
        <v>53</v>
      </c>
      <c r="E48" s="36" t="s">
        <v>147</v>
      </c>
    </row>
    <row r="49" spans="1:5" ht="25.5">
      <c r="A49" s="37" t="s">
        <v>55</v>
      </c>
      <c r="E49" s="38" t="s">
        <v>148</v>
      </c>
    </row>
    <row r="50" spans="1:5" ht="369.75">
      <c r="A50" t="s">
        <v>57</v>
      </c>
      <c r="E50" s="36" t="s">
        <v>149</v>
      </c>
    </row>
    <row r="51" spans="1:16" ht="12.75">
      <c r="A51" s="24" t="s">
        <v>48</v>
      </c>
      <c s="29" t="s">
        <v>43</v>
      </c>
      <c s="29" t="s">
        <v>150</v>
      </c>
      <c s="24" t="s">
        <v>50</v>
      </c>
      <c s="30" t="s">
        <v>151</v>
      </c>
      <c s="31" t="s">
        <v>152</v>
      </c>
      <c s="32">
        <v>26448</v>
      </c>
      <c s="33">
        <v>0</v>
      </c>
      <c s="34">
        <f>ROUND(ROUND(H51,2)*ROUND(G51,3),2)</f>
      </c>
      <c r="O51">
        <f>(I51*21)/100</f>
      </c>
      <c t="s">
        <v>26</v>
      </c>
    </row>
    <row r="52" spans="1:5" ht="12.75">
      <c r="A52" s="35" t="s">
        <v>53</v>
      </c>
      <c r="E52" s="36" t="s">
        <v>153</v>
      </c>
    </row>
    <row r="53" spans="1:5" ht="12.75">
      <c r="A53" s="37" t="s">
        <v>55</v>
      </c>
      <c r="E53" s="38" t="s">
        <v>154</v>
      </c>
    </row>
    <row r="54" spans="1:5" ht="25.5">
      <c r="A54" t="s">
        <v>57</v>
      </c>
      <c r="E54" s="36" t="s">
        <v>155</v>
      </c>
    </row>
    <row r="55" spans="1:16" ht="12.75">
      <c r="A55" s="24" t="s">
        <v>48</v>
      </c>
      <c s="29" t="s">
        <v>45</v>
      </c>
      <c s="29" t="s">
        <v>156</v>
      </c>
      <c s="24" t="s">
        <v>50</v>
      </c>
      <c s="30" t="s">
        <v>157</v>
      </c>
      <c s="31" t="s">
        <v>112</v>
      </c>
      <c s="32">
        <v>3458.95</v>
      </c>
      <c s="33">
        <v>0</v>
      </c>
      <c s="34">
        <f>ROUND(ROUND(H55,2)*ROUND(G55,3),2)</f>
      </c>
      <c r="O55">
        <f>(I55*21)/100</f>
      </c>
      <c t="s">
        <v>26</v>
      </c>
    </row>
    <row r="56" spans="1:5" ht="38.25">
      <c r="A56" s="35" t="s">
        <v>53</v>
      </c>
      <c r="E56" s="36" t="s">
        <v>158</v>
      </c>
    </row>
    <row r="57" spans="1:5" ht="114.75">
      <c r="A57" s="37" t="s">
        <v>55</v>
      </c>
      <c r="E57" s="38" t="s">
        <v>159</v>
      </c>
    </row>
    <row r="58" spans="1:5" ht="369.75">
      <c r="A58" t="s">
        <v>57</v>
      </c>
      <c r="E58" s="36" t="s">
        <v>149</v>
      </c>
    </row>
    <row r="59" spans="1:16" ht="12.75">
      <c r="A59" s="24" t="s">
        <v>48</v>
      </c>
      <c s="29" t="s">
        <v>160</v>
      </c>
      <c s="29" t="s">
        <v>161</v>
      </c>
      <c s="24" t="s">
        <v>50</v>
      </c>
      <c s="30" t="s">
        <v>162</v>
      </c>
      <c s="31" t="s">
        <v>152</v>
      </c>
      <c s="32">
        <v>41507.4</v>
      </c>
      <c s="33">
        <v>0</v>
      </c>
      <c s="34">
        <f>ROUND(ROUND(H59,2)*ROUND(G59,3),2)</f>
      </c>
      <c r="O59">
        <f>(I59*21)/100</f>
      </c>
      <c t="s">
        <v>26</v>
      </c>
    </row>
    <row r="60" spans="1:5" ht="12.75">
      <c r="A60" s="35" t="s">
        <v>53</v>
      </c>
      <c r="E60" s="36" t="s">
        <v>163</v>
      </c>
    </row>
    <row r="61" spans="1:5" ht="12.75">
      <c r="A61" s="37" t="s">
        <v>55</v>
      </c>
      <c r="E61" s="38" t="s">
        <v>164</v>
      </c>
    </row>
    <row r="62" spans="1:5" ht="25.5">
      <c r="A62" t="s">
        <v>57</v>
      </c>
      <c r="E62" s="36" t="s">
        <v>155</v>
      </c>
    </row>
    <row r="63" spans="1:16" ht="12.75">
      <c r="A63" s="24" t="s">
        <v>48</v>
      </c>
      <c s="29" t="s">
        <v>165</v>
      </c>
      <c s="29" t="s">
        <v>166</v>
      </c>
      <c s="24" t="s">
        <v>50</v>
      </c>
      <c s="30" t="s">
        <v>167</v>
      </c>
      <c s="31" t="s">
        <v>112</v>
      </c>
      <c s="32">
        <v>5662.95</v>
      </c>
      <c s="33">
        <v>0</v>
      </c>
      <c s="34">
        <f>ROUND(ROUND(H63,2)*ROUND(G63,3),2)</f>
      </c>
      <c r="O63">
        <f>(I63*21)/100</f>
      </c>
      <c t="s">
        <v>26</v>
      </c>
    </row>
    <row r="64" spans="1:5" ht="12.75">
      <c r="A64" s="35" t="s">
        <v>53</v>
      </c>
      <c r="E64" s="36" t="s">
        <v>168</v>
      </c>
    </row>
    <row r="65" spans="1:5" ht="89.25">
      <c r="A65" s="37" t="s">
        <v>55</v>
      </c>
      <c r="E65" s="38" t="s">
        <v>169</v>
      </c>
    </row>
    <row r="66" spans="1:5" ht="191.25">
      <c r="A66" t="s">
        <v>57</v>
      </c>
      <c r="E66" s="36" t="s">
        <v>170</v>
      </c>
    </row>
    <row r="67" spans="1:16" ht="12.75">
      <c r="A67" s="24" t="s">
        <v>48</v>
      </c>
      <c s="29" t="s">
        <v>171</v>
      </c>
      <c s="29" t="s">
        <v>172</v>
      </c>
      <c s="24" t="s">
        <v>50</v>
      </c>
      <c s="30" t="s">
        <v>173</v>
      </c>
      <c s="31" t="s">
        <v>112</v>
      </c>
      <c s="32">
        <v>440.8</v>
      </c>
      <c s="33">
        <v>0</v>
      </c>
      <c s="34">
        <f>ROUND(ROUND(H67,2)*ROUND(G67,3),2)</f>
      </c>
      <c r="O67">
        <f>(I67*21)/100</f>
      </c>
      <c t="s">
        <v>26</v>
      </c>
    </row>
    <row r="68" spans="1:5" ht="38.25">
      <c r="A68" s="35" t="s">
        <v>53</v>
      </c>
      <c r="E68" s="36" t="s">
        <v>174</v>
      </c>
    </row>
    <row r="69" spans="1:5" ht="25.5">
      <c r="A69" s="37" t="s">
        <v>55</v>
      </c>
      <c r="E69" s="38" t="s">
        <v>175</v>
      </c>
    </row>
    <row r="70" spans="1:5" ht="242.25">
      <c r="A70" t="s">
        <v>57</v>
      </c>
      <c r="E70" s="36" t="s">
        <v>176</v>
      </c>
    </row>
    <row r="71" spans="1:16" ht="12.75">
      <c r="A71" s="24" t="s">
        <v>48</v>
      </c>
      <c s="29" t="s">
        <v>177</v>
      </c>
      <c s="29" t="s">
        <v>178</v>
      </c>
      <c s="24" t="s">
        <v>50</v>
      </c>
      <c s="30" t="s">
        <v>179</v>
      </c>
      <c s="31" t="s">
        <v>180</v>
      </c>
      <c s="32">
        <v>6832.4</v>
      </c>
      <c s="33">
        <v>0</v>
      </c>
      <c s="34">
        <f>ROUND(ROUND(H71,2)*ROUND(G71,3),2)</f>
      </c>
      <c r="O71">
        <f>(I71*21)/100</f>
      </c>
      <c t="s">
        <v>26</v>
      </c>
    </row>
    <row r="72" spans="1:5" ht="25.5">
      <c r="A72" s="35" t="s">
        <v>53</v>
      </c>
      <c r="E72" s="36" t="s">
        <v>147</v>
      </c>
    </row>
    <row r="73" spans="1:5" ht="76.5">
      <c r="A73" s="37" t="s">
        <v>55</v>
      </c>
      <c r="E73" s="38" t="s">
        <v>181</v>
      </c>
    </row>
    <row r="74" spans="1:5" ht="25.5">
      <c r="A74" t="s">
        <v>57</v>
      </c>
      <c r="E74" s="36" t="s">
        <v>182</v>
      </c>
    </row>
    <row r="75" spans="1:18" ht="12.75" customHeight="1">
      <c r="A75" s="6" t="s">
        <v>46</v>
      </c>
      <c s="6"/>
      <c s="41" t="s">
        <v>26</v>
      </c>
      <c s="6"/>
      <c s="27" t="s">
        <v>183</v>
      </c>
      <c s="6"/>
      <c s="6"/>
      <c s="6"/>
      <c s="42">
        <f>0+Q75</f>
      </c>
      <c r="O75">
        <f>0+R75</f>
      </c>
      <c r="Q75">
        <f>0+I76+I80</f>
      </c>
      <c>
        <f>0+O76+O80</f>
      </c>
    </row>
    <row r="76" spans="1:16" ht="12.75">
      <c r="A76" s="24" t="s">
        <v>48</v>
      </c>
      <c s="29" t="s">
        <v>32</v>
      </c>
      <c s="29" t="s">
        <v>184</v>
      </c>
      <c s="24" t="s">
        <v>50</v>
      </c>
      <c s="30" t="s">
        <v>185</v>
      </c>
      <c s="31" t="s">
        <v>112</v>
      </c>
      <c s="32">
        <v>3458.95</v>
      </c>
      <c s="33">
        <v>0</v>
      </c>
      <c s="34">
        <f>ROUND(ROUND(H76,2)*ROUND(G76,3),2)</f>
      </c>
      <c r="O76">
        <f>(I76*21)/100</f>
      </c>
      <c t="s">
        <v>26</v>
      </c>
    </row>
    <row r="77" spans="1:5" ht="38.25">
      <c r="A77" s="35" t="s">
        <v>53</v>
      </c>
      <c r="E77" s="36" t="s">
        <v>186</v>
      </c>
    </row>
    <row r="78" spans="1:5" ht="114.75">
      <c r="A78" s="37" t="s">
        <v>55</v>
      </c>
      <c r="E78" s="38" t="s">
        <v>159</v>
      </c>
    </row>
    <row r="79" spans="1:5" ht="38.25">
      <c r="A79" t="s">
        <v>57</v>
      </c>
      <c r="E79" s="36" t="s">
        <v>187</v>
      </c>
    </row>
    <row r="80" spans="1:16" ht="12.75">
      <c r="A80" s="24" t="s">
        <v>48</v>
      </c>
      <c s="29" t="s">
        <v>26</v>
      </c>
      <c s="29" t="s">
        <v>188</v>
      </c>
      <c s="24" t="s">
        <v>50</v>
      </c>
      <c s="30" t="s">
        <v>189</v>
      </c>
      <c s="31" t="s">
        <v>180</v>
      </c>
      <c s="32">
        <v>11283.15</v>
      </c>
      <c s="33">
        <v>0</v>
      </c>
      <c s="34">
        <f>ROUND(ROUND(H80,2)*ROUND(G80,3),2)</f>
      </c>
      <c r="O80">
        <f>(I80*21)/100</f>
      </c>
      <c t="s">
        <v>26</v>
      </c>
    </row>
    <row r="81" spans="1:5" ht="114.75">
      <c r="A81" s="35" t="s">
        <v>53</v>
      </c>
      <c r="E81" s="36" t="s">
        <v>190</v>
      </c>
    </row>
    <row r="82" spans="1:5" ht="89.25">
      <c r="A82" s="37" t="s">
        <v>55</v>
      </c>
      <c r="E82" s="38" t="s">
        <v>191</v>
      </c>
    </row>
    <row r="83" spans="1:5" ht="102">
      <c r="A83" t="s">
        <v>57</v>
      </c>
      <c r="E83" s="36" t="s">
        <v>192</v>
      </c>
    </row>
    <row r="84" spans="1:18" ht="12.75" customHeight="1">
      <c r="A84" s="6" t="s">
        <v>46</v>
      </c>
      <c s="6"/>
      <c s="41" t="s">
        <v>38</v>
      </c>
      <c s="6"/>
      <c s="27" t="s">
        <v>193</v>
      </c>
      <c s="6"/>
      <c s="6"/>
      <c s="6"/>
      <c s="42">
        <f>0+Q84</f>
      </c>
      <c r="O84">
        <f>0+R84</f>
      </c>
      <c r="Q84">
        <f>0+I85+I89+I93+I97+I101+I105+I109+I113+I117+I121+I125</f>
      </c>
      <c>
        <f>0+O85+O89+O93+O97+O101+O105+O109+O113+O117+O121+O125</f>
      </c>
    </row>
    <row r="85" spans="1:16" ht="12.75">
      <c r="A85" s="24" t="s">
        <v>48</v>
      </c>
      <c s="29" t="s">
        <v>32</v>
      </c>
      <c s="29" t="s">
        <v>194</v>
      </c>
      <c s="24" t="s">
        <v>50</v>
      </c>
      <c s="30" t="s">
        <v>195</v>
      </c>
      <c s="31" t="s">
        <v>180</v>
      </c>
      <c s="32">
        <v>4186.27</v>
      </c>
      <c s="33">
        <v>0</v>
      </c>
      <c s="34">
        <f>ROUND(ROUND(H85,2)*ROUND(G85,3),2)</f>
      </c>
      <c r="O85">
        <f>(I85*21)/100</f>
      </c>
      <c t="s">
        <v>26</v>
      </c>
    </row>
    <row r="86" spans="1:5" ht="38.25">
      <c r="A86" s="35" t="s">
        <v>53</v>
      </c>
      <c r="E86" s="36" t="s">
        <v>196</v>
      </c>
    </row>
    <row r="87" spans="1:5" ht="89.25">
      <c r="A87" s="37" t="s">
        <v>55</v>
      </c>
      <c r="E87" s="38" t="s">
        <v>197</v>
      </c>
    </row>
    <row r="88" spans="1:5" ht="51">
      <c r="A88" t="s">
        <v>57</v>
      </c>
      <c r="E88" s="36" t="s">
        <v>198</v>
      </c>
    </row>
    <row r="89" spans="1:16" ht="12.75">
      <c r="A89" s="24" t="s">
        <v>48</v>
      </c>
      <c s="29" t="s">
        <v>26</v>
      </c>
      <c s="29" t="s">
        <v>199</v>
      </c>
      <c s="24" t="s">
        <v>50</v>
      </c>
      <c s="30" t="s">
        <v>200</v>
      </c>
      <c s="31" t="s">
        <v>180</v>
      </c>
      <c s="32">
        <v>6346.19</v>
      </c>
      <c s="33">
        <v>0</v>
      </c>
      <c s="34">
        <f>ROUND(ROUND(H89,2)*ROUND(G89,3),2)</f>
      </c>
      <c r="O89">
        <f>(I89*21)/100</f>
      </c>
      <c t="s">
        <v>26</v>
      </c>
    </row>
    <row r="90" spans="1:5" ht="38.25">
      <c r="A90" s="35" t="s">
        <v>53</v>
      </c>
      <c r="E90" s="36" t="s">
        <v>201</v>
      </c>
    </row>
    <row r="91" spans="1:5" ht="114.75">
      <c r="A91" s="37" t="s">
        <v>55</v>
      </c>
      <c r="E91" s="38" t="s">
        <v>202</v>
      </c>
    </row>
    <row r="92" spans="1:5" ht="51">
      <c r="A92" t="s">
        <v>57</v>
      </c>
      <c r="E92" s="36" t="s">
        <v>198</v>
      </c>
    </row>
    <row r="93" spans="1:16" ht="12.75">
      <c r="A93" s="24" t="s">
        <v>48</v>
      </c>
      <c s="29" t="s">
        <v>25</v>
      </c>
      <c s="29" t="s">
        <v>203</v>
      </c>
      <c s="24" t="s">
        <v>50</v>
      </c>
      <c s="30" t="s">
        <v>204</v>
      </c>
      <c s="31" t="s">
        <v>180</v>
      </c>
      <c s="32">
        <v>5289.6</v>
      </c>
      <c s="33">
        <v>0</v>
      </c>
      <c s="34">
        <f>ROUND(ROUND(H93,2)*ROUND(G93,3),2)</f>
      </c>
      <c r="O93">
        <f>(I93*21)/100</f>
      </c>
      <c t="s">
        <v>26</v>
      </c>
    </row>
    <row r="94" spans="1:5" ht="76.5">
      <c r="A94" s="35" t="s">
        <v>53</v>
      </c>
      <c r="E94" s="36" t="s">
        <v>205</v>
      </c>
    </row>
    <row r="95" spans="1:5" ht="76.5">
      <c r="A95" s="37" t="s">
        <v>55</v>
      </c>
      <c r="E95" s="38" t="s">
        <v>206</v>
      </c>
    </row>
    <row r="96" spans="1:5" ht="102">
      <c r="A96" t="s">
        <v>57</v>
      </c>
      <c r="E96" s="36" t="s">
        <v>207</v>
      </c>
    </row>
    <row r="97" spans="1:16" ht="12.75">
      <c r="A97" s="24" t="s">
        <v>48</v>
      </c>
      <c s="29" t="s">
        <v>36</v>
      </c>
      <c s="29" t="s">
        <v>208</v>
      </c>
      <c s="24" t="s">
        <v>50</v>
      </c>
      <c s="30" t="s">
        <v>209</v>
      </c>
      <c s="31" t="s">
        <v>180</v>
      </c>
      <c s="32">
        <v>14099.85</v>
      </c>
      <c s="33">
        <v>0</v>
      </c>
      <c s="34">
        <f>ROUND(ROUND(H97,2)*ROUND(G97,3),2)</f>
      </c>
      <c r="O97">
        <f>(I97*21)/100</f>
      </c>
      <c t="s">
        <v>26</v>
      </c>
    </row>
    <row r="98" spans="1:5" ht="89.25">
      <c r="A98" s="35" t="s">
        <v>53</v>
      </c>
      <c r="E98" s="36" t="s">
        <v>210</v>
      </c>
    </row>
    <row r="99" spans="1:5" ht="76.5">
      <c r="A99" s="37" t="s">
        <v>55</v>
      </c>
      <c r="E99" s="38" t="s">
        <v>211</v>
      </c>
    </row>
    <row r="100" spans="1:5" ht="76.5">
      <c r="A100" t="s">
        <v>57</v>
      </c>
      <c r="E100" s="36" t="s">
        <v>212</v>
      </c>
    </row>
    <row r="101" spans="1:16" ht="12.75">
      <c r="A101" s="24" t="s">
        <v>48</v>
      </c>
      <c s="29" t="s">
        <v>38</v>
      </c>
      <c s="29" t="s">
        <v>213</v>
      </c>
      <c s="24" t="s">
        <v>50</v>
      </c>
      <c s="30" t="s">
        <v>214</v>
      </c>
      <c s="31" t="s">
        <v>180</v>
      </c>
      <c s="32">
        <v>2246.75</v>
      </c>
      <c s="33">
        <v>0</v>
      </c>
      <c s="34">
        <f>ROUND(ROUND(H101,2)*ROUND(G101,3),2)</f>
      </c>
      <c r="O101">
        <f>(I101*21)/100</f>
      </c>
      <c t="s">
        <v>26</v>
      </c>
    </row>
    <row r="102" spans="1:5" ht="51">
      <c r="A102" s="35" t="s">
        <v>53</v>
      </c>
      <c r="E102" s="36" t="s">
        <v>215</v>
      </c>
    </row>
    <row r="103" spans="1:5" ht="89.25">
      <c r="A103" s="37" t="s">
        <v>55</v>
      </c>
      <c r="E103" s="38" t="s">
        <v>216</v>
      </c>
    </row>
    <row r="104" spans="1:5" ht="102">
      <c r="A104" t="s">
        <v>57</v>
      </c>
      <c r="E104" s="36" t="s">
        <v>207</v>
      </c>
    </row>
    <row r="105" spans="1:16" ht="12.75">
      <c r="A105" s="24" t="s">
        <v>48</v>
      </c>
      <c s="29" t="s">
        <v>40</v>
      </c>
      <c s="29" t="s">
        <v>217</v>
      </c>
      <c s="24" t="s">
        <v>50</v>
      </c>
      <c s="30" t="s">
        <v>218</v>
      </c>
      <c s="31" t="s">
        <v>180</v>
      </c>
      <c s="32">
        <v>13614.97</v>
      </c>
      <c s="33">
        <v>0</v>
      </c>
      <c s="34">
        <f>ROUND(ROUND(H105,2)*ROUND(G105,3),2)</f>
      </c>
      <c r="O105">
        <f>(I105*21)/100</f>
      </c>
      <c t="s">
        <v>26</v>
      </c>
    </row>
    <row r="106" spans="1:5" ht="38.25">
      <c r="A106" s="35" t="s">
        <v>53</v>
      </c>
      <c r="E106" s="36" t="s">
        <v>219</v>
      </c>
    </row>
    <row r="107" spans="1:5" ht="76.5">
      <c r="A107" s="37" t="s">
        <v>55</v>
      </c>
      <c r="E107" s="38" t="s">
        <v>220</v>
      </c>
    </row>
    <row r="108" spans="1:5" ht="51">
      <c r="A108" t="s">
        <v>57</v>
      </c>
      <c r="E108" s="36" t="s">
        <v>221</v>
      </c>
    </row>
    <row r="109" spans="1:16" ht="12.75">
      <c r="A109" s="24" t="s">
        <v>48</v>
      </c>
      <c s="29" t="s">
        <v>87</v>
      </c>
      <c s="29" t="s">
        <v>222</v>
      </c>
      <c s="24" t="s">
        <v>50</v>
      </c>
      <c s="30" t="s">
        <v>223</v>
      </c>
      <c s="31" t="s">
        <v>180</v>
      </c>
      <c s="32">
        <v>14099.85</v>
      </c>
      <c s="33">
        <v>0</v>
      </c>
      <c s="34">
        <f>ROUND(ROUND(H109,2)*ROUND(G109,3),2)</f>
      </c>
      <c r="O109">
        <f>(I109*21)/100</f>
      </c>
      <c t="s">
        <v>26</v>
      </c>
    </row>
    <row r="110" spans="1:5" ht="63.75">
      <c r="A110" s="35" t="s">
        <v>53</v>
      </c>
      <c r="E110" s="36" t="s">
        <v>224</v>
      </c>
    </row>
    <row r="111" spans="1:5" ht="76.5">
      <c r="A111" s="37" t="s">
        <v>55</v>
      </c>
      <c r="E111" s="38" t="s">
        <v>211</v>
      </c>
    </row>
    <row r="112" spans="1:5" ht="51">
      <c r="A112" t="s">
        <v>57</v>
      </c>
      <c r="E112" s="36" t="s">
        <v>221</v>
      </c>
    </row>
    <row r="113" spans="1:16" ht="12.75">
      <c r="A113" s="24" t="s">
        <v>48</v>
      </c>
      <c s="29" t="s">
        <v>90</v>
      </c>
      <c s="29" t="s">
        <v>225</v>
      </c>
      <c s="24" t="s">
        <v>50</v>
      </c>
      <c s="30" t="s">
        <v>226</v>
      </c>
      <c s="31" t="s">
        <v>180</v>
      </c>
      <c s="32">
        <v>13218.25</v>
      </c>
      <c s="33">
        <v>0</v>
      </c>
      <c s="34">
        <f>ROUND(ROUND(H113,2)*ROUND(G113,3),2)</f>
      </c>
      <c r="O113">
        <f>(I113*21)/100</f>
      </c>
      <c t="s">
        <v>26</v>
      </c>
    </row>
    <row r="114" spans="1:5" ht="25.5">
      <c r="A114" s="35" t="s">
        <v>53</v>
      </c>
      <c r="E114" s="36" t="s">
        <v>147</v>
      </c>
    </row>
    <row r="115" spans="1:5" ht="25.5">
      <c r="A115" s="37" t="s">
        <v>55</v>
      </c>
      <c r="E115" s="38" t="s">
        <v>227</v>
      </c>
    </row>
    <row r="116" spans="1:5" ht="140.25">
      <c r="A116" t="s">
        <v>57</v>
      </c>
      <c r="E116" s="36" t="s">
        <v>228</v>
      </c>
    </row>
    <row r="117" spans="1:16" ht="12.75">
      <c r="A117" s="24" t="s">
        <v>48</v>
      </c>
      <c s="29" t="s">
        <v>43</v>
      </c>
      <c s="29" t="s">
        <v>229</v>
      </c>
      <c s="24" t="s">
        <v>50</v>
      </c>
      <c s="30" t="s">
        <v>230</v>
      </c>
      <c s="31" t="s">
        <v>180</v>
      </c>
      <c s="32">
        <v>13614.97</v>
      </c>
      <c s="33">
        <v>0</v>
      </c>
      <c s="34">
        <f>ROUND(ROUND(H117,2)*ROUND(G117,3),2)</f>
      </c>
      <c r="O117">
        <f>(I117*21)/100</f>
      </c>
      <c t="s">
        <v>26</v>
      </c>
    </row>
    <row r="118" spans="1:5" ht="25.5">
      <c r="A118" s="35" t="s">
        <v>53</v>
      </c>
      <c r="E118" s="36" t="s">
        <v>147</v>
      </c>
    </row>
    <row r="119" spans="1:5" ht="76.5">
      <c r="A119" s="37" t="s">
        <v>55</v>
      </c>
      <c r="E119" s="38" t="s">
        <v>220</v>
      </c>
    </row>
    <row r="120" spans="1:5" ht="140.25">
      <c r="A120" t="s">
        <v>57</v>
      </c>
      <c r="E120" s="36" t="s">
        <v>228</v>
      </c>
    </row>
    <row r="121" spans="1:16" ht="12.75">
      <c r="A121" s="24" t="s">
        <v>48</v>
      </c>
      <c s="29" t="s">
        <v>45</v>
      </c>
      <c s="29" t="s">
        <v>231</v>
      </c>
      <c s="24" t="s">
        <v>50</v>
      </c>
      <c s="30" t="s">
        <v>232</v>
      </c>
      <c s="31" t="s">
        <v>180</v>
      </c>
      <c s="32">
        <v>14099.85</v>
      </c>
      <c s="33">
        <v>0</v>
      </c>
      <c s="34">
        <f>ROUND(ROUND(H121,2)*ROUND(G121,3),2)</f>
      </c>
      <c r="O121">
        <f>(I121*21)/100</f>
      </c>
      <c t="s">
        <v>26</v>
      </c>
    </row>
    <row r="122" spans="1:5" ht="12.75">
      <c r="A122" s="35" t="s">
        <v>53</v>
      </c>
      <c r="E122" s="36" t="s">
        <v>233</v>
      </c>
    </row>
    <row r="123" spans="1:5" ht="76.5">
      <c r="A123" s="37" t="s">
        <v>55</v>
      </c>
      <c r="E123" s="38" t="s">
        <v>211</v>
      </c>
    </row>
    <row r="124" spans="1:5" ht="25.5">
      <c r="A124" t="s">
        <v>57</v>
      </c>
      <c r="E124" s="36" t="s">
        <v>234</v>
      </c>
    </row>
    <row r="125" spans="1:16" ht="12.75">
      <c r="A125" s="24" t="s">
        <v>48</v>
      </c>
      <c s="29" t="s">
        <v>160</v>
      </c>
      <c s="29" t="s">
        <v>235</v>
      </c>
      <c s="24" t="s">
        <v>50</v>
      </c>
      <c s="30" t="s">
        <v>236</v>
      </c>
      <c s="31" t="s">
        <v>237</v>
      </c>
      <c s="32">
        <v>12</v>
      </c>
      <c s="33">
        <v>0</v>
      </c>
      <c s="34">
        <f>ROUND(ROUND(H125,2)*ROUND(G125,3),2)</f>
      </c>
      <c r="O125">
        <f>(I125*21)/100</f>
      </c>
      <c t="s">
        <v>26</v>
      </c>
    </row>
    <row r="126" spans="1:5" ht="38.25">
      <c r="A126" s="35" t="s">
        <v>53</v>
      </c>
      <c r="E126" s="36" t="s">
        <v>238</v>
      </c>
    </row>
    <row r="127" spans="1:5" ht="25.5">
      <c r="A127" s="37" t="s">
        <v>55</v>
      </c>
      <c r="E127" s="38" t="s">
        <v>239</v>
      </c>
    </row>
    <row r="128" spans="1:5" ht="38.25">
      <c r="A128" t="s">
        <v>57</v>
      </c>
      <c r="E128" s="36" t="s">
        <v>240</v>
      </c>
    </row>
    <row r="129" spans="1:18" ht="12.75" customHeight="1">
      <c r="A129" s="6" t="s">
        <v>46</v>
      </c>
      <c s="6"/>
      <c s="41" t="s">
        <v>43</v>
      </c>
      <c s="6"/>
      <c s="27" t="s">
        <v>241</v>
      </c>
      <c s="6"/>
      <c s="6"/>
      <c s="6"/>
      <c s="42">
        <f>0+Q129</f>
      </c>
      <c r="O129">
        <f>0+R129</f>
      </c>
      <c r="Q129">
        <f>0+I130+I134+I138+I142+I146+I150+I154+I158+I162+I166+I170+I174+I178+I182</f>
      </c>
      <c>
        <f>0+O130+O134+O138+O142+O146+O150+O154+O158+O162+O166+O170+O174+O178+O182</f>
      </c>
    </row>
    <row r="130" spans="1:16" ht="25.5">
      <c r="A130" s="24" t="s">
        <v>48</v>
      </c>
      <c s="29" t="s">
        <v>32</v>
      </c>
      <c s="29" t="s">
        <v>242</v>
      </c>
      <c s="24" t="s">
        <v>50</v>
      </c>
      <c s="30" t="s">
        <v>243</v>
      </c>
      <c s="31" t="s">
        <v>237</v>
      </c>
      <c s="32">
        <v>180</v>
      </c>
      <c s="33">
        <v>0</v>
      </c>
      <c s="34">
        <f>ROUND(ROUND(H130,2)*ROUND(G130,3),2)</f>
      </c>
      <c r="O130">
        <f>(I130*21)/100</f>
      </c>
      <c t="s">
        <v>26</v>
      </c>
    </row>
    <row r="131" spans="1:5" ht="25.5">
      <c r="A131" s="35" t="s">
        <v>53</v>
      </c>
      <c r="E131" s="36" t="s">
        <v>244</v>
      </c>
    </row>
    <row r="132" spans="1:5" ht="165.75">
      <c r="A132" s="37" t="s">
        <v>55</v>
      </c>
      <c r="E132" s="38" t="s">
        <v>245</v>
      </c>
    </row>
    <row r="133" spans="1:5" ht="140.25">
      <c r="A133" t="s">
        <v>57</v>
      </c>
      <c r="E133" s="36" t="s">
        <v>246</v>
      </c>
    </row>
    <row r="134" spans="1:16" ht="12.75">
      <c r="A134" s="24" t="s">
        <v>48</v>
      </c>
      <c s="29" t="s">
        <v>26</v>
      </c>
      <c s="29" t="s">
        <v>247</v>
      </c>
      <c s="24" t="s">
        <v>50</v>
      </c>
      <c s="30" t="s">
        <v>248</v>
      </c>
      <c s="31" t="s">
        <v>237</v>
      </c>
      <c s="32">
        <v>60</v>
      </c>
      <c s="33">
        <v>0</v>
      </c>
      <c s="34">
        <f>ROUND(ROUND(H134,2)*ROUND(G134,3),2)</f>
      </c>
      <c r="O134">
        <f>(I134*21)/100</f>
      </c>
      <c t="s">
        <v>26</v>
      </c>
    </row>
    <row r="135" spans="1:5" ht="38.25">
      <c r="A135" s="35" t="s">
        <v>53</v>
      </c>
      <c r="E135" s="36" t="s">
        <v>249</v>
      </c>
    </row>
    <row r="136" spans="1:5" ht="12.75">
      <c r="A136" s="37" t="s">
        <v>55</v>
      </c>
      <c r="E136" s="38" t="s">
        <v>250</v>
      </c>
    </row>
    <row r="137" spans="1:5" ht="38.25">
      <c r="A137" t="s">
        <v>57</v>
      </c>
      <c r="E137" s="36" t="s">
        <v>251</v>
      </c>
    </row>
    <row r="138" spans="1:16" ht="12.75">
      <c r="A138" s="24" t="s">
        <v>48</v>
      </c>
      <c s="29" t="s">
        <v>25</v>
      </c>
      <c s="29" t="s">
        <v>252</v>
      </c>
      <c s="24" t="s">
        <v>50</v>
      </c>
      <c s="30" t="s">
        <v>253</v>
      </c>
      <c s="31" t="s">
        <v>254</v>
      </c>
      <c s="32">
        <v>108</v>
      </c>
      <c s="33">
        <v>0</v>
      </c>
      <c s="34">
        <f>ROUND(ROUND(H138,2)*ROUND(G138,3),2)</f>
      </c>
      <c r="O138">
        <f>(I138*21)/100</f>
      </c>
      <c t="s">
        <v>26</v>
      </c>
    </row>
    <row r="139" spans="1:5" ht="102">
      <c r="A139" s="35" t="s">
        <v>53</v>
      </c>
      <c r="E139" s="36" t="s">
        <v>255</v>
      </c>
    </row>
    <row r="140" spans="1:5" ht="51">
      <c r="A140" s="37" t="s">
        <v>55</v>
      </c>
      <c r="E140" s="38" t="s">
        <v>256</v>
      </c>
    </row>
    <row r="141" spans="1:5" ht="51">
      <c r="A141" t="s">
        <v>57</v>
      </c>
      <c r="E141" s="36" t="s">
        <v>257</v>
      </c>
    </row>
    <row r="142" spans="1:16" ht="25.5">
      <c r="A142" s="24" t="s">
        <v>48</v>
      </c>
      <c s="29" t="s">
        <v>36</v>
      </c>
      <c s="29" t="s">
        <v>258</v>
      </c>
      <c s="24" t="s">
        <v>50</v>
      </c>
      <c s="30" t="s">
        <v>259</v>
      </c>
      <c s="31" t="s">
        <v>254</v>
      </c>
      <c s="32">
        <v>20</v>
      </c>
      <c s="33">
        <v>0</v>
      </c>
      <c s="34">
        <f>ROUND(ROUND(H142,2)*ROUND(G142,3),2)</f>
      </c>
      <c r="O142">
        <f>(I142*21)/100</f>
      </c>
      <c t="s">
        <v>26</v>
      </c>
    </row>
    <row r="143" spans="1:5" ht="38.25">
      <c r="A143" s="35" t="s">
        <v>53</v>
      </c>
      <c r="E143" s="36" t="s">
        <v>260</v>
      </c>
    </row>
    <row r="144" spans="1:5" ht="229.5">
      <c r="A144" s="37" t="s">
        <v>55</v>
      </c>
      <c r="E144" s="38" t="s">
        <v>261</v>
      </c>
    </row>
    <row r="145" spans="1:5" ht="12.75">
      <c r="A145" t="s">
        <v>57</v>
      </c>
      <c r="E145" s="36" t="s">
        <v>262</v>
      </c>
    </row>
    <row r="146" spans="1:16" ht="25.5">
      <c r="A146" s="24" t="s">
        <v>48</v>
      </c>
      <c s="29" t="s">
        <v>38</v>
      </c>
      <c s="29" t="s">
        <v>263</v>
      </c>
      <c s="24" t="s">
        <v>50</v>
      </c>
      <c s="30" t="s">
        <v>264</v>
      </c>
      <c s="31" t="s">
        <v>254</v>
      </c>
      <c s="32">
        <v>16</v>
      </c>
      <c s="33">
        <v>0</v>
      </c>
      <c s="34">
        <f>ROUND(ROUND(H146,2)*ROUND(G146,3),2)</f>
      </c>
      <c r="O146">
        <f>(I146*21)/100</f>
      </c>
      <c t="s">
        <v>26</v>
      </c>
    </row>
    <row r="147" spans="1:5" ht="38.25">
      <c r="A147" s="35" t="s">
        <v>53</v>
      </c>
      <c r="E147" s="36" t="s">
        <v>265</v>
      </c>
    </row>
    <row r="148" spans="1:5" ht="216.75">
      <c r="A148" s="37" t="s">
        <v>55</v>
      </c>
      <c r="E148" s="38" t="s">
        <v>266</v>
      </c>
    </row>
    <row r="149" spans="1:5" ht="25.5">
      <c r="A149" t="s">
        <v>57</v>
      </c>
      <c r="E149" s="36" t="s">
        <v>267</v>
      </c>
    </row>
    <row r="150" spans="1:16" ht="12.75">
      <c r="A150" s="24" t="s">
        <v>48</v>
      </c>
      <c s="29" t="s">
        <v>40</v>
      </c>
      <c s="29" t="s">
        <v>268</v>
      </c>
      <c s="24" t="s">
        <v>50</v>
      </c>
      <c s="30" t="s">
        <v>269</v>
      </c>
      <c s="31" t="s">
        <v>254</v>
      </c>
      <c s="32">
        <v>7</v>
      </c>
      <c s="33">
        <v>0</v>
      </c>
      <c s="34">
        <f>ROUND(ROUND(H150,2)*ROUND(G150,3),2)</f>
      </c>
      <c r="O150">
        <f>(I150*21)/100</f>
      </c>
      <c t="s">
        <v>26</v>
      </c>
    </row>
    <row r="151" spans="1:5" ht="38.25">
      <c r="A151" s="35" t="s">
        <v>53</v>
      </c>
      <c r="E151" s="36" t="s">
        <v>270</v>
      </c>
    </row>
    <row r="152" spans="1:5" ht="102">
      <c r="A152" s="37" t="s">
        <v>55</v>
      </c>
      <c r="E152" s="38" t="s">
        <v>271</v>
      </c>
    </row>
    <row r="153" spans="1:5" ht="12.75">
      <c r="A153" t="s">
        <v>57</v>
      </c>
      <c r="E153" s="36" t="s">
        <v>262</v>
      </c>
    </row>
    <row r="154" spans="1:16" ht="12.75">
      <c r="A154" s="24" t="s">
        <v>48</v>
      </c>
      <c s="29" t="s">
        <v>87</v>
      </c>
      <c s="29" t="s">
        <v>272</v>
      </c>
      <c s="24" t="s">
        <v>50</v>
      </c>
      <c s="30" t="s">
        <v>273</v>
      </c>
      <c s="31" t="s">
        <v>254</v>
      </c>
      <c s="32">
        <v>6</v>
      </c>
      <c s="33">
        <v>0</v>
      </c>
      <c s="34">
        <f>ROUND(ROUND(H154,2)*ROUND(G154,3),2)</f>
      </c>
      <c r="O154">
        <f>(I154*21)/100</f>
      </c>
      <c t="s">
        <v>26</v>
      </c>
    </row>
    <row r="155" spans="1:5" ht="25.5">
      <c r="A155" s="35" t="s">
        <v>53</v>
      </c>
      <c r="E155" s="36" t="s">
        <v>274</v>
      </c>
    </row>
    <row r="156" spans="1:5" ht="102">
      <c r="A156" s="37" t="s">
        <v>55</v>
      </c>
      <c r="E156" s="38" t="s">
        <v>275</v>
      </c>
    </row>
    <row r="157" spans="1:5" ht="25.5">
      <c r="A157" t="s">
        <v>57</v>
      </c>
      <c r="E157" s="36" t="s">
        <v>267</v>
      </c>
    </row>
    <row r="158" spans="1:16" ht="25.5">
      <c r="A158" s="24" t="s">
        <v>48</v>
      </c>
      <c s="29" t="s">
        <v>90</v>
      </c>
      <c s="29" t="s">
        <v>276</v>
      </c>
      <c s="24" t="s">
        <v>50</v>
      </c>
      <c s="30" t="s">
        <v>277</v>
      </c>
      <c s="31" t="s">
        <v>254</v>
      </c>
      <c s="32">
        <v>17</v>
      </c>
      <c s="33">
        <v>0</v>
      </c>
      <c s="34">
        <f>ROUND(ROUND(H158,2)*ROUND(G158,3),2)</f>
      </c>
      <c r="O158">
        <f>(I158*21)/100</f>
      </c>
      <c t="s">
        <v>26</v>
      </c>
    </row>
    <row r="159" spans="1:5" ht="38.25">
      <c r="A159" s="35" t="s">
        <v>53</v>
      </c>
      <c r="E159" s="36" t="s">
        <v>278</v>
      </c>
    </row>
    <row r="160" spans="1:5" ht="12.75">
      <c r="A160" s="37" t="s">
        <v>55</v>
      </c>
      <c r="E160" s="38" t="s">
        <v>279</v>
      </c>
    </row>
    <row r="161" spans="1:5" ht="38.25">
      <c r="A161" t="s">
        <v>57</v>
      </c>
      <c r="E161" s="36" t="s">
        <v>280</v>
      </c>
    </row>
    <row r="162" spans="1:16" ht="12.75">
      <c r="A162" s="24" t="s">
        <v>48</v>
      </c>
      <c s="29" t="s">
        <v>43</v>
      </c>
      <c s="29" t="s">
        <v>281</v>
      </c>
      <c s="24" t="s">
        <v>50</v>
      </c>
      <c s="30" t="s">
        <v>282</v>
      </c>
      <c s="31" t="s">
        <v>254</v>
      </c>
      <c s="32">
        <v>18</v>
      </c>
      <c s="33">
        <v>0</v>
      </c>
      <c s="34">
        <f>ROUND(ROUND(H162,2)*ROUND(G162,3),2)</f>
      </c>
      <c r="O162">
        <f>(I162*21)/100</f>
      </c>
      <c t="s">
        <v>26</v>
      </c>
    </row>
    <row r="163" spans="1:5" ht="38.25">
      <c r="A163" s="35" t="s">
        <v>53</v>
      </c>
      <c r="E163" s="36" t="s">
        <v>283</v>
      </c>
    </row>
    <row r="164" spans="1:5" ht="12.75">
      <c r="A164" s="37" t="s">
        <v>55</v>
      </c>
      <c r="E164" s="38" t="s">
        <v>284</v>
      </c>
    </row>
    <row r="165" spans="1:5" ht="12.75">
      <c r="A165" t="s">
        <v>57</v>
      </c>
      <c r="E165" s="36" t="s">
        <v>262</v>
      </c>
    </row>
    <row r="166" spans="1:16" ht="25.5">
      <c r="A166" s="24" t="s">
        <v>48</v>
      </c>
      <c s="29" t="s">
        <v>45</v>
      </c>
      <c s="29" t="s">
        <v>285</v>
      </c>
      <c s="24" t="s">
        <v>50</v>
      </c>
      <c s="30" t="s">
        <v>286</v>
      </c>
      <c s="31" t="s">
        <v>180</v>
      </c>
      <c s="32">
        <v>1354.792</v>
      </c>
      <c s="33">
        <v>0</v>
      </c>
      <c s="34">
        <f>ROUND(ROUND(H166,2)*ROUND(G166,3),2)</f>
      </c>
      <c r="O166">
        <f>(I166*21)/100</f>
      </c>
      <c t="s">
        <v>26</v>
      </c>
    </row>
    <row r="167" spans="1:5" ht="12.75">
      <c r="A167" s="35" t="s">
        <v>53</v>
      </c>
      <c r="E167" s="36" t="s">
        <v>287</v>
      </c>
    </row>
    <row r="168" spans="1:5" ht="89.25">
      <c r="A168" s="37" t="s">
        <v>55</v>
      </c>
      <c r="E168" s="38" t="s">
        <v>288</v>
      </c>
    </row>
    <row r="169" spans="1:5" ht="38.25">
      <c r="A169" t="s">
        <v>57</v>
      </c>
      <c r="E169" s="36" t="s">
        <v>289</v>
      </c>
    </row>
    <row r="170" spans="1:16" ht="25.5">
      <c r="A170" s="24" t="s">
        <v>48</v>
      </c>
      <c s="29" t="s">
        <v>160</v>
      </c>
      <c s="29" t="s">
        <v>290</v>
      </c>
      <c s="24" t="s">
        <v>50</v>
      </c>
      <c s="30" t="s">
        <v>291</v>
      </c>
      <c s="31" t="s">
        <v>180</v>
      </c>
      <c s="32">
        <v>1354.792</v>
      </c>
      <c s="33">
        <v>0</v>
      </c>
      <c s="34">
        <f>ROUND(ROUND(H170,2)*ROUND(G170,3),2)</f>
      </c>
      <c r="O170">
        <f>(I170*21)/100</f>
      </c>
      <c t="s">
        <v>26</v>
      </c>
    </row>
    <row r="171" spans="1:5" ht="25.5">
      <c r="A171" s="35" t="s">
        <v>53</v>
      </c>
      <c r="E171" s="36" t="s">
        <v>274</v>
      </c>
    </row>
    <row r="172" spans="1:5" ht="89.25">
      <c r="A172" s="37" t="s">
        <v>55</v>
      </c>
      <c r="E172" s="38" t="s">
        <v>288</v>
      </c>
    </row>
    <row r="173" spans="1:5" ht="38.25">
      <c r="A173" t="s">
        <v>57</v>
      </c>
      <c r="E173" s="36" t="s">
        <v>289</v>
      </c>
    </row>
    <row r="174" spans="1:16" ht="12.75">
      <c r="A174" s="24" t="s">
        <v>48</v>
      </c>
      <c s="29" t="s">
        <v>165</v>
      </c>
      <c s="29" t="s">
        <v>292</v>
      </c>
      <c s="24" t="s">
        <v>32</v>
      </c>
      <c s="30" t="s">
        <v>293</v>
      </c>
      <c s="31" t="s">
        <v>254</v>
      </c>
      <c s="32">
        <v>2</v>
      </c>
      <c s="33">
        <v>0</v>
      </c>
      <c s="34">
        <f>ROUND(ROUND(H174,2)*ROUND(G174,3),2)</f>
      </c>
      <c r="O174">
        <f>(I174*21)/100</f>
      </c>
      <c t="s">
        <v>26</v>
      </c>
    </row>
    <row r="175" spans="1:5" ht="12.75">
      <c r="A175" s="35" t="s">
        <v>53</v>
      </c>
      <c r="E175" s="36" t="s">
        <v>294</v>
      </c>
    </row>
    <row r="176" spans="1:5" ht="12.75">
      <c r="A176" s="37" t="s">
        <v>55</v>
      </c>
      <c r="E176" s="38" t="s">
        <v>295</v>
      </c>
    </row>
    <row r="177" spans="1:5" ht="38.25">
      <c r="A177" t="s">
        <v>57</v>
      </c>
      <c r="E177" s="36" t="s">
        <v>296</v>
      </c>
    </row>
    <row r="178" spans="1:16" ht="12.75">
      <c r="A178" s="24" t="s">
        <v>48</v>
      </c>
      <c s="29" t="s">
        <v>171</v>
      </c>
      <c s="29" t="s">
        <v>292</v>
      </c>
      <c s="24" t="s">
        <v>26</v>
      </c>
      <c s="30" t="s">
        <v>293</v>
      </c>
      <c s="31" t="s">
        <v>254</v>
      </c>
      <c s="32">
        <v>8</v>
      </c>
      <c s="33">
        <v>0</v>
      </c>
      <c s="34">
        <f>ROUND(ROUND(H178,2)*ROUND(G178,3),2)</f>
      </c>
      <c r="O178">
        <f>(I178*21)/100</f>
      </c>
      <c t="s">
        <v>26</v>
      </c>
    </row>
    <row r="179" spans="1:5" ht="12.75">
      <c r="A179" s="35" t="s">
        <v>53</v>
      </c>
      <c r="E179" s="36" t="s">
        <v>297</v>
      </c>
    </row>
    <row r="180" spans="1:5" ht="12.75">
      <c r="A180" s="37" t="s">
        <v>55</v>
      </c>
      <c r="E180" s="38" t="s">
        <v>298</v>
      </c>
    </row>
    <row r="181" spans="1:5" ht="38.25">
      <c r="A181" t="s">
        <v>57</v>
      </c>
      <c r="E181" s="36" t="s">
        <v>296</v>
      </c>
    </row>
    <row r="182" spans="1:16" ht="12.75">
      <c r="A182" s="24" t="s">
        <v>48</v>
      </c>
      <c s="29" t="s">
        <v>177</v>
      </c>
      <c s="29" t="s">
        <v>299</v>
      </c>
      <c s="24" t="s">
        <v>50</v>
      </c>
      <c s="30" t="s">
        <v>300</v>
      </c>
      <c s="31" t="s">
        <v>237</v>
      </c>
      <c s="32">
        <v>12</v>
      </c>
      <c s="33">
        <v>0</v>
      </c>
      <c s="34">
        <f>ROUND(ROUND(H182,2)*ROUND(G182,3),2)</f>
      </c>
      <c r="O182">
        <f>(I182*21)/100</f>
      </c>
      <c t="s">
        <v>26</v>
      </c>
    </row>
    <row r="183" spans="1:5" ht="38.25">
      <c r="A183" s="35" t="s">
        <v>53</v>
      </c>
      <c r="E183" s="36" t="s">
        <v>301</v>
      </c>
    </row>
    <row r="184" spans="1:5" ht="25.5">
      <c r="A184" s="37" t="s">
        <v>55</v>
      </c>
      <c r="E184" s="38" t="s">
        <v>239</v>
      </c>
    </row>
    <row r="185" spans="1:5" ht="25.5">
      <c r="A185" t="s">
        <v>57</v>
      </c>
      <c r="E185" s="36" t="s">
        <v>302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0+O9+O18+O51+O64+O85+O90+O99+O108</f>
      </c>
      <c t="s">
        <v>25</v>
      </c>
    </row>
    <row r="3" spans="1:16" ht="15" customHeight="1">
      <c r="A3" t="s">
        <v>11</v>
      </c>
      <c s="12" t="s">
        <v>13</v>
      </c>
      <c s="13" t="s">
        <v>14</v>
      </c>
      <c s="1"/>
      <c s="14" t="s">
        <v>15</v>
      </c>
      <c s="1"/>
      <c s="9"/>
      <c s="8" t="s">
        <v>303</v>
      </c>
      <c s="39">
        <f>0+I9+I18+I51+I64+I85+I90+I99+I108</f>
      </c>
      <c r="O3" t="s">
        <v>22</v>
      </c>
      <c t="s">
        <v>26</v>
      </c>
    </row>
    <row r="4" spans="1:16" ht="15" customHeight="1">
      <c r="A4" t="s">
        <v>16</v>
      </c>
      <c s="12" t="s">
        <v>17</v>
      </c>
      <c s="13" t="s">
        <v>97</v>
      </c>
      <c s="1"/>
      <c s="14" t="s">
        <v>98</v>
      </c>
      <c s="1"/>
      <c s="1"/>
      <c s="11"/>
      <c s="11"/>
      <c r="O4" t="s">
        <v>23</v>
      </c>
      <c t="s">
        <v>26</v>
      </c>
    </row>
    <row r="5" spans="1:16" ht="12.75" customHeight="1">
      <c r="A5" t="s">
        <v>20</v>
      </c>
      <c s="16" t="s">
        <v>21</v>
      </c>
      <c s="17" t="s">
        <v>303</v>
      </c>
      <c s="6"/>
      <c s="18" t="s">
        <v>304</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f>
      </c>
      <c>
        <f>0+O10+O14</f>
      </c>
    </row>
    <row r="10" spans="1:16" ht="12.75">
      <c r="A10" s="24" t="s">
        <v>48</v>
      </c>
      <c s="29" t="s">
        <v>32</v>
      </c>
      <c s="29" t="s">
        <v>101</v>
      </c>
      <c s="24" t="s">
        <v>32</v>
      </c>
      <c s="30" t="s">
        <v>102</v>
      </c>
      <c s="31" t="s">
        <v>103</v>
      </c>
      <c s="32">
        <v>111.754</v>
      </c>
      <c s="33">
        <v>0</v>
      </c>
      <c s="34">
        <f>ROUND(ROUND(H10,2)*ROUND(G10,3),2)</f>
      </c>
      <c r="O10">
        <f>(I10*21)/100</f>
      </c>
      <c t="s">
        <v>26</v>
      </c>
    </row>
    <row r="11" spans="1:5" ht="12.75">
      <c r="A11" s="35" t="s">
        <v>53</v>
      </c>
      <c r="E11" s="36" t="s">
        <v>305</v>
      </c>
    </row>
    <row r="12" spans="1:5" ht="89.25">
      <c r="A12" s="37" t="s">
        <v>55</v>
      </c>
      <c r="E12" s="38" t="s">
        <v>306</v>
      </c>
    </row>
    <row r="13" spans="1:5" ht="25.5">
      <c r="A13" t="s">
        <v>57</v>
      </c>
      <c r="E13" s="36" t="s">
        <v>106</v>
      </c>
    </row>
    <row r="14" spans="1:16" ht="12.75">
      <c r="A14" s="24" t="s">
        <v>48</v>
      </c>
      <c s="29" t="s">
        <v>26</v>
      </c>
      <c s="29" t="s">
        <v>101</v>
      </c>
      <c s="24" t="s">
        <v>26</v>
      </c>
      <c s="30" t="s">
        <v>102</v>
      </c>
      <c s="31" t="s">
        <v>103</v>
      </c>
      <c s="32">
        <v>34.183</v>
      </c>
      <c s="33">
        <v>0</v>
      </c>
      <c s="34">
        <f>ROUND(ROUND(H14,2)*ROUND(G14,3),2)</f>
      </c>
      <c r="O14">
        <f>(I14*21)/100</f>
      </c>
      <c t="s">
        <v>26</v>
      </c>
    </row>
    <row r="15" spans="1:5" ht="12.75">
      <c r="A15" s="35" t="s">
        <v>53</v>
      </c>
      <c r="E15" s="36" t="s">
        <v>307</v>
      </c>
    </row>
    <row r="16" spans="1:5" ht="165.75">
      <c r="A16" s="37" t="s">
        <v>55</v>
      </c>
      <c r="E16" s="38" t="s">
        <v>308</v>
      </c>
    </row>
    <row r="17" spans="1:5" ht="25.5">
      <c r="A17" t="s">
        <v>57</v>
      </c>
      <c r="E17" s="36" t="s">
        <v>106</v>
      </c>
    </row>
    <row r="18" spans="1:18" ht="12.75" customHeight="1">
      <c r="A18" s="6" t="s">
        <v>46</v>
      </c>
      <c s="6"/>
      <c s="41" t="s">
        <v>32</v>
      </c>
      <c s="6"/>
      <c s="27" t="s">
        <v>109</v>
      </c>
      <c s="6"/>
      <c s="6"/>
      <c s="6"/>
      <c s="42">
        <f>0+Q18</f>
      </c>
      <c r="O18">
        <f>0+R18</f>
      </c>
      <c r="Q18">
        <f>0+I19+I23+I27+I31+I35+I39+I43+I47</f>
      </c>
      <c>
        <f>0+O19+O23+O27+O31+O35+O39+O43+O47</f>
      </c>
    </row>
    <row r="19" spans="1:16" ht="12.75">
      <c r="A19" s="24" t="s">
        <v>48</v>
      </c>
      <c s="29" t="s">
        <v>32</v>
      </c>
      <c s="29" t="s">
        <v>309</v>
      </c>
      <c s="24" t="s">
        <v>50</v>
      </c>
      <c s="30" t="s">
        <v>310</v>
      </c>
      <c s="31" t="s">
        <v>311</v>
      </c>
      <c s="32">
        <v>168</v>
      </c>
      <c s="33">
        <v>0</v>
      </c>
      <c s="34">
        <f>ROUND(ROUND(H19,2)*ROUND(G19,3),2)</f>
      </c>
      <c r="O19">
        <f>(I19*21)/100</f>
      </c>
      <c t="s">
        <v>26</v>
      </c>
    </row>
    <row r="20" spans="1:5" ht="25.5">
      <c r="A20" s="35" t="s">
        <v>53</v>
      </c>
      <c r="E20" s="36" t="s">
        <v>312</v>
      </c>
    </row>
    <row r="21" spans="1:5" ht="12.75">
      <c r="A21" s="37" t="s">
        <v>55</v>
      </c>
      <c r="E21" s="38" t="s">
        <v>313</v>
      </c>
    </row>
    <row r="22" spans="1:5" ht="38.25">
      <c r="A22" t="s">
        <v>57</v>
      </c>
      <c r="E22" s="36" t="s">
        <v>314</v>
      </c>
    </row>
    <row r="23" spans="1:16" ht="12.75">
      <c r="A23" s="24" t="s">
        <v>48</v>
      </c>
      <c s="29" t="s">
        <v>26</v>
      </c>
      <c s="29" t="s">
        <v>315</v>
      </c>
      <c s="24" t="s">
        <v>50</v>
      </c>
      <c s="30" t="s">
        <v>316</v>
      </c>
      <c s="31" t="s">
        <v>112</v>
      </c>
      <c s="32">
        <v>39.114</v>
      </c>
      <c s="33">
        <v>0</v>
      </c>
      <c s="34">
        <f>ROUND(ROUND(H23,2)*ROUND(G23,3),2)</f>
      </c>
      <c r="O23">
        <f>(I23*21)/100</f>
      </c>
      <c t="s">
        <v>26</v>
      </c>
    </row>
    <row r="24" spans="1:5" ht="38.25">
      <c r="A24" s="35" t="s">
        <v>53</v>
      </c>
      <c r="E24" s="36" t="s">
        <v>317</v>
      </c>
    </row>
    <row r="25" spans="1:5" ht="38.25">
      <c r="A25" s="37" t="s">
        <v>55</v>
      </c>
      <c r="E25" s="38" t="s">
        <v>318</v>
      </c>
    </row>
    <row r="26" spans="1:5" ht="318.75">
      <c r="A26" t="s">
        <v>57</v>
      </c>
      <c r="E26" s="36" t="s">
        <v>319</v>
      </c>
    </row>
    <row r="27" spans="1:16" ht="12.75">
      <c r="A27" s="24" t="s">
        <v>48</v>
      </c>
      <c s="29" t="s">
        <v>25</v>
      </c>
      <c s="29" t="s">
        <v>320</v>
      </c>
      <c s="24" t="s">
        <v>50</v>
      </c>
      <c s="30" t="s">
        <v>321</v>
      </c>
      <c s="31" t="s">
        <v>112</v>
      </c>
      <c s="32">
        <v>469.368</v>
      </c>
      <c s="33">
        <v>0</v>
      </c>
      <c s="34">
        <f>ROUND(ROUND(H27,2)*ROUND(G27,3),2)</f>
      </c>
      <c r="O27">
        <f>(I27*21)/100</f>
      </c>
      <c t="s">
        <v>26</v>
      </c>
    </row>
    <row r="28" spans="1:5" ht="12.75">
      <c r="A28" s="35" t="s">
        <v>53</v>
      </c>
      <c r="E28" s="36" t="s">
        <v>322</v>
      </c>
    </row>
    <row r="29" spans="1:5" ht="12.75">
      <c r="A29" s="37" t="s">
        <v>55</v>
      </c>
      <c r="E29" s="38" t="s">
        <v>323</v>
      </c>
    </row>
    <row r="30" spans="1:5" ht="25.5">
      <c r="A30" t="s">
        <v>57</v>
      </c>
      <c r="E30" s="36" t="s">
        <v>324</v>
      </c>
    </row>
    <row r="31" spans="1:16" ht="12.75">
      <c r="A31" s="24" t="s">
        <v>48</v>
      </c>
      <c s="29" t="s">
        <v>36</v>
      </c>
      <c s="29" t="s">
        <v>325</v>
      </c>
      <c s="24" t="s">
        <v>50</v>
      </c>
      <c s="30" t="s">
        <v>326</v>
      </c>
      <c s="31" t="s">
        <v>112</v>
      </c>
      <c s="32">
        <v>16.763</v>
      </c>
      <c s="33">
        <v>0</v>
      </c>
      <c s="34">
        <f>ROUND(ROUND(H31,2)*ROUND(G31,3),2)</f>
      </c>
      <c r="O31">
        <f>(I31*21)/100</f>
      </c>
      <c t="s">
        <v>26</v>
      </c>
    </row>
    <row r="32" spans="1:5" ht="38.25">
      <c r="A32" s="35" t="s">
        <v>53</v>
      </c>
      <c r="E32" s="36" t="s">
        <v>327</v>
      </c>
    </row>
    <row r="33" spans="1:5" ht="38.25">
      <c r="A33" s="37" t="s">
        <v>55</v>
      </c>
      <c r="E33" s="38" t="s">
        <v>328</v>
      </c>
    </row>
    <row r="34" spans="1:5" ht="318.75">
      <c r="A34" t="s">
        <v>57</v>
      </c>
      <c r="E34" s="36" t="s">
        <v>329</v>
      </c>
    </row>
    <row r="35" spans="1:16" ht="12.75">
      <c r="A35" s="24" t="s">
        <v>48</v>
      </c>
      <c s="29" t="s">
        <v>38</v>
      </c>
      <c s="29" t="s">
        <v>330</v>
      </c>
      <c s="24" t="s">
        <v>50</v>
      </c>
      <c s="30" t="s">
        <v>321</v>
      </c>
      <c s="31" t="s">
        <v>112</v>
      </c>
      <c s="32">
        <v>201.156</v>
      </c>
      <c s="33">
        <v>0</v>
      </c>
      <c s="34">
        <f>ROUND(ROUND(H35,2)*ROUND(G35,3),2)</f>
      </c>
      <c r="O35">
        <f>(I35*21)/100</f>
      </c>
      <c t="s">
        <v>26</v>
      </c>
    </row>
    <row r="36" spans="1:5" ht="12.75">
      <c r="A36" s="35" t="s">
        <v>53</v>
      </c>
      <c r="E36" s="36" t="s">
        <v>331</v>
      </c>
    </row>
    <row r="37" spans="1:5" ht="12.75">
      <c r="A37" s="37" t="s">
        <v>55</v>
      </c>
      <c r="E37" s="38" t="s">
        <v>332</v>
      </c>
    </row>
    <row r="38" spans="1:5" ht="25.5">
      <c r="A38" t="s">
        <v>57</v>
      </c>
      <c r="E38" s="36" t="s">
        <v>324</v>
      </c>
    </row>
    <row r="39" spans="1:16" ht="12.75">
      <c r="A39" s="24" t="s">
        <v>48</v>
      </c>
      <c s="29" t="s">
        <v>40</v>
      </c>
      <c s="29" t="s">
        <v>166</v>
      </c>
      <c s="24" t="s">
        <v>50</v>
      </c>
      <c s="30" t="s">
        <v>167</v>
      </c>
      <c s="31" t="s">
        <v>112</v>
      </c>
      <c s="32">
        <v>55.877</v>
      </c>
      <c s="33">
        <v>0</v>
      </c>
      <c s="34">
        <f>ROUND(ROUND(H39,2)*ROUND(G39,3),2)</f>
      </c>
      <c r="O39">
        <f>(I39*21)/100</f>
      </c>
      <c t="s">
        <v>26</v>
      </c>
    </row>
    <row r="40" spans="1:5" ht="12.75">
      <c r="A40" s="35" t="s">
        <v>53</v>
      </c>
      <c r="E40" s="36" t="s">
        <v>333</v>
      </c>
    </row>
    <row r="41" spans="1:5" ht="12.75">
      <c r="A41" s="37" t="s">
        <v>55</v>
      </c>
      <c r="E41" s="38" t="s">
        <v>334</v>
      </c>
    </row>
    <row r="42" spans="1:5" ht="191.25">
      <c r="A42" t="s">
        <v>57</v>
      </c>
      <c r="E42" s="36" t="s">
        <v>170</v>
      </c>
    </row>
    <row r="43" spans="1:16" ht="12.75">
      <c r="A43" s="24" t="s">
        <v>48</v>
      </c>
      <c s="29" t="s">
        <v>87</v>
      </c>
      <c s="29" t="s">
        <v>335</v>
      </c>
      <c s="24" t="s">
        <v>50</v>
      </c>
      <c s="30" t="s">
        <v>336</v>
      </c>
      <c s="31" t="s">
        <v>112</v>
      </c>
      <c s="32">
        <v>28.308</v>
      </c>
      <c s="33">
        <v>0</v>
      </c>
      <c s="34">
        <f>ROUND(ROUND(H43,2)*ROUND(G43,3),2)</f>
      </c>
      <c r="O43">
        <f>(I43*21)/100</f>
      </c>
      <c t="s">
        <v>26</v>
      </c>
    </row>
    <row r="44" spans="1:5" ht="38.25">
      <c r="A44" s="35" t="s">
        <v>53</v>
      </c>
      <c r="E44" s="36" t="s">
        <v>337</v>
      </c>
    </row>
    <row r="45" spans="1:5" ht="12.75">
      <c r="A45" s="37" t="s">
        <v>55</v>
      </c>
      <c r="E45" s="38" t="s">
        <v>338</v>
      </c>
    </row>
    <row r="46" spans="1:5" ht="280.5">
      <c r="A46" t="s">
        <v>57</v>
      </c>
      <c r="E46" s="36" t="s">
        <v>339</v>
      </c>
    </row>
    <row r="47" spans="1:16" ht="12.75">
      <c r="A47" s="24" t="s">
        <v>48</v>
      </c>
      <c s="29" t="s">
        <v>90</v>
      </c>
      <c s="29" t="s">
        <v>178</v>
      </c>
      <c s="24" t="s">
        <v>50</v>
      </c>
      <c s="30" t="s">
        <v>179</v>
      </c>
      <c s="31" t="s">
        <v>180</v>
      </c>
      <c s="32">
        <v>13.762</v>
      </c>
      <c s="33">
        <v>0</v>
      </c>
      <c s="34">
        <f>ROUND(ROUND(H47,2)*ROUND(G47,3),2)</f>
      </c>
      <c r="O47">
        <f>(I47*21)/100</f>
      </c>
      <c t="s">
        <v>26</v>
      </c>
    </row>
    <row r="48" spans="1:5" ht="25.5">
      <c r="A48" s="35" t="s">
        <v>53</v>
      </c>
      <c r="E48" s="36" t="s">
        <v>340</v>
      </c>
    </row>
    <row r="49" spans="1:5" ht="12.75">
      <c r="A49" s="37" t="s">
        <v>55</v>
      </c>
      <c r="E49" s="38" t="s">
        <v>341</v>
      </c>
    </row>
    <row r="50" spans="1:5" ht="25.5">
      <c r="A50" t="s">
        <v>57</v>
      </c>
      <c r="E50" s="36" t="s">
        <v>182</v>
      </c>
    </row>
    <row r="51" spans="1:18" ht="12.75" customHeight="1">
      <c r="A51" s="6" t="s">
        <v>46</v>
      </c>
      <c s="6"/>
      <c s="41" t="s">
        <v>26</v>
      </c>
      <c s="6"/>
      <c s="27" t="s">
        <v>183</v>
      </c>
      <c s="6"/>
      <c s="6"/>
      <c s="6"/>
      <c s="42">
        <f>0+Q51</f>
      </c>
      <c r="O51">
        <f>0+R51</f>
      </c>
      <c r="Q51">
        <f>0+I52+I56+I60</f>
      </c>
      <c>
        <f>0+O52+O56+O60</f>
      </c>
    </row>
    <row r="52" spans="1:16" ht="12.75">
      <c r="A52" s="24" t="s">
        <v>48</v>
      </c>
      <c s="29" t="s">
        <v>32</v>
      </c>
      <c s="29" t="s">
        <v>342</v>
      </c>
      <c s="24" t="s">
        <v>50</v>
      </c>
      <c s="30" t="s">
        <v>343</v>
      </c>
      <c s="31" t="s">
        <v>112</v>
      </c>
      <c s="32">
        <v>1.121</v>
      </c>
      <c s="33">
        <v>0</v>
      </c>
      <c s="34">
        <f>ROUND(ROUND(H52,2)*ROUND(G52,3),2)</f>
      </c>
      <c r="O52">
        <f>(I52*21)/100</f>
      </c>
      <c t="s">
        <v>26</v>
      </c>
    </row>
    <row r="53" spans="1:5" ht="25.5">
      <c r="A53" s="35" t="s">
        <v>53</v>
      </c>
      <c r="E53" s="36" t="s">
        <v>344</v>
      </c>
    </row>
    <row r="54" spans="1:5" ht="12.75">
      <c r="A54" s="37" t="s">
        <v>55</v>
      </c>
      <c r="E54" s="38" t="s">
        <v>345</v>
      </c>
    </row>
    <row r="55" spans="1:5" ht="357">
      <c r="A55" t="s">
        <v>57</v>
      </c>
      <c r="E55" s="36" t="s">
        <v>346</v>
      </c>
    </row>
    <row r="56" spans="1:16" ht="12.75">
      <c r="A56" s="24" t="s">
        <v>48</v>
      </c>
      <c s="29" t="s">
        <v>26</v>
      </c>
      <c s="29" t="s">
        <v>347</v>
      </c>
      <c s="24" t="s">
        <v>50</v>
      </c>
      <c s="30" t="s">
        <v>348</v>
      </c>
      <c s="31" t="s">
        <v>112</v>
      </c>
      <c s="32">
        <v>4.442</v>
      </c>
      <c s="33">
        <v>0</v>
      </c>
      <c s="34">
        <f>ROUND(ROUND(H56,2)*ROUND(G56,3),2)</f>
      </c>
      <c r="O56">
        <f>(I56*21)/100</f>
      </c>
      <c t="s">
        <v>26</v>
      </c>
    </row>
    <row r="57" spans="1:5" ht="38.25">
      <c r="A57" s="35" t="s">
        <v>53</v>
      </c>
      <c r="E57" s="36" t="s">
        <v>349</v>
      </c>
    </row>
    <row r="58" spans="1:5" ht="12.75">
      <c r="A58" s="37" t="s">
        <v>55</v>
      </c>
      <c r="E58" s="38" t="s">
        <v>350</v>
      </c>
    </row>
    <row r="59" spans="1:5" ht="357">
      <c r="A59" t="s">
        <v>57</v>
      </c>
      <c r="E59" s="36" t="s">
        <v>346</v>
      </c>
    </row>
    <row r="60" spans="1:16" ht="12.75">
      <c r="A60" s="24" t="s">
        <v>48</v>
      </c>
      <c s="29" t="s">
        <v>25</v>
      </c>
      <c s="29" t="s">
        <v>351</v>
      </c>
      <c s="24" t="s">
        <v>50</v>
      </c>
      <c s="30" t="s">
        <v>352</v>
      </c>
      <c s="31" t="s">
        <v>103</v>
      </c>
      <c s="32">
        <v>0.255</v>
      </c>
      <c s="33">
        <v>0</v>
      </c>
      <c s="34">
        <f>ROUND(ROUND(H60,2)*ROUND(G60,3),2)</f>
      </c>
      <c r="O60">
        <f>(I60*21)/100</f>
      </c>
      <c t="s">
        <v>26</v>
      </c>
    </row>
    <row r="61" spans="1:5" ht="38.25">
      <c r="A61" s="35" t="s">
        <v>53</v>
      </c>
      <c r="E61" s="36" t="s">
        <v>353</v>
      </c>
    </row>
    <row r="62" spans="1:5" ht="12.75">
      <c r="A62" s="37" t="s">
        <v>55</v>
      </c>
      <c r="E62" s="38" t="s">
        <v>354</v>
      </c>
    </row>
    <row r="63" spans="1:5" ht="242.25">
      <c r="A63" t="s">
        <v>57</v>
      </c>
      <c r="E63" s="36" t="s">
        <v>355</v>
      </c>
    </row>
    <row r="64" spans="1:18" ht="12.75" customHeight="1">
      <c r="A64" s="6" t="s">
        <v>46</v>
      </c>
      <c s="6"/>
      <c s="41" t="s">
        <v>36</v>
      </c>
      <c s="6"/>
      <c s="27" t="s">
        <v>356</v>
      </c>
      <c s="6"/>
      <c s="6"/>
      <c s="6"/>
      <c s="42">
        <f>0+Q64</f>
      </c>
      <c r="O64">
        <f>0+R64</f>
      </c>
      <c r="Q64">
        <f>0+I65+I69+I73+I77+I81</f>
      </c>
      <c>
        <f>0+O65+O69+O73+O77+O81</f>
      </c>
    </row>
    <row r="65" spans="1:16" ht="12.75">
      <c r="A65" s="24" t="s">
        <v>48</v>
      </c>
      <c s="29" t="s">
        <v>32</v>
      </c>
      <c s="29" t="s">
        <v>357</v>
      </c>
      <c s="24" t="s">
        <v>50</v>
      </c>
      <c s="30" t="s">
        <v>358</v>
      </c>
      <c s="31" t="s">
        <v>112</v>
      </c>
      <c s="32">
        <v>0.272</v>
      </c>
      <c s="33">
        <v>0</v>
      </c>
      <c s="34">
        <f>ROUND(ROUND(H65,2)*ROUND(G65,3),2)</f>
      </c>
      <c r="O65">
        <f>(I65*21)/100</f>
      </c>
      <c t="s">
        <v>26</v>
      </c>
    </row>
    <row r="66" spans="1:5" ht="38.25">
      <c r="A66" s="35" t="s">
        <v>53</v>
      </c>
      <c r="E66" s="36" t="s">
        <v>359</v>
      </c>
    </row>
    <row r="67" spans="1:5" ht="12.75">
      <c r="A67" s="37" t="s">
        <v>55</v>
      </c>
      <c r="E67" s="38" t="s">
        <v>360</v>
      </c>
    </row>
    <row r="68" spans="1:5" ht="229.5">
      <c r="A68" t="s">
        <v>57</v>
      </c>
      <c r="E68" s="36" t="s">
        <v>361</v>
      </c>
    </row>
    <row r="69" spans="1:16" ht="12.75">
      <c r="A69" s="24" t="s">
        <v>48</v>
      </c>
      <c s="29" t="s">
        <v>26</v>
      </c>
      <c s="29" t="s">
        <v>362</v>
      </c>
      <c s="24" t="s">
        <v>50</v>
      </c>
      <c s="30" t="s">
        <v>363</v>
      </c>
      <c s="31" t="s">
        <v>112</v>
      </c>
      <c s="32">
        <v>3.285</v>
      </c>
      <c s="33">
        <v>0</v>
      </c>
      <c s="34">
        <f>ROUND(ROUND(H69,2)*ROUND(G69,3),2)</f>
      </c>
      <c r="O69">
        <f>(I69*21)/100</f>
      </c>
      <c t="s">
        <v>26</v>
      </c>
    </row>
    <row r="70" spans="1:5" ht="38.25">
      <c r="A70" s="35" t="s">
        <v>53</v>
      </c>
      <c r="E70" s="36" t="s">
        <v>364</v>
      </c>
    </row>
    <row r="71" spans="1:5" ht="12.75">
      <c r="A71" s="37" t="s">
        <v>55</v>
      </c>
      <c r="E71" s="38" t="s">
        <v>365</v>
      </c>
    </row>
    <row r="72" spans="1:5" ht="357">
      <c r="A72" t="s">
        <v>57</v>
      </c>
      <c r="E72" s="36" t="s">
        <v>346</v>
      </c>
    </row>
    <row r="73" spans="1:16" ht="12.75">
      <c r="A73" s="24" t="s">
        <v>48</v>
      </c>
      <c s="29" t="s">
        <v>25</v>
      </c>
      <c s="29" t="s">
        <v>366</v>
      </c>
      <c s="24" t="s">
        <v>50</v>
      </c>
      <c s="30" t="s">
        <v>367</v>
      </c>
      <c s="31" t="s">
        <v>103</v>
      </c>
      <c s="32">
        <v>0.937</v>
      </c>
      <c s="33">
        <v>0</v>
      </c>
      <c s="34">
        <f>ROUND(ROUND(H73,2)*ROUND(G73,3),2)</f>
      </c>
      <c r="O73">
        <f>(I73*21)/100</f>
      </c>
      <c t="s">
        <v>26</v>
      </c>
    </row>
    <row r="74" spans="1:5" ht="38.25">
      <c r="A74" s="35" t="s">
        <v>53</v>
      </c>
      <c r="E74" s="36" t="s">
        <v>368</v>
      </c>
    </row>
    <row r="75" spans="1:5" ht="12.75">
      <c r="A75" s="37" t="s">
        <v>55</v>
      </c>
      <c r="E75" s="38" t="s">
        <v>369</v>
      </c>
    </row>
    <row r="76" spans="1:5" ht="178.5">
      <c r="A76" t="s">
        <v>57</v>
      </c>
      <c r="E76" s="36" t="s">
        <v>370</v>
      </c>
    </row>
    <row r="77" spans="1:16" ht="12.75">
      <c r="A77" s="24" t="s">
        <v>48</v>
      </c>
      <c s="29" t="s">
        <v>36</v>
      </c>
      <c s="29" t="s">
        <v>371</v>
      </c>
      <c s="24" t="s">
        <v>50</v>
      </c>
      <c s="30" t="s">
        <v>372</v>
      </c>
      <c s="31" t="s">
        <v>112</v>
      </c>
      <c s="32">
        <v>7.957</v>
      </c>
      <c s="33">
        <v>0</v>
      </c>
      <c s="34">
        <f>ROUND(ROUND(H77,2)*ROUND(G77,3),2)</f>
      </c>
      <c r="O77">
        <f>(I77*21)/100</f>
      </c>
      <c t="s">
        <v>26</v>
      </c>
    </row>
    <row r="78" spans="1:5" ht="38.25">
      <c r="A78" s="35" t="s">
        <v>53</v>
      </c>
      <c r="E78" s="36" t="s">
        <v>373</v>
      </c>
    </row>
    <row r="79" spans="1:5" ht="12.75">
      <c r="A79" s="37" t="s">
        <v>55</v>
      </c>
      <c r="E79" s="38" t="s">
        <v>374</v>
      </c>
    </row>
    <row r="80" spans="1:5" ht="38.25">
      <c r="A80" t="s">
        <v>57</v>
      </c>
      <c r="E80" s="36" t="s">
        <v>187</v>
      </c>
    </row>
    <row r="81" spans="1:16" ht="12.75">
      <c r="A81" s="24" t="s">
        <v>48</v>
      </c>
      <c s="29" t="s">
        <v>38</v>
      </c>
      <c s="29" t="s">
        <v>375</v>
      </c>
      <c s="24" t="s">
        <v>50</v>
      </c>
      <c s="30" t="s">
        <v>376</v>
      </c>
      <c s="31" t="s">
        <v>112</v>
      </c>
      <c s="32">
        <v>5.475</v>
      </c>
      <c s="33">
        <v>0</v>
      </c>
      <c s="34">
        <f>ROUND(ROUND(H81,2)*ROUND(G81,3),2)</f>
      </c>
      <c r="O81">
        <f>(I81*21)/100</f>
      </c>
      <c t="s">
        <v>26</v>
      </c>
    </row>
    <row r="82" spans="1:5" ht="38.25">
      <c r="A82" s="35" t="s">
        <v>53</v>
      </c>
      <c r="E82" s="36" t="s">
        <v>377</v>
      </c>
    </row>
    <row r="83" spans="1:5" ht="12.75">
      <c r="A83" s="37" t="s">
        <v>55</v>
      </c>
      <c r="E83" s="38" t="s">
        <v>378</v>
      </c>
    </row>
    <row r="84" spans="1:5" ht="102">
      <c r="A84" t="s">
        <v>57</v>
      </c>
      <c r="E84" s="36" t="s">
        <v>379</v>
      </c>
    </row>
    <row r="85" spans="1:18" ht="12.75" customHeight="1">
      <c r="A85" s="6" t="s">
        <v>46</v>
      </c>
      <c s="6"/>
      <c s="41" t="s">
        <v>40</v>
      </c>
      <c s="6"/>
      <c s="27" t="s">
        <v>380</v>
      </c>
      <c s="6"/>
      <c s="6"/>
      <c s="6"/>
      <c s="42">
        <f>0+Q85</f>
      </c>
      <c r="O85">
        <f>0+R85</f>
      </c>
      <c r="Q85">
        <f>0+I86</f>
      </c>
      <c>
        <f>0+O86</f>
      </c>
    </row>
    <row r="86" spans="1:16" ht="25.5">
      <c r="A86" s="24" t="s">
        <v>48</v>
      </c>
      <c s="29" t="s">
        <v>32</v>
      </c>
      <c s="29" t="s">
        <v>381</v>
      </c>
      <c s="24" t="s">
        <v>50</v>
      </c>
      <c s="30" t="s">
        <v>382</v>
      </c>
      <c s="31" t="s">
        <v>180</v>
      </c>
      <c s="32">
        <v>0.722</v>
      </c>
      <c s="33">
        <v>0</v>
      </c>
      <c s="34">
        <f>ROUND(ROUND(H86,2)*ROUND(G86,3),2)</f>
      </c>
      <c r="O86">
        <f>(I86*21)/100</f>
      </c>
      <c t="s">
        <v>26</v>
      </c>
    </row>
    <row r="87" spans="1:5" ht="38.25">
      <c r="A87" s="35" t="s">
        <v>53</v>
      </c>
      <c r="E87" s="36" t="s">
        <v>383</v>
      </c>
    </row>
    <row r="88" spans="1:5" ht="12.75">
      <c r="A88" s="37" t="s">
        <v>55</v>
      </c>
      <c r="E88" s="38" t="s">
        <v>384</v>
      </c>
    </row>
    <row r="89" spans="1:5" ht="76.5">
      <c r="A89" t="s">
        <v>57</v>
      </c>
      <c r="E89" s="36" t="s">
        <v>385</v>
      </c>
    </row>
    <row r="90" spans="1:18" ht="12.75" customHeight="1">
      <c r="A90" s="6" t="s">
        <v>46</v>
      </c>
      <c s="6"/>
      <c s="41" t="s">
        <v>87</v>
      </c>
      <c s="6"/>
      <c s="27" t="s">
        <v>386</v>
      </c>
      <c s="6"/>
      <c s="6"/>
      <c s="6"/>
      <c s="42">
        <f>0+Q90</f>
      </c>
      <c r="O90">
        <f>0+R90</f>
      </c>
      <c r="Q90">
        <f>0+I91+I95</f>
      </c>
      <c>
        <f>0+O91+O95</f>
      </c>
    </row>
    <row r="91" spans="1:16" ht="25.5">
      <c r="A91" s="24" t="s">
        <v>48</v>
      </c>
      <c s="29" t="s">
        <v>32</v>
      </c>
      <c s="29" t="s">
        <v>387</v>
      </c>
      <c s="24" t="s">
        <v>50</v>
      </c>
      <c s="30" t="s">
        <v>388</v>
      </c>
      <c s="31" t="s">
        <v>180</v>
      </c>
      <c s="32">
        <v>31.92</v>
      </c>
      <c s="33">
        <v>0</v>
      </c>
      <c s="34">
        <f>ROUND(ROUND(H91,2)*ROUND(G91,3),2)</f>
      </c>
      <c r="O91">
        <f>(I91*21)/100</f>
      </c>
      <c t="s">
        <v>26</v>
      </c>
    </row>
    <row r="92" spans="1:5" ht="25.5">
      <c r="A92" s="35" t="s">
        <v>53</v>
      </c>
      <c r="E92" s="36" t="s">
        <v>389</v>
      </c>
    </row>
    <row r="93" spans="1:5" ht="12.75">
      <c r="A93" s="37" t="s">
        <v>55</v>
      </c>
      <c r="E93" s="38" t="s">
        <v>390</v>
      </c>
    </row>
    <row r="94" spans="1:5" ht="191.25">
      <c r="A94" t="s">
        <v>57</v>
      </c>
      <c r="E94" s="36" t="s">
        <v>391</v>
      </c>
    </row>
    <row r="95" spans="1:16" ht="12.75">
      <c r="A95" s="24" t="s">
        <v>48</v>
      </c>
      <c s="29" t="s">
        <v>26</v>
      </c>
      <c s="29" t="s">
        <v>392</v>
      </c>
      <c s="24" t="s">
        <v>50</v>
      </c>
      <c s="30" t="s">
        <v>393</v>
      </c>
      <c s="31" t="s">
        <v>180</v>
      </c>
      <c s="32">
        <v>0.722</v>
      </c>
      <c s="33">
        <v>0</v>
      </c>
      <c s="34">
        <f>ROUND(ROUND(H95,2)*ROUND(G95,3),2)</f>
      </c>
      <c r="O95">
        <f>(I95*21)/100</f>
      </c>
      <c t="s">
        <v>26</v>
      </c>
    </row>
    <row r="96" spans="1:5" ht="25.5">
      <c r="A96" s="35" t="s">
        <v>53</v>
      </c>
      <c r="E96" s="36" t="s">
        <v>394</v>
      </c>
    </row>
    <row r="97" spans="1:5" ht="12.75">
      <c r="A97" s="37" t="s">
        <v>55</v>
      </c>
      <c r="E97" s="38" t="s">
        <v>384</v>
      </c>
    </row>
    <row r="98" spans="1:5" ht="51">
      <c r="A98" t="s">
        <v>57</v>
      </c>
      <c r="E98" s="36" t="s">
        <v>395</v>
      </c>
    </row>
    <row r="99" spans="1:18" ht="12.75" customHeight="1">
      <c r="A99" s="6" t="s">
        <v>46</v>
      </c>
      <c s="6"/>
      <c s="41" t="s">
        <v>90</v>
      </c>
      <c s="6"/>
      <c s="27" t="s">
        <v>396</v>
      </c>
      <c s="6"/>
      <c s="6"/>
      <c s="6"/>
      <c s="42">
        <f>0+Q99</f>
      </c>
      <c r="O99">
        <f>0+R99</f>
      </c>
      <c r="Q99">
        <f>0+I100+I104</f>
      </c>
      <c>
        <f>0+O100+O104</f>
      </c>
    </row>
    <row r="100" spans="1:16" ht="12.75">
      <c r="A100" s="24" t="s">
        <v>48</v>
      </c>
      <c s="29" t="s">
        <v>32</v>
      </c>
      <c s="29" t="s">
        <v>397</v>
      </c>
      <c s="24" t="s">
        <v>50</v>
      </c>
      <c s="30" t="s">
        <v>398</v>
      </c>
      <c s="31" t="s">
        <v>237</v>
      </c>
      <c s="32">
        <v>10.5</v>
      </c>
      <c s="33">
        <v>0</v>
      </c>
      <c s="34">
        <f>ROUND(ROUND(H100,2)*ROUND(G100,3),2)</f>
      </c>
      <c r="O100">
        <f>(I100*21)/100</f>
      </c>
      <c t="s">
        <v>26</v>
      </c>
    </row>
    <row r="101" spans="1:5" ht="38.25">
      <c r="A101" s="35" t="s">
        <v>53</v>
      </c>
      <c r="E101" s="36" t="s">
        <v>399</v>
      </c>
    </row>
    <row r="102" spans="1:5" ht="12.75">
      <c r="A102" s="37" t="s">
        <v>55</v>
      </c>
      <c r="E102" s="38" t="s">
        <v>400</v>
      </c>
    </row>
    <row r="103" spans="1:5" ht="255">
      <c r="A103" t="s">
        <v>57</v>
      </c>
      <c r="E103" s="36" t="s">
        <v>401</v>
      </c>
    </row>
    <row r="104" spans="1:16" ht="12.75">
      <c r="A104" s="24" t="s">
        <v>48</v>
      </c>
      <c s="29" t="s">
        <v>26</v>
      </c>
      <c s="29" t="s">
        <v>402</v>
      </c>
      <c s="24" t="s">
        <v>50</v>
      </c>
      <c s="30" t="s">
        <v>403</v>
      </c>
      <c s="31" t="s">
        <v>112</v>
      </c>
      <c s="32">
        <v>5.61</v>
      </c>
      <c s="33">
        <v>0</v>
      </c>
      <c s="34">
        <f>ROUND(ROUND(H104,2)*ROUND(G104,3),2)</f>
      </c>
      <c r="O104">
        <f>(I104*21)/100</f>
      </c>
      <c t="s">
        <v>26</v>
      </c>
    </row>
    <row r="105" spans="1:5" ht="51">
      <c r="A105" s="35" t="s">
        <v>53</v>
      </c>
      <c r="E105" s="36" t="s">
        <v>404</v>
      </c>
    </row>
    <row r="106" spans="1:5" ht="12.75">
      <c r="A106" s="37" t="s">
        <v>55</v>
      </c>
      <c r="E106" s="38" t="s">
        <v>405</v>
      </c>
    </row>
    <row r="107" spans="1:5" ht="369.75">
      <c r="A107" t="s">
        <v>57</v>
      </c>
      <c r="E107" s="36" t="s">
        <v>406</v>
      </c>
    </row>
    <row r="108" spans="1:18" ht="12.75" customHeight="1">
      <c r="A108" s="6" t="s">
        <v>46</v>
      </c>
      <c s="6"/>
      <c s="41" t="s">
        <v>43</v>
      </c>
      <c s="6"/>
      <c s="27" t="s">
        <v>241</v>
      </c>
      <c s="6"/>
      <c s="6"/>
      <c s="6"/>
      <c s="42">
        <f>0+Q108</f>
      </c>
      <c r="O108">
        <f>0+R108</f>
      </c>
      <c r="Q108">
        <f>0+I109+I113+I117+I121+I125+I129+I133+I137+I141+I145+I149</f>
      </c>
      <c>
        <f>0+O109+O113+O117+O121+O125+O129+O133+O137+O141+O145+O149</f>
      </c>
    </row>
    <row r="109" spans="1:16" ht="12.75">
      <c r="A109" s="24" t="s">
        <v>48</v>
      </c>
      <c s="29" t="s">
        <v>32</v>
      </c>
      <c s="29" t="s">
        <v>407</v>
      </c>
      <c s="24" t="s">
        <v>50</v>
      </c>
      <c s="30" t="s">
        <v>408</v>
      </c>
      <c s="31" t="s">
        <v>237</v>
      </c>
      <c s="32">
        <v>6.88</v>
      </c>
      <c s="33">
        <v>0</v>
      </c>
      <c s="34">
        <f>ROUND(ROUND(H109,2)*ROUND(G109,3),2)</f>
      </c>
      <c r="O109">
        <f>(I109*21)/100</f>
      </c>
      <c t="s">
        <v>26</v>
      </c>
    </row>
    <row r="110" spans="1:5" ht="38.25">
      <c r="A110" s="35" t="s">
        <v>53</v>
      </c>
      <c r="E110" s="36" t="s">
        <v>409</v>
      </c>
    </row>
    <row r="111" spans="1:5" ht="12.75">
      <c r="A111" s="37" t="s">
        <v>55</v>
      </c>
      <c r="E111" s="38" t="s">
        <v>410</v>
      </c>
    </row>
    <row r="112" spans="1:5" ht="25.5">
      <c r="A112" t="s">
        <v>57</v>
      </c>
      <c r="E112" s="36" t="s">
        <v>411</v>
      </c>
    </row>
    <row r="113" spans="1:16" ht="12.75">
      <c r="A113" s="24" t="s">
        <v>48</v>
      </c>
      <c s="29" t="s">
        <v>26</v>
      </c>
      <c s="29" t="s">
        <v>412</v>
      </c>
      <c s="24" t="s">
        <v>50</v>
      </c>
      <c s="30" t="s">
        <v>413</v>
      </c>
      <c s="31" t="s">
        <v>112</v>
      </c>
      <c s="32">
        <v>0.008</v>
      </c>
      <c s="33">
        <v>0</v>
      </c>
      <c s="34">
        <f>ROUND(ROUND(H113,2)*ROUND(G113,3),2)</f>
      </c>
      <c r="O113">
        <f>(I113*21)/100</f>
      </c>
      <c t="s">
        <v>26</v>
      </c>
    </row>
    <row r="114" spans="1:5" ht="38.25">
      <c r="A114" s="35" t="s">
        <v>53</v>
      </c>
      <c r="E114" s="36" t="s">
        <v>414</v>
      </c>
    </row>
    <row r="115" spans="1:5" ht="12.75">
      <c r="A115" s="37" t="s">
        <v>55</v>
      </c>
      <c r="E115" s="38" t="s">
        <v>415</v>
      </c>
    </row>
    <row r="116" spans="1:5" ht="38.25">
      <c r="A116" t="s">
        <v>57</v>
      </c>
      <c r="E116" s="36" t="s">
        <v>416</v>
      </c>
    </row>
    <row r="117" spans="1:16" ht="12.75">
      <c r="A117" s="24" t="s">
        <v>48</v>
      </c>
      <c s="29" t="s">
        <v>25</v>
      </c>
      <c s="29" t="s">
        <v>417</v>
      </c>
      <c s="24" t="s">
        <v>50</v>
      </c>
      <c s="30" t="s">
        <v>418</v>
      </c>
      <c s="31" t="s">
        <v>112</v>
      </c>
      <c s="32">
        <v>0.025</v>
      </c>
      <c s="33">
        <v>0</v>
      </c>
      <c s="34">
        <f>ROUND(ROUND(H117,2)*ROUND(G117,3),2)</f>
      </c>
      <c r="O117">
        <f>(I117*21)/100</f>
      </c>
      <c t="s">
        <v>26</v>
      </c>
    </row>
    <row r="118" spans="1:5" ht="38.25">
      <c r="A118" s="35" t="s">
        <v>53</v>
      </c>
      <c r="E118" s="36" t="s">
        <v>419</v>
      </c>
    </row>
    <row r="119" spans="1:5" ht="12.75">
      <c r="A119" s="37" t="s">
        <v>55</v>
      </c>
      <c r="E119" s="38" t="s">
        <v>420</v>
      </c>
    </row>
    <row r="120" spans="1:5" ht="229.5">
      <c r="A120" t="s">
        <v>57</v>
      </c>
      <c r="E120" s="36" t="s">
        <v>421</v>
      </c>
    </row>
    <row r="121" spans="1:16" ht="12.75">
      <c r="A121" s="24" t="s">
        <v>48</v>
      </c>
      <c s="29" t="s">
        <v>36</v>
      </c>
      <c s="29" t="s">
        <v>422</v>
      </c>
      <c s="24" t="s">
        <v>50</v>
      </c>
      <c s="30" t="s">
        <v>423</v>
      </c>
      <c s="31" t="s">
        <v>112</v>
      </c>
      <c s="32">
        <v>5.986</v>
      </c>
      <c s="33">
        <v>0</v>
      </c>
      <c s="34">
        <f>ROUND(ROUND(H121,2)*ROUND(G121,3),2)</f>
      </c>
      <c r="O121">
        <f>(I121*21)/100</f>
      </c>
      <c t="s">
        <v>26</v>
      </c>
    </row>
    <row r="122" spans="1:5" ht="25.5">
      <c r="A122" s="35" t="s">
        <v>53</v>
      </c>
      <c r="E122" s="36" t="s">
        <v>424</v>
      </c>
    </row>
    <row r="123" spans="1:5" ht="12.75">
      <c r="A123" s="37" t="s">
        <v>55</v>
      </c>
      <c r="E123" s="38" t="s">
        <v>425</v>
      </c>
    </row>
    <row r="124" spans="1:5" ht="102">
      <c r="A124" t="s">
        <v>57</v>
      </c>
      <c r="E124" s="36" t="s">
        <v>426</v>
      </c>
    </row>
    <row r="125" spans="1:16" ht="12.75">
      <c r="A125" s="24" t="s">
        <v>48</v>
      </c>
      <c s="29" t="s">
        <v>38</v>
      </c>
      <c s="29" t="s">
        <v>427</v>
      </c>
      <c s="24" t="s">
        <v>50</v>
      </c>
      <c s="30" t="s">
        <v>428</v>
      </c>
      <c s="31" t="s">
        <v>118</v>
      </c>
      <c s="32">
        <v>186.763</v>
      </c>
      <c s="33">
        <v>0</v>
      </c>
      <c s="34">
        <f>ROUND(ROUND(H125,2)*ROUND(G125,3),2)</f>
      </c>
      <c r="O125">
        <f>(I125*21)/100</f>
      </c>
      <c t="s">
        <v>26</v>
      </c>
    </row>
    <row r="126" spans="1:5" ht="12.75">
      <c r="A126" s="35" t="s">
        <v>53</v>
      </c>
      <c r="E126" s="36" t="s">
        <v>429</v>
      </c>
    </row>
    <row r="127" spans="1:5" ht="12.75">
      <c r="A127" s="37" t="s">
        <v>55</v>
      </c>
      <c r="E127" s="38" t="s">
        <v>430</v>
      </c>
    </row>
    <row r="128" spans="1:5" ht="25.5">
      <c r="A128" t="s">
        <v>57</v>
      </c>
      <c r="E128" s="36" t="s">
        <v>121</v>
      </c>
    </row>
    <row r="129" spans="1:16" ht="12.75">
      <c r="A129" s="24" t="s">
        <v>48</v>
      </c>
      <c s="29" t="s">
        <v>40</v>
      </c>
      <c s="29" t="s">
        <v>431</v>
      </c>
      <c s="24" t="s">
        <v>50</v>
      </c>
      <c s="30" t="s">
        <v>432</v>
      </c>
      <c s="31" t="s">
        <v>112</v>
      </c>
      <c s="32">
        <v>6.506</v>
      </c>
      <c s="33">
        <v>0</v>
      </c>
      <c s="34">
        <f>ROUND(ROUND(H129,2)*ROUND(G129,3),2)</f>
      </c>
      <c r="O129">
        <f>(I129*21)/100</f>
      </c>
      <c t="s">
        <v>26</v>
      </c>
    </row>
    <row r="130" spans="1:5" ht="25.5">
      <c r="A130" s="35" t="s">
        <v>53</v>
      </c>
      <c r="E130" s="36" t="s">
        <v>433</v>
      </c>
    </row>
    <row r="131" spans="1:5" ht="12.75">
      <c r="A131" s="37" t="s">
        <v>55</v>
      </c>
      <c r="E131" s="38" t="s">
        <v>434</v>
      </c>
    </row>
    <row r="132" spans="1:5" ht="102">
      <c r="A132" t="s">
        <v>57</v>
      </c>
      <c r="E132" s="36" t="s">
        <v>426</v>
      </c>
    </row>
    <row r="133" spans="1:16" ht="12.75">
      <c r="A133" s="24" t="s">
        <v>48</v>
      </c>
      <c s="29" t="s">
        <v>87</v>
      </c>
      <c s="29" t="s">
        <v>435</v>
      </c>
      <c s="24" t="s">
        <v>50</v>
      </c>
      <c s="30" t="s">
        <v>436</v>
      </c>
      <c s="31" t="s">
        <v>118</v>
      </c>
      <c s="32">
        <v>179.566</v>
      </c>
      <c s="33">
        <v>0</v>
      </c>
      <c s="34">
        <f>ROUND(ROUND(H133,2)*ROUND(G133,3),2)</f>
      </c>
      <c r="O133">
        <f>(I133*21)/100</f>
      </c>
      <c t="s">
        <v>26</v>
      </c>
    </row>
    <row r="134" spans="1:5" ht="12.75">
      <c r="A134" s="35" t="s">
        <v>53</v>
      </c>
      <c r="E134" s="36" t="s">
        <v>437</v>
      </c>
    </row>
    <row r="135" spans="1:5" ht="12.75">
      <c r="A135" s="37" t="s">
        <v>55</v>
      </c>
      <c r="E135" s="38" t="s">
        <v>438</v>
      </c>
    </row>
    <row r="136" spans="1:5" ht="25.5">
      <c r="A136" t="s">
        <v>57</v>
      </c>
      <c r="E136" s="36" t="s">
        <v>121</v>
      </c>
    </row>
    <row r="137" spans="1:16" ht="12.75">
      <c r="A137" s="24" t="s">
        <v>48</v>
      </c>
      <c s="29" t="s">
        <v>90</v>
      </c>
      <c s="29" t="s">
        <v>435</v>
      </c>
      <c s="24" t="s">
        <v>32</v>
      </c>
      <c s="30" t="s">
        <v>436</v>
      </c>
      <c s="31" t="s">
        <v>118</v>
      </c>
      <c s="32">
        <v>95.2</v>
      </c>
      <c s="33">
        <v>0</v>
      </c>
      <c s="34">
        <f>ROUND(ROUND(H137,2)*ROUND(G137,3),2)</f>
      </c>
      <c r="O137">
        <f>(I137*21)/100</f>
      </c>
      <c t="s">
        <v>26</v>
      </c>
    </row>
    <row r="138" spans="1:5" ht="12.75">
      <c r="A138" s="35" t="s">
        <v>53</v>
      </c>
      <c r="E138" s="36" t="s">
        <v>439</v>
      </c>
    </row>
    <row r="139" spans="1:5" ht="12.75">
      <c r="A139" s="37" t="s">
        <v>55</v>
      </c>
      <c r="E139" s="38" t="s">
        <v>440</v>
      </c>
    </row>
    <row r="140" spans="1:5" ht="25.5">
      <c r="A140" t="s">
        <v>57</v>
      </c>
      <c r="E140" s="36" t="s">
        <v>121</v>
      </c>
    </row>
    <row r="141" spans="1:16" ht="12.75">
      <c r="A141" s="24" t="s">
        <v>48</v>
      </c>
      <c s="29" t="s">
        <v>43</v>
      </c>
      <c s="29" t="s">
        <v>441</v>
      </c>
      <c s="24" t="s">
        <v>50</v>
      </c>
      <c s="30" t="s">
        <v>442</v>
      </c>
      <c s="31" t="s">
        <v>112</v>
      </c>
      <c s="32">
        <v>0.272</v>
      </c>
      <c s="33">
        <v>0</v>
      </c>
      <c s="34">
        <f>ROUND(ROUND(H141,2)*ROUND(G141,3),2)</f>
      </c>
      <c r="O141">
        <f>(I141*21)/100</f>
      </c>
      <c t="s">
        <v>26</v>
      </c>
    </row>
    <row r="142" spans="1:5" ht="25.5">
      <c r="A142" s="35" t="s">
        <v>53</v>
      </c>
      <c r="E142" s="36" t="s">
        <v>443</v>
      </c>
    </row>
    <row r="143" spans="1:5" ht="12.75">
      <c r="A143" s="37" t="s">
        <v>55</v>
      </c>
      <c r="E143" s="38" t="s">
        <v>444</v>
      </c>
    </row>
    <row r="144" spans="1:5" ht="102">
      <c r="A144" t="s">
        <v>57</v>
      </c>
      <c r="E144" s="36" t="s">
        <v>426</v>
      </c>
    </row>
    <row r="145" spans="1:16" ht="12.75">
      <c r="A145" s="24" t="s">
        <v>48</v>
      </c>
      <c s="29" t="s">
        <v>45</v>
      </c>
      <c s="29" t="s">
        <v>445</v>
      </c>
      <c s="24" t="s">
        <v>50</v>
      </c>
      <c s="30" t="s">
        <v>446</v>
      </c>
      <c s="31" t="s">
        <v>118</v>
      </c>
      <c s="32">
        <v>8.16</v>
      </c>
      <c s="33">
        <v>0</v>
      </c>
      <c s="34">
        <f>ROUND(ROUND(H145,2)*ROUND(G145,3),2)</f>
      </c>
      <c r="O145">
        <f>(I145*21)/100</f>
      </c>
      <c t="s">
        <v>26</v>
      </c>
    </row>
    <row r="146" spans="1:5" ht="12.75">
      <c r="A146" s="35" t="s">
        <v>53</v>
      </c>
      <c r="E146" s="36" t="s">
        <v>447</v>
      </c>
    </row>
    <row r="147" spans="1:5" ht="12.75">
      <c r="A147" s="37" t="s">
        <v>55</v>
      </c>
      <c r="E147" s="38" t="s">
        <v>448</v>
      </c>
    </row>
    <row r="148" spans="1:5" ht="25.5">
      <c r="A148" t="s">
        <v>57</v>
      </c>
      <c r="E148" s="36" t="s">
        <v>121</v>
      </c>
    </row>
    <row r="149" spans="1:16" ht="12.75">
      <c r="A149" s="24" t="s">
        <v>48</v>
      </c>
      <c s="29" t="s">
        <v>160</v>
      </c>
      <c s="29" t="s">
        <v>449</v>
      </c>
      <c s="24" t="s">
        <v>50</v>
      </c>
      <c s="30" t="s">
        <v>450</v>
      </c>
      <c s="31" t="s">
        <v>237</v>
      </c>
      <c s="32">
        <v>8.5</v>
      </c>
      <c s="33">
        <v>0</v>
      </c>
      <c s="34">
        <f>ROUND(ROUND(H149,2)*ROUND(G149,3),2)</f>
      </c>
      <c r="O149">
        <f>(I149*21)/100</f>
      </c>
      <c t="s">
        <v>26</v>
      </c>
    </row>
    <row r="150" spans="1:5" ht="38.25">
      <c r="A150" s="35" t="s">
        <v>53</v>
      </c>
      <c r="E150" s="36" t="s">
        <v>451</v>
      </c>
    </row>
    <row r="151" spans="1:5" ht="12.75">
      <c r="A151" s="37" t="s">
        <v>55</v>
      </c>
      <c r="E151" s="38" t="s">
        <v>452</v>
      </c>
    </row>
    <row r="152" spans="1:5" ht="114.75">
      <c r="A152" t="s">
        <v>57</v>
      </c>
      <c r="E152" s="36" t="s">
        <v>453</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0+O9+O18+O51+O64+O85+O90+O99+O108</f>
      </c>
      <c t="s">
        <v>25</v>
      </c>
    </row>
    <row r="3" spans="1:16" ht="15" customHeight="1">
      <c r="A3" t="s">
        <v>11</v>
      </c>
      <c s="12" t="s">
        <v>13</v>
      </c>
      <c s="13" t="s">
        <v>14</v>
      </c>
      <c s="1"/>
      <c s="14" t="s">
        <v>15</v>
      </c>
      <c s="1"/>
      <c s="9"/>
      <c s="8" t="s">
        <v>454</v>
      </c>
      <c s="39">
        <f>0+I9+I18+I51+I64+I85+I90+I99+I108</f>
      </c>
      <c r="O3" t="s">
        <v>22</v>
      </c>
      <c t="s">
        <v>26</v>
      </c>
    </row>
    <row r="4" spans="1:16" ht="15" customHeight="1">
      <c r="A4" t="s">
        <v>16</v>
      </c>
      <c s="12" t="s">
        <v>17</v>
      </c>
      <c s="13" t="s">
        <v>97</v>
      </c>
      <c s="1"/>
      <c s="14" t="s">
        <v>98</v>
      </c>
      <c s="1"/>
      <c s="1"/>
      <c s="11"/>
      <c s="11"/>
      <c r="O4" t="s">
        <v>23</v>
      </c>
      <c t="s">
        <v>26</v>
      </c>
    </row>
    <row r="5" spans="1:16" ht="12.75" customHeight="1">
      <c r="A5" t="s">
        <v>20</v>
      </c>
      <c s="16" t="s">
        <v>21</v>
      </c>
      <c s="17" t="s">
        <v>454</v>
      </c>
      <c s="6"/>
      <c s="18" t="s">
        <v>455</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f>
      </c>
      <c>
        <f>0+O10+O14</f>
      </c>
    </row>
    <row r="10" spans="1:16" ht="12.75">
      <c r="A10" s="24" t="s">
        <v>48</v>
      </c>
      <c s="29" t="s">
        <v>32</v>
      </c>
      <c s="29" t="s">
        <v>101</v>
      </c>
      <c s="24" t="s">
        <v>32</v>
      </c>
      <c s="30" t="s">
        <v>102</v>
      </c>
      <c s="31" t="s">
        <v>103</v>
      </c>
      <c s="32">
        <v>111.754</v>
      </c>
      <c s="33">
        <v>0</v>
      </c>
      <c s="34">
        <f>ROUND(ROUND(H10,2)*ROUND(G10,3),2)</f>
      </c>
      <c r="O10">
        <f>(I10*21)/100</f>
      </c>
      <c t="s">
        <v>26</v>
      </c>
    </row>
    <row r="11" spans="1:5" ht="12.75">
      <c r="A11" s="35" t="s">
        <v>53</v>
      </c>
      <c r="E11" s="36" t="s">
        <v>305</v>
      </c>
    </row>
    <row r="12" spans="1:5" ht="89.25">
      <c r="A12" s="37" t="s">
        <v>55</v>
      </c>
      <c r="E12" s="38" t="s">
        <v>306</v>
      </c>
    </row>
    <row r="13" spans="1:5" ht="25.5">
      <c r="A13" t="s">
        <v>57</v>
      </c>
      <c r="E13" s="36" t="s">
        <v>106</v>
      </c>
    </row>
    <row r="14" spans="1:16" ht="12.75">
      <c r="A14" s="24" t="s">
        <v>48</v>
      </c>
      <c s="29" t="s">
        <v>26</v>
      </c>
      <c s="29" t="s">
        <v>101</v>
      </c>
      <c s="24" t="s">
        <v>26</v>
      </c>
      <c s="30" t="s">
        <v>102</v>
      </c>
      <c s="31" t="s">
        <v>103</v>
      </c>
      <c s="32">
        <v>34.183</v>
      </c>
      <c s="33">
        <v>0</v>
      </c>
      <c s="34">
        <f>ROUND(ROUND(H14,2)*ROUND(G14,3),2)</f>
      </c>
      <c r="O14">
        <f>(I14*21)/100</f>
      </c>
      <c t="s">
        <v>26</v>
      </c>
    </row>
    <row r="15" spans="1:5" ht="12.75">
      <c r="A15" s="35" t="s">
        <v>53</v>
      </c>
      <c r="E15" s="36" t="s">
        <v>307</v>
      </c>
    </row>
    <row r="16" spans="1:5" ht="165.75">
      <c r="A16" s="37" t="s">
        <v>55</v>
      </c>
      <c r="E16" s="38" t="s">
        <v>308</v>
      </c>
    </row>
    <row r="17" spans="1:5" ht="25.5">
      <c r="A17" t="s">
        <v>57</v>
      </c>
      <c r="E17" s="36" t="s">
        <v>106</v>
      </c>
    </row>
    <row r="18" spans="1:18" ht="12.75" customHeight="1">
      <c r="A18" s="6" t="s">
        <v>46</v>
      </c>
      <c s="6"/>
      <c s="41" t="s">
        <v>32</v>
      </c>
      <c s="6"/>
      <c s="27" t="s">
        <v>109</v>
      </c>
      <c s="6"/>
      <c s="6"/>
      <c s="6"/>
      <c s="42">
        <f>0+Q18</f>
      </c>
      <c r="O18">
        <f>0+R18</f>
      </c>
      <c r="Q18">
        <f>0+I19+I23+I27+I31+I35+I39+I43+I47</f>
      </c>
      <c>
        <f>0+O19+O23+O27+O31+O35+O39+O43+O47</f>
      </c>
    </row>
    <row r="19" spans="1:16" ht="12.75">
      <c r="A19" s="24" t="s">
        <v>48</v>
      </c>
      <c s="29" t="s">
        <v>32</v>
      </c>
      <c s="29" t="s">
        <v>309</v>
      </c>
      <c s="24" t="s">
        <v>50</v>
      </c>
      <c s="30" t="s">
        <v>310</v>
      </c>
      <c s="31" t="s">
        <v>311</v>
      </c>
      <c s="32">
        <v>168</v>
      </c>
      <c s="33">
        <v>0</v>
      </c>
      <c s="34">
        <f>ROUND(ROUND(H19,2)*ROUND(G19,3),2)</f>
      </c>
      <c r="O19">
        <f>(I19*21)/100</f>
      </c>
      <c t="s">
        <v>26</v>
      </c>
    </row>
    <row r="20" spans="1:5" ht="25.5">
      <c r="A20" s="35" t="s">
        <v>53</v>
      </c>
      <c r="E20" s="36" t="s">
        <v>312</v>
      </c>
    </row>
    <row r="21" spans="1:5" ht="12.75">
      <c r="A21" s="37" t="s">
        <v>55</v>
      </c>
      <c r="E21" s="38" t="s">
        <v>313</v>
      </c>
    </row>
    <row r="22" spans="1:5" ht="38.25">
      <c r="A22" t="s">
        <v>57</v>
      </c>
      <c r="E22" s="36" t="s">
        <v>314</v>
      </c>
    </row>
    <row r="23" spans="1:16" ht="12.75">
      <c r="A23" s="24" t="s">
        <v>48</v>
      </c>
      <c s="29" t="s">
        <v>26</v>
      </c>
      <c s="29" t="s">
        <v>315</v>
      </c>
      <c s="24" t="s">
        <v>50</v>
      </c>
      <c s="30" t="s">
        <v>316</v>
      </c>
      <c s="31" t="s">
        <v>112</v>
      </c>
      <c s="32">
        <v>39.114</v>
      </c>
      <c s="33">
        <v>0</v>
      </c>
      <c s="34">
        <f>ROUND(ROUND(H23,2)*ROUND(G23,3),2)</f>
      </c>
      <c r="O23">
        <f>(I23*21)/100</f>
      </c>
      <c t="s">
        <v>26</v>
      </c>
    </row>
    <row r="24" spans="1:5" ht="38.25">
      <c r="A24" s="35" t="s">
        <v>53</v>
      </c>
      <c r="E24" s="36" t="s">
        <v>317</v>
      </c>
    </row>
    <row r="25" spans="1:5" ht="38.25">
      <c r="A25" s="37" t="s">
        <v>55</v>
      </c>
      <c r="E25" s="38" t="s">
        <v>318</v>
      </c>
    </row>
    <row r="26" spans="1:5" ht="318.75">
      <c r="A26" t="s">
        <v>57</v>
      </c>
      <c r="E26" s="36" t="s">
        <v>319</v>
      </c>
    </row>
    <row r="27" spans="1:16" ht="12.75">
      <c r="A27" s="24" t="s">
        <v>48</v>
      </c>
      <c s="29" t="s">
        <v>25</v>
      </c>
      <c s="29" t="s">
        <v>320</v>
      </c>
      <c s="24" t="s">
        <v>50</v>
      </c>
      <c s="30" t="s">
        <v>321</v>
      </c>
      <c s="31" t="s">
        <v>112</v>
      </c>
      <c s="32">
        <v>469.368</v>
      </c>
      <c s="33">
        <v>0</v>
      </c>
      <c s="34">
        <f>ROUND(ROUND(H27,2)*ROUND(G27,3),2)</f>
      </c>
      <c r="O27">
        <f>(I27*21)/100</f>
      </c>
      <c t="s">
        <v>26</v>
      </c>
    </row>
    <row r="28" spans="1:5" ht="12.75">
      <c r="A28" s="35" t="s">
        <v>53</v>
      </c>
      <c r="E28" s="36" t="s">
        <v>322</v>
      </c>
    </row>
    <row r="29" spans="1:5" ht="12.75">
      <c r="A29" s="37" t="s">
        <v>55</v>
      </c>
      <c r="E29" s="38" t="s">
        <v>323</v>
      </c>
    </row>
    <row r="30" spans="1:5" ht="25.5">
      <c r="A30" t="s">
        <v>57</v>
      </c>
      <c r="E30" s="36" t="s">
        <v>324</v>
      </c>
    </row>
    <row r="31" spans="1:16" ht="12.75">
      <c r="A31" s="24" t="s">
        <v>48</v>
      </c>
      <c s="29" t="s">
        <v>36</v>
      </c>
      <c s="29" t="s">
        <v>325</v>
      </c>
      <c s="24" t="s">
        <v>50</v>
      </c>
      <c s="30" t="s">
        <v>326</v>
      </c>
      <c s="31" t="s">
        <v>112</v>
      </c>
      <c s="32">
        <v>16.763</v>
      </c>
      <c s="33">
        <v>0</v>
      </c>
      <c s="34">
        <f>ROUND(ROUND(H31,2)*ROUND(G31,3),2)</f>
      </c>
      <c r="O31">
        <f>(I31*21)/100</f>
      </c>
      <c t="s">
        <v>26</v>
      </c>
    </row>
    <row r="32" spans="1:5" ht="38.25">
      <c r="A32" s="35" t="s">
        <v>53</v>
      </c>
      <c r="E32" s="36" t="s">
        <v>327</v>
      </c>
    </row>
    <row r="33" spans="1:5" ht="38.25">
      <c r="A33" s="37" t="s">
        <v>55</v>
      </c>
      <c r="E33" s="38" t="s">
        <v>328</v>
      </c>
    </row>
    <row r="34" spans="1:5" ht="318.75">
      <c r="A34" t="s">
        <v>57</v>
      </c>
      <c r="E34" s="36" t="s">
        <v>329</v>
      </c>
    </row>
    <row r="35" spans="1:16" ht="12.75">
      <c r="A35" s="24" t="s">
        <v>48</v>
      </c>
      <c s="29" t="s">
        <v>38</v>
      </c>
      <c s="29" t="s">
        <v>330</v>
      </c>
      <c s="24" t="s">
        <v>50</v>
      </c>
      <c s="30" t="s">
        <v>321</v>
      </c>
      <c s="31" t="s">
        <v>112</v>
      </c>
      <c s="32">
        <v>201.156</v>
      </c>
      <c s="33">
        <v>0</v>
      </c>
      <c s="34">
        <f>ROUND(ROUND(H35,2)*ROUND(G35,3),2)</f>
      </c>
      <c r="O35">
        <f>(I35*21)/100</f>
      </c>
      <c t="s">
        <v>26</v>
      </c>
    </row>
    <row r="36" spans="1:5" ht="12.75">
      <c r="A36" s="35" t="s">
        <v>53</v>
      </c>
      <c r="E36" s="36" t="s">
        <v>331</v>
      </c>
    </row>
    <row r="37" spans="1:5" ht="12.75">
      <c r="A37" s="37" t="s">
        <v>55</v>
      </c>
      <c r="E37" s="38" t="s">
        <v>332</v>
      </c>
    </row>
    <row r="38" spans="1:5" ht="25.5">
      <c r="A38" t="s">
        <v>57</v>
      </c>
      <c r="E38" s="36" t="s">
        <v>324</v>
      </c>
    </row>
    <row r="39" spans="1:16" ht="12.75">
      <c r="A39" s="24" t="s">
        <v>48</v>
      </c>
      <c s="29" t="s">
        <v>40</v>
      </c>
      <c s="29" t="s">
        <v>166</v>
      </c>
      <c s="24" t="s">
        <v>50</v>
      </c>
      <c s="30" t="s">
        <v>167</v>
      </c>
      <c s="31" t="s">
        <v>112</v>
      </c>
      <c s="32">
        <v>55.877</v>
      </c>
      <c s="33">
        <v>0</v>
      </c>
      <c s="34">
        <f>ROUND(ROUND(H39,2)*ROUND(G39,3),2)</f>
      </c>
      <c r="O39">
        <f>(I39*21)/100</f>
      </c>
      <c t="s">
        <v>26</v>
      </c>
    </row>
    <row r="40" spans="1:5" ht="12.75">
      <c r="A40" s="35" t="s">
        <v>53</v>
      </c>
      <c r="E40" s="36" t="s">
        <v>333</v>
      </c>
    </row>
    <row r="41" spans="1:5" ht="12.75">
      <c r="A41" s="37" t="s">
        <v>55</v>
      </c>
      <c r="E41" s="38" t="s">
        <v>334</v>
      </c>
    </row>
    <row r="42" spans="1:5" ht="191.25">
      <c r="A42" t="s">
        <v>57</v>
      </c>
      <c r="E42" s="36" t="s">
        <v>170</v>
      </c>
    </row>
    <row r="43" spans="1:16" ht="12.75">
      <c r="A43" s="24" t="s">
        <v>48</v>
      </c>
      <c s="29" t="s">
        <v>87</v>
      </c>
      <c s="29" t="s">
        <v>335</v>
      </c>
      <c s="24" t="s">
        <v>50</v>
      </c>
      <c s="30" t="s">
        <v>336</v>
      </c>
      <c s="31" t="s">
        <v>112</v>
      </c>
      <c s="32">
        <v>28.308</v>
      </c>
      <c s="33">
        <v>0</v>
      </c>
      <c s="34">
        <f>ROUND(ROUND(H43,2)*ROUND(G43,3),2)</f>
      </c>
      <c r="O43">
        <f>(I43*21)/100</f>
      </c>
      <c t="s">
        <v>26</v>
      </c>
    </row>
    <row r="44" spans="1:5" ht="38.25">
      <c r="A44" s="35" t="s">
        <v>53</v>
      </c>
      <c r="E44" s="36" t="s">
        <v>337</v>
      </c>
    </row>
    <row r="45" spans="1:5" ht="12.75">
      <c r="A45" s="37" t="s">
        <v>55</v>
      </c>
      <c r="E45" s="38" t="s">
        <v>338</v>
      </c>
    </row>
    <row r="46" spans="1:5" ht="280.5">
      <c r="A46" t="s">
        <v>57</v>
      </c>
      <c r="E46" s="36" t="s">
        <v>339</v>
      </c>
    </row>
    <row r="47" spans="1:16" ht="12.75">
      <c r="A47" s="24" t="s">
        <v>48</v>
      </c>
      <c s="29" t="s">
        <v>90</v>
      </c>
      <c s="29" t="s">
        <v>178</v>
      </c>
      <c s="24" t="s">
        <v>50</v>
      </c>
      <c s="30" t="s">
        <v>179</v>
      </c>
      <c s="31" t="s">
        <v>180</v>
      </c>
      <c s="32">
        <v>13.762</v>
      </c>
      <c s="33">
        <v>0</v>
      </c>
      <c s="34">
        <f>ROUND(ROUND(H47,2)*ROUND(G47,3),2)</f>
      </c>
      <c r="O47">
        <f>(I47*21)/100</f>
      </c>
      <c t="s">
        <v>26</v>
      </c>
    </row>
    <row r="48" spans="1:5" ht="25.5">
      <c r="A48" s="35" t="s">
        <v>53</v>
      </c>
      <c r="E48" s="36" t="s">
        <v>340</v>
      </c>
    </row>
    <row r="49" spans="1:5" ht="12.75">
      <c r="A49" s="37" t="s">
        <v>55</v>
      </c>
      <c r="E49" s="38" t="s">
        <v>341</v>
      </c>
    </row>
    <row r="50" spans="1:5" ht="25.5">
      <c r="A50" t="s">
        <v>57</v>
      </c>
      <c r="E50" s="36" t="s">
        <v>182</v>
      </c>
    </row>
    <row r="51" spans="1:18" ht="12.75" customHeight="1">
      <c r="A51" s="6" t="s">
        <v>46</v>
      </c>
      <c s="6"/>
      <c s="41" t="s">
        <v>26</v>
      </c>
      <c s="6"/>
      <c s="27" t="s">
        <v>183</v>
      </c>
      <c s="6"/>
      <c s="6"/>
      <c s="6"/>
      <c s="42">
        <f>0+Q51</f>
      </c>
      <c r="O51">
        <f>0+R51</f>
      </c>
      <c r="Q51">
        <f>0+I52+I56+I60</f>
      </c>
      <c>
        <f>0+O52+O56+O60</f>
      </c>
    </row>
    <row r="52" spans="1:16" ht="12.75">
      <c r="A52" s="24" t="s">
        <v>48</v>
      </c>
      <c s="29" t="s">
        <v>32</v>
      </c>
      <c s="29" t="s">
        <v>342</v>
      </c>
      <c s="24" t="s">
        <v>50</v>
      </c>
      <c s="30" t="s">
        <v>343</v>
      </c>
      <c s="31" t="s">
        <v>112</v>
      </c>
      <c s="32">
        <v>1.121</v>
      </c>
      <c s="33">
        <v>0</v>
      </c>
      <c s="34">
        <f>ROUND(ROUND(H52,2)*ROUND(G52,3),2)</f>
      </c>
      <c r="O52">
        <f>(I52*21)/100</f>
      </c>
      <c t="s">
        <v>26</v>
      </c>
    </row>
    <row r="53" spans="1:5" ht="25.5">
      <c r="A53" s="35" t="s">
        <v>53</v>
      </c>
      <c r="E53" s="36" t="s">
        <v>344</v>
      </c>
    </row>
    <row r="54" spans="1:5" ht="12.75">
      <c r="A54" s="37" t="s">
        <v>55</v>
      </c>
      <c r="E54" s="38" t="s">
        <v>345</v>
      </c>
    </row>
    <row r="55" spans="1:5" ht="357">
      <c r="A55" t="s">
        <v>57</v>
      </c>
      <c r="E55" s="36" t="s">
        <v>346</v>
      </c>
    </row>
    <row r="56" spans="1:16" ht="12.75">
      <c r="A56" s="24" t="s">
        <v>48</v>
      </c>
      <c s="29" t="s">
        <v>26</v>
      </c>
      <c s="29" t="s">
        <v>347</v>
      </c>
      <c s="24" t="s">
        <v>50</v>
      </c>
      <c s="30" t="s">
        <v>348</v>
      </c>
      <c s="31" t="s">
        <v>112</v>
      </c>
      <c s="32">
        <v>4.442</v>
      </c>
      <c s="33">
        <v>0</v>
      </c>
      <c s="34">
        <f>ROUND(ROUND(H56,2)*ROUND(G56,3),2)</f>
      </c>
      <c r="O56">
        <f>(I56*21)/100</f>
      </c>
      <c t="s">
        <v>26</v>
      </c>
    </row>
    <row r="57" spans="1:5" ht="38.25">
      <c r="A57" s="35" t="s">
        <v>53</v>
      </c>
      <c r="E57" s="36" t="s">
        <v>349</v>
      </c>
    </row>
    <row r="58" spans="1:5" ht="12.75">
      <c r="A58" s="37" t="s">
        <v>55</v>
      </c>
      <c r="E58" s="38" t="s">
        <v>350</v>
      </c>
    </row>
    <row r="59" spans="1:5" ht="357">
      <c r="A59" t="s">
        <v>57</v>
      </c>
      <c r="E59" s="36" t="s">
        <v>346</v>
      </c>
    </row>
    <row r="60" spans="1:16" ht="12.75">
      <c r="A60" s="24" t="s">
        <v>48</v>
      </c>
      <c s="29" t="s">
        <v>25</v>
      </c>
      <c s="29" t="s">
        <v>351</v>
      </c>
      <c s="24" t="s">
        <v>50</v>
      </c>
      <c s="30" t="s">
        <v>352</v>
      </c>
      <c s="31" t="s">
        <v>103</v>
      </c>
      <c s="32">
        <v>0.255</v>
      </c>
      <c s="33">
        <v>0</v>
      </c>
      <c s="34">
        <f>ROUND(ROUND(H60,2)*ROUND(G60,3),2)</f>
      </c>
      <c r="O60">
        <f>(I60*21)/100</f>
      </c>
      <c t="s">
        <v>26</v>
      </c>
    </row>
    <row r="61" spans="1:5" ht="38.25">
      <c r="A61" s="35" t="s">
        <v>53</v>
      </c>
      <c r="E61" s="36" t="s">
        <v>353</v>
      </c>
    </row>
    <row r="62" spans="1:5" ht="12.75">
      <c r="A62" s="37" t="s">
        <v>55</v>
      </c>
      <c r="E62" s="38" t="s">
        <v>354</v>
      </c>
    </row>
    <row r="63" spans="1:5" ht="242.25">
      <c r="A63" t="s">
        <v>57</v>
      </c>
      <c r="E63" s="36" t="s">
        <v>355</v>
      </c>
    </row>
    <row r="64" spans="1:18" ht="12.75" customHeight="1">
      <c r="A64" s="6" t="s">
        <v>46</v>
      </c>
      <c s="6"/>
      <c s="41" t="s">
        <v>36</v>
      </c>
      <c s="6"/>
      <c s="27" t="s">
        <v>356</v>
      </c>
      <c s="6"/>
      <c s="6"/>
      <c s="6"/>
      <c s="42">
        <f>0+Q64</f>
      </c>
      <c r="O64">
        <f>0+R64</f>
      </c>
      <c r="Q64">
        <f>0+I65+I69+I73+I77+I81</f>
      </c>
      <c>
        <f>0+O65+O69+O73+O77+O81</f>
      </c>
    </row>
    <row r="65" spans="1:16" ht="12.75">
      <c r="A65" s="24" t="s">
        <v>48</v>
      </c>
      <c s="29" t="s">
        <v>32</v>
      </c>
      <c s="29" t="s">
        <v>357</v>
      </c>
      <c s="24" t="s">
        <v>50</v>
      </c>
      <c s="30" t="s">
        <v>358</v>
      </c>
      <c s="31" t="s">
        <v>112</v>
      </c>
      <c s="32">
        <v>0.272</v>
      </c>
      <c s="33">
        <v>0</v>
      </c>
      <c s="34">
        <f>ROUND(ROUND(H65,2)*ROUND(G65,3),2)</f>
      </c>
      <c r="O65">
        <f>(I65*21)/100</f>
      </c>
      <c t="s">
        <v>26</v>
      </c>
    </row>
    <row r="66" spans="1:5" ht="38.25">
      <c r="A66" s="35" t="s">
        <v>53</v>
      </c>
      <c r="E66" s="36" t="s">
        <v>359</v>
      </c>
    </row>
    <row r="67" spans="1:5" ht="12.75">
      <c r="A67" s="37" t="s">
        <v>55</v>
      </c>
      <c r="E67" s="38" t="s">
        <v>360</v>
      </c>
    </row>
    <row r="68" spans="1:5" ht="229.5">
      <c r="A68" t="s">
        <v>57</v>
      </c>
      <c r="E68" s="36" t="s">
        <v>361</v>
      </c>
    </row>
    <row r="69" spans="1:16" ht="12.75">
      <c r="A69" s="24" t="s">
        <v>48</v>
      </c>
      <c s="29" t="s">
        <v>26</v>
      </c>
      <c s="29" t="s">
        <v>362</v>
      </c>
      <c s="24" t="s">
        <v>50</v>
      </c>
      <c s="30" t="s">
        <v>363</v>
      </c>
      <c s="31" t="s">
        <v>112</v>
      </c>
      <c s="32">
        <v>3.285</v>
      </c>
      <c s="33">
        <v>0</v>
      </c>
      <c s="34">
        <f>ROUND(ROUND(H69,2)*ROUND(G69,3),2)</f>
      </c>
      <c r="O69">
        <f>(I69*21)/100</f>
      </c>
      <c t="s">
        <v>26</v>
      </c>
    </row>
    <row r="70" spans="1:5" ht="38.25">
      <c r="A70" s="35" t="s">
        <v>53</v>
      </c>
      <c r="E70" s="36" t="s">
        <v>364</v>
      </c>
    </row>
    <row r="71" spans="1:5" ht="12.75">
      <c r="A71" s="37" t="s">
        <v>55</v>
      </c>
      <c r="E71" s="38" t="s">
        <v>365</v>
      </c>
    </row>
    <row r="72" spans="1:5" ht="357">
      <c r="A72" t="s">
        <v>57</v>
      </c>
      <c r="E72" s="36" t="s">
        <v>346</v>
      </c>
    </row>
    <row r="73" spans="1:16" ht="12.75">
      <c r="A73" s="24" t="s">
        <v>48</v>
      </c>
      <c s="29" t="s">
        <v>25</v>
      </c>
      <c s="29" t="s">
        <v>366</v>
      </c>
      <c s="24" t="s">
        <v>50</v>
      </c>
      <c s="30" t="s">
        <v>367</v>
      </c>
      <c s="31" t="s">
        <v>103</v>
      </c>
      <c s="32">
        <v>0.937</v>
      </c>
      <c s="33">
        <v>0</v>
      </c>
      <c s="34">
        <f>ROUND(ROUND(H73,2)*ROUND(G73,3),2)</f>
      </c>
      <c r="O73">
        <f>(I73*21)/100</f>
      </c>
      <c t="s">
        <v>26</v>
      </c>
    </row>
    <row r="74" spans="1:5" ht="38.25">
      <c r="A74" s="35" t="s">
        <v>53</v>
      </c>
      <c r="E74" s="36" t="s">
        <v>368</v>
      </c>
    </row>
    <row r="75" spans="1:5" ht="12.75">
      <c r="A75" s="37" t="s">
        <v>55</v>
      </c>
      <c r="E75" s="38" t="s">
        <v>369</v>
      </c>
    </row>
    <row r="76" spans="1:5" ht="178.5">
      <c r="A76" t="s">
        <v>57</v>
      </c>
      <c r="E76" s="36" t="s">
        <v>370</v>
      </c>
    </row>
    <row r="77" spans="1:16" ht="12.75">
      <c r="A77" s="24" t="s">
        <v>48</v>
      </c>
      <c s="29" t="s">
        <v>36</v>
      </c>
      <c s="29" t="s">
        <v>371</v>
      </c>
      <c s="24" t="s">
        <v>50</v>
      </c>
      <c s="30" t="s">
        <v>372</v>
      </c>
      <c s="31" t="s">
        <v>112</v>
      </c>
      <c s="32">
        <v>7.957</v>
      </c>
      <c s="33">
        <v>0</v>
      </c>
      <c s="34">
        <f>ROUND(ROUND(H77,2)*ROUND(G77,3),2)</f>
      </c>
      <c r="O77">
        <f>(I77*21)/100</f>
      </c>
      <c t="s">
        <v>26</v>
      </c>
    </row>
    <row r="78" spans="1:5" ht="38.25">
      <c r="A78" s="35" t="s">
        <v>53</v>
      </c>
      <c r="E78" s="36" t="s">
        <v>373</v>
      </c>
    </row>
    <row r="79" spans="1:5" ht="12.75">
      <c r="A79" s="37" t="s">
        <v>55</v>
      </c>
      <c r="E79" s="38" t="s">
        <v>374</v>
      </c>
    </row>
    <row r="80" spans="1:5" ht="38.25">
      <c r="A80" t="s">
        <v>57</v>
      </c>
      <c r="E80" s="36" t="s">
        <v>187</v>
      </c>
    </row>
    <row r="81" spans="1:16" ht="12.75">
      <c r="A81" s="24" t="s">
        <v>48</v>
      </c>
      <c s="29" t="s">
        <v>38</v>
      </c>
      <c s="29" t="s">
        <v>375</v>
      </c>
      <c s="24" t="s">
        <v>50</v>
      </c>
      <c s="30" t="s">
        <v>376</v>
      </c>
      <c s="31" t="s">
        <v>112</v>
      </c>
      <c s="32">
        <v>5.475</v>
      </c>
      <c s="33">
        <v>0</v>
      </c>
      <c s="34">
        <f>ROUND(ROUND(H81,2)*ROUND(G81,3),2)</f>
      </c>
      <c r="O81">
        <f>(I81*21)/100</f>
      </c>
      <c t="s">
        <v>26</v>
      </c>
    </row>
    <row r="82" spans="1:5" ht="38.25">
      <c r="A82" s="35" t="s">
        <v>53</v>
      </c>
      <c r="E82" s="36" t="s">
        <v>377</v>
      </c>
    </row>
    <row r="83" spans="1:5" ht="12.75">
      <c r="A83" s="37" t="s">
        <v>55</v>
      </c>
      <c r="E83" s="38" t="s">
        <v>378</v>
      </c>
    </row>
    <row r="84" spans="1:5" ht="102">
      <c r="A84" t="s">
        <v>57</v>
      </c>
      <c r="E84" s="36" t="s">
        <v>379</v>
      </c>
    </row>
    <row r="85" spans="1:18" ht="12.75" customHeight="1">
      <c r="A85" s="6" t="s">
        <v>46</v>
      </c>
      <c s="6"/>
      <c s="41" t="s">
        <v>40</v>
      </c>
      <c s="6"/>
      <c s="27" t="s">
        <v>380</v>
      </c>
      <c s="6"/>
      <c s="6"/>
      <c s="6"/>
      <c s="42">
        <f>0+Q85</f>
      </c>
      <c r="O85">
        <f>0+R85</f>
      </c>
      <c r="Q85">
        <f>0+I86</f>
      </c>
      <c>
        <f>0+O86</f>
      </c>
    </row>
    <row r="86" spans="1:16" ht="25.5">
      <c r="A86" s="24" t="s">
        <v>48</v>
      </c>
      <c s="29" t="s">
        <v>32</v>
      </c>
      <c s="29" t="s">
        <v>381</v>
      </c>
      <c s="24" t="s">
        <v>50</v>
      </c>
      <c s="30" t="s">
        <v>382</v>
      </c>
      <c s="31" t="s">
        <v>180</v>
      </c>
      <c s="32">
        <v>0.722</v>
      </c>
      <c s="33">
        <v>0</v>
      </c>
      <c s="34">
        <f>ROUND(ROUND(H86,2)*ROUND(G86,3),2)</f>
      </c>
      <c r="O86">
        <f>(I86*21)/100</f>
      </c>
      <c t="s">
        <v>26</v>
      </c>
    </row>
    <row r="87" spans="1:5" ht="38.25">
      <c r="A87" s="35" t="s">
        <v>53</v>
      </c>
      <c r="E87" s="36" t="s">
        <v>383</v>
      </c>
    </row>
    <row r="88" spans="1:5" ht="12.75">
      <c r="A88" s="37" t="s">
        <v>55</v>
      </c>
      <c r="E88" s="38" t="s">
        <v>384</v>
      </c>
    </row>
    <row r="89" spans="1:5" ht="76.5">
      <c r="A89" t="s">
        <v>57</v>
      </c>
      <c r="E89" s="36" t="s">
        <v>385</v>
      </c>
    </row>
    <row r="90" spans="1:18" ht="12.75" customHeight="1">
      <c r="A90" s="6" t="s">
        <v>46</v>
      </c>
      <c s="6"/>
      <c s="41" t="s">
        <v>87</v>
      </c>
      <c s="6"/>
      <c s="27" t="s">
        <v>386</v>
      </c>
      <c s="6"/>
      <c s="6"/>
      <c s="6"/>
      <c s="42">
        <f>0+Q90</f>
      </c>
      <c r="O90">
        <f>0+R90</f>
      </c>
      <c r="Q90">
        <f>0+I91+I95</f>
      </c>
      <c>
        <f>0+O91+O95</f>
      </c>
    </row>
    <row r="91" spans="1:16" ht="25.5">
      <c r="A91" s="24" t="s">
        <v>48</v>
      </c>
      <c s="29" t="s">
        <v>32</v>
      </c>
      <c s="29" t="s">
        <v>387</v>
      </c>
      <c s="24" t="s">
        <v>50</v>
      </c>
      <c s="30" t="s">
        <v>388</v>
      </c>
      <c s="31" t="s">
        <v>180</v>
      </c>
      <c s="32">
        <v>31.92</v>
      </c>
      <c s="33">
        <v>0</v>
      </c>
      <c s="34">
        <f>ROUND(ROUND(H91,2)*ROUND(G91,3),2)</f>
      </c>
      <c r="O91">
        <f>(I91*21)/100</f>
      </c>
      <c t="s">
        <v>26</v>
      </c>
    </row>
    <row r="92" spans="1:5" ht="25.5">
      <c r="A92" s="35" t="s">
        <v>53</v>
      </c>
      <c r="E92" s="36" t="s">
        <v>389</v>
      </c>
    </row>
    <row r="93" spans="1:5" ht="12.75">
      <c r="A93" s="37" t="s">
        <v>55</v>
      </c>
      <c r="E93" s="38" t="s">
        <v>390</v>
      </c>
    </row>
    <row r="94" spans="1:5" ht="191.25">
      <c r="A94" t="s">
        <v>57</v>
      </c>
      <c r="E94" s="36" t="s">
        <v>391</v>
      </c>
    </row>
    <row r="95" spans="1:16" ht="12.75">
      <c r="A95" s="24" t="s">
        <v>48</v>
      </c>
      <c s="29" t="s">
        <v>26</v>
      </c>
      <c s="29" t="s">
        <v>392</v>
      </c>
      <c s="24" t="s">
        <v>50</v>
      </c>
      <c s="30" t="s">
        <v>393</v>
      </c>
      <c s="31" t="s">
        <v>180</v>
      </c>
      <c s="32">
        <v>0.722</v>
      </c>
      <c s="33">
        <v>0</v>
      </c>
      <c s="34">
        <f>ROUND(ROUND(H95,2)*ROUND(G95,3),2)</f>
      </c>
      <c r="O95">
        <f>(I95*21)/100</f>
      </c>
      <c t="s">
        <v>26</v>
      </c>
    </row>
    <row r="96" spans="1:5" ht="25.5">
      <c r="A96" s="35" t="s">
        <v>53</v>
      </c>
      <c r="E96" s="36" t="s">
        <v>394</v>
      </c>
    </row>
    <row r="97" spans="1:5" ht="12.75">
      <c r="A97" s="37" t="s">
        <v>55</v>
      </c>
      <c r="E97" s="38" t="s">
        <v>384</v>
      </c>
    </row>
    <row r="98" spans="1:5" ht="51">
      <c r="A98" t="s">
        <v>57</v>
      </c>
      <c r="E98" s="36" t="s">
        <v>395</v>
      </c>
    </row>
    <row r="99" spans="1:18" ht="12.75" customHeight="1">
      <c r="A99" s="6" t="s">
        <v>46</v>
      </c>
      <c s="6"/>
      <c s="41" t="s">
        <v>90</v>
      </c>
      <c s="6"/>
      <c s="27" t="s">
        <v>396</v>
      </c>
      <c s="6"/>
      <c s="6"/>
      <c s="6"/>
      <c s="42">
        <f>0+Q99</f>
      </c>
      <c r="O99">
        <f>0+R99</f>
      </c>
      <c r="Q99">
        <f>0+I100+I104</f>
      </c>
      <c>
        <f>0+O100+O104</f>
      </c>
    </row>
    <row r="100" spans="1:16" ht="12.75">
      <c r="A100" s="24" t="s">
        <v>48</v>
      </c>
      <c s="29" t="s">
        <v>32</v>
      </c>
      <c s="29" t="s">
        <v>397</v>
      </c>
      <c s="24" t="s">
        <v>50</v>
      </c>
      <c s="30" t="s">
        <v>398</v>
      </c>
      <c s="31" t="s">
        <v>237</v>
      </c>
      <c s="32">
        <v>10.5</v>
      </c>
      <c s="33">
        <v>0</v>
      </c>
      <c s="34">
        <f>ROUND(ROUND(H100,2)*ROUND(G100,3),2)</f>
      </c>
      <c r="O100">
        <f>(I100*21)/100</f>
      </c>
      <c t="s">
        <v>26</v>
      </c>
    </row>
    <row r="101" spans="1:5" ht="38.25">
      <c r="A101" s="35" t="s">
        <v>53</v>
      </c>
      <c r="E101" s="36" t="s">
        <v>399</v>
      </c>
    </row>
    <row r="102" spans="1:5" ht="12.75">
      <c r="A102" s="37" t="s">
        <v>55</v>
      </c>
      <c r="E102" s="38" t="s">
        <v>400</v>
      </c>
    </row>
    <row r="103" spans="1:5" ht="255">
      <c r="A103" t="s">
        <v>57</v>
      </c>
      <c r="E103" s="36" t="s">
        <v>401</v>
      </c>
    </row>
    <row r="104" spans="1:16" ht="12.75">
      <c r="A104" s="24" t="s">
        <v>48</v>
      </c>
      <c s="29" t="s">
        <v>26</v>
      </c>
      <c s="29" t="s">
        <v>402</v>
      </c>
      <c s="24" t="s">
        <v>50</v>
      </c>
      <c s="30" t="s">
        <v>403</v>
      </c>
      <c s="31" t="s">
        <v>112</v>
      </c>
      <c s="32">
        <v>5.61</v>
      </c>
      <c s="33">
        <v>0</v>
      </c>
      <c s="34">
        <f>ROUND(ROUND(H104,2)*ROUND(G104,3),2)</f>
      </c>
      <c r="O104">
        <f>(I104*21)/100</f>
      </c>
      <c t="s">
        <v>26</v>
      </c>
    </row>
    <row r="105" spans="1:5" ht="51">
      <c r="A105" s="35" t="s">
        <v>53</v>
      </c>
      <c r="E105" s="36" t="s">
        <v>404</v>
      </c>
    </row>
    <row r="106" spans="1:5" ht="12.75">
      <c r="A106" s="37" t="s">
        <v>55</v>
      </c>
      <c r="E106" s="38" t="s">
        <v>405</v>
      </c>
    </row>
    <row r="107" spans="1:5" ht="369.75">
      <c r="A107" t="s">
        <v>57</v>
      </c>
      <c r="E107" s="36" t="s">
        <v>406</v>
      </c>
    </row>
    <row r="108" spans="1:18" ht="12.75" customHeight="1">
      <c r="A108" s="6" t="s">
        <v>46</v>
      </c>
      <c s="6"/>
      <c s="41" t="s">
        <v>43</v>
      </c>
      <c s="6"/>
      <c s="27" t="s">
        <v>241</v>
      </c>
      <c s="6"/>
      <c s="6"/>
      <c s="6"/>
      <c s="42">
        <f>0+Q108</f>
      </c>
      <c r="O108">
        <f>0+R108</f>
      </c>
      <c r="Q108">
        <f>0+I109+I113+I117+I121+I125+I129+I133+I137+I141+I145+I149</f>
      </c>
      <c>
        <f>0+O109+O113+O117+O121+O125+O129+O133+O137+O141+O145+O149</f>
      </c>
    </row>
    <row r="109" spans="1:16" ht="12.75">
      <c r="A109" s="24" t="s">
        <v>48</v>
      </c>
      <c s="29" t="s">
        <v>32</v>
      </c>
      <c s="29" t="s">
        <v>407</v>
      </c>
      <c s="24" t="s">
        <v>50</v>
      </c>
      <c s="30" t="s">
        <v>408</v>
      </c>
      <c s="31" t="s">
        <v>237</v>
      </c>
      <c s="32">
        <v>6.88</v>
      </c>
      <c s="33">
        <v>0</v>
      </c>
      <c s="34">
        <f>ROUND(ROUND(H109,2)*ROUND(G109,3),2)</f>
      </c>
      <c r="O109">
        <f>(I109*21)/100</f>
      </c>
      <c t="s">
        <v>26</v>
      </c>
    </row>
    <row r="110" spans="1:5" ht="38.25">
      <c r="A110" s="35" t="s">
        <v>53</v>
      </c>
      <c r="E110" s="36" t="s">
        <v>409</v>
      </c>
    </row>
    <row r="111" spans="1:5" ht="12.75">
      <c r="A111" s="37" t="s">
        <v>55</v>
      </c>
      <c r="E111" s="38" t="s">
        <v>410</v>
      </c>
    </row>
    <row r="112" spans="1:5" ht="25.5">
      <c r="A112" t="s">
        <v>57</v>
      </c>
      <c r="E112" s="36" t="s">
        <v>411</v>
      </c>
    </row>
    <row r="113" spans="1:16" ht="12.75">
      <c r="A113" s="24" t="s">
        <v>48</v>
      </c>
      <c s="29" t="s">
        <v>26</v>
      </c>
      <c s="29" t="s">
        <v>412</v>
      </c>
      <c s="24" t="s">
        <v>50</v>
      </c>
      <c s="30" t="s">
        <v>413</v>
      </c>
      <c s="31" t="s">
        <v>112</v>
      </c>
      <c s="32">
        <v>0.008</v>
      </c>
      <c s="33">
        <v>0</v>
      </c>
      <c s="34">
        <f>ROUND(ROUND(H113,2)*ROUND(G113,3),2)</f>
      </c>
      <c r="O113">
        <f>(I113*21)/100</f>
      </c>
      <c t="s">
        <v>26</v>
      </c>
    </row>
    <row r="114" spans="1:5" ht="38.25">
      <c r="A114" s="35" t="s">
        <v>53</v>
      </c>
      <c r="E114" s="36" t="s">
        <v>414</v>
      </c>
    </row>
    <row r="115" spans="1:5" ht="12.75">
      <c r="A115" s="37" t="s">
        <v>55</v>
      </c>
      <c r="E115" s="38" t="s">
        <v>415</v>
      </c>
    </row>
    <row r="116" spans="1:5" ht="38.25">
      <c r="A116" t="s">
        <v>57</v>
      </c>
      <c r="E116" s="36" t="s">
        <v>416</v>
      </c>
    </row>
    <row r="117" spans="1:16" ht="12.75">
      <c r="A117" s="24" t="s">
        <v>48</v>
      </c>
      <c s="29" t="s">
        <v>25</v>
      </c>
      <c s="29" t="s">
        <v>417</v>
      </c>
      <c s="24" t="s">
        <v>50</v>
      </c>
      <c s="30" t="s">
        <v>418</v>
      </c>
      <c s="31" t="s">
        <v>112</v>
      </c>
      <c s="32">
        <v>0.025</v>
      </c>
      <c s="33">
        <v>0</v>
      </c>
      <c s="34">
        <f>ROUND(ROUND(H117,2)*ROUND(G117,3),2)</f>
      </c>
      <c r="O117">
        <f>(I117*21)/100</f>
      </c>
      <c t="s">
        <v>26</v>
      </c>
    </row>
    <row r="118" spans="1:5" ht="38.25">
      <c r="A118" s="35" t="s">
        <v>53</v>
      </c>
      <c r="E118" s="36" t="s">
        <v>419</v>
      </c>
    </row>
    <row r="119" spans="1:5" ht="12.75">
      <c r="A119" s="37" t="s">
        <v>55</v>
      </c>
      <c r="E119" s="38" t="s">
        <v>420</v>
      </c>
    </row>
    <row r="120" spans="1:5" ht="229.5">
      <c r="A120" t="s">
        <v>57</v>
      </c>
      <c r="E120" s="36" t="s">
        <v>421</v>
      </c>
    </row>
    <row r="121" spans="1:16" ht="12.75">
      <c r="A121" s="24" t="s">
        <v>48</v>
      </c>
      <c s="29" t="s">
        <v>36</v>
      </c>
      <c s="29" t="s">
        <v>422</v>
      </c>
      <c s="24" t="s">
        <v>50</v>
      </c>
      <c s="30" t="s">
        <v>423</v>
      </c>
      <c s="31" t="s">
        <v>112</v>
      </c>
      <c s="32">
        <v>5.986</v>
      </c>
      <c s="33">
        <v>0</v>
      </c>
      <c s="34">
        <f>ROUND(ROUND(H121,2)*ROUND(G121,3),2)</f>
      </c>
      <c r="O121">
        <f>(I121*21)/100</f>
      </c>
      <c t="s">
        <v>26</v>
      </c>
    </row>
    <row r="122" spans="1:5" ht="25.5">
      <c r="A122" s="35" t="s">
        <v>53</v>
      </c>
      <c r="E122" s="36" t="s">
        <v>424</v>
      </c>
    </row>
    <row r="123" spans="1:5" ht="12.75">
      <c r="A123" s="37" t="s">
        <v>55</v>
      </c>
      <c r="E123" s="38" t="s">
        <v>425</v>
      </c>
    </row>
    <row r="124" spans="1:5" ht="102">
      <c r="A124" t="s">
        <v>57</v>
      </c>
      <c r="E124" s="36" t="s">
        <v>426</v>
      </c>
    </row>
    <row r="125" spans="1:16" ht="12.75">
      <c r="A125" s="24" t="s">
        <v>48</v>
      </c>
      <c s="29" t="s">
        <v>38</v>
      </c>
      <c s="29" t="s">
        <v>427</v>
      </c>
      <c s="24" t="s">
        <v>50</v>
      </c>
      <c s="30" t="s">
        <v>428</v>
      </c>
      <c s="31" t="s">
        <v>118</v>
      </c>
      <c s="32">
        <v>186.763</v>
      </c>
      <c s="33">
        <v>0</v>
      </c>
      <c s="34">
        <f>ROUND(ROUND(H125,2)*ROUND(G125,3),2)</f>
      </c>
      <c r="O125">
        <f>(I125*21)/100</f>
      </c>
      <c t="s">
        <v>26</v>
      </c>
    </row>
    <row r="126" spans="1:5" ht="12.75">
      <c r="A126" s="35" t="s">
        <v>53</v>
      </c>
      <c r="E126" s="36" t="s">
        <v>429</v>
      </c>
    </row>
    <row r="127" spans="1:5" ht="12.75">
      <c r="A127" s="37" t="s">
        <v>55</v>
      </c>
      <c r="E127" s="38" t="s">
        <v>430</v>
      </c>
    </row>
    <row r="128" spans="1:5" ht="25.5">
      <c r="A128" t="s">
        <v>57</v>
      </c>
      <c r="E128" s="36" t="s">
        <v>121</v>
      </c>
    </row>
    <row r="129" spans="1:16" ht="12.75">
      <c r="A129" s="24" t="s">
        <v>48</v>
      </c>
      <c s="29" t="s">
        <v>40</v>
      </c>
      <c s="29" t="s">
        <v>431</v>
      </c>
      <c s="24" t="s">
        <v>50</v>
      </c>
      <c s="30" t="s">
        <v>432</v>
      </c>
      <c s="31" t="s">
        <v>112</v>
      </c>
      <c s="32">
        <v>6.506</v>
      </c>
      <c s="33">
        <v>0</v>
      </c>
      <c s="34">
        <f>ROUND(ROUND(H129,2)*ROUND(G129,3),2)</f>
      </c>
      <c r="O129">
        <f>(I129*21)/100</f>
      </c>
      <c t="s">
        <v>26</v>
      </c>
    </row>
    <row r="130" spans="1:5" ht="25.5">
      <c r="A130" s="35" t="s">
        <v>53</v>
      </c>
      <c r="E130" s="36" t="s">
        <v>433</v>
      </c>
    </row>
    <row r="131" spans="1:5" ht="12.75">
      <c r="A131" s="37" t="s">
        <v>55</v>
      </c>
      <c r="E131" s="38" t="s">
        <v>434</v>
      </c>
    </row>
    <row r="132" spans="1:5" ht="102">
      <c r="A132" t="s">
        <v>57</v>
      </c>
      <c r="E132" s="36" t="s">
        <v>426</v>
      </c>
    </row>
    <row r="133" spans="1:16" ht="12.75">
      <c r="A133" s="24" t="s">
        <v>48</v>
      </c>
      <c s="29" t="s">
        <v>87</v>
      </c>
      <c s="29" t="s">
        <v>435</v>
      </c>
      <c s="24" t="s">
        <v>50</v>
      </c>
      <c s="30" t="s">
        <v>436</v>
      </c>
      <c s="31" t="s">
        <v>118</v>
      </c>
      <c s="32">
        <v>179.566</v>
      </c>
      <c s="33">
        <v>0</v>
      </c>
      <c s="34">
        <f>ROUND(ROUND(H133,2)*ROUND(G133,3),2)</f>
      </c>
      <c r="O133">
        <f>(I133*21)/100</f>
      </c>
      <c t="s">
        <v>26</v>
      </c>
    </row>
    <row r="134" spans="1:5" ht="12.75">
      <c r="A134" s="35" t="s">
        <v>53</v>
      </c>
      <c r="E134" s="36" t="s">
        <v>437</v>
      </c>
    </row>
    <row r="135" spans="1:5" ht="12.75">
      <c r="A135" s="37" t="s">
        <v>55</v>
      </c>
      <c r="E135" s="38" t="s">
        <v>438</v>
      </c>
    </row>
    <row r="136" spans="1:5" ht="25.5">
      <c r="A136" t="s">
        <v>57</v>
      </c>
      <c r="E136" s="36" t="s">
        <v>121</v>
      </c>
    </row>
    <row r="137" spans="1:16" ht="12.75">
      <c r="A137" s="24" t="s">
        <v>48</v>
      </c>
      <c s="29" t="s">
        <v>90</v>
      </c>
      <c s="29" t="s">
        <v>435</v>
      </c>
      <c s="24" t="s">
        <v>32</v>
      </c>
      <c s="30" t="s">
        <v>436</v>
      </c>
      <c s="31" t="s">
        <v>118</v>
      </c>
      <c s="32">
        <v>95.2</v>
      </c>
      <c s="33">
        <v>0</v>
      </c>
      <c s="34">
        <f>ROUND(ROUND(H137,2)*ROUND(G137,3),2)</f>
      </c>
      <c r="O137">
        <f>(I137*21)/100</f>
      </c>
      <c t="s">
        <v>26</v>
      </c>
    </row>
    <row r="138" spans="1:5" ht="12.75">
      <c r="A138" s="35" t="s">
        <v>53</v>
      </c>
      <c r="E138" s="36" t="s">
        <v>439</v>
      </c>
    </row>
    <row r="139" spans="1:5" ht="12.75">
      <c r="A139" s="37" t="s">
        <v>55</v>
      </c>
      <c r="E139" s="38" t="s">
        <v>440</v>
      </c>
    </row>
    <row r="140" spans="1:5" ht="25.5">
      <c r="A140" t="s">
        <v>57</v>
      </c>
      <c r="E140" s="36" t="s">
        <v>121</v>
      </c>
    </row>
    <row r="141" spans="1:16" ht="12.75">
      <c r="A141" s="24" t="s">
        <v>48</v>
      </c>
      <c s="29" t="s">
        <v>43</v>
      </c>
      <c s="29" t="s">
        <v>441</v>
      </c>
      <c s="24" t="s">
        <v>50</v>
      </c>
      <c s="30" t="s">
        <v>442</v>
      </c>
      <c s="31" t="s">
        <v>112</v>
      </c>
      <c s="32">
        <v>0.272</v>
      </c>
      <c s="33">
        <v>0</v>
      </c>
      <c s="34">
        <f>ROUND(ROUND(H141,2)*ROUND(G141,3),2)</f>
      </c>
      <c r="O141">
        <f>(I141*21)/100</f>
      </c>
      <c t="s">
        <v>26</v>
      </c>
    </row>
    <row r="142" spans="1:5" ht="25.5">
      <c r="A142" s="35" t="s">
        <v>53</v>
      </c>
      <c r="E142" s="36" t="s">
        <v>443</v>
      </c>
    </row>
    <row r="143" spans="1:5" ht="12.75">
      <c r="A143" s="37" t="s">
        <v>55</v>
      </c>
      <c r="E143" s="38" t="s">
        <v>444</v>
      </c>
    </row>
    <row r="144" spans="1:5" ht="102">
      <c r="A144" t="s">
        <v>57</v>
      </c>
      <c r="E144" s="36" t="s">
        <v>426</v>
      </c>
    </row>
    <row r="145" spans="1:16" ht="12.75">
      <c r="A145" s="24" t="s">
        <v>48</v>
      </c>
      <c s="29" t="s">
        <v>45</v>
      </c>
      <c s="29" t="s">
        <v>445</v>
      </c>
      <c s="24" t="s">
        <v>50</v>
      </c>
      <c s="30" t="s">
        <v>446</v>
      </c>
      <c s="31" t="s">
        <v>118</v>
      </c>
      <c s="32">
        <v>8.16</v>
      </c>
      <c s="33">
        <v>0</v>
      </c>
      <c s="34">
        <f>ROUND(ROUND(H145,2)*ROUND(G145,3),2)</f>
      </c>
      <c r="O145">
        <f>(I145*21)/100</f>
      </c>
      <c t="s">
        <v>26</v>
      </c>
    </row>
    <row r="146" spans="1:5" ht="12.75">
      <c r="A146" s="35" t="s">
        <v>53</v>
      </c>
      <c r="E146" s="36" t="s">
        <v>447</v>
      </c>
    </row>
    <row r="147" spans="1:5" ht="12.75">
      <c r="A147" s="37" t="s">
        <v>55</v>
      </c>
      <c r="E147" s="38" t="s">
        <v>448</v>
      </c>
    </row>
    <row r="148" spans="1:5" ht="25.5">
      <c r="A148" t="s">
        <v>57</v>
      </c>
      <c r="E148" s="36" t="s">
        <v>121</v>
      </c>
    </row>
    <row r="149" spans="1:16" ht="12.75">
      <c r="A149" s="24" t="s">
        <v>48</v>
      </c>
      <c s="29" t="s">
        <v>160</v>
      </c>
      <c s="29" t="s">
        <v>449</v>
      </c>
      <c s="24" t="s">
        <v>50</v>
      </c>
      <c s="30" t="s">
        <v>450</v>
      </c>
      <c s="31" t="s">
        <v>237</v>
      </c>
      <c s="32">
        <v>8.5</v>
      </c>
      <c s="33">
        <v>0</v>
      </c>
      <c s="34">
        <f>ROUND(ROUND(H149,2)*ROUND(G149,3),2)</f>
      </c>
      <c r="O149">
        <f>(I149*21)/100</f>
      </c>
      <c t="s">
        <v>26</v>
      </c>
    </row>
    <row r="150" spans="1:5" ht="38.25">
      <c r="A150" s="35" t="s">
        <v>53</v>
      </c>
      <c r="E150" s="36" t="s">
        <v>451</v>
      </c>
    </row>
    <row r="151" spans="1:5" ht="12.75">
      <c r="A151" s="37" t="s">
        <v>55</v>
      </c>
      <c r="E151" s="38" t="s">
        <v>452</v>
      </c>
    </row>
    <row r="152" spans="1:5" ht="114.75">
      <c r="A152" t="s">
        <v>57</v>
      </c>
      <c r="E152" s="36" t="s">
        <v>453</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0+O9+O18+O51+O64+O85+O90+O99+O108</f>
      </c>
      <c t="s">
        <v>25</v>
      </c>
    </row>
    <row r="3" spans="1:16" ht="15" customHeight="1">
      <c r="A3" t="s">
        <v>11</v>
      </c>
      <c s="12" t="s">
        <v>13</v>
      </c>
      <c s="13" t="s">
        <v>14</v>
      </c>
      <c s="1"/>
      <c s="14" t="s">
        <v>15</v>
      </c>
      <c s="1"/>
      <c s="9"/>
      <c s="8" t="s">
        <v>456</v>
      </c>
      <c s="39">
        <f>0+I9+I18+I51+I64+I85+I90+I99+I108</f>
      </c>
      <c r="O3" t="s">
        <v>22</v>
      </c>
      <c t="s">
        <v>26</v>
      </c>
    </row>
    <row r="4" spans="1:16" ht="15" customHeight="1">
      <c r="A4" t="s">
        <v>16</v>
      </c>
      <c s="12" t="s">
        <v>17</v>
      </c>
      <c s="13" t="s">
        <v>97</v>
      </c>
      <c s="1"/>
      <c s="14" t="s">
        <v>98</v>
      </c>
      <c s="1"/>
      <c s="1"/>
      <c s="11"/>
      <c s="11"/>
      <c r="O4" t="s">
        <v>23</v>
      </c>
      <c t="s">
        <v>26</v>
      </c>
    </row>
    <row r="5" spans="1:16" ht="12.75" customHeight="1">
      <c r="A5" t="s">
        <v>20</v>
      </c>
      <c s="16" t="s">
        <v>21</v>
      </c>
      <c s="17" t="s">
        <v>456</v>
      </c>
      <c s="6"/>
      <c s="18" t="s">
        <v>457</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f>
      </c>
      <c>
        <f>0+O10+O14</f>
      </c>
    </row>
    <row r="10" spans="1:16" ht="12.75">
      <c r="A10" s="24" t="s">
        <v>48</v>
      </c>
      <c s="29" t="s">
        <v>32</v>
      </c>
      <c s="29" t="s">
        <v>101</v>
      </c>
      <c s="24" t="s">
        <v>32</v>
      </c>
      <c s="30" t="s">
        <v>102</v>
      </c>
      <c s="31" t="s">
        <v>103</v>
      </c>
      <c s="32">
        <v>111.754</v>
      </c>
      <c s="33">
        <v>0</v>
      </c>
      <c s="34">
        <f>ROUND(ROUND(H10,2)*ROUND(G10,3),2)</f>
      </c>
      <c r="O10">
        <f>(I10*21)/100</f>
      </c>
      <c t="s">
        <v>26</v>
      </c>
    </row>
    <row r="11" spans="1:5" ht="12.75">
      <c r="A11" s="35" t="s">
        <v>53</v>
      </c>
      <c r="E11" s="36" t="s">
        <v>305</v>
      </c>
    </row>
    <row r="12" spans="1:5" ht="89.25">
      <c r="A12" s="37" t="s">
        <v>55</v>
      </c>
      <c r="E12" s="38" t="s">
        <v>306</v>
      </c>
    </row>
    <row r="13" spans="1:5" ht="25.5">
      <c r="A13" t="s">
        <v>57</v>
      </c>
      <c r="E13" s="36" t="s">
        <v>106</v>
      </c>
    </row>
    <row r="14" spans="1:16" ht="12.75">
      <c r="A14" s="24" t="s">
        <v>48</v>
      </c>
      <c s="29" t="s">
        <v>26</v>
      </c>
      <c s="29" t="s">
        <v>101</v>
      </c>
      <c s="24" t="s">
        <v>26</v>
      </c>
      <c s="30" t="s">
        <v>102</v>
      </c>
      <c s="31" t="s">
        <v>103</v>
      </c>
      <c s="32">
        <v>34.183</v>
      </c>
      <c s="33">
        <v>0</v>
      </c>
      <c s="34">
        <f>ROUND(ROUND(H14,2)*ROUND(G14,3),2)</f>
      </c>
      <c r="O14">
        <f>(I14*21)/100</f>
      </c>
      <c t="s">
        <v>26</v>
      </c>
    </row>
    <row r="15" spans="1:5" ht="12.75">
      <c r="A15" s="35" t="s">
        <v>53</v>
      </c>
      <c r="E15" s="36" t="s">
        <v>307</v>
      </c>
    </row>
    <row r="16" spans="1:5" ht="165.75">
      <c r="A16" s="37" t="s">
        <v>55</v>
      </c>
      <c r="E16" s="38" t="s">
        <v>308</v>
      </c>
    </row>
    <row r="17" spans="1:5" ht="25.5">
      <c r="A17" t="s">
        <v>57</v>
      </c>
      <c r="E17" s="36" t="s">
        <v>106</v>
      </c>
    </row>
    <row r="18" spans="1:18" ht="12.75" customHeight="1">
      <c r="A18" s="6" t="s">
        <v>46</v>
      </c>
      <c s="6"/>
      <c s="41" t="s">
        <v>32</v>
      </c>
      <c s="6"/>
      <c s="27" t="s">
        <v>109</v>
      </c>
      <c s="6"/>
      <c s="6"/>
      <c s="6"/>
      <c s="42">
        <f>0+Q18</f>
      </c>
      <c r="O18">
        <f>0+R18</f>
      </c>
      <c r="Q18">
        <f>0+I19+I23+I27+I31+I35+I39+I43+I47</f>
      </c>
      <c>
        <f>0+O19+O23+O27+O31+O35+O39+O43+O47</f>
      </c>
    </row>
    <row r="19" spans="1:16" ht="12.75">
      <c r="A19" s="24" t="s">
        <v>48</v>
      </c>
      <c s="29" t="s">
        <v>32</v>
      </c>
      <c s="29" t="s">
        <v>309</v>
      </c>
      <c s="24" t="s">
        <v>50</v>
      </c>
      <c s="30" t="s">
        <v>310</v>
      </c>
      <c s="31" t="s">
        <v>311</v>
      </c>
      <c s="32">
        <v>168</v>
      </c>
      <c s="33">
        <v>0</v>
      </c>
      <c s="34">
        <f>ROUND(ROUND(H19,2)*ROUND(G19,3),2)</f>
      </c>
      <c r="O19">
        <f>(I19*21)/100</f>
      </c>
      <c t="s">
        <v>26</v>
      </c>
    </row>
    <row r="20" spans="1:5" ht="25.5">
      <c r="A20" s="35" t="s">
        <v>53</v>
      </c>
      <c r="E20" s="36" t="s">
        <v>312</v>
      </c>
    </row>
    <row r="21" spans="1:5" ht="12.75">
      <c r="A21" s="37" t="s">
        <v>55</v>
      </c>
      <c r="E21" s="38" t="s">
        <v>313</v>
      </c>
    </row>
    <row r="22" spans="1:5" ht="38.25">
      <c r="A22" t="s">
        <v>57</v>
      </c>
      <c r="E22" s="36" t="s">
        <v>314</v>
      </c>
    </row>
    <row r="23" spans="1:16" ht="12.75">
      <c r="A23" s="24" t="s">
        <v>48</v>
      </c>
      <c s="29" t="s">
        <v>26</v>
      </c>
      <c s="29" t="s">
        <v>315</v>
      </c>
      <c s="24" t="s">
        <v>50</v>
      </c>
      <c s="30" t="s">
        <v>316</v>
      </c>
      <c s="31" t="s">
        <v>112</v>
      </c>
      <c s="32">
        <v>39.114</v>
      </c>
      <c s="33">
        <v>0</v>
      </c>
      <c s="34">
        <f>ROUND(ROUND(H23,2)*ROUND(G23,3),2)</f>
      </c>
      <c r="O23">
        <f>(I23*21)/100</f>
      </c>
      <c t="s">
        <v>26</v>
      </c>
    </row>
    <row r="24" spans="1:5" ht="38.25">
      <c r="A24" s="35" t="s">
        <v>53</v>
      </c>
      <c r="E24" s="36" t="s">
        <v>317</v>
      </c>
    </row>
    <row r="25" spans="1:5" ht="38.25">
      <c r="A25" s="37" t="s">
        <v>55</v>
      </c>
      <c r="E25" s="38" t="s">
        <v>318</v>
      </c>
    </row>
    <row r="26" spans="1:5" ht="318.75">
      <c r="A26" t="s">
        <v>57</v>
      </c>
      <c r="E26" s="36" t="s">
        <v>319</v>
      </c>
    </row>
    <row r="27" spans="1:16" ht="12.75">
      <c r="A27" s="24" t="s">
        <v>48</v>
      </c>
      <c s="29" t="s">
        <v>25</v>
      </c>
      <c s="29" t="s">
        <v>320</v>
      </c>
      <c s="24" t="s">
        <v>50</v>
      </c>
      <c s="30" t="s">
        <v>321</v>
      </c>
      <c s="31" t="s">
        <v>112</v>
      </c>
      <c s="32">
        <v>469.368</v>
      </c>
      <c s="33">
        <v>0</v>
      </c>
      <c s="34">
        <f>ROUND(ROUND(H27,2)*ROUND(G27,3),2)</f>
      </c>
      <c r="O27">
        <f>(I27*21)/100</f>
      </c>
      <c t="s">
        <v>26</v>
      </c>
    </row>
    <row r="28" spans="1:5" ht="12.75">
      <c r="A28" s="35" t="s">
        <v>53</v>
      </c>
      <c r="E28" s="36" t="s">
        <v>322</v>
      </c>
    </row>
    <row r="29" spans="1:5" ht="12.75">
      <c r="A29" s="37" t="s">
        <v>55</v>
      </c>
      <c r="E29" s="38" t="s">
        <v>323</v>
      </c>
    </row>
    <row r="30" spans="1:5" ht="25.5">
      <c r="A30" t="s">
        <v>57</v>
      </c>
      <c r="E30" s="36" t="s">
        <v>324</v>
      </c>
    </row>
    <row r="31" spans="1:16" ht="12.75">
      <c r="A31" s="24" t="s">
        <v>48</v>
      </c>
      <c s="29" t="s">
        <v>36</v>
      </c>
      <c s="29" t="s">
        <v>325</v>
      </c>
      <c s="24" t="s">
        <v>50</v>
      </c>
      <c s="30" t="s">
        <v>326</v>
      </c>
      <c s="31" t="s">
        <v>112</v>
      </c>
      <c s="32">
        <v>16.763</v>
      </c>
      <c s="33">
        <v>0</v>
      </c>
      <c s="34">
        <f>ROUND(ROUND(H31,2)*ROUND(G31,3),2)</f>
      </c>
      <c r="O31">
        <f>(I31*21)/100</f>
      </c>
      <c t="s">
        <v>26</v>
      </c>
    </row>
    <row r="32" spans="1:5" ht="38.25">
      <c r="A32" s="35" t="s">
        <v>53</v>
      </c>
      <c r="E32" s="36" t="s">
        <v>327</v>
      </c>
    </row>
    <row r="33" spans="1:5" ht="38.25">
      <c r="A33" s="37" t="s">
        <v>55</v>
      </c>
      <c r="E33" s="38" t="s">
        <v>328</v>
      </c>
    </row>
    <row r="34" spans="1:5" ht="318.75">
      <c r="A34" t="s">
        <v>57</v>
      </c>
      <c r="E34" s="36" t="s">
        <v>329</v>
      </c>
    </row>
    <row r="35" spans="1:16" ht="12.75">
      <c r="A35" s="24" t="s">
        <v>48</v>
      </c>
      <c s="29" t="s">
        <v>38</v>
      </c>
      <c s="29" t="s">
        <v>330</v>
      </c>
      <c s="24" t="s">
        <v>50</v>
      </c>
      <c s="30" t="s">
        <v>321</v>
      </c>
      <c s="31" t="s">
        <v>112</v>
      </c>
      <c s="32">
        <v>201.156</v>
      </c>
      <c s="33">
        <v>0</v>
      </c>
      <c s="34">
        <f>ROUND(ROUND(H35,2)*ROUND(G35,3),2)</f>
      </c>
      <c r="O35">
        <f>(I35*21)/100</f>
      </c>
      <c t="s">
        <v>26</v>
      </c>
    </row>
    <row r="36" spans="1:5" ht="12.75">
      <c r="A36" s="35" t="s">
        <v>53</v>
      </c>
      <c r="E36" s="36" t="s">
        <v>331</v>
      </c>
    </row>
    <row r="37" spans="1:5" ht="12.75">
      <c r="A37" s="37" t="s">
        <v>55</v>
      </c>
      <c r="E37" s="38" t="s">
        <v>332</v>
      </c>
    </row>
    <row r="38" spans="1:5" ht="25.5">
      <c r="A38" t="s">
        <v>57</v>
      </c>
      <c r="E38" s="36" t="s">
        <v>324</v>
      </c>
    </row>
    <row r="39" spans="1:16" ht="12.75">
      <c r="A39" s="24" t="s">
        <v>48</v>
      </c>
      <c s="29" t="s">
        <v>40</v>
      </c>
      <c s="29" t="s">
        <v>166</v>
      </c>
      <c s="24" t="s">
        <v>50</v>
      </c>
      <c s="30" t="s">
        <v>167</v>
      </c>
      <c s="31" t="s">
        <v>112</v>
      </c>
      <c s="32">
        <v>55.877</v>
      </c>
      <c s="33">
        <v>0</v>
      </c>
      <c s="34">
        <f>ROUND(ROUND(H39,2)*ROUND(G39,3),2)</f>
      </c>
      <c r="O39">
        <f>(I39*21)/100</f>
      </c>
      <c t="s">
        <v>26</v>
      </c>
    </row>
    <row r="40" spans="1:5" ht="12.75">
      <c r="A40" s="35" t="s">
        <v>53</v>
      </c>
      <c r="E40" s="36" t="s">
        <v>333</v>
      </c>
    </row>
    <row r="41" spans="1:5" ht="12.75">
      <c r="A41" s="37" t="s">
        <v>55</v>
      </c>
      <c r="E41" s="38" t="s">
        <v>334</v>
      </c>
    </row>
    <row r="42" spans="1:5" ht="191.25">
      <c r="A42" t="s">
        <v>57</v>
      </c>
      <c r="E42" s="36" t="s">
        <v>170</v>
      </c>
    </row>
    <row r="43" spans="1:16" ht="12.75">
      <c r="A43" s="24" t="s">
        <v>48</v>
      </c>
      <c s="29" t="s">
        <v>87</v>
      </c>
      <c s="29" t="s">
        <v>335</v>
      </c>
      <c s="24" t="s">
        <v>50</v>
      </c>
      <c s="30" t="s">
        <v>336</v>
      </c>
      <c s="31" t="s">
        <v>112</v>
      </c>
      <c s="32">
        <v>28.308</v>
      </c>
      <c s="33">
        <v>0</v>
      </c>
      <c s="34">
        <f>ROUND(ROUND(H43,2)*ROUND(G43,3),2)</f>
      </c>
      <c r="O43">
        <f>(I43*21)/100</f>
      </c>
      <c t="s">
        <v>26</v>
      </c>
    </row>
    <row r="44" spans="1:5" ht="38.25">
      <c r="A44" s="35" t="s">
        <v>53</v>
      </c>
      <c r="E44" s="36" t="s">
        <v>337</v>
      </c>
    </row>
    <row r="45" spans="1:5" ht="12.75">
      <c r="A45" s="37" t="s">
        <v>55</v>
      </c>
      <c r="E45" s="38" t="s">
        <v>338</v>
      </c>
    </row>
    <row r="46" spans="1:5" ht="280.5">
      <c r="A46" t="s">
        <v>57</v>
      </c>
      <c r="E46" s="36" t="s">
        <v>339</v>
      </c>
    </row>
    <row r="47" spans="1:16" ht="12.75">
      <c r="A47" s="24" t="s">
        <v>48</v>
      </c>
      <c s="29" t="s">
        <v>90</v>
      </c>
      <c s="29" t="s">
        <v>178</v>
      </c>
      <c s="24" t="s">
        <v>50</v>
      </c>
      <c s="30" t="s">
        <v>179</v>
      </c>
      <c s="31" t="s">
        <v>180</v>
      </c>
      <c s="32">
        <v>13.762</v>
      </c>
      <c s="33">
        <v>0</v>
      </c>
      <c s="34">
        <f>ROUND(ROUND(H47,2)*ROUND(G47,3),2)</f>
      </c>
      <c r="O47">
        <f>(I47*21)/100</f>
      </c>
      <c t="s">
        <v>26</v>
      </c>
    </row>
    <row r="48" spans="1:5" ht="25.5">
      <c r="A48" s="35" t="s">
        <v>53</v>
      </c>
      <c r="E48" s="36" t="s">
        <v>340</v>
      </c>
    </row>
    <row r="49" spans="1:5" ht="12.75">
      <c r="A49" s="37" t="s">
        <v>55</v>
      </c>
      <c r="E49" s="38" t="s">
        <v>341</v>
      </c>
    </row>
    <row r="50" spans="1:5" ht="25.5">
      <c r="A50" t="s">
        <v>57</v>
      </c>
      <c r="E50" s="36" t="s">
        <v>182</v>
      </c>
    </row>
    <row r="51" spans="1:18" ht="12.75" customHeight="1">
      <c r="A51" s="6" t="s">
        <v>46</v>
      </c>
      <c s="6"/>
      <c s="41" t="s">
        <v>26</v>
      </c>
      <c s="6"/>
      <c s="27" t="s">
        <v>183</v>
      </c>
      <c s="6"/>
      <c s="6"/>
      <c s="6"/>
      <c s="42">
        <f>0+Q51</f>
      </c>
      <c r="O51">
        <f>0+R51</f>
      </c>
      <c r="Q51">
        <f>0+I52+I56+I60</f>
      </c>
      <c>
        <f>0+O52+O56+O60</f>
      </c>
    </row>
    <row r="52" spans="1:16" ht="12.75">
      <c r="A52" s="24" t="s">
        <v>48</v>
      </c>
      <c s="29" t="s">
        <v>32</v>
      </c>
      <c s="29" t="s">
        <v>342</v>
      </c>
      <c s="24" t="s">
        <v>50</v>
      </c>
      <c s="30" t="s">
        <v>343</v>
      </c>
      <c s="31" t="s">
        <v>112</v>
      </c>
      <c s="32">
        <v>1.121</v>
      </c>
      <c s="33">
        <v>0</v>
      </c>
      <c s="34">
        <f>ROUND(ROUND(H52,2)*ROUND(G52,3),2)</f>
      </c>
      <c r="O52">
        <f>(I52*21)/100</f>
      </c>
      <c t="s">
        <v>26</v>
      </c>
    </row>
    <row r="53" spans="1:5" ht="25.5">
      <c r="A53" s="35" t="s">
        <v>53</v>
      </c>
      <c r="E53" s="36" t="s">
        <v>344</v>
      </c>
    </row>
    <row r="54" spans="1:5" ht="12.75">
      <c r="A54" s="37" t="s">
        <v>55</v>
      </c>
      <c r="E54" s="38" t="s">
        <v>345</v>
      </c>
    </row>
    <row r="55" spans="1:5" ht="357">
      <c r="A55" t="s">
        <v>57</v>
      </c>
      <c r="E55" s="36" t="s">
        <v>346</v>
      </c>
    </row>
    <row r="56" spans="1:16" ht="12.75">
      <c r="A56" s="24" t="s">
        <v>48</v>
      </c>
      <c s="29" t="s">
        <v>26</v>
      </c>
      <c s="29" t="s">
        <v>347</v>
      </c>
      <c s="24" t="s">
        <v>50</v>
      </c>
      <c s="30" t="s">
        <v>348</v>
      </c>
      <c s="31" t="s">
        <v>112</v>
      </c>
      <c s="32">
        <v>4.442</v>
      </c>
      <c s="33">
        <v>0</v>
      </c>
      <c s="34">
        <f>ROUND(ROUND(H56,2)*ROUND(G56,3),2)</f>
      </c>
      <c r="O56">
        <f>(I56*21)/100</f>
      </c>
      <c t="s">
        <v>26</v>
      </c>
    </row>
    <row r="57" spans="1:5" ht="38.25">
      <c r="A57" s="35" t="s">
        <v>53</v>
      </c>
      <c r="E57" s="36" t="s">
        <v>349</v>
      </c>
    </row>
    <row r="58" spans="1:5" ht="12.75">
      <c r="A58" s="37" t="s">
        <v>55</v>
      </c>
      <c r="E58" s="38" t="s">
        <v>350</v>
      </c>
    </row>
    <row r="59" spans="1:5" ht="357">
      <c r="A59" t="s">
        <v>57</v>
      </c>
      <c r="E59" s="36" t="s">
        <v>346</v>
      </c>
    </row>
    <row r="60" spans="1:16" ht="12.75">
      <c r="A60" s="24" t="s">
        <v>48</v>
      </c>
      <c s="29" t="s">
        <v>25</v>
      </c>
      <c s="29" t="s">
        <v>351</v>
      </c>
      <c s="24" t="s">
        <v>50</v>
      </c>
      <c s="30" t="s">
        <v>352</v>
      </c>
      <c s="31" t="s">
        <v>103</v>
      </c>
      <c s="32">
        <v>0.255</v>
      </c>
      <c s="33">
        <v>0</v>
      </c>
      <c s="34">
        <f>ROUND(ROUND(H60,2)*ROUND(G60,3),2)</f>
      </c>
      <c r="O60">
        <f>(I60*21)/100</f>
      </c>
      <c t="s">
        <v>26</v>
      </c>
    </row>
    <row r="61" spans="1:5" ht="38.25">
      <c r="A61" s="35" t="s">
        <v>53</v>
      </c>
      <c r="E61" s="36" t="s">
        <v>353</v>
      </c>
    </row>
    <row r="62" spans="1:5" ht="12.75">
      <c r="A62" s="37" t="s">
        <v>55</v>
      </c>
      <c r="E62" s="38" t="s">
        <v>354</v>
      </c>
    </row>
    <row r="63" spans="1:5" ht="242.25">
      <c r="A63" t="s">
        <v>57</v>
      </c>
      <c r="E63" s="36" t="s">
        <v>355</v>
      </c>
    </row>
    <row r="64" spans="1:18" ht="12.75" customHeight="1">
      <c r="A64" s="6" t="s">
        <v>46</v>
      </c>
      <c s="6"/>
      <c s="41" t="s">
        <v>36</v>
      </c>
      <c s="6"/>
      <c s="27" t="s">
        <v>356</v>
      </c>
      <c s="6"/>
      <c s="6"/>
      <c s="6"/>
      <c s="42">
        <f>0+Q64</f>
      </c>
      <c r="O64">
        <f>0+R64</f>
      </c>
      <c r="Q64">
        <f>0+I65+I69+I73+I77+I81</f>
      </c>
      <c>
        <f>0+O65+O69+O73+O77+O81</f>
      </c>
    </row>
    <row r="65" spans="1:16" ht="12.75">
      <c r="A65" s="24" t="s">
        <v>48</v>
      </c>
      <c s="29" t="s">
        <v>32</v>
      </c>
      <c s="29" t="s">
        <v>357</v>
      </c>
      <c s="24" t="s">
        <v>50</v>
      </c>
      <c s="30" t="s">
        <v>358</v>
      </c>
      <c s="31" t="s">
        <v>112</v>
      </c>
      <c s="32">
        <v>0.272</v>
      </c>
      <c s="33">
        <v>0</v>
      </c>
      <c s="34">
        <f>ROUND(ROUND(H65,2)*ROUND(G65,3),2)</f>
      </c>
      <c r="O65">
        <f>(I65*21)/100</f>
      </c>
      <c t="s">
        <v>26</v>
      </c>
    </row>
    <row r="66" spans="1:5" ht="38.25">
      <c r="A66" s="35" t="s">
        <v>53</v>
      </c>
      <c r="E66" s="36" t="s">
        <v>359</v>
      </c>
    </row>
    <row r="67" spans="1:5" ht="12.75">
      <c r="A67" s="37" t="s">
        <v>55</v>
      </c>
      <c r="E67" s="38" t="s">
        <v>360</v>
      </c>
    </row>
    <row r="68" spans="1:5" ht="229.5">
      <c r="A68" t="s">
        <v>57</v>
      </c>
      <c r="E68" s="36" t="s">
        <v>361</v>
      </c>
    </row>
    <row r="69" spans="1:16" ht="12.75">
      <c r="A69" s="24" t="s">
        <v>48</v>
      </c>
      <c s="29" t="s">
        <v>26</v>
      </c>
      <c s="29" t="s">
        <v>362</v>
      </c>
      <c s="24" t="s">
        <v>50</v>
      </c>
      <c s="30" t="s">
        <v>363</v>
      </c>
      <c s="31" t="s">
        <v>112</v>
      </c>
      <c s="32">
        <v>3.285</v>
      </c>
      <c s="33">
        <v>0</v>
      </c>
      <c s="34">
        <f>ROUND(ROUND(H69,2)*ROUND(G69,3),2)</f>
      </c>
      <c r="O69">
        <f>(I69*21)/100</f>
      </c>
      <c t="s">
        <v>26</v>
      </c>
    </row>
    <row r="70" spans="1:5" ht="38.25">
      <c r="A70" s="35" t="s">
        <v>53</v>
      </c>
      <c r="E70" s="36" t="s">
        <v>364</v>
      </c>
    </row>
    <row r="71" spans="1:5" ht="12.75">
      <c r="A71" s="37" t="s">
        <v>55</v>
      </c>
      <c r="E71" s="38" t="s">
        <v>365</v>
      </c>
    </row>
    <row r="72" spans="1:5" ht="357">
      <c r="A72" t="s">
        <v>57</v>
      </c>
      <c r="E72" s="36" t="s">
        <v>346</v>
      </c>
    </row>
    <row r="73" spans="1:16" ht="12.75">
      <c r="A73" s="24" t="s">
        <v>48</v>
      </c>
      <c s="29" t="s">
        <v>25</v>
      </c>
      <c s="29" t="s">
        <v>366</v>
      </c>
      <c s="24" t="s">
        <v>50</v>
      </c>
      <c s="30" t="s">
        <v>367</v>
      </c>
      <c s="31" t="s">
        <v>103</v>
      </c>
      <c s="32">
        <v>0.937</v>
      </c>
      <c s="33">
        <v>0</v>
      </c>
      <c s="34">
        <f>ROUND(ROUND(H73,2)*ROUND(G73,3),2)</f>
      </c>
      <c r="O73">
        <f>(I73*21)/100</f>
      </c>
      <c t="s">
        <v>26</v>
      </c>
    </row>
    <row r="74" spans="1:5" ht="38.25">
      <c r="A74" s="35" t="s">
        <v>53</v>
      </c>
      <c r="E74" s="36" t="s">
        <v>368</v>
      </c>
    </row>
    <row r="75" spans="1:5" ht="12.75">
      <c r="A75" s="37" t="s">
        <v>55</v>
      </c>
      <c r="E75" s="38" t="s">
        <v>369</v>
      </c>
    </row>
    <row r="76" spans="1:5" ht="178.5">
      <c r="A76" t="s">
        <v>57</v>
      </c>
      <c r="E76" s="36" t="s">
        <v>370</v>
      </c>
    </row>
    <row r="77" spans="1:16" ht="12.75">
      <c r="A77" s="24" t="s">
        <v>48</v>
      </c>
      <c s="29" t="s">
        <v>36</v>
      </c>
      <c s="29" t="s">
        <v>371</v>
      </c>
      <c s="24" t="s">
        <v>50</v>
      </c>
      <c s="30" t="s">
        <v>372</v>
      </c>
      <c s="31" t="s">
        <v>112</v>
      </c>
      <c s="32">
        <v>7.957</v>
      </c>
      <c s="33">
        <v>0</v>
      </c>
      <c s="34">
        <f>ROUND(ROUND(H77,2)*ROUND(G77,3),2)</f>
      </c>
      <c r="O77">
        <f>(I77*21)/100</f>
      </c>
      <c t="s">
        <v>26</v>
      </c>
    </row>
    <row r="78" spans="1:5" ht="38.25">
      <c r="A78" s="35" t="s">
        <v>53</v>
      </c>
      <c r="E78" s="36" t="s">
        <v>373</v>
      </c>
    </row>
    <row r="79" spans="1:5" ht="12.75">
      <c r="A79" s="37" t="s">
        <v>55</v>
      </c>
      <c r="E79" s="38" t="s">
        <v>374</v>
      </c>
    </row>
    <row r="80" spans="1:5" ht="38.25">
      <c r="A80" t="s">
        <v>57</v>
      </c>
      <c r="E80" s="36" t="s">
        <v>187</v>
      </c>
    </row>
    <row r="81" spans="1:16" ht="12.75">
      <c r="A81" s="24" t="s">
        <v>48</v>
      </c>
      <c s="29" t="s">
        <v>38</v>
      </c>
      <c s="29" t="s">
        <v>375</v>
      </c>
      <c s="24" t="s">
        <v>50</v>
      </c>
      <c s="30" t="s">
        <v>376</v>
      </c>
      <c s="31" t="s">
        <v>112</v>
      </c>
      <c s="32">
        <v>5.475</v>
      </c>
      <c s="33">
        <v>0</v>
      </c>
      <c s="34">
        <f>ROUND(ROUND(H81,2)*ROUND(G81,3),2)</f>
      </c>
      <c r="O81">
        <f>(I81*21)/100</f>
      </c>
      <c t="s">
        <v>26</v>
      </c>
    </row>
    <row r="82" spans="1:5" ht="38.25">
      <c r="A82" s="35" t="s">
        <v>53</v>
      </c>
      <c r="E82" s="36" t="s">
        <v>377</v>
      </c>
    </row>
    <row r="83" spans="1:5" ht="12.75">
      <c r="A83" s="37" t="s">
        <v>55</v>
      </c>
      <c r="E83" s="38" t="s">
        <v>378</v>
      </c>
    </row>
    <row r="84" spans="1:5" ht="102">
      <c r="A84" t="s">
        <v>57</v>
      </c>
      <c r="E84" s="36" t="s">
        <v>379</v>
      </c>
    </row>
    <row r="85" spans="1:18" ht="12.75" customHeight="1">
      <c r="A85" s="6" t="s">
        <v>46</v>
      </c>
      <c s="6"/>
      <c s="41" t="s">
        <v>40</v>
      </c>
      <c s="6"/>
      <c s="27" t="s">
        <v>380</v>
      </c>
      <c s="6"/>
      <c s="6"/>
      <c s="6"/>
      <c s="42">
        <f>0+Q85</f>
      </c>
      <c r="O85">
        <f>0+R85</f>
      </c>
      <c r="Q85">
        <f>0+I86</f>
      </c>
      <c>
        <f>0+O86</f>
      </c>
    </row>
    <row r="86" spans="1:16" ht="25.5">
      <c r="A86" s="24" t="s">
        <v>48</v>
      </c>
      <c s="29" t="s">
        <v>32</v>
      </c>
      <c s="29" t="s">
        <v>381</v>
      </c>
      <c s="24" t="s">
        <v>50</v>
      </c>
      <c s="30" t="s">
        <v>382</v>
      </c>
      <c s="31" t="s">
        <v>180</v>
      </c>
      <c s="32">
        <v>0.722</v>
      </c>
      <c s="33">
        <v>0</v>
      </c>
      <c s="34">
        <f>ROUND(ROUND(H86,2)*ROUND(G86,3),2)</f>
      </c>
      <c r="O86">
        <f>(I86*21)/100</f>
      </c>
      <c t="s">
        <v>26</v>
      </c>
    </row>
    <row r="87" spans="1:5" ht="38.25">
      <c r="A87" s="35" t="s">
        <v>53</v>
      </c>
      <c r="E87" s="36" t="s">
        <v>383</v>
      </c>
    </row>
    <row r="88" spans="1:5" ht="12.75">
      <c r="A88" s="37" t="s">
        <v>55</v>
      </c>
      <c r="E88" s="38" t="s">
        <v>384</v>
      </c>
    </row>
    <row r="89" spans="1:5" ht="76.5">
      <c r="A89" t="s">
        <v>57</v>
      </c>
      <c r="E89" s="36" t="s">
        <v>385</v>
      </c>
    </row>
    <row r="90" spans="1:18" ht="12.75" customHeight="1">
      <c r="A90" s="6" t="s">
        <v>46</v>
      </c>
      <c s="6"/>
      <c s="41" t="s">
        <v>87</v>
      </c>
      <c s="6"/>
      <c s="27" t="s">
        <v>386</v>
      </c>
      <c s="6"/>
      <c s="6"/>
      <c s="6"/>
      <c s="42">
        <f>0+Q90</f>
      </c>
      <c r="O90">
        <f>0+R90</f>
      </c>
      <c r="Q90">
        <f>0+I91+I95</f>
      </c>
      <c>
        <f>0+O91+O95</f>
      </c>
    </row>
    <row r="91" spans="1:16" ht="25.5">
      <c r="A91" s="24" t="s">
        <v>48</v>
      </c>
      <c s="29" t="s">
        <v>32</v>
      </c>
      <c s="29" t="s">
        <v>387</v>
      </c>
      <c s="24" t="s">
        <v>50</v>
      </c>
      <c s="30" t="s">
        <v>388</v>
      </c>
      <c s="31" t="s">
        <v>180</v>
      </c>
      <c s="32">
        <v>31.92</v>
      </c>
      <c s="33">
        <v>0</v>
      </c>
      <c s="34">
        <f>ROUND(ROUND(H91,2)*ROUND(G91,3),2)</f>
      </c>
      <c r="O91">
        <f>(I91*21)/100</f>
      </c>
      <c t="s">
        <v>26</v>
      </c>
    </row>
    <row r="92" spans="1:5" ht="25.5">
      <c r="A92" s="35" t="s">
        <v>53</v>
      </c>
      <c r="E92" s="36" t="s">
        <v>389</v>
      </c>
    </row>
    <row r="93" spans="1:5" ht="12.75">
      <c r="A93" s="37" t="s">
        <v>55</v>
      </c>
      <c r="E93" s="38" t="s">
        <v>390</v>
      </c>
    </row>
    <row r="94" spans="1:5" ht="191.25">
      <c r="A94" t="s">
        <v>57</v>
      </c>
      <c r="E94" s="36" t="s">
        <v>391</v>
      </c>
    </row>
    <row r="95" spans="1:16" ht="12.75">
      <c r="A95" s="24" t="s">
        <v>48</v>
      </c>
      <c s="29" t="s">
        <v>26</v>
      </c>
      <c s="29" t="s">
        <v>392</v>
      </c>
      <c s="24" t="s">
        <v>50</v>
      </c>
      <c s="30" t="s">
        <v>393</v>
      </c>
      <c s="31" t="s">
        <v>180</v>
      </c>
      <c s="32">
        <v>0.722</v>
      </c>
      <c s="33">
        <v>0</v>
      </c>
      <c s="34">
        <f>ROUND(ROUND(H95,2)*ROUND(G95,3),2)</f>
      </c>
      <c r="O95">
        <f>(I95*21)/100</f>
      </c>
      <c t="s">
        <v>26</v>
      </c>
    </row>
    <row r="96" spans="1:5" ht="25.5">
      <c r="A96" s="35" t="s">
        <v>53</v>
      </c>
      <c r="E96" s="36" t="s">
        <v>394</v>
      </c>
    </row>
    <row r="97" spans="1:5" ht="12.75">
      <c r="A97" s="37" t="s">
        <v>55</v>
      </c>
      <c r="E97" s="38" t="s">
        <v>384</v>
      </c>
    </row>
    <row r="98" spans="1:5" ht="51">
      <c r="A98" t="s">
        <v>57</v>
      </c>
      <c r="E98" s="36" t="s">
        <v>395</v>
      </c>
    </row>
    <row r="99" spans="1:18" ht="12.75" customHeight="1">
      <c r="A99" s="6" t="s">
        <v>46</v>
      </c>
      <c s="6"/>
      <c s="41" t="s">
        <v>90</v>
      </c>
      <c s="6"/>
      <c s="27" t="s">
        <v>396</v>
      </c>
      <c s="6"/>
      <c s="6"/>
      <c s="6"/>
      <c s="42">
        <f>0+Q99</f>
      </c>
      <c r="O99">
        <f>0+R99</f>
      </c>
      <c r="Q99">
        <f>0+I100+I104</f>
      </c>
      <c>
        <f>0+O100+O104</f>
      </c>
    </row>
    <row r="100" spans="1:16" ht="12.75">
      <c r="A100" s="24" t="s">
        <v>48</v>
      </c>
      <c s="29" t="s">
        <v>32</v>
      </c>
      <c s="29" t="s">
        <v>397</v>
      </c>
      <c s="24" t="s">
        <v>50</v>
      </c>
      <c s="30" t="s">
        <v>398</v>
      </c>
      <c s="31" t="s">
        <v>237</v>
      </c>
      <c s="32">
        <v>10.5</v>
      </c>
      <c s="33">
        <v>0</v>
      </c>
      <c s="34">
        <f>ROUND(ROUND(H100,2)*ROUND(G100,3),2)</f>
      </c>
      <c r="O100">
        <f>(I100*21)/100</f>
      </c>
      <c t="s">
        <v>26</v>
      </c>
    </row>
    <row r="101" spans="1:5" ht="38.25">
      <c r="A101" s="35" t="s">
        <v>53</v>
      </c>
      <c r="E101" s="36" t="s">
        <v>399</v>
      </c>
    </row>
    <row r="102" spans="1:5" ht="12.75">
      <c r="A102" s="37" t="s">
        <v>55</v>
      </c>
      <c r="E102" s="38" t="s">
        <v>400</v>
      </c>
    </row>
    <row r="103" spans="1:5" ht="255">
      <c r="A103" t="s">
        <v>57</v>
      </c>
      <c r="E103" s="36" t="s">
        <v>401</v>
      </c>
    </row>
    <row r="104" spans="1:16" ht="12.75">
      <c r="A104" s="24" t="s">
        <v>48</v>
      </c>
      <c s="29" t="s">
        <v>26</v>
      </c>
      <c s="29" t="s">
        <v>402</v>
      </c>
      <c s="24" t="s">
        <v>50</v>
      </c>
      <c s="30" t="s">
        <v>403</v>
      </c>
      <c s="31" t="s">
        <v>112</v>
      </c>
      <c s="32">
        <v>5.61</v>
      </c>
      <c s="33">
        <v>0</v>
      </c>
      <c s="34">
        <f>ROUND(ROUND(H104,2)*ROUND(G104,3),2)</f>
      </c>
      <c r="O104">
        <f>(I104*21)/100</f>
      </c>
      <c t="s">
        <v>26</v>
      </c>
    </row>
    <row r="105" spans="1:5" ht="51">
      <c r="A105" s="35" t="s">
        <v>53</v>
      </c>
      <c r="E105" s="36" t="s">
        <v>404</v>
      </c>
    </row>
    <row r="106" spans="1:5" ht="12.75">
      <c r="A106" s="37" t="s">
        <v>55</v>
      </c>
      <c r="E106" s="38" t="s">
        <v>405</v>
      </c>
    </row>
    <row r="107" spans="1:5" ht="369.75">
      <c r="A107" t="s">
        <v>57</v>
      </c>
      <c r="E107" s="36" t="s">
        <v>406</v>
      </c>
    </row>
    <row r="108" spans="1:18" ht="12.75" customHeight="1">
      <c r="A108" s="6" t="s">
        <v>46</v>
      </c>
      <c s="6"/>
      <c s="41" t="s">
        <v>43</v>
      </c>
      <c s="6"/>
      <c s="27" t="s">
        <v>241</v>
      </c>
      <c s="6"/>
      <c s="6"/>
      <c s="6"/>
      <c s="42">
        <f>0+Q108</f>
      </c>
      <c r="O108">
        <f>0+R108</f>
      </c>
      <c r="Q108">
        <f>0+I109+I113+I117+I121+I125+I129+I133+I137+I141+I145+I149</f>
      </c>
      <c>
        <f>0+O109+O113+O117+O121+O125+O129+O133+O137+O141+O145+O149</f>
      </c>
    </row>
    <row r="109" spans="1:16" ht="12.75">
      <c r="A109" s="24" t="s">
        <v>48</v>
      </c>
      <c s="29" t="s">
        <v>32</v>
      </c>
      <c s="29" t="s">
        <v>407</v>
      </c>
      <c s="24" t="s">
        <v>50</v>
      </c>
      <c s="30" t="s">
        <v>408</v>
      </c>
      <c s="31" t="s">
        <v>237</v>
      </c>
      <c s="32">
        <v>6.88</v>
      </c>
      <c s="33">
        <v>0</v>
      </c>
      <c s="34">
        <f>ROUND(ROUND(H109,2)*ROUND(G109,3),2)</f>
      </c>
      <c r="O109">
        <f>(I109*21)/100</f>
      </c>
      <c t="s">
        <v>26</v>
      </c>
    </row>
    <row r="110" spans="1:5" ht="38.25">
      <c r="A110" s="35" t="s">
        <v>53</v>
      </c>
      <c r="E110" s="36" t="s">
        <v>409</v>
      </c>
    </row>
    <row r="111" spans="1:5" ht="12.75">
      <c r="A111" s="37" t="s">
        <v>55</v>
      </c>
      <c r="E111" s="38" t="s">
        <v>410</v>
      </c>
    </row>
    <row r="112" spans="1:5" ht="25.5">
      <c r="A112" t="s">
        <v>57</v>
      </c>
      <c r="E112" s="36" t="s">
        <v>411</v>
      </c>
    </row>
    <row r="113" spans="1:16" ht="12.75">
      <c r="A113" s="24" t="s">
        <v>48</v>
      </c>
      <c s="29" t="s">
        <v>26</v>
      </c>
      <c s="29" t="s">
        <v>412</v>
      </c>
      <c s="24" t="s">
        <v>50</v>
      </c>
      <c s="30" t="s">
        <v>413</v>
      </c>
      <c s="31" t="s">
        <v>112</v>
      </c>
      <c s="32">
        <v>0.008</v>
      </c>
      <c s="33">
        <v>0</v>
      </c>
      <c s="34">
        <f>ROUND(ROUND(H113,2)*ROUND(G113,3),2)</f>
      </c>
      <c r="O113">
        <f>(I113*21)/100</f>
      </c>
      <c t="s">
        <v>26</v>
      </c>
    </row>
    <row r="114" spans="1:5" ht="38.25">
      <c r="A114" s="35" t="s">
        <v>53</v>
      </c>
      <c r="E114" s="36" t="s">
        <v>414</v>
      </c>
    </row>
    <row r="115" spans="1:5" ht="12.75">
      <c r="A115" s="37" t="s">
        <v>55</v>
      </c>
      <c r="E115" s="38" t="s">
        <v>415</v>
      </c>
    </row>
    <row r="116" spans="1:5" ht="38.25">
      <c r="A116" t="s">
        <v>57</v>
      </c>
      <c r="E116" s="36" t="s">
        <v>416</v>
      </c>
    </row>
    <row r="117" spans="1:16" ht="12.75">
      <c r="A117" s="24" t="s">
        <v>48</v>
      </c>
      <c s="29" t="s">
        <v>25</v>
      </c>
      <c s="29" t="s">
        <v>417</v>
      </c>
      <c s="24" t="s">
        <v>50</v>
      </c>
      <c s="30" t="s">
        <v>418</v>
      </c>
      <c s="31" t="s">
        <v>112</v>
      </c>
      <c s="32">
        <v>0.025</v>
      </c>
      <c s="33">
        <v>0</v>
      </c>
      <c s="34">
        <f>ROUND(ROUND(H117,2)*ROUND(G117,3),2)</f>
      </c>
      <c r="O117">
        <f>(I117*21)/100</f>
      </c>
      <c t="s">
        <v>26</v>
      </c>
    </row>
    <row r="118" spans="1:5" ht="38.25">
      <c r="A118" s="35" t="s">
        <v>53</v>
      </c>
      <c r="E118" s="36" t="s">
        <v>419</v>
      </c>
    </row>
    <row r="119" spans="1:5" ht="12.75">
      <c r="A119" s="37" t="s">
        <v>55</v>
      </c>
      <c r="E119" s="38" t="s">
        <v>420</v>
      </c>
    </row>
    <row r="120" spans="1:5" ht="229.5">
      <c r="A120" t="s">
        <v>57</v>
      </c>
      <c r="E120" s="36" t="s">
        <v>421</v>
      </c>
    </row>
    <row r="121" spans="1:16" ht="12.75">
      <c r="A121" s="24" t="s">
        <v>48</v>
      </c>
      <c s="29" t="s">
        <v>36</v>
      </c>
      <c s="29" t="s">
        <v>422</v>
      </c>
      <c s="24" t="s">
        <v>50</v>
      </c>
      <c s="30" t="s">
        <v>423</v>
      </c>
      <c s="31" t="s">
        <v>112</v>
      </c>
      <c s="32">
        <v>5.986</v>
      </c>
      <c s="33">
        <v>0</v>
      </c>
      <c s="34">
        <f>ROUND(ROUND(H121,2)*ROUND(G121,3),2)</f>
      </c>
      <c r="O121">
        <f>(I121*21)/100</f>
      </c>
      <c t="s">
        <v>26</v>
      </c>
    </row>
    <row r="122" spans="1:5" ht="25.5">
      <c r="A122" s="35" t="s">
        <v>53</v>
      </c>
      <c r="E122" s="36" t="s">
        <v>424</v>
      </c>
    </row>
    <row r="123" spans="1:5" ht="12.75">
      <c r="A123" s="37" t="s">
        <v>55</v>
      </c>
      <c r="E123" s="38" t="s">
        <v>425</v>
      </c>
    </row>
    <row r="124" spans="1:5" ht="102">
      <c r="A124" t="s">
        <v>57</v>
      </c>
      <c r="E124" s="36" t="s">
        <v>426</v>
      </c>
    </row>
    <row r="125" spans="1:16" ht="12.75">
      <c r="A125" s="24" t="s">
        <v>48</v>
      </c>
      <c s="29" t="s">
        <v>38</v>
      </c>
      <c s="29" t="s">
        <v>427</v>
      </c>
      <c s="24" t="s">
        <v>50</v>
      </c>
      <c s="30" t="s">
        <v>428</v>
      </c>
      <c s="31" t="s">
        <v>118</v>
      </c>
      <c s="32">
        <v>186.763</v>
      </c>
      <c s="33">
        <v>0</v>
      </c>
      <c s="34">
        <f>ROUND(ROUND(H125,2)*ROUND(G125,3),2)</f>
      </c>
      <c r="O125">
        <f>(I125*21)/100</f>
      </c>
      <c t="s">
        <v>26</v>
      </c>
    </row>
    <row r="126" spans="1:5" ht="12.75">
      <c r="A126" s="35" t="s">
        <v>53</v>
      </c>
      <c r="E126" s="36" t="s">
        <v>429</v>
      </c>
    </row>
    <row r="127" spans="1:5" ht="12.75">
      <c r="A127" s="37" t="s">
        <v>55</v>
      </c>
      <c r="E127" s="38" t="s">
        <v>430</v>
      </c>
    </row>
    <row r="128" spans="1:5" ht="25.5">
      <c r="A128" t="s">
        <v>57</v>
      </c>
      <c r="E128" s="36" t="s">
        <v>121</v>
      </c>
    </row>
    <row r="129" spans="1:16" ht="12.75">
      <c r="A129" s="24" t="s">
        <v>48</v>
      </c>
      <c s="29" t="s">
        <v>40</v>
      </c>
      <c s="29" t="s">
        <v>431</v>
      </c>
      <c s="24" t="s">
        <v>50</v>
      </c>
      <c s="30" t="s">
        <v>432</v>
      </c>
      <c s="31" t="s">
        <v>112</v>
      </c>
      <c s="32">
        <v>6.506</v>
      </c>
      <c s="33">
        <v>0</v>
      </c>
      <c s="34">
        <f>ROUND(ROUND(H129,2)*ROUND(G129,3),2)</f>
      </c>
      <c r="O129">
        <f>(I129*21)/100</f>
      </c>
      <c t="s">
        <v>26</v>
      </c>
    </row>
    <row r="130" spans="1:5" ht="25.5">
      <c r="A130" s="35" t="s">
        <v>53</v>
      </c>
      <c r="E130" s="36" t="s">
        <v>433</v>
      </c>
    </row>
    <row r="131" spans="1:5" ht="12.75">
      <c r="A131" s="37" t="s">
        <v>55</v>
      </c>
      <c r="E131" s="38" t="s">
        <v>434</v>
      </c>
    </row>
    <row r="132" spans="1:5" ht="102">
      <c r="A132" t="s">
        <v>57</v>
      </c>
      <c r="E132" s="36" t="s">
        <v>426</v>
      </c>
    </row>
    <row r="133" spans="1:16" ht="12.75">
      <c r="A133" s="24" t="s">
        <v>48</v>
      </c>
      <c s="29" t="s">
        <v>87</v>
      </c>
      <c s="29" t="s">
        <v>435</v>
      </c>
      <c s="24" t="s">
        <v>50</v>
      </c>
      <c s="30" t="s">
        <v>436</v>
      </c>
      <c s="31" t="s">
        <v>118</v>
      </c>
      <c s="32">
        <v>179.566</v>
      </c>
      <c s="33">
        <v>0</v>
      </c>
      <c s="34">
        <f>ROUND(ROUND(H133,2)*ROUND(G133,3),2)</f>
      </c>
      <c r="O133">
        <f>(I133*21)/100</f>
      </c>
      <c t="s">
        <v>26</v>
      </c>
    </row>
    <row r="134" spans="1:5" ht="12.75">
      <c r="A134" s="35" t="s">
        <v>53</v>
      </c>
      <c r="E134" s="36" t="s">
        <v>437</v>
      </c>
    </row>
    <row r="135" spans="1:5" ht="12.75">
      <c r="A135" s="37" t="s">
        <v>55</v>
      </c>
      <c r="E135" s="38" t="s">
        <v>438</v>
      </c>
    </row>
    <row r="136" spans="1:5" ht="25.5">
      <c r="A136" t="s">
        <v>57</v>
      </c>
      <c r="E136" s="36" t="s">
        <v>121</v>
      </c>
    </row>
    <row r="137" spans="1:16" ht="12.75">
      <c r="A137" s="24" t="s">
        <v>48</v>
      </c>
      <c s="29" t="s">
        <v>90</v>
      </c>
      <c s="29" t="s">
        <v>435</v>
      </c>
      <c s="24" t="s">
        <v>32</v>
      </c>
      <c s="30" t="s">
        <v>436</v>
      </c>
      <c s="31" t="s">
        <v>118</v>
      </c>
      <c s="32">
        <v>95.2</v>
      </c>
      <c s="33">
        <v>0</v>
      </c>
      <c s="34">
        <f>ROUND(ROUND(H137,2)*ROUND(G137,3),2)</f>
      </c>
      <c r="O137">
        <f>(I137*21)/100</f>
      </c>
      <c t="s">
        <v>26</v>
      </c>
    </row>
    <row r="138" spans="1:5" ht="12.75">
      <c r="A138" s="35" t="s">
        <v>53</v>
      </c>
      <c r="E138" s="36" t="s">
        <v>439</v>
      </c>
    </row>
    <row r="139" spans="1:5" ht="12.75">
      <c r="A139" s="37" t="s">
        <v>55</v>
      </c>
      <c r="E139" s="38" t="s">
        <v>440</v>
      </c>
    </row>
    <row r="140" spans="1:5" ht="25.5">
      <c r="A140" t="s">
        <v>57</v>
      </c>
      <c r="E140" s="36" t="s">
        <v>121</v>
      </c>
    </row>
    <row r="141" spans="1:16" ht="12.75">
      <c r="A141" s="24" t="s">
        <v>48</v>
      </c>
      <c s="29" t="s">
        <v>43</v>
      </c>
      <c s="29" t="s">
        <v>441</v>
      </c>
      <c s="24" t="s">
        <v>50</v>
      </c>
      <c s="30" t="s">
        <v>442</v>
      </c>
      <c s="31" t="s">
        <v>112</v>
      </c>
      <c s="32">
        <v>0.272</v>
      </c>
      <c s="33">
        <v>0</v>
      </c>
      <c s="34">
        <f>ROUND(ROUND(H141,2)*ROUND(G141,3),2)</f>
      </c>
      <c r="O141">
        <f>(I141*21)/100</f>
      </c>
      <c t="s">
        <v>26</v>
      </c>
    </row>
    <row r="142" spans="1:5" ht="25.5">
      <c r="A142" s="35" t="s">
        <v>53</v>
      </c>
      <c r="E142" s="36" t="s">
        <v>443</v>
      </c>
    </row>
    <row r="143" spans="1:5" ht="12.75">
      <c r="A143" s="37" t="s">
        <v>55</v>
      </c>
      <c r="E143" s="38" t="s">
        <v>444</v>
      </c>
    </row>
    <row r="144" spans="1:5" ht="102">
      <c r="A144" t="s">
        <v>57</v>
      </c>
      <c r="E144" s="36" t="s">
        <v>426</v>
      </c>
    </row>
    <row r="145" spans="1:16" ht="12.75">
      <c r="A145" s="24" t="s">
        <v>48</v>
      </c>
      <c s="29" t="s">
        <v>45</v>
      </c>
      <c s="29" t="s">
        <v>445</v>
      </c>
      <c s="24" t="s">
        <v>50</v>
      </c>
      <c s="30" t="s">
        <v>446</v>
      </c>
      <c s="31" t="s">
        <v>118</v>
      </c>
      <c s="32">
        <v>8.16</v>
      </c>
      <c s="33">
        <v>0</v>
      </c>
      <c s="34">
        <f>ROUND(ROUND(H145,2)*ROUND(G145,3),2)</f>
      </c>
      <c r="O145">
        <f>(I145*21)/100</f>
      </c>
      <c t="s">
        <v>26</v>
      </c>
    </row>
    <row r="146" spans="1:5" ht="12.75">
      <c r="A146" s="35" t="s">
        <v>53</v>
      </c>
      <c r="E146" s="36" t="s">
        <v>447</v>
      </c>
    </row>
    <row r="147" spans="1:5" ht="12.75">
      <c r="A147" s="37" t="s">
        <v>55</v>
      </c>
      <c r="E147" s="38" t="s">
        <v>448</v>
      </c>
    </row>
    <row r="148" spans="1:5" ht="25.5">
      <c r="A148" t="s">
        <v>57</v>
      </c>
      <c r="E148" s="36" t="s">
        <v>121</v>
      </c>
    </row>
    <row r="149" spans="1:16" ht="12.75">
      <c r="A149" s="24" t="s">
        <v>48</v>
      </c>
      <c s="29" t="s">
        <v>160</v>
      </c>
      <c s="29" t="s">
        <v>449</v>
      </c>
      <c s="24" t="s">
        <v>50</v>
      </c>
      <c s="30" t="s">
        <v>450</v>
      </c>
      <c s="31" t="s">
        <v>237</v>
      </c>
      <c s="32">
        <v>8.5</v>
      </c>
      <c s="33">
        <v>0</v>
      </c>
      <c s="34">
        <f>ROUND(ROUND(H149,2)*ROUND(G149,3),2)</f>
      </c>
      <c r="O149">
        <f>(I149*21)/100</f>
      </c>
      <c t="s">
        <v>26</v>
      </c>
    </row>
    <row r="150" spans="1:5" ht="38.25">
      <c r="A150" s="35" t="s">
        <v>53</v>
      </c>
      <c r="E150" s="36" t="s">
        <v>451</v>
      </c>
    </row>
    <row r="151" spans="1:5" ht="12.75">
      <c r="A151" s="37" t="s">
        <v>55</v>
      </c>
      <c r="E151" s="38" t="s">
        <v>452</v>
      </c>
    </row>
    <row r="152" spans="1:5" ht="114.75">
      <c r="A152" t="s">
        <v>57</v>
      </c>
      <c r="E152" s="36" t="s">
        <v>453</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0+O9+O14+O63+O68+O117</f>
      </c>
      <c t="s">
        <v>25</v>
      </c>
    </row>
    <row r="3" spans="1:16" ht="15" customHeight="1">
      <c r="A3" t="s">
        <v>11</v>
      </c>
      <c s="12" t="s">
        <v>13</v>
      </c>
      <c s="13" t="s">
        <v>14</v>
      </c>
      <c s="1"/>
      <c s="14" t="s">
        <v>15</v>
      </c>
      <c s="1"/>
      <c s="9"/>
      <c s="8" t="s">
        <v>99</v>
      </c>
      <c s="39">
        <f>0+I9+I14+I63+I68+I117</f>
      </c>
      <c r="O3" t="s">
        <v>22</v>
      </c>
      <c t="s">
        <v>26</v>
      </c>
    </row>
    <row r="4" spans="1:16" ht="15" customHeight="1">
      <c r="A4" t="s">
        <v>16</v>
      </c>
      <c s="12" t="s">
        <v>17</v>
      </c>
      <c s="13" t="s">
        <v>458</v>
      </c>
      <c s="1"/>
      <c s="14" t="s">
        <v>459</v>
      </c>
      <c s="1"/>
      <c s="1"/>
      <c s="11"/>
      <c s="11"/>
      <c r="O4" t="s">
        <v>23</v>
      </c>
      <c t="s">
        <v>26</v>
      </c>
    </row>
    <row r="5" spans="1:16" ht="12.75" customHeight="1">
      <c r="A5" t="s">
        <v>20</v>
      </c>
      <c s="16" t="s">
        <v>21</v>
      </c>
      <c s="17" t="s">
        <v>99</v>
      </c>
      <c s="6"/>
      <c s="18" t="s">
        <v>460</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f>
      </c>
      <c>
        <f>0+O10</f>
      </c>
    </row>
    <row r="10" spans="1:16" ht="12.75">
      <c r="A10" s="24" t="s">
        <v>48</v>
      </c>
      <c s="29" t="s">
        <v>32</v>
      </c>
      <c s="29" t="s">
        <v>101</v>
      </c>
      <c s="24" t="s">
        <v>50</v>
      </c>
      <c s="30" t="s">
        <v>102</v>
      </c>
      <c s="31" t="s">
        <v>103</v>
      </c>
      <c s="32">
        <v>234.127</v>
      </c>
      <c s="33">
        <v>0</v>
      </c>
      <c s="34">
        <f>ROUND(ROUND(H10,2)*ROUND(G10,3),2)</f>
      </c>
      <c r="O10">
        <f>(I10*21)/100</f>
      </c>
      <c t="s">
        <v>26</v>
      </c>
    </row>
    <row r="11" spans="1:5" ht="12.75">
      <c r="A11" s="35" t="s">
        <v>53</v>
      </c>
      <c r="E11" s="36" t="s">
        <v>461</v>
      </c>
    </row>
    <row r="12" spans="1:5" ht="127.5">
      <c r="A12" s="37" t="s">
        <v>55</v>
      </c>
      <c r="E12" s="38" t="s">
        <v>462</v>
      </c>
    </row>
    <row r="13" spans="1:5" ht="25.5">
      <c r="A13" t="s">
        <v>57</v>
      </c>
      <c r="E13" s="36" t="s">
        <v>106</v>
      </c>
    </row>
    <row r="14" spans="1:18" ht="12.75" customHeight="1">
      <c r="A14" s="6" t="s">
        <v>46</v>
      </c>
      <c s="6"/>
      <c s="41" t="s">
        <v>32</v>
      </c>
      <c s="6"/>
      <c s="27" t="s">
        <v>109</v>
      </c>
      <c s="6"/>
      <c s="6"/>
      <c s="6"/>
      <c s="42">
        <f>0+Q14</f>
      </c>
      <c r="O14">
        <f>0+R14</f>
      </c>
      <c r="Q14">
        <f>0+I15+I19+I23+I27+I31+I35+I39+I43+I47+I51+I55+I59</f>
      </c>
      <c>
        <f>0+O15+O19+O23+O27+O31+O35+O39+O43+O47+O51+O55+O59</f>
      </c>
    </row>
    <row r="15" spans="1:16" ht="25.5">
      <c r="A15" s="24" t="s">
        <v>48</v>
      </c>
      <c s="29" t="s">
        <v>32</v>
      </c>
      <c s="29" t="s">
        <v>110</v>
      </c>
      <c s="24" t="s">
        <v>50</v>
      </c>
      <c s="30" t="s">
        <v>111</v>
      </c>
      <c s="31" t="s">
        <v>112</v>
      </c>
      <c s="32">
        <v>21.895</v>
      </c>
      <c s="33">
        <v>0</v>
      </c>
      <c s="34">
        <f>ROUND(ROUND(H15,2)*ROUND(G15,3),2)</f>
      </c>
      <c r="O15">
        <f>(I15*21)/100</f>
      </c>
      <c t="s">
        <v>26</v>
      </c>
    </row>
    <row r="16" spans="1:5" ht="38.25">
      <c r="A16" s="35" t="s">
        <v>53</v>
      </c>
      <c r="E16" s="36" t="s">
        <v>463</v>
      </c>
    </row>
    <row r="17" spans="1:5" ht="25.5">
      <c r="A17" s="37" t="s">
        <v>55</v>
      </c>
      <c r="E17" s="38" t="s">
        <v>464</v>
      </c>
    </row>
    <row r="18" spans="1:5" ht="63.75">
      <c r="A18" t="s">
        <v>57</v>
      </c>
      <c r="E18" s="36" t="s">
        <v>115</v>
      </c>
    </row>
    <row r="19" spans="1:16" ht="25.5">
      <c r="A19" s="24" t="s">
        <v>48</v>
      </c>
      <c s="29" t="s">
        <v>26</v>
      </c>
      <c s="29" t="s">
        <v>116</v>
      </c>
      <c s="24" t="s">
        <v>50</v>
      </c>
      <c s="30" t="s">
        <v>117</v>
      </c>
      <c s="31" t="s">
        <v>118</v>
      </c>
      <c s="32">
        <v>540.807</v>
      </c>
      <c s="33">
        <v>0</v>
      </c>
      <c s="34">
        <f>ROUND(ROUND(H19,2)*ROUND(G19,3),2)</f>
      </c>
      <c r="O19">
        <f>(I19*21)/100</f>
      </c>
      <c t="s">
        <v>26</v>
      </c>
    </row>
    <row r="20" spans="1:5" ht="12.75">
      <c r="A20" s="35" t="s">
        <v>53</v>
      </c>
      <c r="E20" s="36" t="s">
        <v>465</v>
      </c>
    </row>
    <row r="21" spans="1:5" ht="12.75">
      <c r="A21" s="37" t="s">
        <v>55</v>
      </c>
      <c r="E21" s="38" t="s">
        <v>466</v>
      </c>
    </row>
    <row r="22" spans="1:5" ht="25.5">
      <c r="A22" t="s">
        <v>57</v>
      </c>
      <c r="E22" s="36" t="s">
        <v>121</v>
      </c>
    </row>
    <row r="23" spans="1:16" ht="12.75">
      <c r="A23" s="24" t="s">
        <v>48</v>
      </c>
      <c s="29" t="s">
        <v>25</v>
      </c>
      <c s="29" t="s">
        <v>130</v>
      </c>
      <c s="24" t="s">
        <v>50</v>
      </c>
      <c s="30" t="s">
        <v>131</v>
      </c>
      <c s="31" t="s">
        <v>112</v>
      </c>
      <c s="32">
        <v>31.171</v>
      </c>
      <c s="33">
        <v>0</v>
      </c>
      <c s="34">
        <f>ROUND(ROUND(H23,2)*ROUND(G23,3),2)</f>
      </c>
      <c r="O23">
        <f>(I23*21)/100</f>
      </c>
      <c t="s">
        <v>26</v>
      </c>
    </row>
    <row r="24" spans="1:5" ht="51">
      <c r="A24" s="35" t="s">
        <v>53</v>
      </c>
      <c r="E24" s="36" t="s">
        <v>467</v>
      </c>
    </row>
    <row r="25" spans="1:5" ht="25.5">
      <c r="A25" s="37" t="s">
        <v>55</v>
      </c>
      <c r="E25" s="38" t="s">
        <v>468</v>
      </c>
    </row>
    <row r="26" spans="1:5" ht="12.75">
      <c r="A26" t="s">
        <v>57</v>
      </c>
      <c r="E26" s="36" t="s">
        <v>469</v>
      </c>
    </row>
    <row r="27" spans="1:16" ht="12.75">
      <c r="A27" s="24" t="s">
        <v>48</v>
      </c>
      <c s="29" t="s">
        <v>36</v>
      </c>
      <c s="29" t="s">
        <v>135</v>
      </c>
      <c s="24" t="s">
        <v>50</v>
      </c>
      <c s="30" t="s">
        <v>136</v>
      </c>
      <c s="31" t="s">
        <v>112</v>
      </c>
      <c s="32">
        <v>30.176</v>
      </c>
      <c s="33">
        <v>0</v>
      </c>
      <c s="34">
        <f>ROUND(ROUND(H27,2)*ROUND(G27,3),2)</f>
      </c>
      <c r="O27">
        <f>(I27*21)/100</f>
      </c>
      <c t="s">
        <v>26</v>
      </c>
    </row>
    <row r="28" spans="1:5" ht="51">
      <c r="A28" s="35" t="s">
        <v>53</v>
      </c>
      <c r="E28" s="36" t="s">
        <v>470</v>
      </c>
    </row>
    <row r="29" spans="1:5" ht="204">
      <c r="A29" s="37" t="s">
        <v>55</v>
      </c>
      <c r="E29" s="38" t="s">
        <v>471</v>
      </c>
    </row>
    <row r="30" spans="1:5" ht="25.5">
      <c r="A30" t="s">
        <v>57</v>
      </c>
      <c r="E30" s="36" t="s">
        <v>139</v>
      </c>
    </row>
    <row r="31" spans="1:16" ht="12.75">
      <c r="A31" s="24" t="s">
        <v>48</v>
      </c>
      <c s="29" t="s">
        <v>38</v>
      </c>
      <c s="29" t="s">
        <v>140</v>
      </c>
      <c s="24" t="s">
        <v>50</v>
      </c>
      <c s="30" t="s">
        <v>141</v>
      </c>
      <c s="31" t="s">
        <v>112</v>
      </c>
      <c s="32">
        <v>66.411</v>
      </c>
      <c s="33">
        <v>0</v>
      </c>
      <c s="34">
        <f>ROUND(ROUND(H31,2)*ROUND(G31,3),2)</f>
      </c>
      <c r="O31">
        <f>(I31*21)/100</f>
      </c>
      <c t="s">
        <v>26</v>
      </c>
    </row>
    <row r="32" spans="1:5" ht="12.75">
      <c r="A32" s="35" t="s">
        <v>53</v>
      </c>
      <c r="E32" s="36" t="s">
        <v>142</v>
      </c>
    </row>
    <row r="33" spans="1:5" ht="12.75">
      <c r="A33" s="37" t="s">
        <v>55</v>
      </c>
      <c r="E33" s="38" t="s">
        <v>472</v>
      </c>
    </row>
    <row r="34" spans="1:5" ht="25.5">
      <c r="A34" t="s">
        <v>57</v>
      </c>
      <c r="E34" s="36" t="s">
        <v>144</v>
      </c>
    </row>
    <row r="35" spans="1:16" ht="12.75">
      <c r="A35" s="24" t="s">
        <v>48</v>
      </c>
      <c s="29" t="s">
        <v>40</v>
      </c>
      <c s="29" t="s">
        <v>145</v>
      </c>
      <c s="24" t="s">
        <v>50</v>
      </c>
      <c s="30" t="s">
        <v>146</v>
      </c>
      <c s="31" t="s">
        <v>112</v>
      </c>
      <c s="32">
        <v>37.75</v>
      </c>
      <c s="33">
        <v>0</v>
      </c>
      <c s="34">
        <f>ROUND(ROUND(H35,2)*ROUND(G35,3),2)</f>
      </c>
      <c r="O35">
        <f>(I35*21)/100</f>
      </c>
      <c t="s">
        <v>26</v>
      </c>
    </row>
    <row r="36" spans="1:5" ht="25.5">
      <c r="A36" s="35" t="s">
        <v>53</v>
      </c>
      <c r="E36" s="36" t="s">
        <v>473</v>
      </c>
    </row>
    <row r="37" spans="1:5" ht="25.5">
      <c r="A37" s="37" t="s">
        <v>55</v>
      </c>
      <c r="E37" s="38" t="s">
        <v>474</v>
      </c>
    </row>
    <row r="38" spans="1:5" ht="369.75">
      <c r="A38" t="s">
        <v>57</v>
      </c>
      <c r="E38" s="36" t="s">
        <v>149</v>
      </c>
    </row>
    <row r="39" spans="1:16" ht="12.75">
      <c r="A39" s="24" t="s">
        <v>48</v>
      </c>
      <c s="29" t="s">
        <v>87</v>
      </c>
      <c s="29" t="s">
        <v>150</v>
      </c>
      <c s="24" t="s">
        <v>50</v>
      </c>
      <c s="30" t="s">
        <v>151</v>
      </c>
      <c s="31" t="s">
        <v>152</v>
      </c>
      <c s="32">
        <v>490.75</v>
      </c>
      <c s="33">
        <v>0</v>
      </c>
      <c s="34">
        <f>ROUND(ROUND(H39,2)*ROUND(G39,3),2)</f>
      </c>
      <c r="O39">
        <f>(I39*21)/100</f>
      </c>
      <c t="s">
        <v>26</v>
      </c>
    </row>
    <row r="40" spans="1:5" ht="12.75">
      <c r="A40" s="35" t="s">
        <v>53</v>
      </c>
      <c r="E40" s="36" t="s">
        <v>475</v>
      </c>
    </row>
    <row r="41" spans="1:5" ht="12.75">
      <c r="A41" s="37" t="s">
        <v>55</v>
      </c>
      <c r="E41" s="38" t="s">
        <v>476</v>
      </c>
    </row>
    <row r="42" spans="1:5" ht="25.5">
      <c r="A42" t="s">
        <v>57</v>
      </c>
      <c r="E42" s="36" t="s">
        <v>155</v>
      </c>
    </row>
    <row r="43" spans="1:16" ht="12.75">
      <c r="A43" s="24" t="s">
        <v>48</v>
      </c>
      <c s="29" t="s">
        <v>90</v>
      </c>
      <c s="29" t="s">
        <v>156</v>
      </c>
      <c s="24" t="s">
        <v>50</v>
      </c>
      <c s="30" t="s">
        <v>157</v>
      </c>
      <c s="31" t="s">
        <v>112</v>
      </c>
      <c s="32">
        <v>58.513</v>
      </c>
      <c s="33">
        <v>0</v>
      </c>
      <c s="34">
        <f>ROUND(ROUND(H43,2)*ROUND(G43,3),2)</f>
      </c>
      <c r="O43">
        <f>(I43*21)/100</f>
      </c>
      <c t="s">
        <v>26</v>
      </c>
    </row>
    <row r="44" spans="1:5" ht="25.5">
      <c r="A44" s="35" t="s">
        <v>53</v>
      </c>
      <c r="E44" s="36" t="s">
        <v>473</v>
      </c>
    </row>
    <row r="45" spans="1:5" ht="51">
      <c r="A45" s="37" t="s">
        <v>55</v>
      </c>
      <c r="E45" s="38" t="s">
        <v>477</v>
      </c>
    </row>
    <row r="46" spans="1:5" ht="369.75">
      <c r="A46" t="s">
        <v>57</v>
      </c>
      <c r="E46" s="36" t="s">
        <v>149</v>
      </c>
    </row>
    <row r="47" spans="1:16" ht="12.75">
      <c r="A47" s="24" t="s">
        <v>48</v>
      </c>
      <c s="29" t="s">
        <v>43</v>
      </c>
      <c s="29" t="s">
        <v>161</v>
      </c>
      <c s="24" t="s">
        <v>50</v>
      </c>
      <c s="30" t="s">
        <v>162</v>
      </c>
      <c s="31" t="s">
        <v>152</v>
      </c>
      <c s="32">
        <v>760.669</v>
      </c>
      <c s="33">
        <v>0</v>
      </c>
      <c s="34">
        <f>ROUND(ROUND(H47,2)*ROUND(G47,3),2)</f>
      </c>
      <c r="O47">
        <f>(I47*21)/100</f>
      </c>
      <c t="s">
        <v>26</v>
      </c>
    </row>
    <row r="48" spans="1:5" ht="12.75">
      <c r="A48" s="35" t="s">
        <v>53</v>
      </c>
      <c r="E48" s="36" t="s">
        <v>478</v>
      </c>
    </row>
    <row r="49" spans="1:5" ht="12.75">
      <c r="A49" s="37" t="s">
        <v>55</v>
      </c>
      <c r="E49" s="38" t="s">
        <v>479</v>
      </c>
    </row>
    <row r="50" spans="1:5" ht="25.5">
      <c r="A50" t="s">
        <v>57</v>
      </c>
      <c r="E50" s="36" t="s">
        <v>155</v>
      </c>
    </row>
    <row r="51" spans="1:16" ht="12.75">
      <c r="A51" s="24" t="s">
        <v>48</v>
      </c>
      <c s="29" t="s">
        <v>45</v>
      </c>
      <c s="29" t="s">
        <v>166</v>
      </c>
      <c s="24" t="s">
        <v>50</v>
      </c>
      <c s="30" t="s">
        <v>167</v>
      </c>
      <c s="31" t="s">
        <v>112</v>
      </c>
      <c s="32">
        <v>96.263</v>
      </c>
      <c s="33">
        <v>0</v>
      </c>
      <c s="34">
        <f>ROUND(ROUND(H51,2)*ROUND(G51,3),2)</f>
      </c>
      <c r="O51">
        <f>(I51*21)/100</f>
      </c>
      <c t="s">
        <v>26</v>
      </c>
    </row>
    <row r="52" spans="1:5" ht="12.75">
      <c r="A52" s="35" t="s">
        <v>53</v>
      </c>
      <c r="E52" s="36" t="s">
        <v>168</v>
      </c>
    </row>
    <row r="53" spans="1:5" ht="12.75">
      <c r="A53" s="37" t="s">
        <v>55</v>
      </c>
      <c r="E53" s="38" t="s">
        <v>480</v>
      </c>
    </row>
    <row r="54" spans="1:5" ht="191.25">
      <c r="A54" t="s">
        <v>57</v>
      </c>
      <c r="E54" s="36" t="s">
        <v>170</v>
      </c>
    </row>
    <row r="55" spans="1:16" ht="12.75">
      <c r="A55" s="24" t="s">
        <v>48</v>
      </c>
      <c s="29" t="s">
        <v>160</v>
      </c>
      <c s="29" t="s">
        <v>172</v>
      </c>
      <c s="24" t="s">
        <v>50</v>
      </c>
      <c s="30" t="s">
        <v>173</v>
      </c>
      <c s="31" t="s">
        <v>112</v>
      </c>
      <c s="32">
        <v>7.55</v>
      </c>
      <c s="33">
        <v>0</v>
      </c>
      <c s="34">
        <f>ROUND(ROUND(H55,2)*ROUND(G55,3),2)</f>
      </c>
      <c r="O55">
        <f>(I55*21)/100</f>
      </c>
      <c t="s">
        <v>26</v>
      </c>
    </row>
    <row r="56" spans="1:5" ht="38.25">
      <c r="A56" s="35" t="s">
        <v>53</v>
      </c>
      <c r="E56" s="36" t="s">
        <v>481</v>
      </c>
    </row>
    <row r="57" spans="1:5" ht="25.5">
      <c r="A57" s="37" t="s">
        <v>55</v>
      </c>
      <c r="E57" s="38" t="s">
        <v>482</v>
      </c>
    </row>
    <row r="58" spans="1:5" ht="242.25">
      <c r="A58" t="s">
        <v>57</v>
      </c>
      <c r="E58" s="36" t="s">
        <v>483</v>
      </c>
    </row>
    <row r="59" spans="1:16" ht="12.75">
      <c r="A59" s="24" t="s">
        <v>48</v>
      </c>
      <c s="29" t="s">
        <v>165</v>
      </c>
      <c s="29" t="s">
        <v>178</v>
      </c>
      <c s="24" t="s">
        <v>50</v>
      </c>
      <c s="30" t="s">
        <v>179</v>
      </c>
      <c s="31" t="s">
        <v>180</v>
      </c>
      <c s="32">
        <v>117.025</v>
      </c>
      <c s="33">
        <v>0</v>
      </c>
      <c s="34">
        <f>ROUND(ROUND(H59,2)*ROUND(G59,3),2)</f>
      </c>
      <c r="O59">
        <f>(I59*21)/100</f>
      </c>
      <c t="s">
        <v>26</v>
      </c>
    </row>
    <row r="60" spans="1:5" ht="25.5">
      <c r="A60" s="35" t="s">
        <v>53</v>
      </c>
      <c r="E60" s="36" t="s">
        <v>473</v>
      </c>
    </row>
    <row r="61" spans="1:5" ht="51">
      <c r="A61" s="37" t="s">
        <v>55</v>
      </c>
      <c r="E61" s="38" t="s">
        <v>484</v>
      </c>
    </row>
    <row r="62" spans="1:5" ht="25.5">
      <c r="A62" t="s">
        <v>57</v>
      </c>
      <c r="E62" s="36" t="s">
        <v>182</v>
      </c>
    </row>
    <row r="63" spans="1:18" ht="12.75" customHeight="1">
      <c r="A63" s="6" t="s">
        <v>46</v>
      </c>
      <c s="6"/>
      <c s="41" t="s">
        <v>26</v>
      </c>
      <c s="6"/>
      <c s="27" t="s">
        <v>183</v>
      </c>
      <c s="6"/>
      <c s="6"/>
      <c s="6"/>
      <c s="42">
        <f>0+Q63</f>
      </c>
      <c r="O63">
        <f>0+R63</f>
      </c>
      <c r="Q63">
        <f>0+I64</f>
      </c>
      <c>
        <f>0+O64</f>
      </c>
    </row>
    <row r="64" spans="1:16" ht="12.75">
      <c r="A64" s="24" t="s">
        <v>48</v>
      </c>
      <c s="29" t="s">
        <v>32</v>
      </c>
      <c s="29" t="s">
        <v>184</v>
      </c>
      <c s="24" t="s">
        <v>50</v>
      </c>
      <c s="30" t="s">
        <v>185</v>
      </c>
      <c s="31" t="s">
        <v>112</v>
      </c>
      <c s="32">
        <v>58.513</v>
      </c>
      <c s="33">
        <v>0</v>
      </c>
      <c s="34">
        <f>ROUND(ROUND(H64,2)*ROUND(G64,3),2)</f>
      </c>
      <c r="O64">
        <f>(I64*21)/100</f>
      </c>
      <c t="s">
        <v>26</v>
      </c>
    </row>
    <row r="65" spans="1:5" ht="51">
      <c r="A65" s="35" t="s">
        <v>53</v>
      </c>
      <c r="E65" s="36" t="s">
        <v>485</v>
      </c>
    </row>
    <row r="66" spans="1:5" ht="51">
      <c r="A66" s="37" t="s">
        <v>55</v>
      </c>
      <c r="E66" s="38" t="s">
        <v>477</v>
      </c>
    </row>
    <row r="67" spans="1:5" ht="38.25">
      <c r="A67" t="s">
        <v>57</v>
      </c>
      <c r="E67" s="36" t="s">
        <v>187</v>
      </c>
    </row>
    <row r="68" spans="1:18" ht="12.75" customHeight="1">
      <c r="A68" s="6" t="s">
        <v>46</v>
      </c>
      <c s="6"/>
      <c s="41" t="s">
        <v>38</v>
      </c>
      <c s="6"/>
      <c s="27" t="s">
        <v>193</v>
      </c>
      <c s="6"/>
      <c s="6"/>
      <c s="6"/>
      <c s="42">
        <f>0+Q68</f>
      </c>
      <c r="O68">
        <f>0+R68</f>
      </c>
      <c r="Q68">
        <f>0+I69+I73+I77+I81+I85+I89+I93+I97+I101+I105+I109+I113</f>
      </c>
      <c>
        <f>0+O69+O73+O77+O81+O85+O89+O93+O97+O101+O105+O109+O113</f>
      </c>
    </row>
    <row r="69" spans="1:16" ht="12.75">
      <c r="A69" s="24" t="s">
        <v>48</v>
      </c>
      <c s="29" t="s">
        <v>32</v>
      </c>
      <c s="29" t="s">
        <v>199</v>
      </c>
      <c s="24" t="s">
        <v>50</v>
      </c>
      <c s="30" t="s">
        <v>200</v>
      </c>
      <c s="31" t="s">
        <v>180</v>
      </c>
      <c s="32">
        <v>117.025</v>
      </c>
      <c s="33">
        <v>0</v>
      </c>
      <c s="34">
        <f>ROUND(ROUND(H69,2)*ROUND(G69,3),2)</f>
      </c>
      <c r="O69">
        <f>(I69*21)/100</f>
      </c>
      <c t="s">
        <v>26</v>
      </c>
    </row>
    <row r="70" spans="1:5" ht="25.5">
      <c r="A70" s="35" t="s">
        <v>53</v>
      </c>
      <c r="E70" s="36" t="s">
        <v>473</v>
      </c>
    </row>
    <row r="71" spans="1:5" ht="51">
      <c r="A71" s="37" t="s">
        <v>55</v>
      </c>
      <c r="E71" s="38" t="s">
        <v>486</v>
      </c>
    </row>
    <row r="72" spans="1:5" ht="51">
      <c r="A72" t="s">
        <v>57</v>
      </c>
      <c r="E72" s="36" t="s">
        <v>198</v>
      </c>
    </row>
    <row r="73" spans="1:16" ht="12.75">
      <c r="A73" s="24" t="s">
        <v>48</v>
      </c>
      <c s="29" t="s">
        <v>26</v>
      </c>
      <c s="29" t="s">
        <v>203</v>
      </c>
      <c s="24" t="s">
        <v>50</v>
      </c>
      <c s="30" t="s">
        <v>204</v>
      </c>
      <c s="31" t="s">
        <v>180</v>
      </c>
      <c s="32">
        <v>90.6</v>
      </c>
      <c s="33">
        <v>0</v>
      </c>
      <c s="34">
        <f>ROUND(ROUND(H73,2)*ROUND(G73,3),2)</f>
      </c>
      <c r="O73">
        <f>(I73*21)/100</f>
      </c>
      <c t="s">
        <v>26</v>
      </c>
    </row>
    <row r="74" spans="1:5" ht="76.5">
      <c r="A74" s="35" t="s">
        <v>53</v>
      </c>
      <c r="E74" s="36" t="s">
        <v>487</v>
      </c>
    </row>
    <row r="75" spans="1:5" ht="76.5">
      <c r="A75" s="37" t="s">
        <v>55</v>
      </c>
      <c r="E75" s="38" t="s">
        <v>488</v>
      </c>
    </row>
    <row r="76" spans="1:5" ht="102">
      <c r="A76" t="s">
        <v>57</v>
      </c>
      <c r="E76" s="36" t="s">
        <v>207</v>
      </c>
    </row>
    <row r="77" spans="1:16" ht="12.75">
      <c r="A77" s="24" t="s">
        <v>48</v>
      </c>
      <c s="29" t="s">
        <v>25</v>
      </c>
      <c s="29" t="s">
        <v>208</v>
      </c>
      <c s="24" t="s">
        <v>50</v>
      </c>
      <c s="30" t="s">
        <v>209</v>
      </c>
      <c s="31" t="s">
        <v>180</v>
      </c>
      <c s="32">
        <v>467.1</v>
      </c>
      <c s="33">
        <v>0</v>
      </c>
      <c s="34">
        <f>ROUND(ROUND(H77,2)*ROUND(G77,3),2)</f>
      </c>
      <c r="O77">
        <f>(I77*21)/100</f>
      </c>
      <c t="s">
        <v>26</v>
      </c>
    </row>
    <row r="78" spans="1:5" ht="76.5">
      <c r="A78" s="35" t="s">
        <v>53</v>
      </c>
      <c r="E78" s="36" t="s">
        <v>489</v>
      </c>
    </row>
    <row r="79" spans="1:5" ht="38.25">
      <c r="A79" s="37" t="s">
        <v>55</v>
      </c>
      <c r="E79" s="38" t="s">
        <v>490</v>
      </c>
    </row>
    <row r="80" spans="1:5" ht="76.5">
      <c r="A80" t="s">
        <v>57</v>
      </c>
      <c r="E80" s="36" t="s">
        <v>212</v>
      </c>
    </row>
    <row r="81" spans="1:16" ht="12.75">
      <c r="A81" s="24" t="s">
        <v>48</v>
      </c>
      <c s="29" t="s">
        <v>36</v>
      </c>
      <c s="29" t="s">
        <v>213</v>
      </c>
      <c s="24" t="s">
        <v>50</v>
      </c>
      <c s="30" t="s">
        <v>491</v>
      </c>
      <c s="31" t="s">
        <v>180</v>
      </c>
      <c s="32">
        <v>48.75</v>
      </c>
      <c s="33">
        <v>0</v>
      </c>
      <c s="34">
        <f>ROUND(ROUND(H81,2)*ROUND(G81,3),2)</f>
      </c>
      <c r="O81">
        <f>(I81*21)/100</f>
      </c>
      <c t="s">
        <v>26</v>
      </c>
    </row>
    <row r="82" spans="1:5" ht="51">
      <c r="A82" s="35" t="s">
        <v>53</v>
      </c>
      <c r="E82" s="36" t="s">
        <v>492</v>
      </c>
    </row>
    <row r="83" spans="1:5" ht="25.5">
      <c r="A83" s="37" t="s">
        <v>55</v>
      </c>
      <c r="E83" s="38" t="s">
        <v>493</v>
      </c>
    </row>
    <row r="84" spans="1:5" ht="102">
      <c r="A84" t="s">
        <v>57</v>
      </c>
      <c r="E84" s="36" t="s">
        <v>207</v>
      </c>
    </row>
    <row r="85" spans="1:16" ht="12.75">
      <c r="A85" s="24" t="s">
        <v>48</v>
      </c>
      <c s="29" t="s">
        <v>38</v>
      </c>
      <c s="29" t="s">
        <v>217</v>
      </c>
      <c s="24" t="s">
        <v>50</v>
      </c>
      <c s="30" t="s">
        <v>218</v>
      </c>
      <c s="31" t="s">
        <v>180</v>
      </c>
      <c s="32">
        <v>423</v>
      </c>
      <c s="33">
        <v>0</v>
      </c>
      <c s="34">
        <f>ROUND(ROUND(H85,2)*ROUND(G85,3),2)</f>
      </c>
      <c r="O85">
        <f>(I85*21)/100</f>
      </c>
      <c t="s">
        <v>26</v>
      </c>
    </row>
    <row r="86" spans="1:5" ht="38.25">
      <c r="A86" s="35" t="s">
        <v>53</v>
      </c>
      <c r="E86" s="36" t="s">
        <v>494</v>
      </c>
    </row>
    <row r="87" spans="1:5" ht="25.5">
      <c r="A87" s="37" t="s">
        <v>55</v>
      </c>
      <c r="E87" s="38" t="s">
        <v>495</v>
      </c>
    </row>
    <row r="88" spans="1:5" ht="51">
      <c r="A88" t="s">
        <v>57</v>
      </c>
      <c r="E88" s="36" t="s">
        <v>221</v>
      </c>
    </row>
    <row r="89" spans="1:16" ht="12.75">
      <c r="A89" s="24" t="s">
        <v>48</v>
      </c>
      <c s="29" t="s">
        <v>40</v>
      </c>
      <c s="29" t="s">
        <v>222</v>
      </c>
      <c s="24" t="s">
        <v>50</v>
      </c>
      <c s="30" t="s">
        <v>223</v>
      </c>
      <c s="31" t="s">
        <v>180</v>
      </c>
      <c s="32">
        <v>438.1</v>
      </c>
      <c s="33">
        <v>0</v>
      </c>
      <c s="34">
        <f>ROUND(ROUND(H89,2)*ROUND(G89,3),2)</f>
      </c>
      <c r="O89">
        <f>(I89*21)/100</f>
      </c>
      <c t="s">
        <v>26</v>
      </c>
    </row>
    <row r="90" spans="1:5" ht="63.75">
      <c r="A90" s="35" t="s">
        <v>53</v>
      </c>
      <c r="E90" s="36" t="s">
        <v>224</v>
      </c>
    </row>
    <row r="91" spans="1:5" ht="38.25">
      <c r="A91" s="37" t="s">
        <v>55</v>
      </c>
      <c r="E91" s="38" t="s">
        <v>496</v>
      </c>
    </row>
    <row r="92" spans="1:5" ht="51">
      <c r="A92" t="s">
        <v>57</v>
      </c>
      <c r="E92" s="36" t="s">
        <v>221</v>
      </c>
    </row>
    <row r="93" spans="1:16" ht="12.75">
      <c r="A93" s="24" t="s">
        <v>48</v>
      </c>
      <c s="29" t="s">
        <v>87</v>
      </c>
      <c s="29" t="s">
        <v>225</v>
      </c>
      <c s="24" t="s">
        <v>50</v>
      </c>
      <c s="30" t="s">
        <v>226</v>
      </c>
      <c s="31" t="s">
        <v>180</v>
      </c>
      <c s="32">
        <v>423</v>
      </c>
      <c s="33">
        <v>0</v>
      </c>
      <c s="34">
        <f>ROUND(ROUND(H93,2)*ROUND(G93,3),2)</f>
      </c>
      <c r="O93">
        <f>(I93*21)/100</f>
      </c>
      <c t="s">
        <v>26</v>
      </c>
    </row>
    <row r="94" spans="1:5" ht="38.25">
      <c r="A94" s="35" t="s">
        <v>53</v>
      </c>
      <c r="E94" s="36" t="s">
        <v>497</v>
      </c>
    </row>
    <row r="95" spans="1:5" ht="25.5">
      <c r="A95" s="37" t="s">
        <v>55</v>
      </c>
      <c r="E95" s="38" t="s">
        <v>498</v>
      </c>
    </row>
    <row r="96" spans="1:5" ht="140.25">
      <c r="A96" t="s">
        <v>57</v>
      </c>
      <c r="E96" s="36" t="s">
        <v>228</v>
      </c>
    </row>
    <row r="97" spans="1:16" ht="12.75">
      <c r="A97" s="24" t="s">
        <v>48</v>
      </c>
      <c s="29" t="s">
        <v>90</v>
      </c>
      <c s="29" t="s">
        <v>229</v>
      </c>
      <c s="24" t="s">
        <v>50</v>
      </c>
      <c s="30" t="s">
        <v>230</v>
      </c>
      <c s="31" t="s">
        <v>180</v>
      </c>
      <c s="32">
        <v>438.1</v>
      </c>
      <c s="33">
        <v>0</v>
      </c>
      <c s="34">
        <f>ROUND(ROUND(H97,2)*ROUND(G97,3),2)</f>
      </c>
      <c r="O97">
        <f>(I97*21)/100</f>
      </c>
      <c t="s">
        <v>26</v>
      </c>
    </row>
    <row r="98" spans="1:5" ht="25.5">
      <c r="A98" s="35" t="s">
        <v>53</v>
      </c>
      <c r="E98" s="36" t="s">
        <v>147</v>
      </c>
    </row>
    <row r="99" spans="1:5" ht="38.25">
      <c r="A99" s="37" t="s">
        <v>55</v>
      </c>
      <c r="E99" s="38" t="s">
        <v>496</v>
      </c>
    </row>
    <row r="100" spans="1:5" ht="140.25">
      <c r="A100" t="s">
        <v>57</v>
      </c>
      <c r="E100" s="36" t="s">
        <v>228</v>
      </c>
    </row>
    <row r="101" spans="1:16" ht="12.75">
      <c r="A101" s="24" t="s">
        <v>48</v>
      </c>
      <c s="29" t="s">
        <v>43</v>
      </c>
      <c s="29" t="s">
        <v>231</v>
      </c>
      <c s="24" t="s">
        <v>50</v>
      </c>
      <c s="30" t="s">
        <v>232</v>
      </c>
      <c s="31" t="s">
        <v>180</v>
      </c>
      <c s="32">
        <v>438.1</v>
      </c>
      <c s="33">
        <v>0</v>
      </c>
      <c s="34">
        <f>ROUND(ROUND(H101,2)*ROUND(G101,3),2)</f>
      </c>
      <c r="O101">
        <f>(I101*21)/100</f>
      </c>
      <c t="s">
        <v>26</v>
      </c>
    </row>
    <row r="102" spans="1:5" ht="12.75">
      <c r="A102" s="35" t="s">
        <v>53</v>
      </c>
      <c r="E102" s="36" t="s">
        <v>233</v>
      </c>
    </row>
    <row r="103" spans="1:5" ht="38.25">
      <c r="A103" s="37" t="s">
        <v>55</v>
      </c>
      <c r="E103" s="38" t="s">
        <v>496</v>
      </c>
    </row>
    <row r="104" spans="1:5" ht="25.5">
      <c r="A104" t="s">
        <v>57</v>
      </c>
      <c r="E104" s="36" t="s">
        <v>234</v>
      </c>
    </row>
    <row r="105" spans="1:16" ht="12.75">
      <c r="A105" s="24" t="s">
        <v>48</v>
      </c>
      <c s="29" t="s">
        <v>45</v>
      </c>
      <c s="29" t="s">
        <v>499</v>
      </c>
      <c s="24" t="s">
        <v>50</v>
      </c>
      <c s="30" t="s">
        <v>500</v>
      </c>
      <c s="31" t="s">
        <v>180</v>
      </c>
      <c s="32">
        <v>11</v>
      </c>
      <c s="33">
        <v>0</v>
      </c>
      <c s="34">
        <f>ROUND(ROUND(H105,2)*ROUND(G105,3),2)</f>
      </c>
      <c r="O105">
        <f>(I105*21)/100</f>
      </c>
      <c t="s">
        <v>26</v>
      </c>
    </row>
    <row r="106" spans="1:5" ht="63.75">
      <c r="A106" s="35" t="s">
        <v>53</v>
      </c>
      <c r="E106" s="36" t="s">
        <v>501</v>
      </c>
    </row>
    <row r="107" spans="1:5" ht="25.5">
      <c r="A107" s="37" t="s">
        <v>55</v>
      </c>
      <c r="E107" s="38" t="s">
        <v>502</v>
      </c>
    </row>
    <row r="108" spans="1:5" ht="153">
      <c r="A108" t="s">
        <v>57</v>
      </c>
      <c r="E108" s="36" t="s">
        <v>503</v>
      </c>
    </row>
    <row r="109" spans="1:16" ht="12.75">
      <c r="A109" s="24" t="s">
        <v>48</v>
      </c>
      <c s="29" t="s">
        <v>160</v>
      </c>
      <c s="29" t="s">
        <v>504</v>
      </c>
      <c s="24" t="s">
        <v>50</v>
      </c>
      <c s="30" t="s">
        <v>505</v>
      </c>
      <c s="31" t="s">
        <v>180</v>
      </c>
      <c s="32">
        <v>18</v>
      </c>
      <c s="33">
        <v>0</v>
      </c>
      <c s="34">
        <f>ROUND(ROUND(H109,2)*ROUND(G109,3),2)</f>
      </c>
      <c r="O109">
        <f>(I109*21)/100</f>
      </c>
      <c t="s">
        <v>26</v>
      </c>
    </row>
    <row r="110" spans="1:5" ht="63.75">
      <c r="A110" s="35" t="s">
        <v>53</v>
      </c>
      <c r="E110" s="36" t="s">
        <v>506</v>
      </c>
    </row>
    <row r="111" spans="1:5" ht="25.5">
      <c r="A111" s="37" t="s">
        <v>55</v>
      </c>
      <c r="E111" s="38" t="s">
        <v>507</v>
      </c>
    </row>
    <row r="112" spans="1:5" ht="153">
      <c r="A112" t="s">
        <v>57</v>
      </c>
      <c r="E112" s="36" t="s">
        <v>503</v>
      </c>
    </row>
    <row r="113" spans="1:16" ht="12.75">
      <c r="A113" s="24" t="s">
        <v>48</v>
      </c>
      <c s="29" t="s">
        <v>165</v>
      </c>
      <c s="29" t="s">
        <v>235</v>
      </c>
      <c s="24" t="s">
        <v>50</v>
      </c>
      <c s="30" t="s">
        <v>236</v>
      </c>
      <c s="31" t="s">
        <v>237</v>
      </c>
      <c s="32">
        <v>8.37</v>
      </c>
      <c s="33">
        <v>0</v>
      </c>
      <c s="34">
        <f>ROUND(ROUND(H113,2)*ROUND(G113,3),2)</f>
      </c>
      <c r="O113">
        <f>(I113*21)/100</f>
      </c>
      <c t="s">
        <v>26</v>
      </c>
    </row>
    <row r="114" spans="1:5" ht="38.25">
      <c r="A114" s="35" t="s">
        <v>53</v>
      </c>
      <c r="E114" s="36" t="s">
        <v>508</v>
      </c>
    </row>
    <row r="115" spans="1:5" ht="25.5">
      <c r="A115" s="37" t="s">
        <v>55</v>
      </c>
      <c r="E115" s="38" t="s">
        <v>509</v>
      </c>
    </row>
    <row r="116" spans="1:5" ht="38.25">
      <c r="A116" t="s">
        <v>57</v>
      </c>
      <c r="E116" s="36" t="s">
        <v>240</v>
      </c>
    </row>
    <row r="117" spans="1:18" ht="12.75" customHeight="1">
      <c r="A117" s="6" t="s">
        <v>46</v>
      </c>
      <c s="6"/>
      <c s="41" t="s">
        <v>43</v>
      </c>
      <c s="6"/>
      <c s="27" t="s">
        <v>241</v>
      </c>
      <c s="6"/>
      <c s="6"/>
      <c s="6"/>
      <c s="42">
        <f>0+Q117</f>
      </c>
      <c r="O117">
        <f>0+R117</f>
      </c>
      <c r="Q117">
        <f>0+I118+I122+I126</f>
      </c>
      <c>
        <f>0+O118+O122+O126</f>
      </c>
    </row>
    <row r="118" spans="1:16" ht="25.5">
      <c r="A118" s="24" t="s">
        <v>48</v>
      </c>
      <c s="29" t="s">
        <v>32</v>
      </c>
      <c s="29" t="s">
        <v>285</v>
      </c>
      <c s="24" t="s">
        <v>50</v>
      </c>
      <c s="30" t="s">
        <v>286</v>
      </c>
      <c s="31" t="s">
        <v>180</v>
      </c>
      <c s="32">
        <v>33.5</v>
      </c>
      <c s="33">
        <v>0</v>
      </c>
      <c s="34">
        <f>ROUND(ROUND(H118,2)*ROUND(G118,3),2)</f>
      </c>
      <c r="O118">
        <f>(I118*21)/100</f>
      </c>
      <c t="s">
        <v>26</v>
      </c>
    </row>
    <row r="119" spans="1:5" ht="12.75">
      <c r="A119" s="35" t="s">
        <v>53</v>
      </c>
      <c r="E119" s="36" t="s">
        <v>287</v>
      </c>
    </row>
    <row r="120" spans="1:5" ht="89.25">
      <c r="A120" s="37" t="s">
        <v>55</v>
      </c>
      <c r="E120" s="38" t="s">
        <v>510</v>
      </c>
    </row>
    <row r="121" spans="1:5" ht="38.25">
      <c r="A121" t="s">
        <v>57</v>
      </c>
      <c r="E121" s="36" t="s">
        <v>289</v>
      </c>
    </row>
    <row r="122" spans="1:16" ht="25.5">
      <c r="A122" s="24" t="s">
        <v>48</v>
      </c>
      <c s="29" t="s">
        <v>26</v>
      </c>
      <c s="29" t="s">
        <v>290</v>
      </c>
      <c s="24" t="s">
        <v>50</v>
      </c>
      <c s="30" t="s">
        <v>291</v>
      </c>
      <c s="31" t="s">
        <v>180</v>
      </c>
      <c s="32">
        <v>33.5</v>
      </c>
      <c s="33">
        <v>0</v>
      </c>
      <c s="34">
        <f>ROUND(ROUND(H122,2)*ROUND(G122,3),2)</f>
      </c>
      <c r="O122">
        <f>(I122*21)/100</f>
      </c>
      <c t="s">
        <v>26</v>
      </c>
    </row>
    <row r="123" spans="1:5" ht="25.5">
      <c r="A123" s="35" t="s">
        <v>53</v>
      </c>
      <c r="E123" s="36" t="s">
        <v>473</v>
      </c>
    </row>
    <row r="124" spans="1:5" ht="89.25">
      <c r="A124" s="37" t="s">
        <v>55</v>
      </c>
      <c r="E124" s="38" t="s">
        <v>510</v>
      </c>
    </row>
    <row r="125" spans="1:5" ht="38.25">
      <c r="A125" t="s">
        <v>57</v>
      </c>
      <c r="E125" s="36" t="s">
        <v>289</v>
      </c>
    </row>
    <row r="126" spans="1:16" ht="12.75">
      <c r="A126" s="24" t="s">
        <v>48</v>
      </c>
      <c s="29" t="s">
        <v>25</v>
      </c>
      <c s="29" t="s">
        <v>299</v>
      </c>
      <c s="24" t="s">
        <v>50</v>
      </c>
      <c s="30" t="s">
        <v>300</v>
      </c>
      <c s="31" t="s">
        <v>237</v>
      </c>
      <c s="32">
        <v>8.37</v>
      </c>
      <c s="33">
        <v>0</v>
      </c>
      <c s="34">
        <f>ROUND(ROUND(H126,2)*ROUND(G126,3),2)</f>
      </c>
      <c r="O126">
        <f>(I126*21)/100</f>
      </c>
      <c t="s">
        <v>26</v>
      </c>
    </row>
    <row r="127" spans="1:5" ht="38.25">
      <c r="A127" s="35" t="s">
        <v>53</v>
      </c>
      <c r="E127" s="36" t="s">
        <v>511</v>
      </c>
    </row>
    <row r="128" spans="1:5" ht="25.5">
      <c r="A128" s="37" t="s">
        <v>55</v>
      </c>
      <c r="E128" s="38" t="s">
        <v>512</v>
      </c>
    </row>
    <row r="129" spans="1:5" ht="25.5">
      <c r="A129" t="s">
        <v>57</v>
      </c>
      <c r="E129" s="36" t="s">
        <v>302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0+O9+O14+O47+O88</f>
      </c>
      <c t="s">
        <v>25</v>
      </c>
    </row>
    <row r="3" spans="1:16" ht="15" customHeight="1">
      <c r="A3" t="s">
        <v>11</v>
      </c>
      <c s="12" t="s">
        <v>13</v>
      </c>
      <c s="13" t="s">
        <v>14</v>
      </c>
      <c s="1"/>
      <c s="14" t="s">
        <v>15</v>
      </c>
      <c s="1"/>
      <c s="9"/>
      <c s="8" t="s">
        <v>303</v>
      </c>
      <c s="39">
        <f>0+I9+I14+I47+I88</f>
      </c>
      <c r="O3" t="s">
        <v>22</v>
      </c>
      <c t="s">
        <v>26</v>
      </c>
    </row>
    <row r="4" spans="1:16" ht="15" customHeight="1">
      <c r="A4" t="s">
        <v>16</v>
      </c>
      <c s="12" t="s">
        <v>17</v>
      </c>
      <c s="13" t="s">
        <v>458</v>
      </c>
      <c s="1"/>
      <c s="14" t="s">
        <v>459</v>
      </c>
      <c s="1"/>
      <c s="1"/>
      <c s="11"/>
      <c s="11"/>
      <c r="O4" t="s">
        <v>23</v>
      </c>
      <c t="s">
        <v>26</v>
      </c>
    </row>
    <row r="5" spans="1:16" ht="12.75" customHeight="1">
      <c r="A5" t="s">
        <v>20</v>
      </c>
      <c s="16" t="s">
        <v>21</v>
      </c>
      <c s="17" t="s">
        <v>303</v>
      </c>
      <c s="6"/>
      <c s="18" t="s">
        <v>513</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f>
      </c>
      <c>
        <f>0+O10</f>
      </c>
    </row>
    <row r="10" spans="1:16" ht="12.75">
      <c r="A10" s="24" t="s">
        <v>48</v>
      </c>
      <c s="29" t="s">
        <v>32</v>
      </c>
      <c s="29" t="s">
        <v>101</v>
      </c>
      <c s="24" t="s">
        <v>50</v>
      </c>
      <c s="30" t="s">
        <v>102</v>
      </c>
      <c s="31" t="s">
        <v>103</v>
      </c>
      <c s="32">
        <v>20.8</v>
      </c>
      <c s="33">
        <v>0</v>
      </c>
      <c s="34">
        <f>ROUND(ROUND(H10,2)*ROUND(G10,3),2)</f>
      </c>
      <c r="O10">
        <f>(I10*21)/100</f>
      </c>
      <c t="s">
        <v>26</v>
      </c>
    </row>
    <row r="11" spans="1:5" ht="12.75">
      <c r="A11" s="35" t="s">
        <v>53</v>
      </c>
      <c r="E11" s="36" t="s">
        <v>514</v>
      </c>
    </row>
    <row r="12" spans="1:5" ht="89.25">
      <c r="A12" s="37" t="s">
        <v>55</v>
      </c>
      <c r="E12" s="38" t="s">
        <v>515</v>
      </c>
    </row>
    <row r="13" spans="1:5" ht="25.5">
      <c r="A13" t="s">
        <v>57</v>
      </c>
      <c r="E13" s="36" t="s">
        <v>106</v>
      </c>
    </row>
    <row r="14" spans="1:18" ht="12.75" customHeight="1">
      <c r="A14" s="6" t="s">
        <v>46</v>
      </c>
      <c s="6"/>
      <c s="41" t="s">
        <v>32</v>
      </c>
      <c s="6"/>
      <c s="27" t="s">
        <v>109</v>
      </c>
      <c s="6"/>
      <c s="6"/>
      <c s="6"/>
      <c s="42">
        <f>0+Q14</f>
      </c>
      <c r="O14">
        <f>0+R14</f>
      </c>
      <c r="Q14">
        <f>0+I15+I19+I23+I27+I31+I35+I39+I43</f>
      </c>
      <c>
        <f>0+O15+O19+O23+O27+O31+O35+O39+O43</f>
      </c>
    </row>
    <row r="15" spans="1:16" ht="25.5">
      <c r="A15" s="24" t="s">
        <v>48</v>
      </c>
      <c s="29" t="s">
        <v>32</v>
      </c>
      <c s="29" t="s">
        <v>110</v>
      </c>
      <c s="24" t="s">
        <v>50</v>
      </c>
      <c s="30" t="s">
        <v>111</v>
      </c>
      <c s="31" t="s">
        <v>112</v>
      </c>
      <c s="32">
        <v>4.4</v>
      </c>
      <c s="33">
        <v>0</v>
      </c>
      <c s="34">
        <f>ROUND(ROUND(H15,2)*ROUND(G15,3),2)</f>
      </c>
      <c r="O15">
        <f>(I15*21)/100</f>
      </c>
      <c t="s">
        <v>26</v>
      </c>
    </row>
    <row r="16" spans="1:5" ht="25.5">
      <c r="A16" s="35" t="s">
        <v>53</v>
      </c>
      <c r="E16" s="36" t="s">
        <v>147</v>
      </c>
    </row>
    <row r="17" spans="1:5" ht="89.25">
      <c r="A17" s="37" t="s">
        <v>55</v>
      </c>
      <c r="E17" s="38" t="s">
        <v>516</v>
      </c>
    </row>
    <row r="18" spans="1:5" ht="63.75">
      <c r="A18" t="s">
        <v>57</v>
      </c>
      <c r="E18" s="36" t="s">
        <v>115</v>
      </c>
    </row>
    <row r="19" spans="1:16" ht="25.5">
      <c r="A19" s="24" t="s">
        <v>48</v>
      </c>
      <c s="29" t="s">
        <v>26</v>
      </c>
      <c s="29" t="s">
        <v>116</v>
      </c>
      <c s="24" t="s">
        <v>50</v>
      </c>
      <c s="30" t="s">
        <v>117</v>
      </c>
      <c s="31" t="s">
        <v>118</v>
      </c>
      <c s="32">
        <v>100.32</v>
      </c>
      <c s="33">
        <v>0</v>
      </c>
      <c s="34">
        <f>ROUND(ROUND(H19,2)*ROUND(G19,3),2)</f>
      </c>
      <c r="O19">
        <f>(I19*21)/100</f>
      </c>
      <c t="s">
        <v>26</v>
      </c>
    </row>
    <row r="20" spans="1:5" ht="12.75">
      <c r="A20" s="35" t="s">
        <v>53</v>
      </c>
      <c r="E20" s="36" t="s">
        <v>119</v>
      </c>
    </row>
    <row r="21" spans="1:5" ht="12.75">
      <c r="A21" s="37" t="s">
        <v>55</v>
      </c>
      <c r="E21" s="38" t="s">
        <v>517</v>
      </c>
    </row>
    <row r="22" spans="1:5" ht="25.5">
      <c r="A22" t="s">
        <v>57</v>
      </c>
      <c r="E22" s="36" t="s">
        <v>121</v>
      </c>
    </row>
    <row r="23" spans="1:16" ht="12.75">
      <c r="A23" s="24" t="s">
        <v>48</v>
      </c>
      <c s="29" t="s">
        <v>25</v>
      </c>
      <c s="29" t="s">
        <v>130</v>
      </c>
      <c s="24" t="s">
        <v>50</v>
      </c>
      <c s="30" t="s">
        <v>131</v>
      </c>
      <c s="31" t="s">
        <v>112</v>
      </c>
      <c s="32">
        <v>5.2</v>
      </c>
      <c s="33">
        <v>0</v>
      </c>
      <c s="34">
        <f>ROUND(ROUND(H23,2)*ROUND(G23,3),2)</f>
      </c>
      <c r="O23">
        <f>(I23*21)/100</f>
      </c>
      <c t="s">
        <v>26</v>
      </c>
    </row>
    <row r="24" spans="1:5" ht="51">
      <c r="A24" s="35" t="s">
        <v>53</v>
      </c>
      <c r="E24" s="36" t="s">
        <v>518</v>
      </c>
    </row>
    <row r="25" spans="1:5" ht="12.75">
      <c r="A25" s="37" t="s">
        <v>55</v>
      </c>
      <c r="E25" s="38" t="s">
        <v>519</v>
      </c>
    </row>
    <row r="26" spans="1:5" ht="25.5">
      <c r="A26" t="s">
        <v>57</v>
      </c>
      <c r="E26" s="36" t="s">
        <v>139</v>
      </c>
    </row>
    <row r="27" spans="1:16" ht="12.75">
      <c r="A27" s="24" t="s">
        <v>48</v>
      </c>
      <c s="29" t="s">
        <v>36</v>
      </c>
      <c s="29" t="s">
        <v>135</v>
      </c>
      <c s="24" t="s">
        <v>50</v>
      </c>
      <c s="30" t="s">
        <v>136</v>
      </c>
      <c s="31" t="s">
        <v>112</v>
      </c>
      <c s="32">
        <v>17.12</v>
      </c>
      <c s="33">
        <v>0</v>
      </c>
      <c s="34">
        <f>ROUND(ROUND(H27,2)*ROUND(G27,3),2)</f>
      </c>
      <c r="O27">
        <f>(I27*21)/100</f>
      </c>
      <c t="s">
        <v>26</v>
      </c>
    </row>
    <row r="28" spans="1:5" ht="51">
      <c r="A28" s="35" t="s">
        <v>53</v>
      </c>
      <c r="E28" s="36" t="s">
        <v>137</v>
      </c>
    </row>
    <row r="29" spans="1:5" ht="216.75">
      <c r="A29" s="37" t="s">
        <v>55</v>
      </c>
      <c r="E29" s="38" t="s">
        <v>520</v>
      </c>
    </row>
    <row r="30" spans="1:5" ht="25.5">
      <c r="A30" t="s">
        <v>57</v>
      </c>
      <c r="E30" s="36" t="s">
        <v>139</v>
      </c>
    </row>
    <row r="31" spans="1:16" ht="12.75">
      <c r="A31" s="24" t="s">
        <v>48</v>
      </c>
      <c s="29" t="s">
        <v>38</v>
      </c>
      <c s="29" t="s">
        <v>145</v>
      </c>
      <c s="24" t="s">
        <v>50</v>
      </c>
      <c s="30" t="s">
        <v>146</v>
      </c>
      <c s="31" t="s">
        <v>112</v>
      </c>
      <c s="32">
        <v>6</v>
      </c>
      <c s="33">
        <v>0</v>
      </c>
      <c s="34">
        <f>ROUND(ROUND(H31,2)*ROUND(G31,3),2)</f>
      </c>
      <c r="O31">
        <f>(I31*21)/100</f>
      </c>
      <c t="s">
        <v>26</v>
      </c>
    </row>
    <row r="32" spans="1:5" ht="25.5">
      <c r="A32" s="35" t="s">
        <v>53</v>
      </c>
      <c r="E32" s="36" t="s">
        <v>147</v>
      </c>
    </row>
    <row r="33" spans="1:5" ht="25.5">
      <c r="A33" s="37" t="s">
        <v>55</v>
      </c>
      <c r="E33" s="38" t="s">
        <v>521</v>
      </c>
    </row>
    <row r="34" spans="1:5" ht="369.75">
      <c r="A34" t="s">
        <v>57</v>
      </c>
      <c r="E34" s="36" t="s">
        <v>149</v>
      </c>
    </row>
    <row r="35" spans="1:16" ht="12.75">
      <c r="A35" s="24" t="s">
        <v>48</v>
      </c>
      <c s="29" t="s">
        <v>40</v>
      </c>
      <c s="29" t="s">
        <v>522</v>
      </c>
      <c s="24" t="s">
        <v>50</v>
      </c>
      <c s="30" t="s">
        <v>321</v>
      </c>
      <c s="31" t="s">
        <v>112</v>
      </c>
      <c s="32">
        <v>72</v>
      </c>
      <c s="33">
        <v>0</v>
      </c>
      <c s="34">
        <f>ROUND(ROUND(H35,2)*ROUND(G35,3),2)</f>
      </c>
      <c r="O35">
        <f>(I35*21)/100</f>
      </c>
      <c t="s">
        <v>26</v>
      </c>
    </row>
    <row r="36" spans="1:5" ht="12.75">
      <c r="A36" s="35" t="s">
        <v>53</v>
      </c>
      <c r="E36" s="36" t="s">
        <v>523</v>
      </c>
    </row>
    <row r="37" spans="1:5" ht="12.75">
      <c r="A37" s="37" t="s">
        <v>55</v>
      </c>
      <c r="E37" s="38" t="s">
        <v>524</v>
      </c>
    </row>
    <row r="38" spans="1:5" ht="25.5">
      <c r="A38" t="s">
        <v>57</v>
      </c>
      <c r="E38" s="36" t="s">
        <v>324</v>
      </c>
    </row>
    <row r="39" spans="1:16" ht="12.75">
      <c r="A39" s="24" t="s">
        <v>48</v>
      </c>
      <c s="29" t="s">
        <v>87</v>
      </c>
      <c s="29" t="s">
        <v>166</v>
      </c>
      <c s="24" t="s">
        <v>50</v>
      </c>
      <c s="30" t="s">
        <v>167</v>
      </c>
      <c s="31" t="s">
        <v>112</v>
      </c>
      <c s="32">
        <v>6</v>
      </c>
      <c s="33">
        <v>0</v>
      </c>
      <c s="34">
        <f>ROUND(ROUND(H39,2)*ROUND(G39,3),2)</f>
      </c>
      <c r="O39">
        <f>(I39*21)/100</f>
      </c>
      <c t="s">
        <v>26</v>
      </c>
    </row>
    <row r="40" spans="1:5" ht="12.75">
      <c r="A40" s="35" t="s">
        <v>53</v>
      </c>
      <c r="E40" s="36" t="s">
        <v>525</v>
      </c>
    </row>
    <row r="41" spans="1:5" ht="12.75">
      <c r="A41" s="37" t="s">
        <v>55</v>
      </c>
      <c r="E41" s="38" t="s">
        <v>526</v>
      </c>
    </row>
    <row r="42" spans="1:5" ht="191.25">
      <c r="A42" t="s">
        <v>57</v>
      </c>
      <c r="E42" s="36" t="s">
        <v>170</v>
      </c>
    </row>
    <row r="43" spans="1:16" ht="12.75">
      <c r="A43" s="24" t="s">
        <v>48</v>
      </c>
      <c s="29" t="s">
        <v>90</v>
      </c>
      <c s="29" t="s">
        <v>178</v>
      </c>
      <c s="24" t="s">
        <v>50</v>
      </c>
      <c s="30" t="s">
        <v>179</v>
      </c>
      <c s="31" t="s">
        <v>180</v>
      </c>
      <c s="32">
        <v>32</v>
      </c>
      <c s="33">
        <v>0</v>
      </c>
      <c s="34">
        <f>ROUND(ROUND(H43,2)*ROUND(G43,3),2)</f>
      </c>
      <c r="O43">
        <f>(I43*21)/100</f>
      </c>
      <c t="s">
        <v>26</v>
      </c>
    </row>
    <row r="44" spans="1:5" ht="25.5">
      <c r="A44" s="35" t="s">
        <v>53</v>
      </c>
      <c r="E44" s="36" t="s">
        <v>147</v>
      </c>
    </row>
    <row r="45" spans="1:5" ht="89.25">
      <c r="A45" s="37" t="s">
        <v>55</v>
      </c>
      <c r="E45" s="38" t="s">
        <v>527</v>
      </c>
    </row>
    <row r="46" spans="1:5" ht="25.5">
      <c r="A46" t="s">
        <v>57</v>
      </c>
      <c r="E46" s="36" t="s">
        <v>182</v>
      </c>
    </row>
    <row r="47" spans="1:18" ht="12.75" customHeight="1">
      <c r="A47" s="6" t="s">
        <v>46</v>
      </c>
      <c s="6"/>
      <c s="41" t="s">
        <v>38</v>
      </c>
      <c s="6"/>
      <c s="27" t="s">
        <v>193</v>
      </c>
      <c s="6"/>
      <c s="6"/>
      <c s="6"/>
      <c s="42">
        <f>0+Q47</f>
      </c>
      <c r="O47">
        <f>0+R47</f>
      </c>
      <c r="Q47">
        <f>0+I48+I52+I56+I60+I64+I68+I72+I76+I80+I84</f>
      </c>
      <c>
        <f>0+O48+O52+O56+O60+O64+O68+O72+O76+O80+O84</f>
      </c>
    </row>
    <row r="48" spans="1:16" ht="12.75">
      <c r="A48" s="24" t="s">
        <v>48</v>
      </c>
      <c s="29" t="s">
        <v>32</v>
      </c>
      <c s="29" t="s">
        <v>528</v>
      </c>
      <c s="24" t="s">
        <v>50</v>
      </c>
      <c s="30" t="s">
        <v>529</v>
      </c>
      <c s="31" t="s">
        <v>180</v>
      </c>
      <c s="32">
        <v>12</v>
      </c>
      <c s="33">
        <v>0</v>
      </c>
      <c s="34">
        <f>ROUND(ROUND(H48,2)*ROUND(G48,3),2)</f>
      </c>
      <c r="O48">
        <f>(I48*21)/100</f>
      </c>
      <c t="s">
        <v>26</v>
      </c>
    </row>
    <row r="49" spans="1:5" ht="38.25">
      <c r="A49" s="35" t="s">
        <v>53</v>
      </c>
      <c r="E49" s="36" t="s">
        <v>530</v>
      </c>
    </row>
    <row r="50" spans="1:5" ht="25.5">
      <c r="A50" s="37" t="s">
        <v>55</v>
      </c>
      <c r="E50" s="38" t="s">
        <v>531</v>
      </c>
    </row>
    <row r="51" spans="1:5" ht="51">
      <c r="A51" t="s">
        <v>57</v>
      </c>
      <c r="E51" s="36" t="s">
        <v>198</v>
      </c>
    </row>
    <row r="52" spans="1:16" ht="12.75">
      <c r="A52" s="24" t="s">
        <v>48</v>
      </c>
      <c s="29" t="s">
        <v>26</v>
      </c>
      <c s="29" t="s">
        <v>532</v>
      </c>
      <c s="24" t="s">
        <v>50</v>
      </c>
      <c s="30" t="s">
        <v>533</v>
      </c>
      <c s="31" t="s">
        <v>180</v>
      </c>
      <c s="32">
        <v>20</v>
      </c>
      <c s="33">
        <v>0</v>
      </c>
      <c s="34">
        <f>ROUND(ROUND(H52,2)*ROUND(G52,3),2)</f>
      </c>
      <c r="O52">
        <f>(I52*21)/100</f>
      </c>
      <c t="s">
        <v>26</v>
      </c>
    </row>
    <row r="53" spans="1:5" ht="38.25">
      <c r="A53" s="35" t="s">
        <v>53</v>
      </c>
      <c r="E53" s="36" t="s">
        <v>530</v>
      </c>
    </row>
    <row r="54" spans="1:5" ht="25.5">
      <c r="A54" s="37" t="s">
        <v>55</v>
      </c>
      <c r="E54" s="38" t="s">
        <v>534</v>
      </c>
    </row>
    <row r="55" spans="1:5" ht="51">
      <c r="A55" t="s">
        <v>57</v>
      </c>
      <c r="E55" s="36" t="s">
        <v>198</v>
      </c>
    </row>
    <row r="56" spans="1:16" ht="12.75">
      <c r="A56" s="24" t="s">
        <v>48</v>
      </c>
      <c s="29" t="s">
        <v>25</v>
      </c>
      <c s="29" t="s">
        <v>535</v>
      </c>
      <c s="24" t="s">
        <v>50</v>
      </c>
      <c s="30" t="s">
        <v>536</v>
      </c>
      <c s="31" t="s">
        <v>180</v>
      </c>
      <c s="32">
        <v>52</v>
      </c>
      <c s="33">
        <v>0</v>
      </c>
      <c s="34">
        <f>ROUND(ROUND(H56,2)*ROUND(G56,3),2)</f>
      </c>
      <c r="O56">
        <f>(I56*21)/100</f>
      </c>
      <c t="s">
        <v>26</v>
      </c>
    </row>
    <row r="57" spans="1:5" ht="38.25">
      <c r="A57" s="35" t="s">
        <v>53</v>
      </c>
      <c r="E57" s="36" t="s">
        <v>537</v>
      </c>
    </row>
    <row r="58" spans="1:5" ht="89.25">
      <c r="A58" s="37" t="s">
        <v>55</v>
      </c>
      <c r="E58" s="38" t="s">
        <v>538</v>
      </c>
    </row>
    <row r="59" spans="1:5" ht="102">
      <c r="A59" t="s">
        <v>57</v>
      </c>
      <c r="E59" s="36" t="s">
        <v>207</v>
      </c>
    </row>
    <row r="60" spans="1:16" ht="12.75">
      <c r="A60" s="24" t="s">
        <v>48</v>
      </c>
      <c s="29" t="s">
        <v>36</v>
      </c>
      <c s="29" t="s">
        <v>539</v>
      </c>
      <c s="24" t="s">
        <v>50</v>
      </c>
      <c s="30" t="s">
        <v>540</v>
      </c>
      <c s="31" t="s">
        <v>180</v>
      </c>
      <c s="32">
        <v>186</v>
      </c>
      <c s="33">
        <v>0</v>
      </c>
      <c s="34">
        <f>ROUND(ROUND(H60,2)*ROUND(G60,3),2)</f>
      </c>
      <c r="O60">
        <f>(I60*21)/100</f>
      </c>
      <c t="s">
        <v>26</v>
      </c>
    </row>
    <row r="61" spans="1:5" ht="38.25">
      <c r="A61" s="35" t="s">
        <v>53</v>
      </c>
      <c r="E61" s="36" t="s">
        <v>541</v>
      </c>
    </row>
    <row r="62" spans="1:5" ht="140.25">
      <c r="A62" s="37" t="s">
        <v>55</v>
      </c>
      <c r="E62" s="38" t="s">
        <v>542</v>
      </c>
    </row>
    <row r="63" spans="1:5" ht="51">
      <c r="A63" t="s">
        <v>57</v>
      </c>
      <c r="E63" s="36" t="s">
        <v>221</v>
      </c>
    </row>
    <row r="64" spans="1:16" ht="12.75">
      <c r="A64" s="24" t="s">
        <v>48</v>
      </c>
      <c s="29" t="s">
        <v>38</v>
      </c>
      <c s="29" t="s">
        <v>217</v>
      </c>
      <c s="24" t="s">
        <v>50</v>
      </c>
      <c s="30" t="s">
        <v>218</v>
      </c>
      <c s="31" t="s">
        <v>180</v>
      </c>
      <c s="32">
        <v>186</v>
      </c>
      <c s="33">
        <v>0</v>
      </c>
      <c s="34">
        <f>ROUND(ROUND(H64,2)*ROUND(G64,3),2)</f>
      </c>
      <c r="O64">
        <f>(I64*21)/100</f>
      </c>
      <c t="s">
        <v>26</v>
      </c>
    </row>
    <row r="65" spans="1:5" ht="38.25">
      <c r="A65" s="35" t="s">
        <v>53</v>
      </c>
      <c r="E65" s="36" t="s">
        <v>543</v>
      </c>
    </row>
    <row r="66" spans="1:5" ht="140.25">
      <c r="A66" s="37" t="s">
        <v>55</v>
      </c>
      <c r="E66" s="38" t="s">
        <v>542</v>
      </c>
    </row>
    <row r="67" spans="1:5" ht="51">
      <c r="A67" t="s">
        <v>57</v>
      </c>
      <c r="E67" s="36" t="s">
        <v>221</v>
      </c>
    </row>
    <row r="68" spans="1:16" ht="12.75">
      <c r="A68" s="24" t="s">
        <v>48</v>
      </c>
      <c s="29" t="s">
        <v>40</v>
      </c>
      <c s="29" t="s">
        <v>544</v>
      </c>
      <c s="24" t="s">
        <v>50</v>
      </c>
      <c s="30" t="s">
        <v>545</v>
      </c>
      <c s="31" t="s">
        <v>180</v>
      </c>
      <c s="32">
        <v>52</v>
      </c>
      <c s="33">
        <v>0</v>
      </c>
      <c s="34">
        <f>ROUND(ROUND(H68,2)*ROUND(G68,3),2)</f>
      </c>
      <c r="O68">
        <f>(I68*21)/100</f>
      </c>
      <c t="s">
        <v>26</v>
      </c>
    </row>
    <row r="69" spans="1:5" ht="38.25">
      <c r="A69" s="35" t="s">
        <v>53</v>
      </c>
      <c r="E69" s="36" t="s">
        <v>546</v>
      </c>
    </row>
    <row r="70" spans="1:5" ht="89.25">
      <c r="A70" s="37" t="s">
        <v>55</v>
      </c>
      <c r="E70" s="38" t="s">
        <v>547</v>
      </c>
    </row>
    <row r="71" spans="1:5" ht="51">
      <c r="A71" t="s">
        <v>57</v>
      </c>
      <c r="E71" s="36" t="s">
        <v>548</v>
      </c>
    </row>
    <row r="72" spans="1:16" ht="12.75">
      <c r="A72" s="24" t="s">
        <v>48</v>
      </c>
      <c s="29" t="s">
        <v>87</v>
      </c>
      <c s="29" t="s">
        <v>549</v>
      </c>
      <c s="24" t="s">
        <v>50</v>
      </c>
      <c s="30" t="s">
        <v>550</v>
      </c>
      <c s="31" t="s">
        <v>180</v>
      </c>
      <c s="32">
        <v>186</v>
      </c>
      <c s="33">
        <v>0</v>
      </c>
      <c s="34">
        <f>ROUND(ROUND(H72,2)*ROUND(G72,3),2)</f>
      </c>
      <c r="O72">
        <f>(I72*21)/100</f>
      </c>
      <c t="s">
        <v>26</v>
      </c>
    </row>
    <row r="73" spans="1:5" ht="38.25">
      <c r="A73" s="35" t="s">
        <v>53</v>
      </c>
      <c r="E73" s="36" t="s">
        <v>551</v>
      </c>
    </row>
    <row r="74" spans="1:5" ht="140.25">
      <c r="A74" s="37" t="s">
        <v>55</v>
      </c>
      <c r="E74" s="38" t="s">
        <v>552</v>
      </c>
    </row>
    <row r="75" spans="1:5" ht="140.25">
      <c r="A75" t="s">
        <v>57</v>
      </c>
      <c r="E75" s="36" t="s">
        <v>228</v>
      </c>
    </row>
    <row r="76" spans="1:16" ht="12.75">
      <c r="A76" s="24" t="s">
        <v>48</v>
      </c>
      <c s="29" t="s">
        <v>90</v>
      </c>
      <c s="29" t="s">
        <v>553</v>
      </c>
      <c s="24" t="s">
        <v>50</v>
      </c>
      <c s="30" t="s">
        <v>554</v>
      </c>
      <c s="31" t="s">
        <v>180</v>
      </c>
      <c s="32">
        <v>12</v>
      </c>
      <c s="33">
        <v>0</v>
      </c>
      <c s="34">
        <f>ROUND(ROUND(H76,2)*ROUND(G76,3),2)</f>
      </c>
      <c r="O76">
        <f>(I76*21)/100</f>
      </c>
      <c t="s">
        <v>26</v>
      </c>
    </row>
    <row r="77" spans="1:5" ht="38.25">
      <c r="A77" s="35" t="s">
        <v>53</v>
      </c>
      <c r="E77" s="36" t="s">
        <v>555</v>
      </c>
    </row>
    <row r="78" spans="1:5" ht="25.5">
      <c r="A78" s="37" t="s">
        <v>55</v>
      </c>
      <c r="E78" s="38" t="s">
        <v>531</v>
      </c>
    </row>
    <row r="79" spans="1:5" ht="140.25">
      <c r="A79" t="s">
        <v>57</v>
      </c>
      <c r="E79" s="36" t="s">
        <v>228</v>
      </c>
    </row>
    <row r="80" spans="1:16" ht="12.75">
      <c r="A80" s="24" t="s">
        <v>48</v>
      </c>
      <c s="29" t="s">
        <v>43</v>
      </c>
      <c s="29" t="s">
        <v>556</v>
      </c>
      <c s="24" t="s">
        <v>50</v>
      </c>
      <c s="30" t="s">
        <v>557</v>
      </c>
      <c s="31" t="s">
        <v>180</v>
      </c>
      <c s="32">
        <v>174</v>
      </c>
      <c s="33">
        <v>0</v>
      </c>
      <c s="34">
        <f>ROUND(ROUND(H80,2)*ROUND(G80,3),2)</f>
      </c>
      <c r="O80">
        <f>(I80*21)/100</f>
      </c>
      <c t="s">
        <v>26</v>
      </c>
    </row>
    <row r="81" spans="1:5" ht="38.25">
      <c r="A81" s="35" t="s">
        <v>53</v>
      </c>
      <c r="E81" s="36" t="s">
        <v>558</v>
      </c>
    </row>
    <row r="82" spans="1:5" ht="102">
      <c r="A82" s="37" t="s">
        <v>55</v>
      </c>
      <c r="E82" s="38" t="s">
        <v>559</v>
      </c>
    </row>
    <row r="83" spans="1:5" ht="140.25">
      <c r="A83" t="s">
        <v>57</v>
      </c>
      <c r="E83" s="36" t="s">
        <v>228</v>
      </c>
    </row>
    <row r="84" spans="1:16" ht="12.75">
      <c r="A84" s="24" t="s">
        <v>48</v>
      </c>
      <c s="29" t="s">
        <v>45</v>
      </c>
      <c s="29" t="s">
        <v>235</v>
      </c>
      <c s="24" t="s">
        <v>50</v>
      </c>
      <c s="30" t="s">
        <v>236</v>
      </c>
      <c s="31" t="s">
        <v>237</v>
      </c>
      <c s="32">
        <v>65.93</v>
      </c>
      <c s="33">
        <v>0</v>
      </c>
      <c s="34">
        <f>ROUND(ROUND(H84,2)*ROUND(G84,3),2)</f>
      </c>
      <c r="O84">
        <f>(I84*21)/100</f>
      </c>
      <c t="s">
        <v>26</v>
      </c>
    </row>
    <row r="85" spans="1:5" ht="38.25">
      <c r="A85" s="35" t="s">
        <v>53</v>
      </c>
      <c r="E85" s="36" t="s">
        <v>560</v>
      </c>
    </row>
    <row r="86" spans="1:5" ht="102">
      <c r="A86" s="37" t="s">
        <v>55</v>
      </c>
      <c r="E86" s="38" t="s">
        <v>561</v>
      </c>
    </row>
    <row r="87" spans="1:5" ht="38.25">
      <c r="A87" t="s">
        <v>57</v>
      </c>
      <c r="E87" s="36" t="s">
        <v>240</v>
      </c>
    </row>
    <row r="88" spans="1:18" ht="12.75" customHeight="1">
      <c r="A88" s="6" t="s">
        <v>46</v>
      </c>
      <c s="6"/>
      <c s="41" t="s">
        <v>43</v>
      </c>
      <c s="6"/>
      <c s="27" t="s">
        <v>241</v>
      </c>
      <c s="6"/>
      <c s="6"/>
      <c s="6"/>
      <c s="42">
        <f>0+Q88</f>
      </c>
      <c r="O88">
        <f>0+R88</f>
      </c>
      <c r="Q88">
        <f>0+I89</f>
      </c>
      <c>
        <f>0+O89</f>
      </c>
    </row>
    <row r="89" spans="1:16" ht="12.75">
      <c r="A89" s="24" t="s">
        <v>48</v>
      </c>
      <c s="29" t="s">
        <v>32</v>
      </c>
      <c s="29" t="s">
        <v>299</v>
      </c>
      <c s="24" t="s">
        <v>50</v>
      </c>
      <c s="30" t="s">
        <v>300</v>
      </c>
      <c s="31" t="s">
        <v>237</v>
      </c>
      <c s="32">
        <v>65.93</v>
      </c>
      <c s="33">
        <v>0</v>
      </c>
      <c s="34">
        <f>ROUND(ROUND(H89,2)*ROUND(G89,3),2)</f>
      </c>
      <c r="O89">
        <f>(I89*21)/100</f>
      </c>
      <c t="s">
        <v>26</v>
      </c>
    </row>
    <row r="90" spans="1:5" ht="38.25">
      <c r="A90" s="35" t="s">
        <v>53</v>
      </c>
      <c r="E90" s="36" t="s">
        <v>562</v>
      </c>
    </row>
    <row r="91" spans="1:5" ht="102">
      <c r="A91" s="37" t="s">
        <v>55</v>
      </c>
      <c r="E91" s="38" t="s">
        <v>561</v>
      </c>
    </row>
    <row r="92" spans="1:5" ht="25.5">
      <c r="A92" t="s">
        <v>57</v>
      </c>
      <c r="E92" s="36" t="s">
        <v>302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