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Jana\Zakázky\2020\Provozovny\Duhovka\Výběrové řízení\"/>
    </mc:Choice>
  </mc:AlternateContent>
  <xr:revisionPtr revIDLastSave="0" documentId="8_{A3A22E3D-07B4-496D-81E8-9927A5F2A05B}" xr6:coauthVersionLast="46" xr6:coauthVersionMax="46" xr10:uidLastSave="{00000000-0000-0000-0000-000000000000}"/>
  <bookViews>
    <workbookView xWindow="-120" yWindow="-120" windowWidth="29040" windowHeight="15840" activeTab="4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2 21-028-02 Pol" sheetId="12" r:id="rId4"/>
    <sheet name="03 21-028-03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'02 21-028-02 Pol'!$1:$7</definedName>
    <definedName name="_xlnm.Print_Titles" localSheetId="4">'03 21-028-03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'02 21-028-02 Pol'!$A$1:$X$234</definedName>
    <definedName name="_xlnm.Print_Area" localSheetId="4">'03 21-028-03 Pol'!$A$1:$X$41</definedName>
    <definedName name="_xlnm.Print_Area" localSheetId="1">Stavba!$A$1:$J$73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2" i="1" l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G44" i="1"/>
  <c r="F44" i="1"/>
  <c r="G43" i="1"/>
  <c r="I43" i="1" s="1"/>
  <c r="F43" i="1"/>
  <c r="G42" i="1"/>
  <c r="F42" i="1"/>
  <c r="G41" i="1"/>
  <c r="F41" i="1"/>
  <c r="G39" i="1"/>
  <c r="F39" i="1"/>
  <c r="G40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0" i="13"/>
  <c r="I10" i="13"/>
  <c r="K10" i="13"/>
  <c r="M10" i="13"/>
  <c r="O10" i="13"/>
  <c r="Q10" i="13"/>
  <c r="V10" i="13"/>
  <c r="G11" i="13"/>
  <c r="I11" i="13"/>
  <c r="K11" i="13"/>
  <c r="M11" i="13"/>
  <c r="O11" i="13"/>
  <c r="Q11" i="13"/>
  <c r="V11" i="13"/>
  <c r="G12" i="13"/>
  <c r="G8" i="13" s="1"/>
  <c r="I12" i="13"/>
  <c r="K12" i="13"/>
  <c r="O12" i="13"/>
  <c r="O8" i="13" s="1"/>
  <c r="Q12" i="13"/>
  <c r="V12" i="13"/>
  <c r="G13" i="13"/>
  <c r="M13" i="13" s="1"/>
  <c r="I13" i="13"/>
  <c r="K13" i="13"/>
  <c r="O13" i="13"/>
  <c r="Q13" i="13"/>
  <c r="V13" i="13"/>
  <c r="G14" i="13"/>
  <c r="I14" i="13"/>
  <c r="K14" i="13"/>
  <c r="M14" i="13"/>
  <c r="O14" i="13"/>
  <c r="Q14" i="13"/>
  <c r="V14" i="13"/>
  <c r="G15" i="13"/>
  <c r="I15" i="13"/>
  <c r="K15" i="13"/>
  <c r="M15" i="13"/>
  <c r="O15" i="13"/>
  <c r="Q15" i="13"/>
  <c r="V15" i="13"/>
  <c r="G16" i="13"/>
  <c r="M16" i="13" s="1"/>
  <c r="I16" i="13"/>
  <c r="K16" i="13"/>
  <c r="O16" i="13"/>
  <c r="Q16" i="13"/>
  <c r="V16" i="13"/>
  <c r="G17" i="13"/>
  <c r="M17" i="13" s="1"/>
  <c r="I17" i="13"/>
  <c r="K17" i="13"/>
  <c r="O17" i="13"/>
  <c r="Q17" i="13"/>
  <c r="V17" i="13"/>
  <c r="G18" i="13"/>
  <c r="I18" i="13"/>
  <c r="K18" i="13"/>
  <c r="M18" i="13"/>
  <c r="O18" i="13"/>
  <c r="Q18" i="13"/>
  <c r="V18" i="13"/>
  <c r="G19" i="13"/>
  <c r="I19" i="13"/>
  <c r="K19" i="13"/>
  <c r="M19" i="13"/>
  <c r="O19" i="13"/>
  <c r="Q19" i="13"/>
  <c r="V19" i="13"/>
  <c r="G20" i="13"/>
  <c r="M20" i="13" s="1"/>
  <c r="I20" i="13"/>
  <c r="K20" i="13"/>
  <c r="O20" i="13"/>
  <c r="Q20" i="13"/>
  <c r="V20" i="13"/>
  <c r="G21" i="13"/>
  <c r="M21" i="13" s="1"/>
  <c r="I21" i="13"/>
  <c r="K21" i="13"/>
  <c r="O21" i="13"/>
  <c r="Q21" i="13"/>
  <c r="V21" i="13"/>
  <c r="G22" i="13"/>
  <c r="I22" i="13"/>
  <c r="K22" i="13"/>
  <c r="M22" i="13"/>
  <c r="O22" i="13"/>
  <c r="Q22" i="13"/>
  <c r="V22" i="13"/>
  <c r="G23" i="13"/>
  <c r="I23" i="13"/>
  <c r="K23" i="13"/>
  <c r="M23" i="13"/>
  <c r="O23" i="13"/>
  <c r="Q23" i="13"/>
  <c r="V23" i="13"/>
  <c r="G24" i="13"/>
  <c r="M24" i="13" s="1"/>
  <c r="I24" i="13"/>
  <c r="K24" i="13"/>
  <c r="O24" i="13"/>
  <c r="Q24" i="13"/>
  <c r="V24" i="13"/>
  <c r="G25" i="13"/>
  <c r="M25" i="13" s="1"/>
  <c r="I25" i="13"/>
  <c r="K25" i="13"/>
  <c r="O25" i="13"/>
  <c r="Q25" i="13"/>
  <c r="V25" i="13"/>
  <c r="G26" i="13"/>
  <c r="I26" i="13"/>
  <c r="K26" i="13"/>
  <c r="M26" i="13"/>
  <c r="O26" i="13"/>
  <c r="Q26" i="13"/>
  <c r="V26" i="13"/>
  <c r="G27" i="13"/>
  <c r="I27" i="13"/>
  <c r="K27" i="13"/>
  <c r="M27" i="13"/>
  <c r="O27" i="13"/>
  <c r="Q27" i="13"/>
  <c r="V27" i="13"/>
  <c r="G28" i="13"/>
  <c r="M28" i="13" s="1"/>
  <c r="I28" i="13"/>
  <c r="K28" i="13"/>
  <c r="O28" i="13"/>
  <c r="Q28" i="13"/>
  <c r="V28" i="13"/>
  <c r="G29" i="13"/>
  <c r="I29" i="13"/>
  <c r="K29" i="13"/>
  <c r="M29" i="13"/>
  <c r="O29" i="13"/>
  <c r="Q29" i="13"/>
  <c r="V29" i="13"/>
  <c r="G30" i="13"/>
  <c r="M30" i="13" s="1"/>
  <c r="I30" i="13"/>
  <c r="K30" i="13"/>
  <c r="O30" i="13"/>
  <c r="Q30" i="13"/>
  <c r="V30" i="13"/>
  <c r="G31" i="13"/>
  <c r="I31" i="13"/>
  <c r="K31" i="13"/>
  <c r="M31" i="13"/>
  <c r="O31" i="13"/>
  <c r="Q31" i="13"/>
  <c r="V31" i="13"/>
  <c r="G32" i="13"/>
  <c r="AF40" i="13" s="1"/>
  <c r="I32" i="13"/>
  <c r="K32" i="13"/>
  <c r="O32" i="13"/>
  <c r="Q32" i="13"/>
  <c r="V32" i="13"/>
  <c r="G33" i="13"/>
  <c r="I33" i="13"/>
  <c r="K33" i="13"/>
  <c r="M33" i="13"/>
  <c r="O33" i="13"/>
  <c r="Q33" i="13"/>
  <c r="V33" i="13"/>
  <c r="G34" i="13"/>
  <c r="M34" i="13" s="1"/>
  <c r="I34" i="13"/>
  <c r="K34" i="13"/>
  <c r="O34" i="13"/>
  <c r="Q34" i="13"/>
  <c r="V34" i="13"/>
  <c r="G35" i="13"/>
  <c r="I35" i="13"/>
  <c r="K35" i="13"/>
  <c r="M35" i="13"/>
  <c r="O35" i="13"/>
  <c r="Q35" i="13"/>
  <c r="V35" i="13"/>
  <c r="G36" i="13"/>
  <c r="M36" i="13" s="1"/>
  <c r="I36" i="13"/>
  <c r="K36" i="13"/>
  <c r="O36" i="13"/>
  <c r="Q36" i="13"/>
  <c r="V36" i="13"/>
  <c r="G37" i="13"/>
  <c r="I37" i="13"/>
  <c r="K37" i="13"/>
  <c r="M37" i="13"/>
  <c r="O37" i="13"/>
  <c r="Q37" i="13"/>
  <c r="V37" i="13"/>
  <c r="G38" i="13"/>
  <c r="M38" i="13" s="1"/>
  <c r="I38" i="13"/>
  <c r="K38" i="13"/>
  <c r="O38" i="13"/>
  <c r="Q38" i="13"/>
  <c r="V38" i="13"/>
  <c r="AE40" i="13"/>
  <c r="G233" i="12"/>
  <c r="BA142" i="12"/>
  <c r="BA94" i="12"/>
  <c r="BA69" i="12"/>
  <c r="BA66" i="12"/>
  <c r="BA62" i="12"/>
  <c r="BA60" i="12"/>
  <c r="BA35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3" i="12"/>
  <c r="I13" i="12"/>
  <c r="K13" i="12"/>
  <c r="M13" i="12"/>
  <c r="O13" i="12"/>
  <c r="Q13" i="12"/>
  <c r="V13" i="12"/>
  <c r="G17" i="12"/>
  <c r="G16" i="12" s="1"/>
  <c r="I17" i="12"/>
  <c r="I16" i="12" s="1"/>
  <c r="K17" i="12"/>
  <c r="O17" i="12"/>
  <c r="O16" i="12" s="1"/>
  <c r="Q17" i="12"/>
  <c r="Q16" i="12" s="1"/>
  <c r="V17" i="12"/>
  <c r="G20" i="12"/>
  <c r="M20" i="12" s="1"/>
  <c r="I20" i="12"/>
  <c r="K20" i="12"/>
  <c r="K16" i="12" s="1"/>
  <c r="O20" i="12"/>
  <c r="Q20" i="12"/>
  <c r="V20" i="12"/>
  <c r="V16" i="12" s="1"/>
  <c r="G23" i="12"/>
  <c r="I23" i="12"/>
  <c r="K23" i="12"/>
  <c r="M23" i="12"/>
  <c r="O23" i="12"/>
  <c r="Q23" i="12"/>
  <c r="V23" i="12"/>
  <c r="G24" i="12"/>
  <c r="I24" i="12"/>
  <c r="K24" i="12"/>
  <c r="M24" i="12"/>
  <c r="O24" i="12"/>
  <c r="Q24" i="12"/>
  <c r="V24" i="12"/>
  <c r="G27" i="12"/>
  <c r="O27" i="12"/>
  <c r="G28" i="12"/>
  <c r="M28" i="12" s="1"/>
  <c r="M27" i="12" s="1"/>
  <c r="I28" i="12"/>
  <c r="I27" i="12" s="1"/>
  <c r="K28" i="12"/>
  <c r="K27" i="12" s="1"/>
  <c r="O28" i="12"/>
  <c r="Q28" i="12"/>
  <c r="Q27" i="12" s="1"/>
  <c r="V28" i="12"/>
  <c r="V27" i="12" s="1"/>
  <c r="G29" i="12"/>
  <c r="I29" i="12"/>
  <c r="K29" i="12"/>
  <c r="M29" i="12"/>
  <c r="O29" i="12"/>
  <c r="Q29" i="12"/>
  <c r="V29" i="12"/>
  <c r="G32" i="12"/>
  <c r="G31" i="12" s="1"/>
  <c r="I32" i="12"/>
  <c r="I31" i="12" s="1"/>
  <c r="K32" i="12"/>
  <c r="O32" i="12"/>
  <c r="O31" i="12" s="1"/>
  <c r="Q32" i="12"/>
  <c r="Q31" i="12" s="1"/>
  <c r="V32" i="12"/>
  <c r="G34" i="12"/>
  <c r="M34" i="12" s="1"/>
  <c r="I34" i="12"/>
  <c r="K34" i="12"/>
  <c r="K31" i="12" s="1"/>
  <c r="O34" i="12"/>
  <c r="Q34" i="12"/>
  <c r="V34" i="12"/>
  <c r="V31" i="12" s="1"/>
  <c r="G37" i="12"/>
  <c r="I37" i="12"/>
  <c r="K37" i="12"/>
  <c r="M37" i="12"/>
  <c r="O37" i="12"/>
  <c r="Q37" i="12"/>
  <c r="V37" i="12"/>
  <c r="G42" i="12"/>
  <c r="I42" i="12"/>
  <c r="K42" i="12"/>
  <c r="M42" i="12"/>
  <c r="O42" i="12"/>
  <c r="Q42" i="12"/>
  <c r="V42" i="12"/>
  <c r="G43" i="12"/>
  <c r="M43" i="12" s="1"/>
  <c r="I43" i="12"/>
  <c r="K43" i="12"/>
  <c r="O43" i="12"/>
  <c r="Q43" i="12"/>
  <c r="V43" i="12"/>
  <c r="G51" i="12"/>
  <c r="M51" i="12" s="1"/>
  <c r="I51" i="12"/>
  <c r="K51" i="12"/>
  <c r="O51" i="12"/>
  <c r="Q51" i="12"/>
  <c r="V51" i="12"/>
  <c r="K52" i="12"/>
  <c r="V52" i="12"/>
  <c r="G53" i="12"/>
  <c r="G52" i="12" s="1"/>
  <c r="I53" i="12"/>
  <c r="I52" i="12" s="1"/>
  <c r="K53" i="12"/>
  <c r="M53" i="12"/>
  <c r="M52" i="12" s="1"/>
  <c r="O53" i="12"/>
  <c r="O52" i="12" s="1"/>
  <c r="Q53" i="12"/>
  <c r="Q52" i="12" s="1"/>
  <c r="V53" i="12"/>
  <c r="G59" i="12"/>
  <c r="I59" i="12"/>
  <c r="I58" i="12" s="1"/>
  <c r="K59" i="12"/>
  <c r="K58" i="12" s="1"/>
  <c r="M59" i="12"/>
  <c r="O59" i="12"/>
  <c r="Q59" i="12"/>
  <c r="Q58" i="12" s="1"/>
  <c r="V59" i="12"/>
  <c r="V58" i="12" s="1"/>
  <c r="G61" i="12"/>
  <c r="I61" i="12"/>
  <c r="K61" i="12"/>
  <c r="M61" i="12"/>
  <c r="O61" i="12"/>
  <c r="Q61" i="12"/>
  <c r="V61" i="12"/>
  <c r="G63" i="12"/>
  <c r="I63" i="12"/>
  <c r="K63" i="12"/>
  <c r="M63" i="12"/>
  <c r="O63" i="12"/>
  <c r="Q63" i="12"/>
  <c r="V63" i="12"/>
  <c r="G65" i="12"/>
  <c r="M65" i="12" s="1"/>
  <c r="I65" i="12"/>
  <c r="K65" i="12"/>
  <c r="O65" i="12"/>
  <c r="O58" i="12" s="1"/>
  <c r="Q65" i="12"/>
  <c r="V65" i="12"/>
  <c r="G68" i="12"/>
  <c r="I68" i="12"/>
  <c r="K68" i="12"/>
  <c r="M68" i="12"/>
  <c r="O68" i="12"/>
  <c r="Q68" i="12"/>
  <c r="V68" i="12"/>
  <c r="G72" i="12"/>
  <c r="I72" i="12"/>
  <c r="K72" i="12"/>
  <c r="M72" i="12"/>
  <c r="O72" i="12"/>
  <c r="Q72" i="12"/>
  <c r="V72" i="12"/>
  <c r="G73" i="12"/>
  <c r="I73" i="12"/>
  <c r="K73" i="12"/>
  <c r="M73" i="12"/>
  <c r="O73" i="12"/>
  <c r="Q73" i="12"/>
  <c r="V73" i="12"/>
  <c r="G74" i="12"/>
  <c r="M74" i="12" s="1"/>
  <c r="I74" i="12"/>
  <c r="K74" i="12"/>
  <c r="O74" i="12"/>
  <c r="Q74" i="12"/>
  <c r="V74" i="12"/>
  <c r="I75" i="12"/>
  <c r="Q75" i="12"/>
  <c r="G76" i="12"/>
  <c r="I76" i="12"/>
  <c r="K76" i="12"/>
  <c r="K75" i="12" s="1"/>
  <c r="M76" i="12"/>
  <c r="O76" i="12"/>
  <c r="Q76" i="12"/>
  <c r="V76" i="12"/>
  <c r="V75" i="12" s="1"/>
  <c r="G83" i="12"/>
  <c r="I83" i="12"/>
  <c r="K83" i="12"/>
  <c r="M83" i="12"/>
  <c r="O83" i="12"/>
  <c r="Q83" i="12"/>
  <c r="V83" i="12"/>
  <c r="G86" i="12"/>
  <c r="G75" i="12" s="1"/>
  <c r="I86" i="12"/>
  <c r="K86" i="12"/>
  <c r="O86" i="12"/>
  <c r="O75" i="12" s="1"/>
  <c r="Q86" i="12"/>
  <c r="V86" i="12"/>
  <c r="G87" i="12"/>
  <c r="I87" i="12"/>
  <c r="O87" i="12"/>
  <c r="Q87" i="12"/>
  <c r="G88" i="12"/>
  <c r="I88" i="12"/>
  <c r="K88" i="12"/>
  <c r="K87" i="12" s="1"/>
  <c r="M88" i="12"/>
  <c r="M87" i="12" s="1"/>
  <c r="O88" i="12"/>
  <c r="Q88" i="12"/>
  <c r="V88" i="12"/>
  <c r="V87" i="12" s="1"/>
  <c r="G91" i="12"/>
  <c r="I91" i="12"/>
  <c r="K91" i="12"/>
  <c r="M91" i="12"/>
  <c r="O91" i="12"/>
  <c r="Q91" i="12"/>
  <c r="V91" i="12"/>
  <c r="G92" i="12"/>
  <c r="O92" i="12"/>
  <c r="G93" i="12"/>
  <c r="M93" i="12" s="1"/>
  <c r="M92" i="12" s="1"/>
  <c r="I93" i="12"/>
  <c r="I92" i="12" s="1"/>
  <c r="K93" i="12"/>
  <c r="K92" i="12" s="1"/>
  <c r="O93" i="12"/>
  <c r="Q93" i="12"/>
  <c r="Q92" i="12" s="1"/>
  <c r="V93" i="12"/>
  <c r="V92" i="12" s="1"/>
  <c r="G96" i="12"/>
  <c r="I96" i="12"/>
  <c r="K96" i="12"/>
  <c r="M96" i="12"/>
  <c r="O96" i="12"/>
  <c r="Q96" i="12"/>
  <c r="V96" i="12"/>
  <c r="G98" i="12"/>
  <c r="I98" i="12"/>
  <c r="K98" i="12"/>
  <c r="M98" i="12"/>
  <c r="O98" i="12"/>
  <c r="Q98" i="12"/>
  <c r="V98" i="12"/>
  <c r="G103" i="12"/>
  <c r="O103" i="12"/>
  <c r="G104" i="12"/>
  <c r="M104" i="12" s="1"/>
  <c r="M103" i="12" s="1"/>
  <c r="I104" i="12"/>
  <c r="I103" i="12" s="1"/>
  <c r="K104" i="12"/>
  <c r="K103" i="12" s="1"/>
  <c r="O104" i="12"/>
  <c r="Q104" i="12"/>
  <c r="Q103" i="12" s="1"/>
  <c r="V104" i="12"/>
  <c r="V103" i="12" s="1"/>
  <c r="I106" i="12"/>
  <c r="K106" i="12"/>
  <c r="Q106" i="12"/>
  <c r="V106" i="12"/>
  <c r="G107" i="12"/>
  <c r="G106" i="12" s="1"/>
  <c r="I107" i="12"/>
  <c r="K107" i="12"/>
  <c r="M107" i="12"/>
  <c r="M106" i="12" s="1"/>
  <c r="O107" i="12"/>
  <c r="O106" i="12" s="1"/>
  <c r="Q107" i="12"/>
  <c r="V107" i="12"/>
  <c r="G110" i="12"/>
  <c r="M110" i="12" s="1"/>
  <c r="I110" i="12"/>
  <c r="I109" i="12" s="1"/>
  <c r="K110" i="12"/>
  <c r="K109" i="12" s="1"/>
  <c r="O110" i="12"/>
  <c r="Q110" i="12"/>
  <c r="Q109" i="12" s="1"/>
  <c r="V110" i="12"/>
  <c r="V109" i="12" s="1"/>
  <c r="G111" i="12"/>
  <c r="I111" i="12"/>
  <c r="K111" i="12"/>
  <c r="M111" i="12"/>
  <c r="O111" i="12"/>
  <c r="Q111" i="12"/>
  <c r="V111" i="12"/>
  <c r="G113" i="12"/>
  <c r="I113" i="12"/>
  <c r="K113" i="12"/>
  <c r="M113" i="12"/>
  <c r="O113" i="12"/>
  <c r="Q113" i="12"/>
  <c r="V113" i="12"/>
  <c r="G115" i="12"/>
  <c r="M115" i="12" s="1"/>
  <c r="I115" i="12"/>
  <c r="K115" i="12"/>
  <c r="O115" i="12"/>
  <c r="O109" i="12" s="1"/>
  <c r="Q115" i="12"/>
  <c r="V115" i="12"/>
  <c r="G118" i="12"/>
  <c r="M118" i="12" s="1"/>
  <c r="I118" i="12"/>
  <c r="K118" i="12"/>
  <c r="O118" i="12"/>
  <c r="Q118" i="12"/>
  <c r="V118" i="12"/>
  <c r="G120" i="12"/>
  <c r="I120" i="12"/>
  <c r="K120" i="12"/>
  <c r="M120" i="12"/>
  <c r="O120" i="12"/>
  <c r="Q120" i="12"/>
  <c r="V120" i="12"/>
  <c r="G122" i="12"/>
  <c r="I122" i="12"/>
  <c r="K122" i="12"/>
  <c r="M122" i="12"/>
  <c r="O122" i="12"/>
  <c r="Q122" i="12"/>
  <c r="V122" i="12"/>
  <c r="G123" i="12"/>
  <c r="M123" i="12" s="1"/>
  <c r="I123" i="12"/>
  <c r="K123" i="12"/>
  <c r="O123" i="12"/>
  <c r="Q123" i="12"/>
  <c r="V123" i="12"/>
  <c r="G125" i="12"/>
  <c r="M125" i="12" s="1"/>
  <c r="I125" i="12"/>
  <c r="K125" i="12"/>
  <c r="O125" i="12"/>
  <c r="Q125" i="12"/>
  <c r="V125" i="12"/>
  <c r="G126" i="12"/>
  <c r="I126" i="12"/>
  <c r="K126" i="12"/>
  <c r="M126" i="12"/>
  <c r="O126" i="12"/>
  <c r="Q126" i="12"/>
  <c r="V126" i="12"/>
  <c r="G128" i="12"/>
  <c r="I128" i="12"/>
  <c r="K128" i="12"/>
  <c r="M128" i="12"/>
  <c r="O128" i="12"/>
  <c r="Q128" i="12"/>
  <c r="V128" i="12"/>
  <c r="G130" i="12"/>
  <c r="M130" i="12" s="1"/>
  <c r="I130" i="12"/>
  <c r="K130" i="12"/>
  <c r="O130" i="12"/>
  <c r="Q130" i="12"/>
  <c r="V130" i="12"/>
  <c r="G133" i="12"/>
  <c r="M133" i="12" s="1"/>
  <c r="I133" i="12"/>
  <c r="K133" i="12"/>
  <c r="O133" i="12"/>
  <c r="Q133" i="12"/>
  <c r="V133" i="12"/>
  <c r="G136" i="12"/>
  <c r="I136" i="12"/>
  <c r="K136" i="12"/>
  <c r="M136" i="12"/>
  <c r="O136" i="12"/>
  <c r="Q136" i="12"/>
  <c r="V136" i="12"/>
  <c r="G139" i="12"/>
  <c r="I139" i="12"/>
  <c r="K139" i="12"/>
  <c r="M139" i="12"/>
  <c r="O139" i="12"/>
  <c r="Q139" i="12"/>
  <c r="V139" i="12"/>
  <c r="G141" i="12"/>
  <c r="M141" i="12" s="1"/>
  <c r="I141" i="12"/>
  <c r="K141" i="12"/>
  <c r="O141" i="12"/>
  <c r="Q141" i="12"/>
  <c r="V141" i="12"/>
  <c r="G143" i="12"/>
  <c r="M143" i="12" s="1"/>
  <c r="I143" i="12"/>
  <c r="K143" i="12"/>
  <c r="O143" i="12"/>
  <c r="Q143" i="12"/>
  <c r="V143" i="12"/>
  <c r="G144" i="12"/>
  <c r="I144" i="12"/>
  <c r="K144" i="12"/>
  <c r="M144" i="12"/>
  <c r="O144" i="12"/>
  <c r="Q144" i="12"/>
  <c r="V144" i="12"/>
  <c r="G145" i="12"/>
  <c r="I145" i="12"/>
  <c r="K145" i="12"/>
  <c r="M145" i="12"/>
  <c r="O145" i="12"/>
  <c r="Q145" i="12"/>
  <c r="V145" i="12"/>
  <c r="G147" i="12"/>
  <c r="M147" i="12" s="1"/>
  <c r="I147" i="12"/>
  <c r="K147" i="12"/>
  <c r="O147" i="12"/>
  <c r="Q147" i="12"/>
  <c r="V147" i="12"/>
  <c r="G149" i="12"/>
  <c r="M149" i="12" s="1"/>
  <c r="I149" i="12"/>
  <c r="K149" i="12"/>
  <c r="O149" i="12"/>
  <c r="Q149" i="12"/>
  <c r="V149" i="12"/>
  <c r="G152" i="12"/>
  <c r="I152" i="12"/>
  <c r="I151" i="12" s="1"/>
  <c r="K152" i="12"/>
  <c r="M152" i="12"/>
  <c r="O152" i="12"/>
  <c r="Q152" i="12"/>
  <c r="Q151" i="12" s="1"/>
  <c r="V152" i="12"/>
  <c r="G153" i="12"/>
  <c r="G151" i="12" s="1"/>
  <c r="I153" i="12"/>
  <c r="K153" i="12"/>
  <c r="O153" i="12"/>
  <c r="O151" i="12" s="1"/>
  <c r="Q153" i="12"/>
  <c r="V153" i="12"/>
  <c r="G154" i="12"/>
  <c r="M154" i="12" s="1"/>
  <c r="I154" i="12"/>
  <c r="K154" i="12"/>
  <c r="O154" i="12"/>
  <c r="Q154" i="12"/>
  <c r="V154" i="12"/>
  <c r="G155" i="12"/>
  <c r="M155" i="12" s="1"/>
  <c r="I155" i="12"/>
  <c r="K155" i="12"/>
  <c r="K151" i="12" s="1"/>
  <c r="O155" i="12"/>
  <c r="Q155" i="12"/>
  <c r="V155" i="12"/>
  <c r="V151" i="12" s="1"/>
  <c r="G157" i="12"/>
  <c r="I157" i="12"/>
  <c r="K157" i="12"/>
  <c r="M157" i="12"/>
  <c r="O157" i="12"/>
  <c r="Q157" i="12"/>
  <c r="V157" i="12"/>
  <c r="G159" i="12"/>
  <c r="M159" i="12" s="1"/>
  <c r="I159" i="12"/>
  <c r="K159" i="12"/>
  <c r="O159" i="12"/>
  <c r="Q159" i="12"/>
  <c r="V159" i="12"/>
  <c r="G162" i="12"/>
  <c r="I162" i="12"/>
  <c r="K162" i="12"/>
  <c r="M162" i="12"/>
  <c r="O162" i="12"/>
  <c r="Q162" i="12"/>
  <c r="V162" i="12"/>
  <c r="G163" i="12"/>
  <c r="M163" i="12" s="1"/>
  <c r="I163" i="12"/>
  <c r="K163" i="12"/>
  <c r="O163" i="12"/>
  <c r="Q163" i="12"/>
  <c r="V163" i="12"/>
  <c r="G166" i="12"/>
  <c r="I166" i="12"/>
  <c r="K166" i="12"/>
  <c r="M166" i="12"/>
  <c r="O166" i="12"/>
  <c r="Q166" i="12"/>
  <c r="V166" i="12"/>
  <c r="G167" i="12"/>
  <c r="M167" i="12" s="1"/>
  <c r="I167" i="12"/>
  <c r="K167" i="12"/>
  <c r="O167" i="12"/>
  <c r="Q167" i="12"/>
  <c r="V167" i="12"/>
  <c r="G168" i="12"/>
  <c r="I168" i="12"/>
  <c r="K168" i="12"/>
  <c r="M168" i="12"/>
  <c r="O168" i="12"/>
  <c r="Q168" i="12"/>
  <c r="V168" i="12"/>
  <c r="G169" i="12"/>
  <c r="M169" i="12" s="1"/>
  <c r="I169" i="12"/>
  <c r="K169" i="12"/>
  <c r="O169" i="12"/>
  <c r="Q169" i="12"/>
  <c r="V169" i="12"/>
  <c r="G172" i="12"/>
  <c r="G171" i="12" s="1"/>
  <c r="I172" i="12"/>
  <c r="I171" i="12" s="1"/>
  <c r="K172" i="12"/>
  <c r="K171" i="12" s="1"/>
  <c r="O172" i="12"/>
  <c r="O171" i="12" s="1"/>
  <c r="Q172" i="12"/>
  <c r="Q171" i="12" s="1"/>
  <c r="V172" i="12"/>
  <c r="V171" i="12" s="1"/>
  <c r="G174" i="12"/>
  <c r="I174" i="12"/>
  <c r="K174" i="12"/>
  <c r="M174" i="12"/>
  <c r="O174" i="12"/>
  <c r="Q174" i="12"/>
  <c r="V174" i="12"/>
  <c r="G178" i="12"/>
  <c r="I178" i="12"/>
  <c r="K178" i="12"/>
  <c r="M178" i="12"/>
  <c r="O178" i="12"/>
  <c r="Q178" i="12"/>
  <c r="V178" i="12"/>
  <c r="G181" i="12"/>
  <c r="I181" i="12"/>
  <c r="K181" i="12"/>
  <c r="M181" i="12"/>
  <c r="O181" i="12"/>
  <c r="Q181" i="12"/>
  <c r="V181" i="12"/>
  <c r="G184" i="12"/>
  <c r="M184" i="12" s="1"/>
  <c r="I184" i="12"/>
  <c r="K184" i="12"/>
  <c r="O184" i="12"/>
  <c r="Q184" i="12"/>
  <c r="V184" i="12"/>
  <c r="G186" i="12"/>
  <c r="I186" i="12"/>
  <c r="K186" i="12"/>
  <c r="M186" i="12"/>
  <c r="O186" i="12"/>
  <c r="Q186" i="12"/>
  <c r="V186" i="12"/>
  <c r="G188" i="12"/>
  <c r="I188" i="12"/>
  <c r="K188" i="12"/>
  <c r="M188" i="12"/>
  <c r="O188" i="12"/>
  <c r="Q188" i="12"/>
  <c r="V188" i="12"/>
  <c r="G191" i="12"/>
  <c r="I191" i="12"/>
  <c r="K191" i="12"/>
  <c r="M191" i="12"/>
  <c r="O191" i="12"/>
  <c r="Q191" i="12"/>
  <c r="V191" i="12"/>
  <c r="G194" i="12"/>
  <c r="I194" i="12"/>
  <c r="I193" i="12" s="1"/>
  <c r="K194" i="12"/>
  <c r="K193" i="12" s="1"/>
  <c r="M194" i="12"/>
  <c r="M193" i="12" s="1"/>
  <c r="O194" i="12"/>
  <c r="Q194" i="12"/>
  <c r="Q193" i="12" s="1"/>
  <c r="V194" i="12"/>
  <c r="V193" i="12" s="1"/>
  <c r="G197" i="12"/>
  <c r="I197" i="12"/>
  <c r="K197" i="12"/>
  <c r="M197" i="12"/>
  <c r="O197" i="12"/>
  <c r="Q197" i="12"/>
  <c r="V197" i="12"/>
  <c r="G201" i="12"/>
  <c r="I201" i="12"/>
  <c r="K201" i="12"/>
  <c r="M201" i="12"/>
  <c r="O201" i="12"/>
  <c r="Q201" i="12"/>
  <c r="V201" i="12"/>
  <c r="G204" i="12"/>
  <c r="M204" i="12" s="1"/>
  <c r="I204" i="12"/>
  <c r="K204" i="12"/>
  <c r="O204" i="12"/>
  <c r="O193" i="12" s="1"/>
  <c r="Q204" i="12"/>
  <c r="V204" i="12"/>
  <c r="G207" i="12"/>
  <c r="I207" i="12"/>
  <c r="O207" i="12"/>
  <c r="Q207" i="12"/>
  <c r="G208" i="12"/>
  <c r="M208" i="12" s="1"/>
  <c r="M207" i="12" s="1"/>
  <c r="I208" i="12"/>
  <c r="K208" i="12"/>
  <c r="K207" i="12" s="1"/>
  <c r="O208" i="12"/>
  <c r="Q208" i="12"/>
  <c r="V208" i="12"/>
  <c r="V207" i="12" s="1"/>
  <c r="G209" i="12"/>
  <c r="I209" i="12"/>
  <c r="K209" i="12"/>
  <c r="M209" i="12"/>
  <c r="O209" i="12"/>
  <c r="Q209" i="12"/>
  <c r="V209" i="12"/>
  <c r="G211" i="12"/>
  <c r="O211" i="12"/>
  <c r="G212" i="12"/>
  <c r="M212" i="12" s="1"/>
  <c r="I212" i="12"/>
  <c r="I211" i="12" s="1"/>
  <c r="K212" i="12"/>
  <c r="K211" i="12" s="1"/>
  <c r="O212" i="12"/>
  <c r="Q212" i="12"/>
  <c r="Q211" i="12" s="1"/>
  <c r="V212" i="12"/>
  <c r="V211" i="12" s="1"/>
  <c r="G213" i="12"/>
  <c r="M213" i="12" s="1"/>
  <c r="I213" i="12"/>
  <c r="K213" i="12"/>
  <c r="O213" i="12"/>
  <c r="Q213" i="12"/>
  <c r="V213" i="12"/>
  <c r="K214" i="12"/>
  <c r="V214" i="12"/>
  <c r="G215" i="12"/>
  <c r="G214" i="12" s="1"/>
  <c r="I215" i="12"/>
  <c r="I214" i="12" s="1"/>
  <c r="K215" i="12"/>
  <c r="O215" i="12"/>
  <c r="O214" i="12" s="1"/>
  <c r="Q215" i="12"/>
  <c r="Q214" i="12" s="1"/>
  <c r="V215" i="12"/>
  <c r="G217" i="12"/>
  <c r="I217" i="12"/>
  <c r="K217" i="12"/>
  <c r="K216" i="12" s="1"/>
  <c r="M217" i="12"/>
  <c r="O217" i="12"/>
  <c r="Q217" i="12"/>
  <c r="V217" i="12"/>
  <c r="V216" i="12" s="1"/>
  <c r="G219" i="12"/>
  <c r="I219" i="12"/>
  <c r="K219" i="12"/>
  <c r="M219" i="12"/>
  <c r="O219" i="12"/>
  <c r="Q219" i="12"/>
  <c r="V219" i="12"/>
  <c r="G220" i="12"/>
  <c r="G216" i="12" s="1"/>
  <c r="I220" i="12"/>
  <c r="K220" i="12"/>
  <c r="O220" i="12"/>
  <c r="O216" i="12" s="1"/>
  <c r="Q220" i="12"/>
  <c r="V220" i="12"/>
  <c r="G221" i="12"/>
  <c r="M221" i="12" s="1"/>
  <c r="I221" i="12"/>
  <c r="I216" i="12" s="1"/>
  <c r="K221" i="12"/>
  <c r="O221" i="12"/>
  <c r="Q221" i="12"/>
  <c r="Q216" i="12" s="1"/>
  <c r="V221" i="12"/>
  <c r="G222" i="12"/>
  <c r="I222" i="12"/>
  <c r="K222" i="12"/>
  <c r="M222" i="12"/>
  <c r="O222" i="12"/>
  <c r="Q222" i="12"/>
  <c r="V222" i="12"/>
  <c r="G224" i="12"/>
  <c r="G223" i="12" s="1"/>
  <c r="I224" i="12"/>
  <c r="I223" i="12" s="1"/>
  <c r="K224" i="12"/>
  <c r="O224" i="12"/>
  <c r="O223" i="12" s="1"/>
  <c r="Q224" i="12"/>
  <c r="Q223" i="12" s="1"/>
  <c r="V224" i="12"/>
  <c r="G225" i="12"/>
  <c r="M225" i="12" s="1"/>
  <c r="I225" i="12"/>
  <c r="K225" i="12"/>
  <c r="K223" i="12" s="1"/>
  <c r="O225" i="12"/>
  <c r="Q225" i="12"/>
  <c r="V225" i="12"/>
  <c r="V223" i="12" s="1"/>
  <c r="G226" i="12"/>
  <c r="I226" i="12"/>
  <c r="K226" i="12"/>
  <c r="M226" i="12"/>
  <c r="O226" i="12"/>
  <c r="Q226" i="12"/>
  <c r="V226" i="12"/>
  <c r="G227" i="12"/>
  <c r="I227" i="12"/>
  <c r="K227" i="12"/>
  <c r="M227" i="12"/>
  <c r="O227" i="12"/>
  <c r="Q227" i="12"/>
  <c r="V227" i="12"/>
  <c r="G228" i="12"/>
  <c r="M228" i="12" s="1"/>
  <c r="I228" i="12"/>
  <c r="K228" i="12"/>
  <c r="O228" i="12"/>
  <c r="Q228" i="12"/>
  <c r="V228" i="12"/>
  <c r="G229" i="12"/>
  <c r="M229" i="12" s="1"/>
  <c r="I229" i="12"/>
  <c r="K229" i="12"/>
  <c r="O229" i="12"/>
  <c r="Q229" i="12"/>
  <c r="V229" i="12"/>
  <c r="G230" i="12"/>
  <c r="I230" i="12"/>
  <c r="K230" i="12"/>
  <c r="M230" i="12"/>
  <c r="O230" i="12"/>
  <c r="Q230" i="12"/>
  <c r="V230" i="12"/>
  <c r="G231" i="12"/>
  <c r="I231" i="12"/>
  <c r="K231" i="12"/>
  <c r="M231" i="12"/>
  <c r="O231" i="12"/>
  <c r="Q231" i="12"/>
  <c r="V231" i="12"/>
  <c r="AE233" i="12"/>
  <c r="AF233" i="12"/>
  <c r="I20" i="1"/>
  <c r="I19" i="1"/>
  <c r="I18" i="1"/>
  <c r="I17" i="1"/>
  <c r="I16" i="1"/>
  <c r="I73" i="1"/>
  <c r="J72" i="1" s="1"/>
  <c r="F45" i="1"/>
  <c r="G23" i="1" s="1"/>
  <c r="G45" i="1"/>
  <c r="G25" i="1" s="1"/>
  <c r="H45" i="1"/>
  <c r="I44" i="1"/>
  <c r="I41" i="1"/>
  <c r="I39" i="1"/>
  <c r="I45" i="1" s="1"/>
  <c r="J44" i="1" s="1"/>
  <c r="J28" i="1"/>
  <c r="J26" i="1"/>
  <c r="G38" i="1"/>
  <c r="F38" i="1"/>
  <c r="J23" i="1"/>
  <c r="J24" i="1"/>
  <c r="J25" i="1"/>
  <c r="J27" i="1"/>
  <c r="E24" i="1"/>
  <c r="G24" i="1"/>
  <c r="E26" i="1"/>
  <c r="G26" i="1"/>
  <c r="J71" i="1" l="1"/>
  <c r="J52" i="1"/>
  <c r="J54" i="1"/>
  <c r="J56" i="1"/>
  <c r="J58" i="1"/>
  <c r="J60" i="1"/>
  <c r="J62" i="1"/>
  <c r="J64" i="1"/>
  <c r="J66" i="1"/>
  <c r="J68" i="1"/>
  <c r="J53" i="1"/>
  <c r="J55" i="1"/>
  <c r="J57" i="1"/>
  <c r="J59" i="1"/>
  <c r="J61" i="1"/>
  <c r="J63" i="1"/>
  <c r="J65" i="1"/>
  <c r="J67" i="1"/>
  <c r="J69" i="1"/>
  <c r="I42" i="1"/>
  <c r="J41" i="1"/>
  <c r="J43" i="1"/>
  <c r="A27" i="1"/>
  <c r="J39" i="1"/>
  <c r="J45" i="1" s="1"/>
  <c r="J42" i="1"/>
  <c r="M32" i="13"/>
  <c r="M12" i="13"/>
  <c r="M8" i="13" s="1"/>
  <c r="M211" i="12"/>
  <c r="M109" i="12"/>
  <c r="M58" i="12"/>
  <c r="G193" i="12"/>
  <c r="G109" i="12"/>
  <c r="G58" i="12"/>
  <c r="M224" i="12"/>
  <c r="M223" i="12" s="1"/>
  <c r="M220" i="12"/>
  <c r="M216" i="12" s="1"/>
  <c r="M215" i="12"/>
  <c r="M214" i="12" s="1"/>
  <c r="M172" i="12"/>
  <c r="M171" i="12" s="1"/>
  <c r="M153" i="12"/>
  <c r="M151" i="12" s="1"/>
  <c r="M86" i="12"/>
  <c r="M75" i="12" s="1"/>
  <c r="M32" i="12"/>
  <c r="M31" i="12" s="1"/>
  <c r="M17" i="12"/>
  <c r="M16" i="12" s="1"/>
  <c r="I21" i="1"/>
  <c r="J70" i="1"/>
  <c r="J73" i="1" l="1"/>
  <c r="G28" i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8310C04E-CED0-49DE-9E33-74720635D91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E96F1D5-7CA9-434F-A1BA-3E0DB8D4E80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039DD593-5929-4727-B193-04A833C385A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7CF5FD3-3B95-45CE-B66C-FC3D7DFA216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<sst xmlns="http://schemas.openxmlformats.org/spreadsheetml/2006/main" count="1490" uniqueCount="514">
  <si>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</si>
  <si>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</si>
  <si>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</si>
  <si>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</si>
  <si>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</si>
  <si>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</si>
  <si>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</si>
  <si>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</si>
  <si>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</si>
  <si>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</si>
  <si>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</si>
  <si>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</si>
  <si>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</si>
  <si>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</si>
  <si>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</si>
  <si>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</si>
  <si>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</si>
  <si>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</si>
  <si>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</si>
  <si>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</si>
  <si>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</si>
  <si>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</si>
  <si>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</si>
  <si>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</si>
  <si>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</si>
  <si>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</si>
  <si>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</si>
  <si>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</si>
  <si>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</si>
  <si>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</si>
  <si>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</si>
  <si>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</si>
  <si>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</si>
  <si>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</si>
  <si>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</si>
  <si>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</si>
  <si>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</si>
  <si>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</si>
  <si>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</si>
  <si>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</si>
  <si>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</si>
  <si>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</si>
  <si>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</si>
  <si>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21-028</t>
  </si>
  <si>
    <t>Duhovka - středisko volného času Břeclav</t>
  </si>
  <si>
    <t>Stavba</t>
  </si>
  <si>
    <t>Stavební objekt</t>
  </si>
  <si>
    <t>02</t>
  </si>
  <si>
    <t>Oprava střechy a fasády - havarijní stav</t>
  </si>
  <si>
    <t>21-028-02</t>
  </si>
  <si>
    <t xml:space="preserve">Oprava střechy a fasády - havarijní stav </t>
  </si>
  <si>
    <t>03</t>
  </si>
  <si>
    <t>Hromosvod</t>
  </si>
  <si>
    <t>21-028-03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</si>
  <si>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</si>
  <si>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</si>
  <si>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</si>
  <si>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</si>
  <si>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</si>
  <si>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</si>
  <si>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</si>
  <si>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</si>
  <si>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</si>
  <si>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</si>
  <si>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</si>
  <si>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</si>
  <si>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</si>
  <si>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</si>
  <si>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</si>
  <si>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</si>
  <si>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</si>
  <si>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</si>
  <si>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</si>
  <si>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</si>
  <si>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</si>
  <si>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</si>
  <si>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</si>
  <si>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</si>
  <si>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712</t>
  </si>
  <si>
    <t>Živičné krytiny</t>
  </si>
  <si>
    <t>762</t>
  </si>
  <si>
    <t>Konstrukce tesařské</t>
  </si>
  <si>
    <t>764</t>
  </si>
  <si>
    <t>Konstrukce klempířské</t>
  </si>
  <si>
    <t>765</t>
  </si>
  <si>
    <t>Krytiny tvrdé</t>
  </si>
  <si>
    <t>783</t>
  </si>
  <si>
    <t>Nátěry</t>
  </si>
  <si>
    <t>784</t>
  </si>
  <si>
    <t>Malby</t>
  </si>
  <si>
    <t>H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</si>
  <si>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</si>
  <si>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</si>
  <si>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</si>
  <si>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</si>
  <si>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</si>
  <si>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</si>
  <si>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</si>
  <si>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</si>
  <si>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</si>
  <si>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</si>
  <si>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</si>
  <si>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</si>
  <si>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</si>
  <si>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</si>
  <si>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</si>
  <si>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</si>
  <si>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</si>
  <si>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</si>
  <si>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</si>
  <si>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</si>
  <si>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</si>
  <si>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</si>
  <si>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</si>
  <si>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</si>
  <si>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</si>
  <si>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</si>
  <si>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</si>
  <si>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</si>
  <si>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</si>
  <si>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</si>
  <si>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</si>
  <si>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</si>
  <si>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</si>
  <si>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</si>
  <si>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</si>
  <si>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</si>
  <si>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</si>
  <si>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310238211RT1</t>
  </si>
  <si>
    <t>Zazdívka otvorů o ploše přes 0,25 m2 do 1 m2 ve zdivu nadzákladovém cihlami pálenými pro jakoukoliv maltu vápenocementovou</t>
  </si>
  <si>
    <t>m3</t>
  </si>
  <si>
    <t>801-4</t>
  </si>
  <si>
    <t>RTS 21/ I</t>
  </si>
  <si>
    <t>RTS 20/ I</t>
  </si>
  <si>
    <t>Práce</t>
  </si>
  <si>
    <t>POL1_</t>
  </si>
  <si>
    <t>včetně pomocného pracovního lešení</t>
  </si>
  <si>
    <t>SPI</t>
  </si>
  <si>
    <t>u střechy přístřešku : (3,5*2+6,5)*0,3*1,2</t>
  </si>
  <si>
    <t>VV</t>
  </si>
  <si>
    <t>20,5*2,5*0,15</t>
  </si>
  <si>
    <t>317941121RT3</t>
  </si>
  <si>
    <t>Osazení ocelových válcovaných nosníků na zdivu profil I, výšky 120 mm</t>
  </si>
  <si>
    <t>t</t>
  </si>
  <si>
    <t>801-1</t>
  </si>
  <si>
    <t>profilu I, nebo IE, nebo U, nebo UE, nebo L</t>
  </si>
  <si>
    <t>nad dveřmi skladu : 1,4*2*11,9*0,001</t>
  </si>
  <si>
    <t>417321313R00</t>
  </si>
  <si>
    <t>Železobeton ztužujících pásů a věnců třídy C 16/20</t>
  </si>
  <si>
    <t>POL1_1</t>
  </si>
  <si>
    <t>přístřešek - pod pozednice   : 0,45*0,25*3,5+0,3*0,25*3,5</t>
  </si>
  <si>
    <t>vyztužení štítů : 4*4*0,25*0,3</t>
  </si>
  <si>
    <t>417351111R00</t>
  </si>
  <si>
    <t>Bednění bočnic ztužujících pásů a věnců včetně vzpěr obě strany, zřízení</t>
  </si>
  <si>
    <t>m</t>
  </si>
  <si>
    <t>(3,5*2*2+5,95*2+0,45)*0,25</t>
  </si>
  <si>
    <t>4*0,25*2*4</t>
  </si>
  <si>
    <t>417351113R00</t>
  </si>
  <si>
    <t>Bednění bočnic ztužujících pásů a věnců včetně vzpěr obě strany, odstranění</t>
  </si>
  <si>
    <t>417361821R00</t>
  </si>
  <si>
    <t>Výztuž ztužujících pásů a věnců z betonářské oceli 10 505(R)</t>
  </si>
  <si>
    <t>Včetně distančních prvků.</t>
  </si>
  <si>
    <t>120kg/m3 : 1,8562*0,120</t>
  </si>
  <si>
    <t>612421615R00</t>
  </si>
  <si>
    <t>Omítky vnitřní stěn vápenné nebo vápenocementové v podlaží i ve schodišti hrubé zatřené</t>
  </si>
  <si>
    <t>m2</t>
  </si>
  <si>
    <t>612421626R00</t>
  </si>
  <si>
    <t>Omítky vnitřní stěn vápenné nebo vápenocementové v podlaží i ve schodišti hladké</t>
  </si>
  <si>
    <t>sklad : 3,9*3,35+2,4*3,35+2,4*4,6*2+4,6*1,5*0,5*2</t>
  </si>
  <si>
    <t>602016195R00</t>
  </si>
  <si>
    <t>Omítka stěn z hotových směsí Doplňkové práce pro omítky stěn z hotových směsí_x000D_
 hloubková penetrace stěn silikátová</t>
  </si>
  <si>
    <t>po jednotlivých vrstvách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</si>
  <si>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</si>
  <si>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</si>
  <si>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</si>
  <si>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1,8*1,5*5+0,9*2,1*9</t>
  </si>
  <si>
    <t>622421121R00</t>
  </si>
  <si>
    <t xml:space="preserve">Omítky vnější stěn vápenné nebo vápenocementové hrubé zatřené,  ,  </t>
  </si>
  <si>
    <t>přístřešek : 4,5*3,5+2,4*3,35+1,1*2,3+7*2+7*1,5*0,5</t>
  </si>
  <si>
    <t>zadní stěna od ulice : 9*18,25</t>
  </si>
  <si>
    <t>štít od přístřešku : 8*5,1+8*3,9*0,5-(7*2+7*1,5*0,5)</t>
  </si>
  <si>
    <t>štít část o vstupu : 8*5,1+8*3,9*0,5</t>
  </si>
  <si>
    <t>622421131R00</t>
  </si>
  <si>
    <t>Omítky vnější stěn vápenné nebo vápenocementové hladké,  , složitost 1÷ 2</t>
  </si>
  <si>
    <t>622471318RV7</t>
  </si>
  <si>
    <t xml:space="preserve">Nátěry a nástřiky vnějších stěn a pilířů základním a krycím nátěrem (nebo přestřikem povrchu) hmota silikonová, složitost 3 ÷ 4,  </t>
  </si>
  <si>
    <t>Penetrace + 2 x krycí nátěr.</t>
  </si>
  <si>
    <t>POP</t>
  </si>
  <si>
    <t>čelní stěna : 18,25*5,1+3,5*1,5</t>
  </si>
  <si>
    <t>622904112R00</t>
  </si>
  <si>
    <t>Očištění fasád tlakovou vodou, složitost fasády 1 - 2</t>
  </si>
  <si>
    <t>639570010RA0</t>
  </si>
  <si>
    <t>Okapový chodník kolem budovy Skladba: podkladní textílie, vrstva štěrku tl. 150 mm, vrstva tříděného říčního kameniva tl. 100 mm</t>
  </si>
  <si>
    <t>AP-HSV</t>
  </si>
  <si>
    <t>Součtová</t>
  </si>
  <si>
    <t>Agregovaná položka</t>
  </si>
  <si>
    <t>POL2_</t>
  </si>
  <si>
    <t>včetně obrubníku</t>
  </si>
  <si>
    <t>Podklad z drceného kameniva tl. 150 mm, kačírek tl. 100 mm. Včetně obrubníku.</t>
  </si>
  <si>
    <t>zadní část : 23</t>
  </si>
  <si>
    <t>boční u skladu : 7</t>
  </si>
  <si>
    <t>648991111RT3</t>
  </si>
  <si>
    <t>Osazení parapetních desek z plastických hmot Dodávka a osazení parapetních desek z plastických hmot šířky 150 mm</t>
  </si>
  <si>
    <t>a poloplastických hmot na montážní pěnu, zapravení omítky pod parapetem, těsnění spáry mezi parapetem a rámem okna, dodávka silikonu.</t>
  </si>
  <si>
    <t>648991113RT4</t>
  </si>
  <si>
    <t>Osazení parapetních desek z plastických hmot Dodávka a osazení parapetních desek z plastických hmot šířky 350 mm</t>
  </si>
  <si>
    <t>642101013R-1</t>
  </si>
  <si>
    <t>Výměna okna 2,7 m2, oprava ostění,podklad pod parapety, zeď tloušťky 30 cm</t>
  </si>
  <si>
    <t>kus</t>
  </si>
  <si>
    <t>Vlastní</t>
  </si>
  <si>
    <t>Indiv</t>
  </si>
  <si>
    <t>přístřešek : 1</t>
  </si>
  <si>
    <t>642201011R-1</t>
  </si>
  <si>
    <t>1kř, oprava ostění, zvětšení velikosti otvoru</t>
  </si>
  <si>
    <t>Vyvěšení dřevěných dveřních křídel, vybourání stávající dřevěné dveřní zárubně, dodávka a osazení ocelové dveřní zárubně šířky 11 cm na cementovou maltu s vybetonováním prahu v zárubni, začištění omítek kolem zárubně, montáž dveřního křídla kompletizovaného otevíravého, dodávka a montáž dřevěného dveřního prahu šířky 10 cm, nátěr zárubně dvojnásobný.</t>
  </si>
  <si>
    <t>642201013R-1</t>
  </si>
  <si>
    <t>1kř, opoava ostění, půdní prostor</t>
  </si>
  <si>
    <t/>
  </si>
  <si>
    <t>Včetně vnitrostaveništního přesunu sutí a odvozu na skládku do 10 km, bez poplatku za skládku.</t>
  </si>
  <si>
    <t>61143154R</t>
  </si>
  <si>
    <t>okno plastové š = 1 800 mm; h = 1 500,0 mm; OS2; Uskla 1,10 W/m2K; barva bílá; profil 5-komorový; tl. rámu 67 mm; tl. křídla 82,5 mm</t>
  </si>
  <si>
    <t>SPCM</t>
  </si>
  <si>
    <t>Specifikace</t>
  </si>
  <si>
    <t>POL3_</t>
  </si>
  <si>
    <t>61143254R</t>
  </si>
  <si>
    <t>dveře balkonové plast; OS1; š = 1 000 mm; h = 2 100,0 mm; tl. rámu 82 mm; tl. křídla 100,0 mm</t>
  </si>
  <si>
    <t>61173140R</t>
  </si>
  <si>
    <t>dveře vchodové š = 800 mm; h = 1 970,0 mm; palubkové; otevíravé; počet křídel 1; palubky šikmé; prosklení 1/6</t>
  </si>
  <si>
    <t>941941041R00</t>
  </si>
  <si>
    <t>Montáž lešení lehkého pracovního řadového s podlahami šířky od 1,00 do 1,20 m, výšky do 10 m</t>
  </si>
  <si>
    <t>800-3</t>
  </si>
  <si>
    <t>včetně kotvení</t>
  </si>
  <si>
    <t>přístřešek : 4,5*3,5+3,5*6,95+3,5*(3,5+1,5)+6,95*1*0,5+4,5*1,5*2</t>
  </si>
  <si>
    <t>zadní stěna od ulice : 9*18,25+1,5*9*2</t>
  </si>
  <si>
    <t>štít od přístřešku : 4,5*8,05+4,5*2,6</t>
  </si>
  <si>
    <t>štít část o vstupu : 9*8,05+4,5*8,05*0,5+1,5*9</t>
  </si>
  <si>
    <t>přední část : 20,5*4,5</t>
  </si>
  <si>
    <t>941941291R00</t>
  </si>
  <si>
    <t>Montáž lešení lehkého pracovního řadového s podlahami příplatek za každý další i započatý měsíc použití lešení_x000D_
 šířky od 1,00 do 1,20 m a výšky do 10 m</t>
  </si>
  <si>
    <t>510,0375*2</t>
  </si>
  <si>
    <t>941941841R00</t>
  </si>
  <si>
    <t>Demontáž lešení lehkého řadového s podlahami šířky přes 1 do 1,2 m, výšky do 10 m</t>
  </si>
  <si>
    <t>953943111R00</t>
  </si>
  <si>
    <t>Osazování jiných kovových výrobků do vynechaných nebo vysekaných kapes zdiva, se zajištěním polohy, se zalitím cementovou maltou_x000D_
 do 1kg/kus</t>
  </si>
  <si>
    <t>osazování výrobků ostatních jinde neuvedených, bez dodání</t>
  </si>
  <si>
    <t>mřížky z půdní strany do větracích otvorů na fasádě : 8</t>
  </si>
  <si>
    <t>553630-1</t>
  </si>
  <si>
    <t>Mřížka větrací 150x300mm, plastový rám+síťka</t>
  </si>
  <si>
    <t>962032631R00</t>
  </si>
  <si>
    <t>Bourání zdiva nadzákladového komínového z jakýchkoliv cihel pálených, šamotových nebo vápenopískových nad střechou, na maltu vápenou nebo vápenocementovou</t>
  </si>
  <si>
    <t>801-3</t>
  </si>
  <si>
    <t>nebo vybourání otvorů průřezové plochy přes 4 m2 ve zdivu nadzákladovém, včetně pomocného lešení o výšce podlahy do 1900 mm a pro zatížení do 1,5 kPa  (150 kg/m2)</t>
  </si>
  <si>
    <t>odstranění stávajících komínových těles po podlahu půdy : 3*0,45*0,45*2</t>
  </si>
  <si>
    <t>978013191R00</t>
  </si>
  <si>
    <t>Otlučení omítek vápenných nebo vápenocementových vnitřních s vyškrabáním spár, s očištěním zdiva stěn, v rozsahu do 100 %</t>
  </si>
  <si>
    <t>978015291R00</t>
  </si>
  <si>
    <t>Otlučení omítek vápenných nebo vápenocementových vnějších s vyškrabáním spár, s očištěním zdiva_x000D_
 1. až 4. stupni složitosti, v rozsahu do 100 %</t>
  </si>
  <si>
    <t>přístřešek : 4,5*3,5+2,4*3,35+1,1*2,3</t>
  </si>
  <si>
    <t>štít část o vstupu : 8*5,1</t>
  </si>
  <si>
    <t>999281108R00</t>
  </si>
  <si>
    <t xml:space="preserve">Přesun hmot pro opravy a údržbu objektů pro opravy a údržbu dosavadních objektů včetně vnějších plášťů_x000D_
 výšky do 12 m,  </t>
  </si>
  <si>
    <t>Přesun hmot</t>
  </si>
  <si>
    <t>POL7_</t>
  </si>
  <si>
    <t>oborů 801, 803, 811 a 812</t>
  </si>
  <si>
    <t>712400832R00</t>
  </si>
  <si>
    <t xml:space="preserve">Odstranění povlakové krytiny a mechu na střechách šikmých přes 10 do 30° povlakové krytiny dvouvrstvé,  </t>
  </si>
  <si>
    <t>800-711</t>
  </si>
  <si>
    <t>POL1_7</t>
  </si>
  <si>
    <t>nad skladem : 7,4*3,5</t>
  </si>
  <si>
    <t>762083130R00</t>
  </si>
  <si>
    <t>Zvláštní výkony profilování zhlaví trámů průřezové plochy přes 160 do 320 cm2</t>
  </si>
  <si>
    <t>800-762</t>
  </si>
  <si>
    <t>762085130R00</t>
  </si>
  <si>
    <t>Zvláštní výkony hoblování tesařských konstrukcí třístranné</t>
  </si>
  <si>
    <t>RTS 19/ I</t>
  </si>
  <si>
    <t>18*1</t>
  </si>
  <si>
    <t>762084211R00</t>
  </si>
  <si>
    <t>Zvláštní výkony příplatek k ceně za práce na střechách_x000D_
 pro bednění a laťování krovů, výšky přes 4 do 12 m</t>
  </si>
  <si>
    <t>horní střecha : 19,9*9,4+1,5*4,3</t>
  </si>
  <si>
    <t>762112120RT2</t>
  </si>
  <si>
    <t>Konstrukce stěn a příček na hladko s dodávkou řeziva_x000D_
 hraněného, nebo polohraněného 120 x 140 mm</t>
  </si>
  <si>
    <t>nad skladem- krokev 120/120 : 7,4*5</t>
  </si>
  <si>
    <t>doplnění krokví po odstranění komínů : 10</t>
  </si>
  <si>
    <t>762112120RT3</t>
  </si>
  <si>
    <t>Konstrukce stěn a příček na hladko s dodávkou řeziva_x000D_
 hraněného, nebo polohraněného 140 x 160 mm</t>
  </si>
  <si>
    <t>přístřešek pozednice 140/140 : 3,4*2</t>
  </si>
  <si>
    <t>762132135RT2</t>
  </si>
  <si>
    <t>Bednění stěn s dodávkou řeziva_x000D_
 z prken hoblovaných 32 mm na sraz, s olištováním spár, prkna, tloušťky 18 mm</t>
  </si>
  <si>
    <t>vstup - zádveří : 1,7*1,1*2</t>
  </si>
  <si>
    <t>762311103R00</t>
  </si>
  <si>
    <t>Montáž ocelových spojovacích prostředků kotevních želez_x000D_
 příložek, patek, táhel, s připojením k dřevěné konstrukci</t>
  </si>
  <si>
    <t>762331932R00</t>
  </si>
  <si>
    <t>Vázané konstrukce krovů vyřezání střešní vazby_x000D_
 průřezové plochy řeziva přes 224 do 288 cm2, délky vyřezané části krovu přes 3 do 5 m</t>
  </si>
  <si>
    <t>rezerva : 22</t>
  </si>
  <si>
    <t>762332933RT3</t>
  </si>
  <si>
    <t>Vázané konstrukce krovů doplnění části střešní vazby z hranolků, hranolů včetně dodávky řeziva_x000D_
 průřezové plochy přes 224 do 288 cm2, včetně dodávky hranolů 140 x 180 mm</t>
  </si>
  <si>
    <t>762341220R00</t>
  </si>
  <si>
    <t xml:space="preserve">Montáž bednění z velkoplošných desek na bázi dřeva včetně vyřezání otvorů,  </t>
  </si>
  <si>
    <t>přístřešek : 3,9*7,6</t>
  </si>
  <si>
    <t>762341620R00</t>
  </si>
  <si>
    <t xml:space="preserve">Montáž bednění okapových říms, krajnic, závětrných prken, a žaluzií ve spádu nebo rovnoběžně s okapem z palubek , pero - drážka,  </t>
  </si>
  <si>
    <t>vyšší střecha : 19,9*1,5+1,5*4,2+9,4*1*2</t>
  </si>
  <si>
    <t>762342203RT4</t>
  </si>
  <si>
    <t>Montáž laťování střech o sklonu do 60° při vzdálenost latí přes 220 do 360 mm, včetně dodávky latí 40/60 mm</t>
  </si>
  <si>
    <t>nad skladem : 3,9*7,6</t>
  </si>
  <si>
    <t>762342206RT4</t>
  </si>
  <si>
    <t>Montáž kontralatí na vruty, s dodávkou těsnicí pásky pod kontralatě, a dodávkou latí 40 x 60 mm</t>
  </si>
  <si>
    <t>762341811R00</t>
  </si>
  <si>
    <t>Demontáž bednění a laťování bednění střech rovných, obloukových, o sklonu do 60 stupňů včetně všech nadstřešních konstrukcí z prken hrubých</t>
  </si>
  <si>
    <t>762342811R00</t>
  </si>
  <si>
    <t>Demontáž bednění a laťování laťování střech o sklonu do 60 stupňů včetně všech nadstřešních konstrukcí rozteč latí do 22 cm</t>
  </si>
  <si>
    <t>762900030RAB</t>
  </si>
  <si>
    <t>Demontáž krovů s bedněním, s laťováním</t>
  </si>
  <si>
    <t>AP-PSV</t>
  </si>
  <si>
    <t>POL2_7</t>
  </si>
  <si>
    <t>jakýchkoliv soustav o sklonu do 60 stupňů, z hranolů, hranolků nebo fošen, demontáž laťování včetně všech nadstřešních konstrukcí z latí o průřezové ploše do 25 cm2 při osové vzdálenosti do 50 cm, demontáž bednění včetně všech nadstřešních konstrukcí z prken tloušťky do 32 mm nebo bez bednění podle popisu.</t>
  </si>
  <si>
    <t>31179105R</t>
  </si>
  <si>
    <t>tyč závitová M8; l = 1 000 mm; mat. ocel 4,8 - DIN 975; povrch bez úpravy</t>
  </si>
  <si>
    <t>POL3_7</t>
  </si>
  <si>
    <t>55399994R</t>
  </si>
  <si>
    <t>výrobek kovový zámečnický, atypický</t>
  </si>
  <si>
    <t>kg</t>
  </si>
  <si>
    <t>59590742R</t>
  </si>
  <si>
    <t>deska cementotřísková l = 3 350 mm; š = 1 250 mm; tl. 22,0 mm; povrch hladký</t>
  </si>
  <si>
    <t>29,64*1,08</t>
  </si>
  <si>
    <t>61191684R</t>
  </si>
  <si>
    <t>palubka obkladová smrk; š = 116 mm; tl = 19,0 mm; jakost A/B</t>
  </si>
  <si>
    <t>54,95*1,2</t>
  </si>
  <si>
    <t>998762102R00</t>
  </si>
  <si>
    <t>Přesun hmot pro konstrukce tesařské v objektech výšky do 12 m</t>
  </si>
  <si>
    <t>50 m vodorovně</t>
  </si>
  <si>
    <t>764352291R00</t>
  </si>
  <si>
    <t>Žlaby z pozinkovaného plechu montáž vč. spojovacích prostředků žlabů a příslušenství_x000D_
 žlabů Pz podokapních půlkruhových</t>
  </si>
  <si>
    <t>800-764</t>
  </si>
  <si>
    <t>764352292R00</t>
  </si>
  <si>
    <t>Žlaby z pozinkovaného plechu montáž vč. spojovacích prostředků žlabů a příslušenství_x000D_
 háků Pz půlkruhových</t>
  </si>
  <si>
    <t>764454291R00</t>
  </si>
  <si>
    <t>Odpadní trouby z pozinkovaného plechu montáž vč. spojovacích prostředků trub Pz odpadních kruhových</t>
  </si>
  <si>
    <t>764813150R00</t>
  </si>
  <si>
    <t>Lemování na střechách s tvrdou krytinou včetně rohů a ukončení před požární zdí, z lakovaného pozinkovaného plechu, rš 500 mm, dodávka a montáž</t>
  </si>
  <si>
    <t>sklad : 7,4</t>
  </si>
  <si>
    <t>764898121R00</t>
  </si>
  <si>
    <t>Odpadní trouby kruhové, průměr 87 mm, z hliníkového plechu s povrchem z polyuretanu,  , dodávka a montáž</t>
  </si>
  <si>
    <t>sklad : 2,1</t>
  </si>
  <si>
    <t>764898111R00</t>
  </si>
  <si>
    <t>Žlaby podokapní půlkruhové, z pozinkovaného plechu s povrchovou úpravou z polyuretanu, průměr 125 mm, dodávka a montáž</t>
  </si>
  <si>
    <t>včetně háků, čel, rohů, rovných hrdel a dilatací</t>
  </si>
  <si>
    <t>sklad : 3,9</t>
  </si>
  <si>
    <t>764898101R00</t>
  </si>
  <si>
    <t>Ostatní prvky ke žlabům a odpadním troubám kotlík žlabový kónický, z lakovaného pozinkovaného plechu s povrchem z polyuretanu, o průměru 87 mm, pro žlab šířky 125 mm, dodávka a montáž</t>
  </si>
  <si>
    <t>764814537R00</t>
  </si>
  <si>
    <t>Závětrná lišta  , z lakovaného pozinkovaného plechu, rš 375 mm, dodávka a montáž</t>
  </si>
  <si>
    <t>štíty : 13+9,5+13</t>
  </si>
  <si>
    <t>zadní část horní : 22,1</t>
  </si>
  <si>
    <t>764351840R00</t>
  </si>
  <si>
    <t>Demontáž žlabů podokapních čtyřhranných obloukových ze segmentů, rš 330 mm, sklonu do 30°</t>
  </si>
  <si>
    <t>764454801R00</t>
  </si>
  <si>
    <t>Demontáž odpadních trub nebo součástí trub kruhových , o průměru 75 a 100 mm</t>
  </si>
  <si>
    <t>553523032R</t>
  </si>
  <si>
    <t>hák žlabový pro půlkruhový žlab; pozink lakovaný; rš žlabu 330 mm</t>
  </si>
  <si>
    <t>998764103R00</t>
  </si>
  <si>
    <t>Přesun hmot pro konstrukce klempířské v objektech výšky do 24 m</t>
  </si>
  <si>
    <t>765311810R00</t>
  </si>
  <si>
    <t>Demontáž pálené krytiny z tašek bobrovek, na sucho, do suti</t>
  </si>
  <si>
    <t>800-765</t>
  </si>
  <si>
    <t>765313111RS2</t>
  </si>
  <si>
    <t xml:space="preserve">Krytina pálená střech jednoduchých z tašek drážkových, uložení na sucho, povrchová úprava engoba,  </t>
  </si>
  <si>
    <t>Dodávka a montáž krytiny z tašek základních  a polovičních včetně spojovacích prostředků.</t>
  </si>
  <si>
    <t>765312397R00</t>
  </si>
  <si>
    <t xml:space="preserve">Krytina pálená doplňky ke krytině drážkové, plech okapní profilovaný Al šířky 170 mm,  </t>
  </si>
  <si>
    <t>Dodávka a montáž okapního profilovaného plechu.</t>
  </si>
  <si>
    <t>6,7+20,25</t>
  </si>
  <si>
    <t>765313161RS2</t>
  </si>
  <si>
    <t>Krytina pálená doplňky ke krytině drážkové, ukončení plochy taškami okrajovými, povrchová úprava engoba</t>
  </si>
  <si>
    <t>Dodávka a montáž okrajových tašek a spojovacích prostředků.</t>
  </si>
  <si>
    <t>9,5*2+7,8</t>
  </si>
  <si>
    <t>765313186R00</t>
  </si>
  <si>
    <t xml:space="preserve">Krytina pálená doplňky ke krytině drážkové, mřížka větrací 100 cm univerzální,  </t>
  </si>
  <si>
    <t>Dodávka a montáž ochranné větrací mřížky.</t>
  </si>
  <si>
    <t>765313188R00</t>
  </si>
  <si>
    <t xml:space="preserve">Krytina pálená doplňky ke krytině drážkové, větrací pás okapní 500/10 cm plastový,  </t>
  </si>
  <si>
    <t>Dodávka a montáž ochranného okapního pásu.</t>
  </si>
  <si>
    <t>765901103R00</t>
  </si>
  <si>
    <t xml:space="preserve">Fólie parotěsné, difúzní a vodotěsné Fólie podstřešní difuzní na krokve,  </t>
  </si>
  <si>
    <t>998765102R00</t>
  </si>
  <si>
    <t>Přesun hmot pro krytiny tvrdé v objektech výšky do 12 m</t>
  </si>
  <si>
    <t>783602823R00</t>
  </si>
  <si>
    <t>Odstranění starých nátěrů z truhlářských výrobků opálením s obroušením, dveří a zárubní</t>
  </si>
  <si>
    <t>800-783</t>
  </si>
  <si>
    <t>zádveří : 3,8*3,5*2+1,8*1,5*3</t>
  </si>
  <si>
    <t>dřevěná stěna skladu : 3,35*2,1*2</t>
  </si>
  <si>
    <t>783624300R00</t>
  </si>
  <si>
    <t>Nátěry truhlářských výrobků syntetické na vzduchu schnoucí, dvojnásobné + 1x email + 2x tmel</t>
  </si>
  <si>
    <t>včetně montáže, dodávkya demontáže lešení.</t>
  </si>
  <si>
    <t>783726700R00</t>
  </si>
  <si>
    <t>Nátěry tesařských konstrukcí lazurovací lazurovací, 2x lak</t>
  </si>
  <si>
    <t>římsy + vyiditelné dřevěné prvky : (11,5*1,1*2+20,25*1,1+3,5*1,8)*2</t>
  </si>
  <si>
    <t>783782209R00</t>
  </si>
  <si>
    <t>Nátěry tesařských konstrukcí ochranné fungicidní+ biocidní (proti plísním, houbám a hmyzu), dvojnásobné</t>
  </si>
  <si>
    <t>RTS 17/ I</t>
  </si>
  <si>
    <t>protihnilobné, protiplísňové proti ohni a škůdcům</t>
  </si>
  <si>
    <t>193,51*2,5+29,64*2</t>
  </si>
  <si>
    <t>784191101R00</t>
  </si>
  <si>
    <t>Příprava povrchu Penetrace (napouštění) podkladu disperzní, jednonásobná</t>
  </si>
  <si>
    <t>800-784</t>
  </si>
  <si>
    <t>784195112R00</t>
  </si>
  <si>
    <t>Malby z malířských směsí hlinkových,  , bělost 77 %, dvojnásobné</t>
  </si>
  <si>
    <t>741-1</t>
  </si>
  <si>
    <t>Demontáž světla na fasádě</t>
  </si>
  <si>
    <t xml:space="preserve">ks    </t>
  </si>
  <si>
    <t>741-2</t>
  </si>
  <si>
    <t>Montáž nového světla na fasádě, úprava kabelu</t>
  </si>
  <si>
    <t>22-1</t>
  </si>
  <si>
    <t>Stávající kamerový systém - 1 kamera u zádveří -  demontáž, montáž kontrola uvedení do provozu</t>
  </si>
  <si>
    <t>979081111RT2</t>
  </si>
  <si>
    <t>Odvoz suti a vybouraných hmot na skládku do 1 km</t>
  </si>
  <si>
    <t>Přesun suti</t>
  </si>
  <si>
    <t>POL8_</t>
  </si>
  <si>
    <t>Včetně naložení na dopravní prostředek a složení na skládku, bez poplatku za skládku.</t>
  </si>
  <si>
    <t>979081121RT2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</si>
  <si>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</si>
  <si>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</si>
  <si>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</si>
  <si>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</si>
  <si>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</si>
  <si>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979990001R00</t>
  </si>
  <si>
    <t>Poplatek za skládku stavební suti, skupina 17 09 04 z Katalogu odpadů</t>
  </si>
  <si>
    <t>005121R</t>
  </si>
  <si>
    <t>Zařízení staveniště</t>
  </si>
  <si>
    <t>Soubor</t>
  </si>
  <si>
    <t>VRN</t>
  </si>
  <si>
    <t>POL99_8</t>
  </si>
  <si>
    <t>VRN0</t>
  </si>
  <si>
    <t>Ztížené výrobní podmínky</t>
  </si>
  <si>
    <t>VRN1</t>
  </si>
  <si>
    <t>Oborová přirážka</t>
  </si>
  <si>
    <t>VRN2</t>
  </si>
  <si>
    <t>Přesun stavebních kapacit</t>
  </si>
  <si>
    <t>VRN3</t>
  </si>
  <si>
    <t>Mimostaveništní doprava</t>
  </si>
  <si>
    <t>VRN5</t>
  </si>
  <si>
    <t>Provoz investora</t>
  </si>
  <si>
    <t>VRN6</t>
  </si>
  <si>
    <t>Kompletační činnost (IČD)</t>
  </si>
  <si>
    <t>VRN7</t>
  </si>
  <si>
    <t>Rezerva rozpočtu</t>
  </si>
  <si>
    <t>SUM</t>
  </si>
  <si>
    <t>END</t>
  </si>
  <si>
    <t>210220101R00</t>
  </si>
  <si>
    <t xml:space="preserve">Montáž svodového vodiče  FeZn průměr do 10 mm, Al průměr do 10 mm, Cu průměr do 8 mm, a podpěr,  </t>
  </si>
  <si>
    <t>210220301R00</t>
  </si>
  <si>
    <t>Montáž svorky hromosvodové do dvou šroubů</t>
  </si>
  <si>
    <t>ks</t>
  </si>
  <si>
    <t>460200133R00</t>
  </si>
  <si>
    <t>Výkop kabelové rýhy 35/50 cm  hor.3</t>
  </si>
  <si>
    <t>460560133R00</t>
  </si>
  <si>
    <t>Zához rýhy 35/50 cm, hornina třídy 3</t>
  </si>
  <si>
    <t>210220022</t>
  </si>
  <si>
    <t>uzemnění v zemi FeZn průměru 10mm vč. svorek, propojení a izolace spojů; 0,62kg/m</t>
  </si>
  <si>
    <t>210220361</t>
  </si>
  <si>
    <t>tyčový zemnič vč. zaražení do země a připojení do 2m</t>
  </si>
  <si>
    <t>210220573</t>
  </si>
  <si>
    <t>gumoasfalt - nátěr - izolace svodu  od SZ  k  uzemnění : včetně materiálu</t>
  </si>
  <si>
    <t>210900150</t>
  </si>
  <si>
    <t>Revize elektro výchozí</t>
  </si>
  <si>
    <t>hod.</t>
  </si>
  <si>
    <t>891589</t>
  </si>
  <si>
    <t>Vruty, šrouby,matice--doplňkový materiál</t>
  </si>
  <si>
    <t>soubor</t>
  </si>
  <si>
    <t>891590</t>
  </si>
  <si>
    <t>Prořez u materiálu 5%</t>
  </si>
  <si>
    <t>891591</t>
  </si>
  <si>
    <t>Podíl přidružených výkonů 1,6% z C46M</t>
  </si>
  <si>
    <t>965-35</t>
  </si>
  <si>
    <t>zařízení staveniště</t>
  </si>
  <si>
    <t>10.046.508</t>
  </si>
  <si>
    <t>Tyč ZT 2,0 (2000 plná) zemnící</t>
  </si>
  <si>
    <t>KS</t>
  </si>
  <si>
    <t>POL3_0</t>
  </si>
  <si>
    <t>10.046.539</t>
  </si>
  <si>
    <t>Svorka SJ 2b k zemnící tyči</t>
  </si>
  <si>
    <t>10.046.596</t>
  </si>
  <si>
    <t>Svorka SS N spojovací</t>
  </si>
  <si>
    <t>10.046.613</t>
  </si>
  <si>
    <t>Svorka SJ 1b N k jímací tyči</t>
  </si>
  <si>
    <t>10.793.303</t>
  </si>
  <si>
    <t>Vrutošroub PSSV 8x80 pozink</t>
  </si>
  <si>
    <t>11.288.115</t>
  </si>
  <si>
    <t>Držák DJSc jímací tyče JT</t>
  </si>
  <si>
    <t>11.340.794</t>
  </si>
  <si>
    <t>Tyč JR 2,0 18/10 AlMgSi jímací</t>
  </si>
  <si>
    <t>210100210</t>
  </si>
  <si>
    <t>demontáže,úklid pracoviště,příprava zakázky</t>
  </si>
  <si>
    <t>2102202191</t>
  </si>
  <si>
    <t>jímací tyč  1,5 - 2m délky vč. upevnění na  držácích ,na stěnu</t>
  </si>
  <si>
    <t>2102203011</t>
  </si>
  <si>
    <t>svorky hromosvodové do 2 šroubu  zkušební  NEREZ + označení svodu</t>
  </si>
  <si>
    <t>2733</t>
  </si>
  <si>
    <t>H DRÁT ZEMNICÍ 10 FEZN (0,62KG/M)</t>
  </si>
  <si>
    <t>KG</t>
  </si>
  <si>
    <t>34989286</t>
  </si>
  <si>
    <t>TREMIS ŠTÍTEK OZNAČENÍ SVODU ZEM TYČ</t>
  </si>
  <si>
    <t>34993455</t>
  </si>
  <si>
    <t>TREMIS SVORKA ZKUŠEBNÍ SZA NEREZ</t>
  </si>
  <si>
    <t>40990704</t>
  </si>
  <si>
    <t>TREMIS SVORKA UNIVERZÁLNÍ SU N NEREZ</t>
  </si>
  <si>
    <t>52995442</t>
  </si>
  <si>
    <t>H DRÁT ZEMNICÍ  8 ALMGSI  MĚKKÝ BAL.20KG (0,135KG/M) (T/4)</t>
  </si>
  <si>
    <t>80983750</t>
  </si>
  <si>
    <t>TREMIS ŠTÍTEK OZNAČENÍ SVODU SMĚR</t>
  </si>
  <si>
    <t>81999506</t>
  </si>
  <si>
    <t>TREMIS ŠTÍTEK OZNAČENÍ SVODU ZEM PÁSKA</t>
  </si>
  <si>
    <t>891588</t>
  </si>
  <si>
    <t>TREMIS PODPĚRA VEDENÍ PV1P-55 DO ZDI PLAST (NÁHRADA OBO 5207487)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</si>
</sst>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4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9" fillId="0" borderId="0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MgBCJNG97e+B1IiEawDSw3tfU++/Q6W+6eH92PgOeApO0MppoBKJ6y/jnyxhBMmlRVAL9ijGsg/9uNJhMatwMA==" saltValue="+1qsz0dnF3nzekgj9UoMW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6"/>
  <sheetViews>
    <sheetView showGridLines="0" topLeftCell="B15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7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SUMIF(F52:F72,A16,I52:I72)+SUMIF(F52:F72,"PSU",I52:I72)</f>
        <v>0</v>
      </c>
      <c r="J16" s="85"/>
    </row>
    <row r="17" spans="1:10" ht="23.25" customHeight="1" x14ac:dyDescent="0.2">
      <c r="A17" s="197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SUMIF(F52:F72,A17,I52:I72)</f>
        <v>0</v>
      </c>
      <c r="J17" s="85"/>
    </row>
    <row r="18" spans="1:10" ht="23.25" customHeight="1" x14ac:dyDescent="0.2">
      <c r="A18" s="197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SUMIF(F52:F72,A18,I52:I72)</f>
        <v>0</v>
      </c>
      <c r="J18" s="85"/>
    </row>
    <row r="19" spans="1:10" ht="23.25" customHeight="1" x14ac:dyDescent="0.2">
      <c r="A19" s="197" t="s">
        <v>98</v>
      </c>
      <c r="B19" s="38" t="s">
        <v>27</v>
      </c>
      <c r="C19" s="62"/>
      <c r="D19" s="63"/>
      <c r="E19" s="83"/>
      <c r="F19" s="84"/>
      <c r="G19" s="83"/>
      <c r="H19" s="84"/>
      <c r="I19" s="83">
        <f>SUMIF(F52:F72,A19,I52:I72)</f>
        <v>0</v>
      </c>
      <c r="J19" s="85"/>
    </row>
    <row r="20" spans="1:10" ht="23.25" customHeight="1" x14ac:dyDescent="0.2">
      <c r="A20" s="197" t="s">
        <v>99</v>
      </c>
      <c r="B20" s="38" t="s">
        <v>28</v>
      </c>
      <c r="C20" s="62"/>
      <c r="D20" s="63"/>
      <c r="E20" s="83"/>
      <c r="F20" s="84"/>
      <c r="G20" s="83"/>
      <c r="H20" s="84"/>
      <c r="I20" s="83">
        <f>SUMIF(F52:F72,A20,I52:I72)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7" t="s">
        <v>23</v>
      </c>
      <c r="C28" s="168"/>
      <c r="D28" s="168"/>
      <c r="E28" s="169"/>
      <c r="F28" s="170"/>
      <c r="G28" s="171">
        <f>A27</f>
        <v>0</v>
      </c>
      <c r="H28" s="171"/>
      <c r="I28" s="171"/>
      <c r="J28" s="172" t="str">
        <f t="shared" si="0"/>
        <v>CZK</v>
      </c>
    </row>
    <row r="29" spans="1:10" ht="27.75" hidden="1" customHeight="1" thickBot="1" x14ac:dyDescent="0.25">
      <c r="A29" s="2"/>
      <c r="B29" s="167" t="s">
        <v>35</v>
      </c>
      <c r="C29" s="173"/>
      <c r="D29" s="173"/>
      <c r="E29" s="173"/>
      <c r="F29" s="174"/>
      <c r="G29" s="175">
        <f>ZakladDPHSni+DPHSni+ZakladDPHZakl+DPHZakl+Zaokrouhleni</f>
        <v>0</v>
      </c>
      <c r="H29" s="175"/>
      <c r="I29" s="175"/>
      <c r="J29" s="176" t="s">
        <v>55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5">
        <v>1</v>
      </c>
      <c r="B39" s="146" t="s">
        <v>45</v>
      </c>
      <c r="C39" s="147"/>
      <c r="D39" s="147"/>
      <c r="E39" s="147"/>
      <c r="F39" s="148">
        <f>'02 21-028-02 Pol'!AE233+'03 21-028-03 Pol'!AE40</f>
        <v>0</v>
      </c>
      <c r="G39" s="149">
        <f>'02 21-028-02 Pol'!AF233+'03 21-028-03 Pol'!AF40</f>
        <v>0</v>
      </c>
      <c r="H39" s="150"/>
      <c r="I39" s="151">
        <f>F39+G39+H39</f>
        <v>0</v>
      </c>
      <c r="J39" s="152" t="str">
        <f>IF(CenaCelkemVypocet=0,"",I39/CenaCelkemVypocet*100)</f>
        <v/>
      </c>
    </row>
    <row r="40" spans="1:10" ht="25.5" customHeight="1" x14ac:dyDescent="0.2">
      <c r="A40" s="135">
        <v>2</v>
      </c>
      <c r="B40" s="153"/>
      <c r="C40" s="154" t="s">
        <v>46</v>
      </c>
      <c r="D40" s="154"/>
      <c r="E40" s="154"/>
      <c r="F40" s="155"/>
      <c r="G40" s="156"/>
      <c r="H40" s="156"/>
      <c r="I40" s="157"/>
      <c r="J40" s="158"/>
    </row>
    <row r="41" spans="1:10" ht="25.5" customHeight="1" x14ac:dyDescent="0.2">
      <c r="A41" s="135">
        <v>2</v>
      </c>
      <c r="B41" s="153" t="s">
        <v>47</v>
      </c>
      <c r="C41" s="154" t="s">
        <v>48</v>
      </c>
      <c r="D41" s="154"/>
      <c r="E41" s="154"/>
      <c r="F41" s="155">
        <f>'02 21-028-02 Pol'!AE233</f>
        <v>0</v>
      </c>
      <c r="G41" s="156">
        <f>'02 21-028-02 Pol'!AF233</f>
        <v>0</v>
      </c>
      <c r="H41" s="156"/>
      <c r="I41" s="157">
        <f>F41+G41+H41</f>
        <v>0</v>
      </c>
      <c r="J41" s="158" t="str">
        <f>IF(CenaCelkemVypocet=0,"",I41/CenaCelkemVypocet*100)</f>
        <v/>
      </c>
    </row>
    <row r="42" spans="1:10" ht="25.5" customHeight="1" x14ac:dyDescent="0.2">
      <c r="A42" s="135">
        <v>3</v>
      </c>
      <c r="B42" s="159" t="s">
        <v>49</v>
      </c>
      <c r="C42" s="147" t="s">
        <v>50</v>
      </c>
      <c r="D42" s="147"/>
      <c r="E42" s="147"/>
      <c r="F42" s="160">
        <f>'02 21-028-02 Pol'!AE233</f>
        <v>0</v>
      </c>
      <c r="G42" s="150">
        <f>'02 21-028-02 Pol'!AF233</f>
        <v>0</v>
      </c>
      <c r="H42" s="150"/>
      <c r="I42" s="151">
        <f>F42+G42+H42</f>
        <v>0</v>
      </c>
      <c r="J42" s="152" t="str">
        <f>IF(CenaCelkemVypocet=0,"",I42/CenaCelkemVypocet*100)</f>
        <v/>
      </c>
    </row>
    <row r="43" spans="1:10" ht="25.5" customHeight="1" x14ac:dyDescent="0.2">
      <c r="A43" s="135">
        <v>2</v>
      </c>
      <c r="B43" s="153" t="s">
        <v>51</v>
      </c>
      <c r="C43" s="154" t="s">
        <v>52</v>
      </c>
      <c r="D43" s="154"/>
      <c r="E43" s="154"/>
      <c r="F43" s="155">
        <f>'03 21-028-03 Pol'!AE40</f>
        <v>0</v>
      </c>
      <c r="G43" s="156">
        <f>'03 21-028-03 Pol'!AF40</f>
        <v>0</v>
      </c>
      <c r="H43" s="156"/>
      <c r="I43" s="157">
        <f>F43+G43+H43</f>
        <v>0</v>
      </c>
      <c r="J43" s="158" t="str">
        <f>IF(CenaCelkemVypocet=0,"",I43/CenaCelkemVypocet*100)</f>
        <v/>
      </c>
    </row>
    <row r="44" spans="1:10" ht="25.5" customHeight="1" x14ac:dyDescent="0.2">
      <c r="A44" s="135">
        <v>3</v>
      </c>
      <c r="B44" s="159" t="s">
        <v>53</v>
      </c>
      <c r="C44" s="147" t="s">
        <v>52</v>
      </c>
      <c r="D44" s="147"/>
      <c r="E44" s="147"/>
      <c r="F44" s="160">
        <f>'03 21-028-03 Pol'!AE40</f>
        <v>0</v>
      </c>
      <c r="G44" s="150">
        <f>'03 21-028-03 Pol'!AF40</f>
        <v>0</v>
      </c>
      <c r="H44" s="150"/>
      <c r="I44" s="151">
        <f>F44+G44+H44</f>
        <v>0</v>
      </c>
      <c r="J44" s="152" t="str">
        <f>IF(CenaCelkemVypocet=0,"",I44/CenaCelkemVypocet*100)</f>
        <v/>
      </c>
    </row>
    <row r="45" spans="1:10" ht="25.5" customHeight="1" x14ac:dyDescent="0.2">
      <c r="A45" s="135"/>
      <c r="B45" s="161" t="s">
        <v>54</v>
      </c>
      <c r="C45" s="162"/>
      <c r="D45" s="162"/>
      <c r="E45" s="162"/>
      <c r="F45" s="163">
        <f>SUMIF(A39:A44,"=1",F39:F44)</f>
        <v>0</v>
      </c>
      <c r="G45" s="164">
        <f>SUMIF(A39:A44,"=1",G39:G44)</f>
        <v>0</v>
      </c>
      <c r="H45" s="164">
        <f>SUMIF(A39:A44,"=1",H39:H44)</f>
        <v>0</v>
      </c>
      <c r="I45" s="165">
        <f>SUMIF(A39:A44,"=1",I39:I44)</f>
        <v>0</v>
      </c>
      <c r="J45" s="166">
        <f>SUMIF(A39:A44,"=1",J39:J44)</f>
        <v>0</v>
      </c>
    </row>
    <row r="49" spans="1:10" ht="15.75" x14ac:dyDescent="0.25">
      <c r="B49" s="177" t="s">
        <v>56</v>
      </c>
    </row>
    <row r="51" spans="1:10" ht="25.5" customHeight="1" x14ac:dyDescent="0.2">
      <c r="A51" s="179"/>
      <c r="B51" s="182" t="s">
        <v>17</v>
      </c>
      <c r="C51" s="182" t="s">
        <v>5</v>
      </c>
      <c r="D51" s="183"/>
      <c r="E51" s="183"/>
      <c r="F51" s="184" t="s">
        <v>57</v>
      </c>
      <c r="G51" s="184"/>
      <c r="H51" s="184"/>
      <c r="I51" s="184" t="s">
        <v>29</v>
      </c>
      <c r="J51" s="184" t="s">
        <v>0</v>
      </c>
    </row>
    <row r="52" spans="1:10" ht="36.75" customHeight="1" x14ac:dyDescent="0.2">
      <c r="A52" s="180"/>
      <c r="B52" s="185" t="s">
        <v>58</v>
      </c>
      <c r="C52" s="186" t="s">
        <v>59</v>
      </c>
      <c r="D52" s="187"/>
      <c r="E52" s="187"/>
      <c r="F52" s="193" t="s">
        <v>24</v>
      </c>
      <c r="G52" s="194"/>
      <c r="H52" s="194"/>
      <c r="I52" s="194">
        <f>'02 21-028-02 Pol'!G8</f>
        <v>0</v>
      </c>
      <c r="J52" s="191" t="str">
        <f>IF(I73=0,"",I52/I73*100)</f>
        <v/>
      </c>
    </row>
    <row r="53" spans="1:10" ht="36.75" customHeight="1" x14ac:dyDescent="0.2">
      <c r="A53" s="180"/>
      <c r="B53" s="185" t="s">
        <v>60</v>
      </c>
      <c r="C53" s="186" t="s">
        <v>61</v>
      </c>
      <c r="D53" s="187"/>
      <c r="E53" s="187"/>
      <c r="F53" s="193" t="s">
        <v>24</v>
      </c>
      <c r="G53" s="194"/>
      <c r="H53" s="194"/>
      <c r="I53" s="194">
        <f>'02 21-028-02 Pol'!G16</f>
        <v>0</v>
      </c>
      <c r="J53" s="191" t="str">
        <f>IF(I73=0,"",I53/I73*100)</f>
        <v/>
      </c>
    </row>
    <row r="54" spans="1:10" ht="36.75" customHeight="1" x14ac:dyDescent="0.2">
      <c r="A54" s="180"/>
      <c r="B54" s="185" t="s">
        <v>62</v>
      </c>
      <c r="C54" s="186" t="s">
        <v>63</v>
      </c>
      <c r="D54" s="187"/>
      <c r="E54" s="187"/>
      <c r="F54" s="193" t="s">
        <v>24</v>
      </c>
      <c r="G54" s="194"/>
      <c r="H54" s="194"/>
      <c r="I54" s="194">
        <f>'02 21-028-02 Pol'!G27</f>
        <v>0</v>
      </c>
      <c r="J54" s="191" t="str">
        <f>IF(I73=0,"",I54/I73*100)</f>
        <v/>
      </c>
    </row>
    <row r="55" spans="1:10" ht="36.75" customHeight="1" x14ac:dyDescent="0.2">
      <c r="A55" s="180"/>
      <c r="B55" s="185" t="s">
        <v>64</v>
      </c>
      <c r="C55" s="186" t="s">
        <v>65</v>
      </c>
      <c r="D55" s="187"/>
      <c r="E55" s="187"/>
      <c r="F55" s="193" t="s">
        <v>24</v>
      </c>
      <c r="G55" s="194"/>
      <c r="H55" s="194"/>
      <c r="I55" s="194">
        <f>'02 21-028-02 Pol'!G31</f>
        <v>0</v>
      </c>
      <c r="J55" s="191" t="str">
        <f>IF(I73=0,"",I55/I73*100)</f>
        <v/>
      </c>
    </row>
    <row r="56" spans="1:10" ht="36.75" customHeight="1" x14ac:dyDescent="0.2">
      <c r="A56" s="180"/>
      <c r="B56" s="185" t="s">
        <v>66</v>
      </c>
      <c r="C56" s="186" t="s">
        <v>67</v>
      </c>
      <c r="D56" s="187"/>
      <c r="E56" s="187"/>
      <c r="F56" s="193" t="s">
        <v>24</v>
      </c>
      <c r="G56" s="194"/>
      <c r="H56" s="194"/>
      <c r="I56" s="194">
        <f>'02 21-028-02 Pol'!G52</f>
        <v>0</v>
      </c>
      <c r="J56" s="191" t="str">
        <f>IF(I73=0,"",I56/I73*100)</f>
        <v/>
      </c>
    </row>
    <row r="57" spans="1:10" ht="36.75" customHeight="1" x14ac:dyDescent="0.2">
      <c r="A57" s="180"/>
      <c r="B57" s="185" t="s">
        <v>68</v>
      </c>
      <c r="C57" s="186" t="s">
        <v>69</v>
      </c>
      <c r="D57" s="187"/>
      <c r="E57" s="187"/>
      <c r="F57" s="193" t="s">
        <v>24</v>
      </c>
      <c r="G57" s="194"/>
      <c r="H57" s="194"/>
      <c r="I57" s="194">
        <f>'02 21-028-02 Pol'!G58</f>
        <v>0</v>
      </c>
      <c r="J57" s="191" t="str">
        <f>IF(I73=0,"",I57/I73*100)</f>
        <v/>
      </c>
    </row>
    <row r="58" spans="1:10" ht="36.75" customHeight="1" x14ac:dyDescent="0.2">
      <c r="A58" s="180"/>
      <c r="B58" s="185" t="s">
        <v>70</v>
      </c>
      <c r="C58" s="186" t="s">
        <v>71</v>
      </c>
      <c r="D58" s="187"/>
      <c r="E58" s="187"/>
      <c r="F58" s="193" t="s">
        <v>24</v>
      </c>
      <c r="G58" s="194"/>
      <c r="H58" s="194"/>
      <c r="I58" s="194">
        <f>'02 21-028-02 Pol'!G75</f>
        <v>0</v>
      </c>
      <c r="J58" s="191" t="str">
        <f>IF(I73=0,"",I58/I73*100)</f>
        <v/>
      </c>
    </row>
    <row r="59" spans="1:10" ht="36.75" customHeight="1" x14ac:dyDescent="0.2">
      <c r="A59" s="180"/>
      <c r="B59" s="185" t="s">
        <v>72</v>
      </c>
      <c r="C59" s="186" t="s">
        <v>73</v>
      </c>
      <c r="D59" s="187"/>
      <c r="E59" s="187"/>
      <c r="F59" s="193" t="s">
        <v>24</v>
      </c>
      <c r="G59" s="194"/>
      <c r="H59" s="194"/>
      <c r="I59" s="194">
        <f>'02 21-028-02 Pol'!G87</f>
        <v>0</v>
      </c>
      <c r="J59" s="191" t="str">
        <f>IF(I73=0,"",I59/I73*100)</f>
        <v/>
      </c>
    </row>
    <row r="60" spans="1:10" ht="36.75" customHeight="1" x14ac:dyDescent="0.2">
      <c r="A60" s="180"/>
      <c r="B60" s="185" t="s">
        <v>74</v>
      </c>
      <c r="C60" s="186" t="s">
        <v>75</v>
      </c>
      <c r="D60" s="187"/>
      <c r="E60" s="187"/>
      <c r="F60" s="193" t="s">
        <v>24</v>
      </c>
      <c r="G60" s="194"/>
      <c r="H60" s="194"/>
      <c r="I60" s="194">
        <f>'02 21-028-02 Pol'!G92</f>
        <v>0</v>
      </c>
      <c r="J60" s="191" t="str">
        <f>IF(I73=0,"",I60/I73*100)</f>
        <v/>
      </c>
    </row>
    <row r="61" spans="1:10" ht="36.75" customHeight="1" x14ac:dyDescent="0.2">
      <c r="A61" s="180"/>
      <c r="B61" s="185" t="s">
        <v>76</v>
      </c>
      <c r="C61" s="186" t="s">
        <v>77</v>
      </c>
      <c r="D61" s="187"/>
      <c r="E61" s="187"/>
      <c r="F61" s="193" t="s">
        <v>24</v>
      </c>
      <c r="G61" s="194"/>
      <c r="H61" s="194"/>
      <c r="I61" s="194">
        <f>'02 21-028-02 Pol'!G103</f>
        <v>0</v>
      </c>
      <c r="J61" s="191" t="str">
        <f>IF(I73=0,"",I61/I73*100)</f>
        <v/>
      </c>
    </row>
    <row r="62" spans="1:10" ht="36.75" customHeight="1" x14ac:dyDescent="0.2">
      <c r="A62" s="180"/>
      <c r="B62" s="185" t="s">
        <v>78</v>
      </c>
      <c r="C62" s="186" t="s">
        <v>79</v>
      </c>
      <c r="D62" s="187"/>
      <c r="E62" s="187"/>
      <c r="F62" s="193" t="s">
        <v>25</v>
      </c>
      <c r="G62" s="194"/>
      <c r="H62" s="194"/>
      <c r="I62" s="194">
        <f>'02 21-028-02 Pol'!G106</f>
        <v>0</v>
      </c>
      <c r="J62" s="191" t="str">
        <f>IF(I73=0,"",I62/I73*100)</f>
        <v/>
      </c>
    </row>
    <row r="63" spans="1:10" ht="36.75" customHeight="1" x14ac:dyDescent="0.2">
      <c r="A63" s="180"/>
      <c r="B63" s="185" t="s">
        <v>80</v>
      </c>
      <c r="C63" s="186" t="s">
        <v>81</v>
      </c>
      <c r="D63" s="187"/>
      <c r="E63" s="187"/>
      <c r="F63" s="193" t="s">
        <v>25</v>
      </c>
      <c r="G63" s="194"/>
      <c r="H63" s="194"/>
      <c r="I63" s="194">
        <f>'02 21-028-02 Pol'!G109</f>
        <v>0</v>
      </c>
      <c r="J63" s="191" t="str">
        <f>IF(I73=0,"",I63/I73*100)</f>
        <v/>
      </c>
    </row>
    <row r="64" spans="1:10" ht="36.75" customHeight="1" x14ac:dyDescent="0.2">
      <c r="A64" s="180"/>
      <c r="B64" s="185" t="s">
        <v>82</v>
      </c>
      <c r="C64" s="186" t="s">
        <v>83</v>
      </c>
      <c r="D64" s="187"/>
      <c r="E64" s="187"/>
      <c r="F64" s="193" t="s">
        <v>25</v>
      </c>
      <c r="G64" s="194"/>
      <c r="H64" s="194"/>
      <c r="I64" s="194">
        <f>'02 21-028-02 Pol'!G151</f>
        <v>0</v>
      </c>
      <c r="J64" s="191" t="str">
        <f>IF(I73=0,"",I64/I73*100)</f>
        <v/>
      </c>
    </row>
    <row r="65" spans="1:10" ht="36.75" customHeight="1" x14ac:dyDescent="0.2">
      <c r="A65" s="180"/>
      <c r="B65" s="185" t="s">
        <v>84</v>
      </c>
      <c r="C65" s="186" t="s">
        <v>85</v>
      </c>
      <c r="D65" s="187"/>
      <c r="E65" s="187"/>
      <c r="F65" s="193" t="s">
        <v>25</v>
      </c>
      <c r="G65" s="194"/>
      <c r="H65" s="194"/>
      <c r="I65" s="194">
        <f>'02 21-028-02 Pol'!G171</f>
        <v>0</v>
      </c>
      <c r="J65" s="191" t="str">
        <f>IF(I73=0,"",I65/I73*100)</f>
        <v/>
      </c>
    </row>
    <row r="66" spans="1:10" ht="36.75" customHeight="1" x14ac:dyDescent="0.2">
      <c r="A66" s="180"/>
      <c r="B66" s="185" t="s">
        <v>86</v>
      </c>
      <c r="C66" s="186" t="s">
        <v>87</v>
      </c>
      <c r="D66" s="187"/>
      <c r="E66" s="187"/>
      <c r="F66" s="193" t="s">
        <v>25</v>
      </c>
      <c r="G66" s="194"/>
      <c r="H66" s="194"/>
      <c r="I66" s="194">
        <f>'02 21-028-02 Pol'!G193</f>
        <v>0</v>
      </c>
      <c r="J66" s="191" t="str">
        <f>IF(I73=0,"",I66/I73*100)</f>
        <v/>
      </c>
    </row>
    <row r="67" spans="1:10" ht="36.75" customHeight="1" x14ac:dyDescent="0.2">
      <c r="A67" s="180"/>
      <c r="B67" s="185" t="s">
        <v>88</v>
      </c>
      <c r="C67" s="186" t="s">
        <v>89</v>
      </c>
      <c r="D67" s="187"/>
      <c r="E67" s="187"/>
      <c r="F67" s="193" t="s">
        <v>25</v>
      </c>
      <c r="G67" s="194"/>
      <c r="H67" s="194"/>
      <c r="I67" s="194">
        <f>'02 21-028-02 Pol'!G207</f>
        <v>0</v>
      </c>
      <c r="J67" s="191" t="str">
        <f>IF(I73=0,"",I67/I73*100)</f>
        <v/>
      </c>
    </row>
    <row r="68" spans="1:10" ht="36.75" customHeight="1" x14ac:dyDescent="0.2">
      <c r="A68" s="180"/>
      <c r="B68" s="185" t="s">
        <v>90</v>
      </c>
      <c r="C68" s="186" t="s">
        <v>52</v>
      </c>
      <c r="D68" s="187"/>
      <c r="E68" s="187"/>
      <c r="F68" s="193" t="s">
        <v>26</v>
      </c>
      <c r="G68" s="194"/>
      <c r="H68" s="194"/>
      <c r="I68" s="194">
        <f>'03 21-028-03 Pol'!G8</f>
        <v>0</v>
      </c>
      <c r="J68" s="191" t="str">
        <f>IF(I73=0,"",I68/I73*100)</f>
        <v/>
      </c>
    </row>
    <row r="69" spans="1:10" ht="36.75" customHeight="1" x14ac:dyDescent="0.2">
      <c r="A69" s="180"/>
      <c r="B69" s="185" t="s">
        <v>91</v>
      </c>
      <c r="C69" s="186" t="s">
        <v>92</v>
      </c>
      <c r="D69" s="187"/>
      <c r="E69" s="187"/>
      <c r="F69" s="193" t="s">
        <v>26</v>
      </c>
      <c r="G69" s="194"/>
      <c r="H69" s="194"/>
      <c r="I69" s="194">
        <f>'02 21-028-02 Pol'!G211</f>
        <v>0</v>
      </c>
      <c r="J69" s="191" t="str">
        <f>IF(I73=0,"",I69/I73*100)</f>
        <v/>
      </c>
    </row>
    <row r="70" spans="1:10" ht="36.75" customHeight="1" x14ac:dyDescent="0.2">
      <c r="A70" s="180"/>
      <c r="B70" s="185" t="s">
        <v>93</v>
      </c>
      <c r="C70" s="186" t="s">
        <v>94</v>
      </c>
      <c r="D70" s="187"/>
      <c r="E70" s="187"/>
      <c r="F70" s="193" t="s">
        <v>26</v>
      </c>
      <c r="G70" s="194"/>
      <c r="H70" s="194"/>
      <c r="I70" s="194">
        <f>'02 21-028-02 Pol'!G214</f>
        <v>0</v>
      </c>
      <c r="J70" s="191" t="str">
        <f>IF(I73=0,"",I70/I73*100)</f>
        <v/>
      </c>
    </row>
    <row r="71" spans="1:10" ht="36.75" customHeight="1" x14ac:dyDescent="0.2">
      <c r="A71" s="180"/>
      <c r="B71" s="185" t="s">
        <v>95</v>
      </c>
      <c r="C71" s="186" t="s">
        <v>96</v>
      </c>
      <c r="D71" s="187"/>
      <c r="E71" s="187"/>
      <c r="F71" s="193" t="s">
        <v>97</v>
      </c>
      <c r="G71" s="194"/>
      <c r="H71" s="194"/>
      <c r="I71" s="194">
        <f>'02 21-028-02 Pol'!G216</f>
        <v>0</v>
      </c>
      <c r="J71" s="191" t="str">
        <f>IF(I73=0,"",I71/I73*100)</f>
        <v/>
      </c>
    </row>
    <row r="72" spans="1:10" ht="36.75" customHeight="1" x14ac:dyDescent="0.2">
      <c r="A72" s="180"/>
      <c r="B72" s="185" t="s">
        <v>98</v>
      </c>
      <c r="C72" s="186" t="s">
        <v>27</v>
      </c>
      <c r="D72" s="187"/>
      <c r="E72" s="187"/>
      <c r="F72" s="193" t="s">
        <v>98</v>
      </c>
      <c r="G72" s="194"/>
      <c r="H72" s="194"/>
      <c r="I72" s="194">
        <f>'02 21-028-02 Pol'!G223</f>
        <v>0</v>
      </c>
      <c r="J72" s="191" t="str">
        <f>IF(I73=0,"",I72/I73*100)</f>
        <v/>
      </c>
    </row>
    <row r="73" spans="1:10" ht="25.5" customHeight="1" x14ac:dyDescent="0.2">
      <c r="A73" s="181"/>
      <c r="B73" s="188" t="s">
        <v>1</v>
      </c>
      <c r="C73" s="189"/>
      <c r="D73" s="190"/>
      <c r="E73" s="190"/>
      <c r="F73" s="195"/>
      <c r="G73" s="196"/>
      <c r="H73" s="196"/>
      <c r="I73" s="196">
        <f>SUM(I52:I72)</f>
        <v>0</v>
      </c>
      <c r="J73" s="192">
        <f>SUM(J52:J72)</f>
        <v>0</v>
      </c>
    </row>
    <row r="74" spans="1:10" x14ac:dyDescent="0.2">
      <c r="F74" s="133"/>
      <c r="G74" s="133"/>
      <c r="H74" s="133"/>
      <c r="I74" s="133"/>
      <c r="J74" s="134"/>
    </row>
    <row r="75" spans="1:10" x14ac:dyDescent="0.2">
      <c r="F75" s="133"/>
      <c r="G75" s="133"/>
      <c r="H75" s="133"/>
      <c r="I75" s="133"/>
      <c r="J75" s="134"/>
    </row>
    <row r="76" spans="1:10" x14ac:dyDescent="0.2">
      <c r="F76" s="133"/>
      <c r="G76" s="133"/>
      <c r="H76" s="133"/>
      <c r="I76" s="133"/>
      <c r="J76" s="134"/>
    </row>
  </sheetData>
  <sheetProtection algorithmName="SHA-512" hashValue="oXIVRjbWl6O774VvmD2mZBRLDVA0q7inuH3cuJkSlASu0x1/vtGKppqhobAC2ncmDRVijB6Wr7Wd5+p9nyezjQ==" saltValue="EnSBlpZL4crVCxTtRB9oZ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9">
    <mergeCell ref="C70:E70"/>
    <mergeCell ref="C71:E71"/>
    <mergeCell ref="C72:E72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B45:E45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hCbk0jH9UJ+GU+wetjgOlddPKx8SQ+nofX4Rvyh3XYwgcziCTejWFxlELSDSAJXL5y5599PVRZnrxkY8Y/3gYQ==" saltValue="yA23XFiYbTXpRDEb3Ug/y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ACA9B-DCEF-4AE0-84C9-F9205332354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8" t="s">
        <v>100</v>
      </c>
      <c r="B1" s="198"/>
      <c r="C1" s="198"/>
      <c r="D1" s="198"/>
      <c r="E1" s="198"/>
      <c r="F1" s="198"/>
      <c r="G1" s="198"/>
      <c r="AG1" t="s">
        <v>101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102</v>
      </c>
    </row>
    <row r="3" spans="1:60" ht="24.95" customHeight="1" x14ac:dyDescent="0.2">
      <c r="A3" s="199" t="s">
        <v>8</v>
      </c>
      <c r="B3" s="49" t="s">
        <v>47</v>
      </c>
      <c r="C3" s="202" t="s">
        <v>48</v>
      </c>
      <c r="D3" s="200"/>
      <c r="E3" s="200"/>
      <c r="F3" s="200"/>
      <c r="G3" s="201"/>
      <c r="AC3" s="178" t="s">
        <v>102</v>
      </c>
      <c r="AG3" t="s">
        <v>103</v>
      </c>
    </row>
    <row r="4" spans="1:60" ht="24.95" customHeight="1" x14ac:dyDescent="0.2">
      <c r="A4" s="203" t="s">
        <v>9</v>
      </c>
      <c r="B4" s="204" t="s">
        <v>49</v>
      </c>
      <c r="C4" s="205" t="s">
        <v>50</v>
      </c>
      <c r="D4" s="206"/>
      <c r="E4" s="206"/>
      <c r="F4" s="206"/>
      <c r="G4" s="207"/>
      <c r="AG4" t="s">
        <v>104</v>
      </c>
    </row>
    <row r="5" spans="1:60" x14ac:dyDescent="0.2">
      <c r="D5" s="10"/>
    </row>
    <row r="6" spans="1:60" ht="38.25" x14ac:dyDescent="0.2">
      <c r="A6" s="209" t="s">
        <v>105</v>
      </c>
      <c r="B6" s="211" t="s">
        <v>106</v>
      </c>
      <c r="C6" s="211" t="s">
        <v>107</v>
      </c>
      <c r="D6" s="210" t="s">
        <v>108</v>
      </c>
      <c r="E6" s="209" t="s">
        <v>109</v>
      </c>
      <c r="F6" s="208" t="s">
        <v>110</v>
      </c>
      <c r="G6" s="209" t="s">
        <v>29</v>
      </c>
      <c r="H6" s="212" t="s">
        <v>30</v>
      </c>
      <c r="I6" s="212" t="s">
        <v>111</v>
      </c>
      <c r="J6" s="212" t="s">
        <v>31</v>
      </c>
      <c r="K6" s="212" t="s">
        <v>112</v>
      </c>
      <c r="L6" s="212" t="s">
        <v>113</v>
      </c>
      <c r="M6" s="212" t="s">
        <v>114</v>
      </c>
      <c r="N6" s="212" t="s">
        <v>115</v>
      </c>
      <c r="O6" s="212" t="s">
        <v>116</v>
      </c>
      <c r="P6" s="212" t="s">
        <v>117</v>
      </c>
      <c r="Q6" s="212" t="s">
        <v>118</v>
      </c>
      <c r="R6" s="212" t="s">
        <v>119</v>
      </c>
      <c r="S6" s="212" t="s">
        <v>120</v>
      </c>
      <c r="T6" s="212" t="s">
        <v>121</v>
      </c>
      <c r="U6" s="212" t="s">
        <v>122</v>
      </c>
      <c r="V6" s="212" t="s">
        <v>123</v>
      </c>
      <c r="W6" s="212" t="s">
        <v>124</v>
      </c>
      <c r="X6" s="212" t="s">
        <v>125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9" t="s">
        <v>126</v>
      </c>
      <c r="B8" s="230" t="s">
        <v>58</v>
      </c>
      <c r="C8" s="254" t="s">
        <v>59</v>
      </c>
      <c r="D8" s="231"/>
      <c r="E8" s="232"/>
      <c r="F8" s="233"/>
      <c r="G8" s="233">
        <f>SUMIF(AG9:AG15,"&lt;&gt;NOR",G9:G15)</f>
        <v>0</v>
      </c>
      <c r="H8" s="233"/>
      <c r="I8" s="233">
        <f>SUM(I9:I15)</f>
        <v>0</v>
      </c>
      <c r="J8" s="233"/>
      <c r="K8" s="233">
        <f>SUM(K9:K15)</f>
        <v>0</v>
      </c>
      <c r="L8" s="233"/>
      <c r="M8" s="233">
        <f>SUM(M9:M15)</f>
        <v>0</v>
      </c>
      <c r="N8" s="233"/>
      <c r="O8" s="233">
        <f>SUM(O9:O15)</f>
        <v>20.47</v>
      </c>
      <c r="P8" s="233"/>
      <c r="Q8" s="233">
        <f>SUM(Q9:Q15)</f>
        <v>0</v>
      </c>
      <c r="R8" s="233"/>
      <c r="S8" s="233"/>
      <c r="T8" s="234"/>
      <c r="U8" s="228"/>
      <c r="V8" s="228">
        <f>SUM(V9:V15)</f>
        <v>61.97</v>
      </c>
      <c r="W8" s="228"/>
      <c r="X8" s="228"/>
      <c r="AG8" t="s">
        <v>127</v>
      </c>
    </row>
    <row r="9" spans="1:60" ht="22.5" outlineLevel="1" x14ac:dyDescent="0.2">
      <c r="A9" s="235">
        <v>1</v>
      </c>
      <c r="B9" s="236" t="s">
        <v>128</v>
      </c>
      <c r="C9" s="255" t="s">
        <v>129</v>
      </c>
      <c r="D9" s="237" t="s">
        <v>130</v>
      </c>
      <c r="E9" s="238">
        <v>12.547499999999999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40">
        <v>1.62836</v>
      </c>
      <c r="O9" s="240">
        <f>ROUND(E9*N9,2)</f>
        <v>20.43</v>
      </c>
      <c r="P9" s="240">
        <v>0</v>
      </c>
      <c r="Q9" s="240">
        <f>ROUND(E9*P9,2)</f>
        <v>0</v>
      </c>
      <c r="R9" s="240" t="s">
        <v>131</v>
      </c>
      <c r="S9" s="240" t="s">
        <v>132</v>
      </c>
      <c r="T9" s="241" t="s">
        <v>133</v>
      </c>
      <c r="U9" s="222">
        <v>4.8899999999999997</v>
      </c>
      <c r="V9" s="222">
        <f>ROUND(E9*U9,2)</f>
        <v>61.36</v>
      </c>
      <c r="W9" s="222"/>
      <c r="X9" s="222" t="s">
        <v>134</v>
      </c>
      <c r="Y9" s="213"/>
      <c r="Z9" s="213"/>
      <c r="AA9" s="213"/>
      <c r="AB9" s="213"/>
      <c r="AC9" s="213"/>
      <c r="AD9" s="213"/>
      <c r="AE9" s="213"/>
      <c r="AF9" s="213"/>
      <c r="AG9" s="213" t="s">
        <v>135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20"/>
      <c r="B10" s="221"/>
      <c r="C10" s="256" t="s">
        <v>136</v>
      </c>
      <c r="D10" s="242"/>
      <c r="E10" s="242"/>
      <c r="F10" s="242"/>
      <c r="G10" s="24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3"/>
      <c r="Z10" s="213"/>
      <c r="AA10" s="213"/>
      <c r="AB10" s="213"/>
      <c r="AC10" s="213"/>
      <c r="AD10" s="213"/>
      <c r="AE10" s="213"/>
      <c r="AF10" s="213"/>
      <c r="AG10" s="213" t="s">
        <v>137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20"/>
      <c r="B11" s="221"/>
      <c r="C11" s="257" t="s">
        <v>138</v>
      </c>
      <c r="D11" s="223"/>
      <c r="E11" s="224">
        <v>4.8600000000000003</v>
      </c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13"/>
      <c r="Z11" s="213"/>
      <c r="AA11" s="213"/>
      <c r="AB11" s="213"/>
      <c r="AC11" s="213"/>
      <c r="AD11" s="213"/>
      <c r="AE11" s="213"/>
      <c r="AF11" s="213"/>
      <c r="AG11" s="213" t="s">
        <v>139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20"/>
      <c r="B12" s="221"/>
      <c r="C12" s="257" t="s">
        <v>140</v>
      </c>
      <c r="D12" s="223"/>
      <c r="E12" s="224">
        <v>7.6875</v>
      </c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13"/>
      <c r="Z12" s="213"/>
      <c r="AA12" s="213"/>
      <c r="AB12" s="213"/>
      <c r="AC12" s="213"/>
      <c r="AD12" s="213"/>
      <c r="AE12" s="213"/>
      <c r="AF12" s="213"/>
      <c r="AG12" s="213" t="s">
        <v>139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35">
        <v>2</v>
      </c>
      <c r="B13" s="236" t="s">
        <v>141</v>
      </c>
      <c r="C13" s="255" t="s">
        <v>142</v>
      </c>
      <c r="D13" s="237" t="s">
        <v>143</v>
      </c>
      <c r="E13" s="238">
        <v>3.3320000000000002E-2</v>
      </c>
      <c r="F13" s="239"/>
      <c r="G13" s="240">
        <f>ROUND(E13*F13,2)</f>
        <v>0</v>
      </c>
      <c r="H13" s="239"/>
      <c r="I13" s="240">
        <f>ROUND(E13*H13,2)</f>
        <v>0</v>
      </c>
      <c r="J13" s="239"/>
      <c r="K13" s="240">
        <f>ROUND(E13*J13,2)</f>
        <v>0</v>
      </c>
      <c r="L13" s="240">
        <v>21</v>
      </c>
      <c r="M13" s="240">
        <f>G13*(1+L13/100)</f>
        <v>0</v>
      </c>
      <c r="N13" s="240">
        <v>1.09954</v>
      </c>
      <c r="O13" s="240">
        <f>ROUND(E13*N13,2)</f>
        <v>0.04</v>
      </c>
      <c r="P13" s="240">
        <v>0</v>
      </c>
      <c r="Q13" s="240">
        <f>ROUND(E13*P13,2)</f>
        <v>0</v>
      </c>
      <c r="R13" s="240" t="s">
        <v>144</v>
      </c>
      <c r="S13" s="240" t="s">
        <v>132</v>
      </c>
      <c r="T13" s="241" t="s">
        <v>132</v>
      </c>
      <c r="U13" s="222">
        <v>18.175000000000001</v>
      </c>
      <c r="V13" s="222">
        <f>ROUND(E13*U13,2)</f>
        <v>0.61</v>
      </c>
      <c r="W13" s="222"/>
      <c r="X13" s="222" t="s">
        <v>134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135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20"/>
      <c r="B14" s="221"/>
      <c r="C14" s="256" t="s">
        <v>145</v>
      </c>
      <c r="D14" s="242"/>
      <c r="E14" s="242"/>
      <c r="F14" s="242"/>
      <c r="G14" s="24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13"/>
      <c r="Z14" s="213"/>
      <c r="AA14" s="213"/>
      <c r="AB14" s="213"/>
      <c r="AC14" s="213"/>
      <c r="AD14" s="213"/>
      <c r="AE14" s="213"/>
      <c r="AF14" s="213"/>
      <c r="AG14" s="213" t="s">
        <v>137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20"/>
      <c r="B15" s="221"/>
      <c r="C15" s="257" t="s">
        <v>146</v>
      </c>
      <c r="D15" s="223"/>
      <c r="E15" s="224">
        <v>3.3320000000000002E-2</v>
      </c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13"/>
      <c r="Z15" s="213"/>
      <c r="AA15" s="213"/>
      <c r="AB15" s="213"/>
      <c r="AC15" s="213"/>
      <c r="AD15" s="213"/>
      <c r="AE15" s="213"/>
      <c r="AF15" s="213"/>
      <c r="AG15" s="213" t="s">
        <v>139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x14ac:dyDescent="0.2">
      <c r="A16" s="229" t="s">
        <v>126</v>
      </c>
      <c r="B16" s="230" t="s">
        <v>60</v>
      </c>
      <c r="C16" s="254" t="s">
        <v>61</v>
      </c>
      <c r="D16" s="231"/>
      <c r="E16" s="232"/>
      <c r="F16" s="233"/>
      <c r="G16" s="233">
        <f>SUMIF(AG17:AG26,"&lt;&gt;NOR",G17:G26)</f>
        <v>0</v>
      </c>
      <c r="H16" s="233"/>
      <c r="I16" s="233">
        <f>SUM(I17:I26)</f>
        <v>0</v>
      </c>
      <c r="J16" s="233"/>
      <c r="K16" s="233">
        <f>SUM(K17:K26)</f>
        <v>0</v>
      </c>
      <c r="L16" s="233"/>
      <c r="M16" s="233">
        <f>SUM(M17:M26)</f>
        <v>0</v>
      </c>
      <c r="N16" s="233"/>
      <c r="O16" s="233">
        <f>SUM(O17:O26)</f>
        <v>5.44</v>
      </c>
      <c r="P16" s="233"/>
      <c r="Q16" s="233">
        <f>SUM(Q17:Q26)</f>
        <v>0</v>
      </c>
      <c r="R16" s="233"/>
      <c r="S16" s="233"/>
      <c r="T16" s="234"/>
      <c r="U16" s="228"/>
      <c r="V16" s="228">
        <f>SUM(V17:V26)</f>
        <v>26.790000000000003</v>
      </c>
      <c r="W16" s="228"/>
      <c r="X16" s="228"/>
      <c r="AG16" t="s">
        <v>127</v>
      </c>
    </row>
    <row r="17" spans="1:60" outlineLevel="1" x14ac:dyDescent="0.2">
      <c r="A17" s="235">
        <v>3</v>
      </c>
      <c r="B17" s="236" t="s">
        <v>147</v>
      </c>
      <c r="C17" s="255" t="s">
        <v>148</v>
      </c>
      <c r="D17" s="237" t="s">
        <v>130</v>
      </c>
      <c r="E17" s="238">
        <v>1.85625</v>
      </c>
      <c r="F17" s="239"/>
      <c r="G17" s="240">
        <f>ROUND(E17*F17,2)</f>
        <v>0</v>
      </c>
      <c r="H17" s="239"/>
      <c r="I17" s="240">
        <f>ROUND(E17*H17,2)</f>
        <v>0</v>
      </c>
      <c r="J17" s="239"/>
      <c r="K17" s="240">
        <f>ROUND(E17*J17,2)</f>
        <v>0</v>
      </c>
      <c r="L17" s="240">
        <v>21</v>
      </c>
      <c r="M17" s="240">
        <f>G17*(1+L17/100)</f>
        <v>0</v>
      </c>
      <c r="N17" s="240">
        <v>2.4171</v>
      </c>
      <c r="O17" s="240">
        <f>ROUND(E17*N17,2)</f>
        <v>4.49</v>
      </c>
      <c r="P17" s="240">
        <v>0</v>
      </c>
      <c r="Q17" s="240">
        <f>ROUND(E17*P17,2)</f>
        <v>0</v>
      </c>
      <c r="R17" s="240" t="s">
        <v>144</v>
      </c>
      <c r="S17" s="240" t="s">
        <v>132</v>
      </c>
      <c r="T17" s="241" t="s">
        <v>133</v>
      </c>
      <c r="U17" s="222">
        <v>1.448</v>
      </c>
      <c r="V17" s="222">
        <f>ROUND(E17*U17,2)</f>
        <v>2.69</v>
      </c>
      <c r="W17" s="222"/>
      <c r="X17" s="222" t="s">
        <v>134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149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20"/>
      <c r="B18" s="221"/>
      <c r="C18" s="257" t="s">
        <v>150</v>
      </c>
      <c r="D18" s="223"/>
      <c r="E18" s="224">
        <v>0.65625</v>
      </c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13"/>
      <c r="Z18" s="213"/>
      <c r="AA18" s="213"/>
      <c r="AB18" s="213"/>
      <c r="AC18" s="213"/>
      <c r="AD18" s="213"/>
      <c r="AE18" s="213"/>
      <c r="AF18" s="213"/>
      <c r="AG18" s="213" t="s">
        <v>139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20"/>
      <c r="B19" s="221"/>
      <c r="C19" s="257" t="s">
        <v>151</v>
      </c>
      <c r="D19" s="223"/>
      <c r="E19" s="224">
        <v>1.2</v>
      </c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13"/>
      <c r="Z19" s="213"/>
      <c r="AA19" s="213"/>
      <c r="AB19" s="213"/>
      <c r="AC19" s="213"/>
      <c r="AD19" s="213"/>
      <c r="AE19" s="213"/>
      <c r="AF19" s="213"/>
      <c r="AG19" s="213" t="s">
        <v>139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35">
        <v>4</v>
      </c>
      <c r="B20" s="236" t="s">
        <v>152</v>
      </c>
      <c r="C20" s="255" t="s">
        <v>153</v>
      </c>
      <c r="D20" s="237" t="s">
        <v>154</v>
      </c>
      <c r="E20" s="238">
        <v>14.5875</v>
      </c>
      <c r="F20" s="239"/>
      <c r="G20" s="240">
        <f>ROUND(E20*F20,2)</f>
        <v>0</v>
      </c>
      <c r="H20" s="239"/>
      <c r="I20" s="240">
        <f>ROUND(E20*H20,2)</f>
        <v>0</v>
      </c>
      <c r="J20" s="239"/>
      <c r="K20" s="240">
        <f>ROUND(E20*J20,2)</f>
        <v>0</v>
      </c>
      <c r="L20" s="240">
        <v>21</v>
      </c>
      <c r="M20" s="240">
        <f>G20*(1+L20/100)</f>
        <v>0</v>
      </c>
      <c r="N20" s="240">
        <v>4.965E-2</v>
      </c>
      <c r="O20" s="240">
        <f>ROUND(E20*N20,2)</f>
        <v>0.72</v>
      </c>
      <c r="P20" s="240">
        <v>0</v>
      </c>
      <c r="Q20" s="240">
        <f>ROUND(E20*P20,2)</f>
        <v>0</v>
      </c>
      <c r="R20" s="240" t="s">
        <v>144</v>
      </c>
      <c r="S20" s="240" t="s">
        <v>132</v>
      </c>
      <c r="T20" s="241" t="s">
        <v>133</v>
      </c>
      <c r="U20" s="222">
        <v>0.94</v>
      </c>
      <c r="V20" s="222">
        <f>ROUND(E20*U20,2)</f>
        <v>13.71</v>
      </c>
      <c r="W20" s="222"/>
      <c r="X20" s="222" t="s">
        <v>134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135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20"/>
      <c r="B21" s="221"/>
      <c r="C21" s="257" t="s">
        <v>155</v>
      </c>
      <c r="D21" s="223"/>
      <c r="E21" s="224">
        <v>6.5875000000000004</v>
      </c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13"/>
      <c r="Z21" s="213"/>
      <c r="AA21" s="213"/>
      <c r="AB21" s="213"/>
      <c r="AC21" s="213"/>
      <c r="AD21" s="213"/>
      <c r="AE21" s="213"/>
      <c r="AF21" s="213"/>
      <c r="AG21" s="213" t="s">
        <v>139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20"/>
      <c r="B22" s="221"/>
      <c r="C22" s="257" t="s">
        <v>156</v>
      </c>
      <c r="D22" s="223"/>
      <c r="E22" s="224">
        <v>8</v>
      </c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13"/>
      <c r="Z22" s="213"/>
      <c r="AA22" s="213"/>
      <c r="AB22" s="213"/>
      <c r="AC22" s="213"/>
      <c r="AD22" s="213"/>
      <c r="AE22" s="213"/>
      <c r="AF22" s="213"/>
      <c r="AG22" s="213" t="s">
        <v>139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43">
        <v>5</v>
      </c>
      <c r="B23" s="244" t="s">
        <v>157</v>
      </c>
      <c r="C23" s="258" t="s">
        <v>158</v>
      </c>
      <c r="D23" s="245" t="s">
        <v>154</v>
      </c>
      <c r="E23" s="246">
        <v>14.5875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21</v>
      </c>
      <c r="M23" s="248">
        <f>G23*(1+L23/100)</f>
        <v>0</v>
      </c>
      <c r="N23" s="248">
        <v>0</v>
      </c>
      <c r="O23" s="248">
        <f>ROUND(E23*N23,2)</f>
        <v>0</v>
      </c>
      <c r="P23" s="248">
        <v>0</v>
      </c>
      <c r="Q23" s="248">
        <f>ROUND(E23*P23,2)</f>
        <v>0</v>
      </c>
      <c r="R23" s="248" t="s">
        <v>144</v>
      </c>
      <c r="S23" s="248" t="s">
        <v>132</v>
      </c>
      <c r="T23" s="249" t="s">
        <v>133</v>
      </c>
      <c r="U23" s="222">
        <v>0.28999999999999998</v>
      </c>
      <c r="V23" s="222">
        <f>ROUND(E23*U23,2)</f>
        <v>4.2300000000000004</v>
      </c>
      <c r="W23" s="222"/>
      <c r="X23" s="222" t="s">
        <v>134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135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35">
        <v>6</v>
      </c>
      <c r="B24" s="236" t="s">
        <v>159</v>
      </c>
      <c r="C24" s="255" t="s">
        <v>160</v>
      </c>
      <c r="D24" s="237" t="s">
        <v>143</v>
      </c>
      <c r="E24" s="238">
        <v>0.22273999999999999</v>
      </c>
      <c r="F24" s="239"/>
      <c r="G24" s="240">
        <f>ROUND(E24*F24,2)</f>
        <v>0</v>
      </c>
      <c r="H24" s="239"/>
      <c r="I24" s="240">
        <f>ROUND(E24*H24,2)</f>
        <v>0</v>
      </c>
      <c r="J24" s="239"/>
      <c r="K24" s="240">
        <f>ROUND(E24*J24,2)</f>
        <v>0</v>
      </c>
      <c r="L24" s="240">
        <v>21</v>
      </c>
      <c r="M24" s="240">
        <f>G24*(1+L24/100)</f>
        <v>0</v>
      </c>
      <c r="N24" s="240">
        <v>1.0166500000000001</v>
      </c>
      <c r="O24" s="240">
        <f>ROUND(E24*N24,2)</f>
        <v>0.23</v>
      </c>
      <c r="P24" s="240">
        <v>0</v>
      </c>
      <c r="Q24" s="240">
        <f>ROUND(E24*P24,2)</f>
        <v>0</v>
      </c>
      <c r="R24" s="240" t="s">
        <v>144</v>
      </c>
      <c r="S24" s="240" t="s">
        <v>132</v>
      </c>
      <c r="T24" s="241" t="s">
        <v>133</v>
      </c>
      <c r="U24" s="222">
        <v>27.672999999999998</v>
      </c>
      <c r="V24" s="222">
        <f>ROUND(E24*U24,2)</f>
        <v>6.16</v>
      </c>
      <c r="W24" s="222"/>
      <c r="X24" s="222" t="s">
        <v>134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149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20"/>
      <c r="B25" s="221"/>
      <c r="C25" s="256" t="s">
        <v>161</v>
      </c>
      <c r="D25" s="242"/>
      <c r="E25" s="242"/>
      <c r="F25" s="242"/>
      <c r="G25" s="24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13"/>
      <c r="Z25" s="213"/>
      <c r="AA25" s="213"/>
      <c r="AB25" s="213"/>
      <c r="AC25" s="213"/>
      <c r="AD25" s="213"/>
      <c r="AE25" s="213"/>
      <c r="AF25" s="213"/>
      <c r="AG25" s="213" t="s">
        <v>137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20"/>
      <c r="B26" s="221"/>
      <c r="C26" s="257" t="s">
        <v>162</v>
      </c>
      <c r="D26" s="223"/>
      <c r="E26" s="224">
        <v>0.22273999999999999</v>
      </c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3"/>
      <c r="Z26" s="213"/>
      <c r="AA26" s="213"/>
      <c r="AB26" s="213"/>
      <c r="AC26" s="213"/>
      <c r="AD26" s="213"/>
      <c r="AE26" s="213"/>
      <c r="AF26" s="213"/>
      <c r="AG26" s="213" t="s">
        <v>139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x14ac:dyDescent="0.2">
      <c r="A27" s="229" t="s">
        <v>126</v>
      </c>
      <c r="B27" s="230" t="s">
        <v>62</v>
      </c>
      <c r="C27" s="254" t="s">
        <v>63</v>
      </c>
      <c r="D27" s="231"/>
      <c r="E27" s="232"/>
      <c r="F27" s="233"/>
      <c r="G27" s="233">
        <f>SUMIF(AG28:AG30,"&lt;&gt;NOR",G28:G30)</f>
        <v>0</v>
      </c>
      <c r="H27" s="233"/>
      <c r="I27" s="233">
        <f>SUM(I28:I30)</f>
        <v>0</v>
      </c>
      <c r="J27" s="233"/>
      <c r="K27" s="233">
        <f>SUM(K28:K30)</f>
        <v>0</v>
      </c>
      <c r="L27" s="233"/>
      <c r="M27" s="233">
        <f>SUM(M28:M30)</f>
        <v>0</v>
      </c>
      <c r="N27" s="233"/>
      <c r="O27" s="233">
        <f>SUM(O28:O30)</f>
        <v>4.17</v>
      </c>
      <c r="P27" s="233"/>
      <c r="Q27" s="233">
        <f>SUM(Q28:Q30)</f>
        <v>0</v>
      </c>
      <c r="R27" s="233"/>
      <c r="S27" s="233"/>
      <c r="T27" s="234"/>
      <c r="U27" s="228"/>
      <c r="V27" s="228">
        <f>SUM(V28:V30)</f>
        <v>49.879999999999995</v>
      </c>
      <c r="W27" s="228"/>
      <c r="X27" s="228"/>
      <c r="AG27" t="s">
        <v>127</v>
      </c>
    </row>
    <row r="28" spans="1:60" ht="22.5" outlineLevel="1" x14ac:dyDescent="0.2">
      <c r="A28" s="243">
        <v>7</v>
      </c>
      <c r="B28" s="244" t="s">
        <v>163</v>
      </c>
      <c r="C28" s="258" t="s">
        <v>164</v>
      </c>
      <c r="D28" s="245" t="s">
        <v>165</v>
      </c>
      <c r="E28" s="246">
        <v>50.085000000000001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21</v>
      </c>
      <c r="M28" s="248">
        <f>G28*(1+L28/100)</f>
        <v>0</v>
      </c>
      <c r="N28" s="248">
        <v>3.9210000000000002E-2</v>
      </c>
      <c r="O28" s="248">
        <f>ROUND(E28*N28,2)</f>
        <v>1.96</v>
      </c>
      <c r="P28" s="248">
        <v>0</v>
      </c>
      <c r="Q28" s="248">
        <f>ROUND(E28*P28,2)</f>
        <v>0</v>
      </c>
      <c r="R28" s="248" t="s">
        <v>144</v>
      </c>
      <c r="S28" s="248" t="s">
        <v>132</v>
      </c>
      <c r="T28" s="249" t="s">
        <v>132</v>
      </c>
      <c r="U28" s="222">
        <v>0.39600000000000002</v>
      </c>
      <c r="V28" s="222">
        <f>ROUND(E28*U28,2)</f>
        <v>19.829999999999998</v>
      </c>
      <c r="W28" s="222"/>
      <c r="X28" s="222" t="s">
        <v>134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135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35">
        <v>8</v>
      </c>
      <c r="B29" s="236" t="s">
        <v>166</v>
      </c>
      <c r="C29" s="255" t="s">
        <v>167</v>
      </c>
      <c r="D29" s="237" t="s">
        <v>165</v>
      </c>
      <c r="E29" s="238">
        <v>50.085000000000001</v>
      </c>
      <c r="F29" s="239"/>
      <c r="G29" s="240">
        <f>ROUND(E29*F29,2)</f>
        <v>0</v>
      </c>
      <c r="H29" s="239"/>
      <c r="I29" s="240">
        <f>ROUND(E29*H29,2)</f>
        <v>0</v>
      </c>
      <c r="J29" s="239"/>
      <c r="K29" s="240">
        <f>ROUND(E29*J29,2)</f>
        <v>0</v>
      </c>
      <c r="L29" s="240">
        <v>21</v>
      </c>
      <c r="M29" s="240">
        <f>G29*(1+L29/100)</f>
        <v>0</v>
      </c>
      <c r="N29" s="240">
        <v>4.4139999999999999E-2</v>
      </c>
      <c r="O29" s="240">
        <f>ROUND(E29*N29,2)</f>
        <v>2.21</v>
      </c>
      <c r="P29" s="240">
        <v>0</v>
      </c>
      <c r="Q29" s="240">
        <f>ROUND(E29*P29,2)</f>
        <v>0</v>
      </c>
      <c r="R29" s="240" t="s">
        <v>144</v>
      </c>
      <c r="S29" s="240" t="s">
        <v>132</v>
      </c>
      <c r="T29" s="241" t="s">
        <v>132</v>
      </c>
      <c r="U29" s="222">
        <v>0.6</v>
      </c>
      <c r="V29" s="222">
        <f>ROUND(E29*U29,2)</f>
        <v>30.05</v>
      </c>
      <c r="W29" s="222"/>
      <c r="X29" s="222" t="s">
        <v>134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135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20"/>
      <c r="B30" s="221"/>
      <c r="C30" s="257" t="s">
        <v>168</v>
      </c>
      <c r="D30" s="223"/>
      <c r="E30" s="224">
        <v>50.085000000000001</v>
      </c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13"/>
      <c r="Z30" s="213"/>
      <c r="AA30" s="213"/>
      <c r="AB30" s="213"/>
      <c r="AC30" s="213"/>
      <c r="AD30" s="213"/>
      <c r="AE30" s="213"/>
      <c r="AF30" s="213"/>
      <c r="AG30" s="213" t="s">
        <v>139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x14ac:dyDescent="0.2">
      <c r="A31" s="229" t="s">
        <v>126</v>
      </c>
      <c r="B31" s="230" t="s">
        <v>64</v>
      </c>
      <c r="C31" s="254" t="s">
        <v>65</v>
      </c>
      <c r="D31" s="231"/>
      <c r="E31" s="232"/>
      <c r="F31" s="233"/>
      <c r="G31" s="233">
        <f>SUMIF(AG32:AG51,"&lt;&gt;NOR",G32:G51)</f>
        <v>0</v>
      </c>
      <c r="H31" s="233"/>
      <c r="I31" s="233">
        <f>SUM(I32:I51)</f>
        <v>0</v>
      </c>
      <c r="J31" s="233"/>
      <c r="K31" s="233">
        <f>SUM(K32:K51)</f>
        <v>0</v>
      </c>
      <c r="L31" s="233"/>
      <c r="M31" s="233">
        <f>SUM(M32:M51)</f>
        <v>0</v>
      </c>
      <c r="N31" s="233"/>
      <c r="O31" s="233">
        <f>SUM(O32:O51)</f>
        <v>29.050000000000004</v>
      </c>
      <c r="P31" s="233"/>
      <c r="Q31" s="233">
        <f>SUM(Q32:Q51)</f>
        <v>0</v>
      </c>
      <c r="R31" s="233"/>
      <c r="S31" s="233"/>
      <c r="T31" s="234"/>
      <c r="U31" s="228"/>
      <c r="V31" s="228">
        <f>SUM(V32:V51)</f>
        <v>561.26</v>
      </c>
      <c r="W31" s="228"/>
      <c r="X31" s="228"/>
      <c r="AG31" t="s">
        <v>127</v>
      </c>
    </row>
    <row r="32" spans="1:60" ht="22.5" outlineLevel="1" x14ac:dyDescent="0.2">
      <c r="A32" s="235">
        <v>9</v>
      </c>
      <c r="B32" s="236" t="s">
        <v>169</v>
      </c>
      <c r="C32" s="255" t="s">
        <v>170</v>
      </c>
      <c r="D32" s="237" t="s">
        <v>165</v>
      </c>
      <c r="E32" s="238">
        <v>401.69499999999999</v>
      </c>
      <c r="F32" s="239"/>
      <c r="G32" s="240">
        <f>ROUND(E32*F32,2)</f>
        <v>0</v>
      </c>
      <c r="H32" s="239"/>
      <c r="I32" s="240">
        <f>ROUND(E32*H32,2)</f>
        <v>0</v>
      </c>
      <c r="J32" s="239"/>
      <c r="K32" s="240">
        <f>ROUND(E32*J32,2)</f>
        <v>0</v>
      </c>
      <c r="L32" s="240">
        <v>21</v>
      </c>
      <c r="M32" s="240">
        <f>G32*(1+L32/100)</f>
        <v>0</v>
      </c>
      <c r="N32" s="240">
        <v>3.2000000000000003E-4</v>
      </c>
      <c r="O32" s="240">
        <f>ROUND(E32*N32,2)</f>
        <v>0.13</v>
      </c>
      <c r="P32" s="240">
        <v>0</v>
      </c>
      <c r="Q32" s="240">
        <f>ROUND(E32*P32,2)</f>
        <v>0</v>
      </c>
      <c r="R32" s="240" t="s">
        <v>144</v>
      </c>
      <c r="S32" s="240" t="s">
        <v>132</v>
      </c>
      <c r="T32" s="241" t="s">
        <v>132</v>
      </c>
      <c r="U32" s="222">
        <v>7.0000000000000007E-2</v>
      </c>
      <c r="V32" s="222">
        <f>ROUND(E32*U32,2)</f>
        <v>28.12</v>
      </c>
      <c r="W32" s="222"/>
      <c r="X32" s="222" t="s">
        <v>134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135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20"/>
      <c r="B33" s="221"/>
      <c r="C33" s="256" t="s">
        <v>171</v>
      </c>
      <c r="D33" s="242"/>
      <c r="E33" s="242"/>
      <c r="F33" s="242"/>
      <c r="G33" s="24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13"/>
      <c r="Z33" s="213"/>
      <c r="AA33" s="213"/>
      <c r="AB33" s="213"/>
      <c r="AC33" s="213"/>
      <c r="AD33" s="213"/>
      <c r="AE33" s="213"/>
      <c r="AF33" s="213"/>
      <c r="AG33" s="213" t="s">
        <v>137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35">
        <v>10</v>
      </c>
      <c r="B34" s="236" t="s">
        <v>172</v>
      </c>
      <c r="C34" s="255" t="s">
        <v>173</v>
      </c>
      <c r="D34" s="237" t="s">
        <v>165</v>
      </c>
      <c r="E34" s="238">
        <v>30.51</v>
      </c>
      <c r="F34" s="239"/>
      <c r="G34" s="240">
        <f>ROUND(E34*F34,2)</f>
        <v>0</v>
      </c>
      <c r="H34" s="239"/>
      <c r="I34" s="240">
        <f>ROUND(E34*H34,2)</f>
        <v>0</v>
      </c>
      <c r="J34" s="239"/>
      <c r="K34" s="240">
        <f>ROUND(E34*J34,2)</f>
        <v>0</v>
      </c>
      <c r="L34" s="240">
        <v>21</v>
      </c>
      <c r="M34" s="240">
        <f>G34*(1+L34/100)</f>
        <v>0</v>
      </c>
      <c r="N34" s="240">
        <v>4.0000000000000003E-5</v>
      </c>
      <c r="O34" s="240">
        <f>ROUND(E34*N34,2)</f>
        <v>0</v>
      </c>
      <c r="P34" s="240">
        <v>0</v>
      </c>
      <c r="Q34" s="240">
        <f>ROUND(E34*P34,2)</f>
        <v>0</v>
      </c>
      <c r="R34" s="240" t="s">
        <v>144</v>
      </c>
      <c r="S34" s="240" t="s">
        <v>132</v>
      </c>
      <c r="T34" s="241" t="s">
        <v>132</v>
      </c>
      <c r="U34" s="222">
        <v>7.8E-2</v>
      </c>
      <c r="V34" s="222">
        <f>ROUND(E34*U34,2)</f>
        <v>2.38</v>
      </c>
      <c r="W34" s="222"/>
      <c r="X34" s="222" t="s">
        <v>134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135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ht="22.5" outlineLevel="1" x14ac:dyDescent="0.2">
      <c r="A35" s="220"/>
      <c r="B35" s="221"/>
      <c r="C35" s="256" t="s">
        <v>174</v>
      </c>
      <c r="D35" s="242"/>
      <c r="E35" s="242"/>
      <c r="F35" s="242"/>
      <c r="G35" s="24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13"/>
      <c r="Z35" s="213"/>
      <c r="AA35" s="213"/>
      <c r="AB35" s="213"/>
      <c r="AC35" s="213"/>
      <c r="AD35" s="213"/>
      <c r="AE35" s="213"/>
      <c r="AF35" s="213"/>
      <c r="AG35" s="213" t="s">
        <v>137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50" t="str">
        <f>C35</f>
        <v>s rámy a zárubněmi, zábradlí, předmětů oplechování apod., které se zřizují ještě před úpravami povrchu, před jejich znečištěním při úpravách povrchu nástřikem plastických (lepivých) maltovin</v>
      </c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20"/>
      <c r="B36" s="221"/>
      <c r="C36" s="257" t="s">
        <v>175</v>
      </c>
      <c r="D36" s="223"/>
      <c r="E36" s="224">
        <v>30.51</v>
      </c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13"/>
      <c r="Z36" s="213"/>
      <c r="AA36" s="213"/>
      <c r="AB36" s="213"/>
      <c r="AC36" s="213"/>
      <c r="AD36" s="213"/>
      <c r="AE36" s="213"/>
      <c r="AF36" s="213"/>
      <c r="AG36" s="213" t="s">
        <v>139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35">
        <v>11</v>
      </c>
      <c r="B37" s="236" t="s">
        <v>176</v>
      </c>
      <c r="C37" s="255" t="s">
        <v>177</v>
      </c>
      <c r="D37" s="237" t="s">
        <v>165</v>
      </c>
      <c r="E37" s="238">
        <v>303.37</v>
      </c>
      <c r="F37" s="239"/>
      <c r="G37" s="240">
        <f>ROUND(E37*F37,2)</f>
        <v>0</v>
      </c>
      <c r="H37" s="239"/>
      <c r="I37" s="240">
        <f>ROUND(E37*H37,2)</f>
        <v>0</v>
      </c>
      <c r="J37" s="239"/>
      <c r="K37" s="240">
        <f>ROUND(E37*J37,2)</f>
        <v>0</v>
      </c>
      <c r="L37" s="240">
        <v>21</v>
      </c>
      <c r="M37" s="240">
        <f>G37*(1+L37/100)</f>
        <v>0</v>
      </c>
      <c r="N37" s="240">
        <v>4.5929999999999999E-2</v>
      </c>
      <c r="O37" s="240">
        <f>ROUND(E37*N37,2)</f>
        <v>13.93</v>
      </c>
      <c r="P37" s="240">
        <v>0</v>
      </c>
      <c r="Q37" s="240">
        <f>ROUND(E37*P37,2)</f>
        <v>0</v>
      </c>
      <c r="R37" s="240" t="s">
        <v>144</v>
      </c>
      <c r="S37" s="240" t="s">
        <v>132</v>
      </c>
      <c r="T37" s="241" t="s">
        <v>133</v>
      </c>
      <c r="U37" s="222">
        <v>0.51</v>
      </c>
      <c r="V37" s="222">
        <f>ROUND(E37*U37,2)</f>
        <v>154.72</v>
      </c>
      <c r="W37" s="222"/>
      <c r="X37" s="222" t="s">
        <v>134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149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20"/>
      <c r="B38" s="221"/>
      <c r="C38" s="257" t="s">
        <v>178</v>
      </c>
      <c r="D38" s="223"/>
      <c r="E38" s="224">
        <v>45.57</v>
      </c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13"/>
      <c r="Z38" s="213"/>
      <c r="AA38" s="213"/>
      <c r="AB38" s="213"/>
      <c r="AC38" s="213"/>
      <c r="AD38" s="213"/>
      <c r="AE38" s="213"/>
      <c r="AF38" s="213"/>
      <c r="AG38" s="213" t="s">
        <v>139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">
      <c r="A39" s="220"/>
      <c r="B39" s="221"/>
      <c r="C39" s="257" t="s">
        <v>179</v>
      </c>
      <c r="D39" s="223"/>
      <c r="E39" s="224">
        <v>164.25</v>
      </c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13"/>
      <c r="Z39" s="213"/>
      <c r="AA39" s="213"/>
      <c r="AB39" s="213"/>
      <c r="AC39" s="213"/>
      <c r="AD39" s="213"/>
      <c r="AE39" s="213"/>
      <c r="AF39" s="213"/>
      <c r="AG39" s="213" t="s">
        <v>139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">
      <c r="A40" s="220"/>
      <c r="B40" s="221"/>
      <c r="C40" s="257" t="s">
        <v>180</v>
      </c>
      <c r="D40" s="223"/>
      <c r="E40" s="224">
        <v>37.15</v>
      </c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13"/>
      <c r="Z40" s="213"/>
      <c r="AA40" s="213"/>
      <c r="AB40" s="213"/>
      <c r="AC40" s="213"/>
      <c r="AD40" s="213"/>
      <c r="AE40" s="213"/>
      <c r="AF40" s="213"/>
      <c r="AG40" s="213" t="s">
        <v>139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">
      <c r="A41" s="220"/>
      <c r="B41" s="221"/>
      <c r="C41" s="257" t="s">
        <v>181</v>
      </c>
      <c r="D41" s="223"/>
      <c r="E41" s="224">
        <v>56.4</v>
      </c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13"/>
      <c r="Z41" s="213"/>
      <c r="AA41" s="213"/>
      <c r="AB41" s="213"/>
      <c r="AC41" s="213"/>
      <c r="AD41" s="213"/>
      <c r="AE41" s="213"/>
      <c r="AF41" s="213"/>
      <c r="AG41" s="213" t="s">
        <v>139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">
      <c r="A42" s="243">
        <v>12</v>
      </c>
      <c r="B42" s="244" t="s">
        <v>182</v>
      </c>
      <c r="C42" s="258" t="s">
        <v>183</v>
      </c>
      <c r="D42" s="245" t="s">
        <v>165</v>
      </c>
      <c r="E42" s="246">
        <v>303.37</v>
      </c>
      <c r="F42" s="247"/>
      <c r="G42" s="248">
        <f>ROUND(E42*F42,2)</f>
        <v>0</v>
      </c>
      <c r="H42" s="247"/>
      <c r="I42" s="248">
        <f>ROUND(E42*H42,2)</f>
        <v>0</v>
      </c>
      <c r="J42" s="247"/>
      <c r="K42" s="248">
        <f>ROUND(E42*J42,2)</f>
        <v>0</v>
      </c>
      <c r="L42" s="248">
        <v>21</v>
      </c>
      <c r="M42" s="248">
        <f>G42*(1+L42/100)</f>
        <v>0</v>
      </c>
      <c r="N42" s="248">
        <v>4.8169999999999998E-2</v>
      </c>
      <c r="O42" s="248">
        <f>ROUND(E42*N42,2)</f>
        <v>14.61</v>
      </c>
      <c r="P42" s="248">
        <v>0</v>
      </c>
      <c r="Q42" s="248">
        <f>ROUND(E42*P42,2)</f>
        <v>0</v>
      </c>
      <c r="R42" s="248" t="s">
        <v>144</v>
      </c>
      <c r="S42" s="248" t="s">
        <v>132</v>
      </c>
      <c r="T42" s="249" t="s">
        <v>133</v>
      </c>
      <c r="U42" s="222">
        <v>0.74299999999999999</v>
      </c>
      <c r="V42" s="222">
        <f>ROUND(E42*U42,2)</f>
        <v>225.4</v>
      </c>
      <c r="W42" s="222"/>
      <c r="X42" s="222" t="s">
        <v>134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149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ht="22.5" outlineLevel="1" x14ac:dyDescent="0.2">
      <c r="A43" s="235">
        <v>13</v>
      </c>
      <c r="B43" s="236" t="s">
        <v>184</v>
      </c>
      <c r="C43" s="255" t="s">
        <v>185</v>
      </c>
      <c r="D43" s="237" t="s">
        <v>165</v>
      </c>
      <c r="E43" s="238">
        <v>401.69499999999999</v>
      </c>
      <c r="F43" s="239"/>
      <c r="G43" s="240">
        <f>ROUND(E43*F43,2)</f>
        <v>0</v>
      </c>
      <c r="H43" s="239"/>
      <c r="I43" s="240">
        <f>ROUND(E43*H43,2)</f>
        <v>0</v>
      </c>
      <c r="J43" s="239"/>
      <c r="K43" s="240">
        <f>ROUND(E43*J43,2)</f>
        <v>0</v>
      </c>
      <c r="L43" s="240">
        <v>21</v>
      </c>
      <c r="M43" s="240">
        <f>G43*(1+L43/100)</f>
        <v>0</v>
      </c>
      <c r="N43" s="240">
        <v>9.2000000000000003E-4</v>
      </c>
      <c r="O43" s="240">
        <f>ROUND(E43*N43,2)</f>
        <v>0.37</v>
      </c>
      <c r="P43" s="240">
        <v>0</v>
      </c>
      <c r="Q43" s="240">
        <f>ROUND(E43*P43,2)</f>
        <v>0</v>
      </c>
      <c r="R43" s="240" t="s">
        <v>144</v>
      </c>
      <c r="S43" s="240" t="s">
        <v>132</v>
      </c>
      <c r="T43" s="241" t="s">
        <v>132</v>
      </c>
      <c r="U43" s="222">
        <v>0.26500000000000001</v>
      </c>
      <c r="V43" s="222">
        <f>ROUND(E43*U43,2)</f>
        <v>106.45</v>
      </c>
      <c r="W43" s="222"/>
      <c r="X43" s="222" t="s">
        <v>134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149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">
      <c r="A44" s="220"/>
      <c r="B44" s="221"/>
      <c r="C44" s="256" t="s">
        <v>186</v>
      </c>
      <c r="D44" s="242"/>
      <c r="E44" s="242"/>
      <c r="F44" s="242"/>
      <c r="G44" s="24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13"/>
      <c r="Z44" s="213"/>
      <c r="AA44" s="213"/>
      <c r="AB44" s="213"/>
      <c r="AC44" s="213"/>
      <c r="AD44" s="213"/>
      <c r="AE44" s="213"/>
      <c r="AF44" s="213"/>
      <c r="AG44" s="213" t="s">
        <v>137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">
      <c r="A45" s="220"/>
      <c r="B45" s="221"/>
      <c r="C45" s="259" t="s">
        <v>186</v>
      </c>
      <c r="D45" s="251"/>
      <c r="E45" s="251"/>
      <c r="F45" s="251"/>
      <c r="G45" s="251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13"/>
      <c r="Z45" s="213"/>
      <c r="AA45" s="213"/>
      <c r="AB45" s="213"/>
      <c r="AC45" s="213"/>
      <c r="AD45" s="213"/>
      <c r="AE45" s="213"/>
      <c r="AF45" s="213"/>
      <c r="AG45" s="213" t="s">
        <v>187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">
      <c r="A46" s="220"/>
      <c r="B46" s="221"/>
      <c r="C46" s="257" t="s">
        <v>178</v>
      </c>
      <c r="D46" s="223"/>
      <c r="E46" s="224">
        <v>45.57</v>
      </c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13"/>
      <c r="Z46" s="213"/>
      <c r="AA46" s="213"/>
      <c r="AB46" s="213"/>
      <c r="AC46" s="213"/>
      <c r="AD46" s="213"/>
      <c r="AE46" s="213"/>
      <c r="AF46" s="213"/>
      <c r="AG46" s="213" t="s">
        <v>139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">
      <c r="A47" s="220"/>
      <c r="B47" s="221"/>
      <c r="C47" s="257" t="s">
        <v>179</v>
      </c>
      <c r="D47" s="223"/>
      <c r="E47" s="224">
        <v>164.25</v>
      </c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13"/>
      <c r="Z47" s="213"/>
      <c r="AA47" s="213"/>
      <c r="AB47" s="213"/>
      <c r="AC47" s="213"/>
      <c r="AD47" s="213"/>
      <c r="AE47" s="213"/>
      <c r="AF47" s="213"/>
      <c r="AG47" s="213" t="s">
        <v>139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">
      <c r="A48" s="220"/>
      <c r="B48" s="221"/>
      <c r="C48" s="257" t="s">
        <v>180</v>
      </c>
      <c r="D48" s="223"/>
      <c r="E48" s="224">
        <v>37.15</v>
      </c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13"/>
      <c r="Z48" s="213"/>
      <c r="AA48" s="213"/>
      <c r="AB48" s="213"/>
      <c r="AC48" s="213"/>
      <c r="AD48" s="213"/>
      <c r="AE48" s="213"/>
      <c r="AF48" s="213"/>
      <c r="AG48" s="213" t="s">
        <v>139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">
      <c r="A49" s="220"/>
      <c r="B49" s="221"/>
      <c r="C49" s="257" t="s">
        <v>181</v>
      </c>
      <c r="D49" s="223"/>
      <c r="E49" s="224">
        <v>56.4</v>
      </c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13"/>
      <c r="Z49" s="213"/>
      <c r="AA49" s="213"/>
      <c r="AB49" s="213"/>
      <c r="AC49" s="213"/>
      <c r="AD49" s="213"/>
      <c r="AE49" s="213"/>
      <c r="AF49" s="213"/>
      <c r="AG49" s="213" t="s">
        <v>139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">
      <c r="A50" s="220"/>
      <c r="B50" s="221"/>
      <c r="C50" s="257" t="s">
        <v>188</v>
      </c>
      <c r="D50" s="223"/>
      <c r="E50" s="224">
        <v>98.325000000000003</v>
      </c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13"/>
      <c r="Z50" s="213"/>
      <c r="AA50" s="213"/>
      <c r="AB50" s="213"/>
      <c r="AC50" s="213"/>
      <c r="AD50" s="213"/>
      <c r="AE50" s="213"/>
      <c r="AF50" s="213"/>
      <c r="AG50" s="213" t="s">
        <v>139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">
      <c r="A51" s="243">
        <v>14</v>
      </c>
      <c r="B51" s="244" t="s">
        <v>189</v>
      </c>
      <c r="C51" s="258" t="s">
        <v>190</v>
      </c>
      <c r="D51" s="245" t="s">
        <v>165</v>
      </c>
      <c r="E51" s="246">
        <v>401.69499999999999</v>
      </c>
      <c r="F51" s="247"/>
      <c r="G51" s="248">
        <f>ROUND(E51*F51,2)</f>
        <v>0</v>
      </c>
      <c r="H51" s="247"/>
      <c r="I51" s="248">
        <f>ROUND(E51*H51,2)</f>
        <v>0</v>
      </c>
      <c r="J51" s="247"/>
      <c r="K51" s="248">
        <f>ROUND(E51*J51,2)</f>
        <v>0</v>
      </c>
      <c r="L51" s="248">
        <v>21</v>
      </c>
      <c r="M51" s="248">
        <f>G51*(1+L51/100)</f>
        <v>0</v>
      </c>
      <c r="N51" s="248">
        <v>2.0000000000000002E-5</v>
      </c>
      <c r="O51" s="248">
        <f>ROUND(E51*N51,2)</f>
        <v>0.01</v>
      </c>
      <c r="P51" s="248">
        <v>0</v>
      </c>
      <c r="Q51" s="248">
        <f>ROUND(E51*P51,2)</f>
        <v>0</v>
      </c>
      <c r="R51" s="248" t="s">
        <v>144</v>
      </c>
      <c r="S51" s="248" t="s">
        <v>132</v>
      </c>
      <c r="T51" s="249" t="s">
        <v>133</v>
      </c>
      <c r="U51" s="222">
        <v>0.11</v>
      </c>
      <c r="V51" s="222">
        <f>ROUND(E51*U51,2)</f>
        <v>44.19</v>
      </c>
      <c r="W51" s="222"/>
      <c r="X51" s="222" t="s">
        <v>134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135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x14ac:dyDescent="0.2">
      <c r="A52" s="229" t="s">
        <v>126</v>
      </c>
      <c r="B52" s="230" t="s">
        <v>66</v>
      </c>
      <c r="C52" s="254" t="s">
        <v>67</v>
      </c>
      <c r="D52" s="231"/>
      <c r="E52" s="232"/>
      <c r="F52" s="233"/>
      <c r="G52" s="233">
        <f>SUMIF(AG53:AG57,"&lt;&gt;NOR",G53:G57)</f>
        <v>0</v>
      </c>
      <c r="H52" s="233"/>
      <c r="I52" s="233">
        <f>SUM(I53:I57)</f>
        <v>0</v>
      </c>
      <c r="J52" s="233"/>
      <c r="K52" s="233">
        <f>SUM(K53:K57)</f>
        <v>0</v>
      </c>
      <c r="L52" s="233"/>
      <c r="M52" s="233">
        <f>SUM(M53:M57)</f>
        <v>0</v>
      </c>
      <c r="N52" s="233"/>
      <c r="O52" s="233">
        <f>SUM(O53:O57)</f>
        <v>10.49</v>
      </c>
      <c r="P52" s="233"/>
      <c r="Q52" s="233">
        <f>SUM(Q53:Q57)</f>
        <v>0</v>
      </c>
      <c r="R52" s="233"/>
      <c r="S52" s="233"/>
      <c r="T52" s="234"/>
      <c r="U52" s="228"/>
      <c r="V52" s="228">
        <f>SUM(V53:V57)</f>
        <v>0</v>
      </c>
      <c r="W52" s="228"/>
      <c r="X52" s="228"/>
      <c r="AG52" t="s">
        <v>127</v>
      </c>
    </row>
    <row r="53" spans="1:60" ht="22.5" outlineLevel="1" x14ac:dyDescent="0.2">
      <c r="A53" s="235">
        <v>15</v>
      </c>
      <c r="B53" s="236" t="s">
        <v>191</v>
      </c>
      <c r="C53" s="255" t="s">
        <v>192</v>
      </c>
      <c r="D53" s="237" t="s">
        <v>154</v>
      </c>
      <c r="E53" s="238">
        <v>30</v>
      </c>
      <c r="F53" s="239"/>
      <c r="G53" s="240">
        <f>ROUND(E53*F53,2)</f>
        <v>0</v>
      </c>
      <c r="H53" s="239"/>
      <c r="I53" s="240">
        <f>ROUND(E53*H53,2)</f>
        <v>0</v>
      </c>
      <c r="J53" s="239"/>
      <c r="K53" s="240">
        <f>ROUND(E53*J53,2)</f>
        <v>0</v>
      </c>
      <c r="L53" s="240">
        <v>21</v>
      </c>
      <c r="M53" s="240">
        <f>G53*(1+L53/100)</f>
        <v>0</v>
      </c>
      <c r="N53" s="240">
        <v>0.34977000000000003</v>
      </c>
      <c r="O53" s="240">
        <f>ROUND(E53*N53,2)</f>
        <v>10.49</v>
      </c>
      <c r="P53" s="240">
        <v>0</v>
      </c>
      <c r="Q53" s="240">
        <f>ROUND(E53*P53,2)</f>
        <v>0</v>
      </c>
      <c r="R53" s="240" t="s">
        <v>193</v>
      </c>
      <c r="S53" s="240" t="s">
        <v>132</v>
      </c>
      <c r="T53" s="241" t="s">
        <v>194</v>
      </c>
      <c r="U53" s="222">
        <v>0</v>
      </c>
      <c r="V53" s="222">
        <f>ROUND(E53*U53,2)</f>
        <v>0</v>
      </c>
      <c r="W53" s="222"/>
      <c r="X53" s="222" t="s">
        <v>195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196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">
      <c r="A54" s="220"/>
      <c r="B54" s="221"/>
      <c r="C54" s="256" t="s">
        <v>197</v>
      </c>
      <c r="D54" s="242"/>
      <c r="E54" s="242"/>
      <c r="F54" s="242"/>
      <c r="G54" s="24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13"/>
      <c r="Z54" s="213"/>
      <c r="AA54" s="213"/>
      <c r="AB54" s="213"/>
      <c r="AC54" s="213"/>
      <c r="AD54" s="213"/>
      <c r="AE54" s="213"/>
      <c r="AF54" s="213"/>
      <c r="AG54" s="213" t="s">
        <v>137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">
      <c r="A55" s="220"/>
      <c r="B55" s="221"/>
      <c r="C55" s="259" t="s">
        <v>198</v>
      </c>
      <c r="D55" s="251"/>
      <c r="E55" s="251"/>
      <c r="F55" s="251"/>
      <c r="G55" s="251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13"/>
      <c r="Z55" s="213"/>
      <c r="AA55" s="213"/>
      <c r="AB55" s="213"/>
      <c r="AC55" s="213"/>
      <c r="AD55" s="213"/>
      <c r="AE55" s="213"/>
      <c r="AF55" s="213"/>
      <c r="AG55" s="213" t="s">
        <v>187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">
      <c r="A56" s="220"/>
      <c r="B56" s="221"/>
      <c r="C56" s="257" t="s">
        <v>199</v>
      </c>
      <c r="D56" s="223"/>
      <c r="E56" s="224">
        <v>23</v>
      </c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13"/>
      <c r="Z56" s="213"/>
      <c r="AA56" s="213"/>
      <c r="AB56" s="213"/>
      <c r="AC56" s="213"/>
      <c r="AD56" s="213"/>
      <c r="AE56" s="213"/>
      <c r="AF56" s="213"/>
      <c r="AG56" s="213" t="s">
        <v>139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">
      <c r="A57" s="220"/>
      <c r="B57" s="221"/>
      <c r="C57" s="257" t="s">
        <v>200</v>
      </c>
      <c r="D57" s="223"/>
      <c r="E57" s="224">
        <v>7</v>
      </c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13"/>
      <c r="Z57" s="213"/>
      <c r="AA57" s="213"/>
      <c r="AB57" s="213"/>
      <c r="AC57" s="213"/>
      <c r="AD57" s="213"/>
      <c r="AE57" s="213"/>
      <c r="AF57" s="213"/>
      <c r="AG57" s="213" t="s">
        <v>139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x14ac:dyDescent="0.2">
      <c r="A58" s="229" t="s">
        <v>126</v>
      </c>
      <c r="B58" s="230" t="s">
        <v>68</v>
      </c>
      <c r="C58" s="254" t="s">
        <v>69</v>
      </c>
      <c r="D58" s="231"/>
      <c r="E58" s="232"/>
      <c r="F58" s="233"/>
      <c r="G58" s="233">
        <f>SUMIF(AG59:AG74,"&lt;&gt;NOR",G59:G74)</f>
        <v>0</v>
      </c>
      <c r="H58" s="233"/>
      <c r="I58" s="233">
        <f>SUM(I59:I74)</f>
        <v>0</v>
      </c>
      <c r="J58" s="233"/>
      <c r="K58" s="233">
        <f>SUM(K59:K74)</f>
        <v>0</v>
      </c>
      <c r="L58" s="233"/>
      <c r="M58" s="233">
        <f>SUM(M59:M74)</f>
        <v>0</v>
      </c>
      <c r="N58" s="233"/>
      <c r="O58" s="233">
        <f>SUM(O59:O74)</f>
        <v>0.93000000000000016</v>
      </c>
      <c r="P58" s="233"/>
      <c r="Q58" s="233">
        <f>SUM(Q59:Q74)</f>
        <v>0.54</v>
      </c>
      <c r="R58" s="233"/>
      <c r="S58" s="233"/>
      <c r="T58" s="234"/>
      <c r="U58" s="228"/>
      <c r="V58" s="228">
        <f>SUM(V59:V74)</f>
        <v>42.13</v>
      </c>
      <c r="W58" s="228"/>
      <c r="X58" s="228"/>
      <c r="AG58" t="s">
        <v>127</v>
      </c>
    </row>
    <row r="59" spans="1:60" ht="22.5" outlineLevel="1" x14ac:dyDescent="0.2">
      <c r="A59" s="235">
        <v>16</v>
      </c>
      <c r="B59" s="236" t="s">
        <v>201</v>
      </c>
      <c r="C59" s="255" t="s">
        <v>202</v>
      </c>
      <c r="D59" s="237" t="s">
        <v>154</v>
      </c>
      <c r="E59" s="238">
        <v>1.8</v>
      </c>
      <c r="F59" s="239"/>
      <c r="G59" s="240">
        <f>ROUND(E59*F59,2)</f>
        <v>0</v>
      </c>
      <c r="H59" s="239"/>
      <c r="I59" s="240">
        <f>ROUND(E59*H59,2)</f>
        <v>0</v>
      </c>
      <c r="J59" s="239"/>
      <c r="K59" s="240">
        <f>ROUND(E59*J59,2)</f>
        <v>0</v>
      </c>
      <c r="L59" s="240">
        <v>21</v>
      </c>
      <c r="M59" s="240">
        <f>G59*(1+L59/100)</f>
        <v>0</v>
      </c>
      <c r="N59" s="240">
        <v>4.2100000000000002E-3</v>
      </c>
      <c r="O59" s="240">
        <f>ROUND(E59*N59,2)</f>
        <v>0.01</v>
      </c>
      <c r="P59" s="240">
        <v>0</v>
      </c>
      <c r="Q59" s="240">
        <f>ROUND(E59*P59,2)</f>
        <v>0</v>
      </c>
      <c r="R59" s="240" t="s">
        <v>144</v>
      </c>
      <c r="S59" s="240" t="s">
        <v>132</v>
      </c>
      <c r="T59" s="241" t="s">
        <v>132</v>
      </c>
      <c r="U59" s="222">
        <v>0.35599999999999998</v>
      </c>
      <c r="V59" s="222">
        <f>ROUND(E59*U59,2)</f>
        <v>0.64</v>
      </c>
      <c r="W59" s="222"/>
      <c r="X59" s="222" t="s">
        <v>134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135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ht="22.5" outlineLevel="1" x14ac:dyDescent="0.2">
      <c r="A60" s="220"/>
      <c r="B60" s="221"/>
      <c r="C60" s="256" t="s">
        <v>203</v>
      </c>
      <c r="D60" s="242"/>
      <c r="E60" s="242"/>
      <c r="F60" s="242"/>
      <c r="G60" s="24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13"/>
      <c r="Z60" s="213"/>
      <c r="AA60" s="213"/>
      <c r="AB60" s="213"/>
      <c r="AC60" s="213"/>
      <c r="AD60" s="213"/>
      <c r="AE60" s="213"/>
      <c r="AF60" s="213"/>
      <c r="AG60" s="213" t="s">
        <v>137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50" t="str">
        <f>C60</f>
        <v>a poloplastických hmot na montážní pěnu, zapravení omítky pod parapetem, těsnění spáry mezi parapetem a rámem okna, dodávka silikonu.</v>
      </c>
      <c r="BB60" s="213"/>
      <c r="BC60" s="213"/>
      <c r="BD60" s="213"/>
      <c r="BE60" s="213"/>
      <c r="BF60" s="213"/>
      <c r="BG60" s="213"/>
      <c r="BH60" s="213"/>
    </row>
    <row r="61" spans="1:60" ht="22.5" outlineLevel="1" x14ac:dyDescent="0.2">
      <c r="A61" s="235">
        <v>17</v>
      </c>
      <c r="B61" s="236" t="s">
        <v>204</v>
      </c>
      <c r="C61" s="255" t="s">
        <v>205</v>
      </c>
      <c r="D61" s="237" t="s">
        <v>154</v>
      </c>
      <c r="E61" s="238">
        <v>1.8</v>
      </c>
      <c r="F61" s="239"/>
      <c r="G61" s="240">
        <f>ROUND(E61*F61,2)</f>
        <v>0</v>
      </c>
      <c r="H61" s="239"/>
      <c r="I61" s="240">
        <f>ROUND(E61*H61,2)</f>
        <v>0</v>
      </c>
      <c r="J61" s="239"/>
      <c r="K61" s="240">
        <f>ROUND(E61*J61,2)</f>
        <v>0</v>
      </c>
      <c r="L61" s="240">
        <v>21</v>
      </c>
      <c r="M61" s="240">
        <f>G61*(1+L61/100)</f>
        <v>0</v>
      </c>
      <c r="N61" s="240">
        <v>6.8100000000000001E-3</v>
      </c>
      <c r="O61" s="240">
        <f>ROUND(E61*N61,2)</f>
        <v>0.01</v>
      </c>
      <c r="P61" s="240">
        <v>0</v>
      </c>
      <c r="Q61" s="240">
        <f>ROUND(E61*P61,2)</f>
        <v>0</v>
      </c>
      <c r="R61" s="240" t="s">
        <v>144</v>
      </c>
      <c r="S61" s="240" t="s">
        <v>132</v>
      </c>
      <c r="T61" s="241" t="s">
        <v>132</v>
      </c>
      <c r="U61" s="222">
        <v>0.42499999999999999</v>
      </c>
      <c r="V61" s="222">
        <f>ROUND(E61*U61,2)</f>
        <v>0.77</v>
      </c>
      <c r="W61" s="222"/>
      <c r="X61" s="222" t="s">
        <v>134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135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ht="22.5" outlineLevel="1" x14ac:dyDescent="0.2">
      <c r="A62" s="220"/>
      <c r="B62" s="221"/>
      <c r="C62" s="256" t="s">
        <v>203</v>
      </c>
      <c r="D62" s="242"/>
      <c r="E62" s="242"/>
      <c r="F62" s="242"/>
      <c r="G62" s="24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13"/>
      <c r="Z62" s="213"/>
      <c r="AA62" s="213"/>
      <c r="AB62" s="213"/>
      <c r="AC62" s="213"/>
      <c r="AD62" s="213"/>
      <c r="AE62" s="213"/>
      <c r="AF62" s="213"/>
      <c r="AG62" s="213" t="s">
        <v>137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50" t="str">
        <f>C62</f>
        <v>a poloplastických hmot na montážní pěnu, zapravení omítky pod parapetem, těsnění spáry mezi parapetem a rámem okna, dodávka silikonu.</v>
      </c>
      <c r="BB62" s="213"/>
      <c r="BC62" s="213"/>
      <c r="BD62" s="213"/>
      <c r="BE62" s="213"/>
      <c r="BF62" s="213"/>
      <c r="BG62" s="213"/>
      <c r="BH62" s="213"/>
    </row>
    <row r="63" spans="1:60" outlineLevel="1" x14ac:dyDescent="0.2">
      <c r="A63" s="235">
        <v>18</v>
      </c>
      <c r="B63" s="236" t="s">
        <v>206</v>
      </c>
      <c r="C63" s="255" t="s">
        <v>207</v>
      </c>
      <c r="D63" s="237" t="s">
        <v>208</v>
      </c>
      <c r="E63" s="238">
        <v>1</v>
      </c>
      <c r="F63" s="239"/>
      <c r="G63" s="240">
        <f>ROUND(E63*F63,2)</f>
        <v>0</v>
      </c>
      <c r="H63" s="239"/>
      <c r="I63" s="240">
        <f>ROUND(E63*H63,2)</f>
        <v>0</v>
      </c>
      <c r="J63" s="239"/>
      <c r="K63" s="240">
        <f>ROUND(E63*J63,2)</f>
        <v>0</v>
      </c>
      <c r="L63" s="240">
        <v>21</v>
      </c>
      <c r="M63" s="240">
        <f>G63*(1+L63/100)</f>
        <v>0</v>
      </c>
      <c r="N63" s="240">
        <v>0.16120000000000001</v>
      </c>
      <c r="O63" s="240">
        <f>ROUND(E63*N63,2)</f>
        <v>0.16</v>
      </c>
      <c r="P63" s="240">
        <v>0.1953</v>
      </c>
      <c r="Q63" s="240">
        <f>ROUND(E63*P63,2)</f>
        <v>0.2</v>
      </c>
      <c r="R63" s="240"/>
      <c r="S63" s="240" t="s">
        <v>209</v>
      </c>
      <c r="T63" s="241" t="s">
        <v>210</v>
      </c>
      <c r="U63" s="222">
        <v>7.2795300000000003</v>
      </c>
      <c r="V63" s="222">
        <f>ROUND(E63*U63,2)</f>
        <v>7.28</v>
      </c>
      <c r="W63" s="222"/>
      <c r="X63" s="222" t="s">
        <v>195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196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">
      <c r="A64" s="220"/>
      <c r="B64" s="221"/>
      <c r="C64" s="257" t="s">
        <v>211</v>
      </c>
      <c r="D64" s="223"/>
      <c r="E64" s="224">
        <v>1</v>
      </c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13"/>
      <c r="Z64" s="213"/>
      <c r="AA64" s="213"/>
      <c r="AB64" s="213"/>
      <c r="AC64" s="213"/>
      <c r="AD64" s="213"/>
      <c r="AE64" s="213"/>
      <c r="AF64" s="213"/>
      <c r="AG64" s="213" t="s">
        <v>139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">
      <c r="A65" s="235">
        <v>19</v>
      </c>
      <c r="B65" s="236" t="s">
        <v>212</v>
      </c>
      <c r="C65" s="255" t="s">
        <v>213</v>
      </c>
      <c r="D65" s="237" t="s">
        <v>208</v>
      </c>
      <c r="E65" s="238">
        <v>1</v>
      </c>
      <c r="F65" s="239"/>
      <c r="G65" s="240">
        <f>ROUND(E65*F65,2)</f>
        <v>0</v>
      </c>
      <c r="H65" s="239"/>
      <c r="I65" s="240">
        <f>ROUND(E65*H65,2)</f>
        <v>0</v>
      </c>
      <c r="J65" s="239"/>
      <c r="K65" s="240">
        <f>ROUND(E65*J65,2)</f>
        <v>0</v>
      </c>
      <c r="L65" s="240">
        <v>21</v>
      </c>
      <c r="M65" s="240">
        <f>G65*(1+L65/100)</f>
        <v>0</v>
      </c>
      <c r="N65" s="240">
        <v>0.10353999999999999</v>
      </c>
      <c r="O65" s="240">
        <f>ROUND(E65*N65,2)</f>
        <v>0.1</v>
      </c>
      <c r="P65" s="240">
        <v>0.1426</v>
      </c>
      <c r="Q65" s="240">
        <f>ROUND(E65*P65,2)</f>
        <v>0.14000000000000001</v>
      </c>
      <c r="R65" s="240"/>
      <c r="S65" s="240" t="s">
        <v>209</v>
      </c>
      <c r="T65" s="241" t="s">
        <v>210</v>
      </c>
      <c r="U65" s="222">
        <v>13.232900000000001</v>
      </c>
      <c r="V65" s="222">
        <f>ROUND(E65*U65,2)</f>
        <v>13.23</v>
      </c>
      <c r="W65" s="222"/>
      <c r="X65" s="222" t="s">
        <v>195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196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ht="33.75" outlineLevel="1" x14ac:dyDescent="0.2">
      <c r="A66" s="220"/>
      <c r="B66" s="221"/>
      <c r="C66" s="260" t="s">
        <v>214</v>
      </c>
      <c r="D66" s="252"/>
      <c r="E66" s="252"/>
      <c r="F66" s="252"/>
      <c r="G66" s="25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13"/>
      <c r="Z66" s="213"/>
      <c r="AA66" s="213"/>
      <c r="AB66" s="213"/>
      <c r="AC66" s="213"/>
      <c r="AD66" s="213"/>
      <c r="AE66" s="213"/>
      <c r="AF66" s="213"/>
      <c r="AG66" s="213" t="s">
        <v>187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50" t="str">
        <f>C66</f>
        <v>Vyvěšení dřevěných dveřních křídel, vybourání stávající dřevěné dveřní zárubně, dodávka a osazení ocelové dveřní zárubně šířky 11 cm na cementovou maltu s vybetonováním prahu v zárubni, začištění omítek kolem zárubně, montáž dveřního křídla kompletizovaného otevíravého, dodávka a montáž dřevěného dveřního prahu šířky 10 cm, nátěr zárubně dvojnásobný.</v>
      </c>
      <c r="BB66" s="213"/>
      <c r="BC66" s="213"/>
      <c r="BD66" s="213"/>
      <c r="BE66" s="213"/>
      <c r="BF66" s="213"/>
      <c r="BG66" s="213"/>
      <c r="BH66" s="213"/>
    </row>
    <row r="67" spans="1:60" outlineLevel="1" x14ac:dyDescent="0.2">
      <c r="A67" s="220"/>
      <c r="B67" s="221"/>
      <c r="C67" s="257" t="s">
        <v>211</v>
      </c>
      <c r="D67" s="223"/>
      <c r="E67" s="224">
        <v>1</v>
      </c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13"/>
      <c r="Z67" s="213"/>
      <c r="AA67" s="213"/>
      <c r="AB67" s="213"/>
      <c r="AC67" s="213"/>
      <c r="AD67" s="213"/>
      <c r="AE67" s="213"/>
      <c r="AF67" s="213"/>
      <c r="AG67" s="213" t="s">
        <v>139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">
      <c r="A68" s="235">
        <v>20</v>
      </c>
      <c r="B68" s="236" t="s">
        <v>215</v>
      </c>
      <c r="C68" s="255" t="s">
        <v>216</v>
      </c>
      <c r="D68" s="237" t="s">
        <v>208</v>
      </c>
      <c r="E68" s="238">
        <v>1</v>
      </c>
      <c r="F68" s="239"/>
      <c r="G68" s="240">
        <f>ROUND(E68*F68,2)</f>
        <v>0</v>
      </c>
      <c r="H68" s="239"/>
      <c r="I68" s="240">
        <f>ROUND(E68*H68,2)</f>
        <v>0</v>
      </c>
      <c r="J68" s="239"/>
      <c r="K68" s="240">
        <f>ROUND(E68*J68,2)</f>
        <v>0</v>
      </c>
      <c r="L68" s="240">
        <v>21</v>
      </c>
      <c r="M68" s="240">
        <f>G68*(1+L68/100)</f>
        <v>0</v>
      </c>
      <c r="N68" s="240">
        <v>0.53766999999999998</v>
      </c>
      <c r="O68" s="240">
        <f>ROUND(E68*N68,2)</f>
        <v>0.54</v>
      </c>
      <c r="P68" s="240">
        <v>0.20280000000000001</v>
      </c>
      <c r="Q68" s="240">
        <f>ROUND(E68*P68,2)</f>
        <v>0.2</v>
      </c>
      <c r="R68" s="240"/>
      <c r="S68" s="240" t="s">
        <v>209</v>
      </c>
      <c r="T68" s="241" t="s">
        <v>133</v>
      </c>
      <c r="U68" s="222">
        <v>20.210339999999999</v>
      </c>
      <c r="V68" s="222">
        <f>ROUND(E68*U68,2)</f>
        <v>20.21</v>
      </c>
      <c r="W68" s="222"/>
      <c r="X68" s="222" t="s">
        <v>195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196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ht="33.75" outlineLevel="1" x14ac:dyDescent="0.2">
      <c r="A69" s="220"/>
      <c r="B69" s="221"/>
      <c r="C69" s="260" t="s">
        <v>214</v>
      </c>
      <c r="D69" s="252"/>
      <c r="E69" s="252"/>
      <c r="F69" s="252"/>
      <c r="G69" s="25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13"/>
      <c r="Z69" s="213"/>
      <c r="AA69" s="213"/>
      <c r="AB69" s="213"/>
      <c r="AC69" s="213"/>
      <c r="AD69" s="213"/>
      <c r="AE69" s="213"/>
      <c r="AF69" s="213"/>
      <c r="AG69" s="213" t="s">
        <v>187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50" t="str">
        <f>C69</f>
        <v>Vyvěšení dřevěných dveřních křídel, vybourání stávající dřevěné dveřní zárubně, dodávka a osazení ocelové dveřní zárubně šířky 11 cm na cementovou maltu s vybetonováním prahu v zárubni, začištění omítek kolem zárubně, montáž dveřního křídla kompletizovaného otevíravého, dodávka a montáž dřevěného dveřního prahu šířky 10 cm, nátěr zárubně dvojnásobný.</v>
      </c>
      <c r="BB69" s="213"/>
      <c r="BC69" s="213"/>
      <c r="BD69" s="213"/>
      <c r="BE69" s="213"/>
      <c r="BF69" s="213"/>
      <c r="BG69" s="213"/>
      <c r="BH69" s="213"/>
    </row>
    <row r="70" spans="1:60" outlineLevel="1" x14ac:dyDescent="0.2">
      <c r="A70" s="220"/>
      <c r="B70" s="221"/>
      <c r="C70" s="261" t="s">
        <v>217</v>
      </c>
      <c r="D70" s="225"/>
      <c r="E70" s="226"/>
      <c r="F70" s="227"/>
      <c r="G70" s="227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13"/>
      <c r="Z70" s="213"/>
      <c r="AA70" s="213"/>
      <c r="AB70" s="213"/>
      <c r="AC70" s="213"/>
      <c r="AD70" s="213"/>
      <c r="AE70" s="213"/>
      <c r="AF70" s="213"/>
      <c r="AG70" s="213" t="s">
        <v>187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">
      <c r="A71" s="220"/>
      <c r="B71" s="221"/>
      <c r="C71" s="259" t="s">
        <v>218</v>
      </c>
      <c r="D71" s="251"/>
      <c r="E71" s="251"/>
      <c r="F71" s="251"/>
      <c r="G71" s="251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13"/>
      <c r="Z71" s="213"/>
      <c r="AA71" s="213"/>
      <c r="AB71" s="213"/>
      <c r="AC71" s="213"/>
      <c r="AD71" s="213"/>
      <c r="AE71" s="213"/>
      <c r="AF71" s="213"/>
      <c r="AG71" s="213" t="s">
        <v>187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ht="22.5" outlineLevel="1" x14ac:dyDescent="0.2">
      <c r="A72" s="243">
        <v>21</v>
      </c>
      <c r="B72" s="244" t="s">
        <v>219</v>
      </c>
      <c r="C72" s="258" t="s">
        <v>220</v>
      </c>
      <c r="D72" s="245" t="s">
        <v>208</v>
      </c>
      <c r="E72" s="246">
        <v>1</v>
      </c>
      <c r="F72" s="247"/>
      <c r="G72" s="248">
        <f>ROUND(E72*F72,2)</f>
        <v>0</v>
      </c>
      <c r="H72" s="247"/>
      <c r="I72" s="248">
        <f>ROUND(E72*H72,2)</f>
        <v>0</v>
      </c>
      <c r="J72" s="247"/>
      <c r="K72" s="248">
        <f>ROUND(E72*J72,2)</f>
        <v>0</v>
      </c>
      <c r="L72" s="248">
        <v>21</v>
      </c>
      <c r="M72" s="248">
        <f>G72*(1+L72/100)</f>
        <v>0</v>
      </c>
      <c r="N72" s="248">
        <v>3.9E-2</v>
      </c>
      <c r="O72" s="248">
        <f>ROUND(E72*N72,2)</f>
        <v>0.04</v>
      </c>
      <c r="P72" s="248">
        <v>0</v>
      </c>
      <c r="Q72" s="248">
        <f>ROUND(E72*P72,2)</f>
        <v>0</v>
      </c>
      <c r="R72" s="248" t="s">
        <v>221</v>
      </c>
      <c r="S72" s="248" t="s">
        <v>132</v>
      </c>
      <c r="T72" s="249" t="s">
        <v>132</v>
      </c>
      <c r="U72" s="222">
        <v>0</v>
      </c>
      <c r="V72" s="222">
        <f>ROUND(E72*U72,2)</f>
        <v>0</v>
      </c>
      <c r="W72" s="222"/>
      <c r="X72" s="222" t="s">
        <v>222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223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ht="22.5" outlineLevel="1" x14ac:dyDescent="0.2">
      <c r="A73" s="243">
        <v>22</v>
      </c>
      <c r="B73" s="244" t="s">
        <v>224</v>
      </c>
      <c r="C73" s="258" t="s">
        <v>225</v>
      </c>
      <c r="D73" s="245" t="s">
        <v>208</v>
      </c>
      <c r="E73" s="246">
        <v>1</v>
      </c>
      <c r="F73" s="247"/>
      <c r="G73" s="248">
        <f>ROUND(E73*F73,2)</f>
        <v>0</v>
      </c>
      <c r="H73" s="247"/>
      <c r="I73" s="248">
        <f>ROUND(E73*H73,2)</f>
        <v>0</v>
      </c>
      <c r="J73" s="247"/>
      <c r="K73" s="248">
        <f>ROUND(E73*J73,2)</f>
        <v>0</v>
      </c>
      <c r="L73" s="248">
        <v>21</v>
      </c>
      <c r="M73" s="248">
        <f>G73*(1+L73/100)</f>
        <v>0</v>
      </c>
      <c r="N73" s="248">
        <v>3.7999999999999999E-2</v>
      </c>
      <c r="O73" s="248">
        <f>ROUND(E73*N73,2)</f>
        <v>0.04</v>
      </c>
      <c r="P73" s="248">
        <v>0</v>
      </c>
      <c r="Q73" s="248">
        <f>ROUND(E73*P73,2)</f>
        <v>0</v>
      </c>
      <c r="R73" s="248" t="s">
        <v>221</v>
      </c>
      <c r="S73" s="248" t="s">
        <v>132</v>
      </c>
      <c r="T73" s="249" t="s">
        <v>210</v>
      </c>
      <c r="U73" s="222">
        <v>0</v>
      </c>
      <c r="V73" s="222">
        <f>ROUND(E73*U73,2)</f>
        <v>0</v>
      </c>
      <c r="W73" s="222"/>
      <c r="X73" s="222" t="s">
        <v>222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223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ht="22.5" outlineLevel="1" x14ac:dyDescent="0.2">
      <c r="A74" s="243">
        <v>23</v>
      </c>
      <c r="B74" s="244" t="s">
        <v>226</v>
      </c>
      <c r="C74" s="258" t="s">
        <v>227</v>
      </c>
      <c r="D74" s="245" t="s">
        <v>208</v>
      </c>
      <c r="E74" s="246">
        <v>1</v>
      </c>
      <c r="F74" s="247"/>
      <c r="G74" s="248">
        <f>ROUND(E74*F74,2)</f>
        <v>0</v>
      </c>
      <c r="H74" s="247"/>
      <c r="I74" s="248">
        <f>ROUND(E74*H74,2)</f>
        <v>0</v>
      </c>
      <c r="J74" s="247"/>
      <c r="K74" s="248">
        <f>ROUND(E74*J74,2)</f>
        <v>0</v>
      </c>
      <c r="L74" s="248">
        <v>21</v>
      </c>
      <c r="M74" s="248">
        <f>G74*(1+L74/100)</f>
        <v>0</v>
      </c>
      <c r="N74" s="248">
        <v>2.7E-2</v>
      </c>
      <c r="O74" s="248">
        <f>ROUND(E74*N74,2)</f>
        <v>0.03</v>
      </c>
      <c r="P74" s="248">
        <v>0</v>
      </c>
      <c r="Q74" s="248">
        <f>ROUND(E74*P74,2)</f>
        <v>0</v>
      </c>
      <c r="R74" s="248" t="s">
        <v>221</v>
      </c>
      <c r="S74" s="248" t="s">
        <v>132</v>
      </c>
      <c r="T74" s="249" t="s">
        <v>133</v>
      </c>
      <c r="U74" s="222">
        <v>0</v>
      </c>
      <c r="V74" s="222">
        <f>ROUND(E74*U74,2)</f>
        <v>0</v>
      </c>
      <c r="W74" s="222"/>
      <c r="X74" s="222" t="s">
        <v>222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223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x14ac:dyDescent="0.2">
      <c r="A75" s="229" t="s">
        <v>126</v>
      </c>
      <c r="B75" s="230" t="s">
        <v>70</v>
      </c>
      <c r="C75" s="254" t="s">
        <v>71</v>
      </c>
      <c r="D75" s="231"/>
      <c r="E75" s="232"/>
      <c r="F75" s="233"/>
      <c r="G75" s="233">
        <f>SUMIF(AG76:AG86,"&lt;&gt;NOR",G76:G86)</f>
        <v>0</v>
      </c>
      <c r="H75" s="233"/>
      <c r="I75" s="233">
        <f>SUM(I76:I86)</f>
        <v>0</v>
      </c>
      <c r="J75" s="233"/>
      <c r="K75" s="233">
        <f>SUM(K76:K86)</f>
        <v>0</v>
      </c>
      <c r="L75" s="233"/>
      <c r="M75" s="233">
        <f>SUM(M76:M86)</f>
        <v>0</v>
      </c>
      <c r="N75" s="233"/>
      <c r="O75" s="233">
        <f>SUM(O76:O86)</f>
        <v>10.36</v>
      </c>
      <c r="P75" s="233"/>
      <c r="Q75" s="233">
        <f>SUM(Q76:Q86)</f>
        <v>0</v>
      </c>
      <c r="R75" s="233"/>
      <c r="S75" s="233"/>
      <c r="T75" s="234"/>
      <c r="U75" s="228"/>
      <c r="V75" s="228">
        <f>SUM(V76:V86)</f>
        <v>141.79000000000002</v>
      </c>
      <c r="W75" s="228"/>
      <c r="X75" s="228"/>
      <c r="AG75" t="s">
        <v>127</v>
      </c>
    </row>
    <row r="76" spans="1:60" ht="22.5" outlineLevel="1" x14ac:dyDescent="0.2">
      <c r="A76" s="235">
        <v>24</v>
      </c>
      <c r="B76" s="236" t="s">
        <v>228</v>
      </c>
      <c r="C76" s="255" t="s">
        <v>229</v>
      </c>
      <c r="D76" s="237" t="s">
        <v>165</v>
      </c>
      <c r="E76" s="238">
        <v>510.03750000000002</v>
      </c>
      <c r="F76" s="239"/>
      <c r="G76" s="240">
        <f>ROUND(E76*F76,2)</f>
        <v>0</v>
      </c>
      <c r="H76" s="239"/>
      <c r="I76" s="240">
        <f>ROUND(E76*H76,2)</f>
        <v>0</v>
      </c>
      <c r="J76" s="239"/>
      <c r="K76" s="240">
        <f>ROUND(E76*J76,2)</f>
        <v>0</v>
      </c>
      <c r="L76" s="240">
        <v>21</v>
      </c>
      <c r="M76" s="240">
        <f>G76*(1+L76/100)</f>
        <v>0</v>
      </c>
      <c r="N76" s="240">
        <v>1.8380000000000001E-2</v>
      </c>
      <c r="O76" s="240">
        <f>ROUND(E76*N76,2)</f>
        <v>9.3699999999999992</v>
      </c>
      <c r="P76" s="240">
        <v>0</v>
      </c>
      <c r="Q76" s="240">
        <f>ROUND(E76*P76,2)</f>
        <v>0</v>
      </c>
      <c r="R76" s="240" t="s">
        <v>230</v>
      </c>
      <c r="S76" s="240" t="s">
        <v>132</v>
      </c>
      <c r="T76" s="241" t="s">
        <v>133</v>
      </c>
      <c r="U76" s="222">
        <v>0.14000000000000001</v>
      </c>
      <c r="V76" s="222">
        <f>ROUND(E76*U76,2)</f>
        <v>71.41</v>
      </c>
      <c r="W76" s="222"/>
      <c r="X76" s="222" t="s">
        <v>134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149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">
      <c r="A77" s="220"/>
      <c r="B77" s="221"/>
      <c r="C77" s="256" t="s">
        <v>231</v>
      </c>
      <c r="D77" s="242"/>
      <c r="E77" s="242"/>
      <c r="F77" s="242"/>
      <c r="G77" s="24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13"/>
      <c r="Z77" s="213"/>
      <c r="AA77" s="213"/>
      <c r="AB77" s="213"/>
      <c r="AC77" s="213"/>
      <c r="AD77" s="213"/>
      <c r="AE77" s="213"/>
      <c r="AF77" s="213"/>
      <c r="AG77" s="213" t="s">
        <v>137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">
      <c r="A78" s="220"/>
      <c r="B78" s="221"/>
      <c r="C78" s="257" t="s">
        <v>232</v>
      </c>
      <c r="D78" s="223"/>
      <c r="E78" s="224">
        <v>74.55</v>
      </c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13"/>
      <c r="Z78" s="213"/>
      <c r="AA78" s="213"/>
      <c r="AB78" s="213"/>
      <c r="AC78" s="213"/>
      <c r="AD78" s="213"/>
      <c r="AE78" s="213"/>
      <c r="AF78" s="213"/>
      <c r="AG78" s="213" t="s">
        <v>139</v>
      </c>
      <c r="AH78" s="213">
        <v>0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">
      <c r="A79" s="220"/>
      <c r="B79" s="221"/>
      <c r="C79" s="257" t="s">
        <v>233</v>
      </c>
      <c r="D79" s="223"/>
      <c r="E79" s="224">
        <v>191.25</v>
      </c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13"/>
      <c r="Z79" s="213"/>
      <c r="AA79" s="213"/>
      <c r="AB79" s="213"/>
      <c r="AC79" s="213"/>
      <c r="AD79" s="213"/>
      <c r="AE79" s="213"/>
      <c r="AF79" s="213"/>
      <c r="AG79" s="213" t="s">
        <v>139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">
      <c r="A80" s="220"/>
      <c r="B80" s="221"/>
      <c r="C80" s="257" t="s">
        <v>234</v>
      </c>
      <c r="D80" s="223"/>
      <c r="E80" s="224">
        <v>47.924999999999997</v>
      </c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13"/>
      <c r="Z80" s="213"/>
      <c r="AA80" s="213"/>
      <c r="AB80" s="213"/>
      <c r="AC80" s="213"/>
      <c r="AD80" s="213"/>
      <c r="AE80" s="213"/>
      <c r="AF80" s="213"/>
      <c r="AG80" s="213" t="s">
        <v>139</v>
      </c>
      <c r="AH80" s="213">
        <v>0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">
      <c r="A81" s="220"/>
      <c r="B81" s="221"/>
      <c r="C81" s="257" t="s">
        <v>235</v>
      </c>
      <c r="D81" s="223"/>
      <c r="E81" s="224">
        <v>104.0625</v>
      </c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13"/>
      <c r="Z81" s="213"/>
      <c r="AA81" s="213"/>
      <c r="AB81" s="213"/>
      <c r="AC81" s="213"/>
      <c r="AD81" s="213"/>
      <c r="AE81" s="213"/>
      <c r="AF81" s="213"/>
      <c r="AG81" s="213" t="s">
        <v>139</v>
      </c>
      <c r="AH81" s="213">
        <v>0</v>
      </c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">
      <c r="A82" s="220"/>
      <c r="B82" s="221"/>
      <c r="C82" s="257" t="s">
        <v>236</v>
      </c>
      <c r="D82" s="223"/>
      <c r="E82" s="224">
        <v>92.25</v>
      </c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13"/>
      <c r="Z82" s="213"/>
      <c r="AA82" s="213"/>
      <c r="AB82" s="213"/>
      <c r="AC82" s="213"/>
      <c r="AD82" s="213"/>
      <c r="AE82" s="213"/>
      <c r="AF82" s="213"/>
      <c r="AG82" s="213" t="s">
        <v>139</v>
      </c>
      <c r="AH82" s="213">
        <v>0</v>
      </c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ht="33.75" outlineLevel="1" x14ac:dyDescent="0.2">
      <c r="A83" s="235">
        <v>25</v>
      </c>
      <c r="B83" s="236" t="s">
        <v>237</v>
      </c>
      <c r="C83" s="255" t="s">
        <v>238</v>
      </c>
      <c r="D83" s="237" t="s">
        <v>165</v>
      </c>
      <c r="E83" s="238">
        <v>1020.075</v>
      </c>
      <c r="F83" s="239"/>
      <c r="G83" s="240">
        <f>ROUND(E83*F83,2)</f>
        <v>0</v>
      </c>
      <c r="H83" s="239"/>
      <c r="I83" s="240">
        <f>ROUND(E83*H83,2)</f>
        <v>0</v>
      </c>
      <c r="J83" s="239"/>
      <c r="K83" s="240">
        <f>ROUND(E83*J83,2)</f>
        <v>0</v>
      </c>
      <c r="L83" s="240">
        <v>21</v>
      </c>
      <c r="M83" s="240">
        <f>G83*(1+L83/100)</f>
        <v>0</v>
      </c>
      <c r="N83" s="240">
        <v>9.7000000000000005E-4</v>
      </c>
      <c r="O83" s="240">
        <f>ROUND(E83*N83,2)</f>
        <v>0.99</v>
      </c>
      <c r="P83" s="240">
        <v>0</v>
      </c>
      <c r="Q83" s="240">
        <f>ROUND(E83*P83,2)</f>
        <v>0</v>
      </c>
      <c r="R83" s="240" t="s">
        <v>230</v>
      </c>
      <c r="S83" s="240" t="s">
        <v>132</v>
      </c>
      <c r="T83" s="241" t="s">
        <v>133</v>
      </c>
      <c r="U83" s="222">
        <v>6.0000000000000001E-3</v>
      </c>
      <c r="V83" s="222">
        <f>ROUND(E83*U83,2)</f>
        <v>6.12</v>
      </c>
      <c r="W83" s="222"/>
      <c r="X83" s="222" t="s">
        <v>134</v>
      </c>
      <c r="Y83" s="213"/>
      <c r="Z83" s="213"/>
      <c r="AA83" s="213"/>
      <c r="AB83" s="213"/>
      <c r="AC83" s="213"/>
      <c r="AD83" s="213"/>
      <c r="AE83" s="213"/>
      <c r="AF83" s="213"/>
      <c r="AG83" s="213" t="s">
        <v>149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">
      <c r="A84" s="220"/>
      <c r="B84" s="221"/>
      <c r="C84" s="256" t="s">
        <v>231</v>
      </c>
      <c r="D84" s="242"/>
      <c r="E84" s="242"/>
      <c r="F84" s="242"/>
      <c r="G84" s="24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13"/>
      <c r="Z84" s="213"/>
      <c r="AA84" s="213"/>
      <c r="AB84" s="213"/>
      <c r="AC84" s="213"/>
      <c r="AD84" s="213"/>
      <c r="AE84" s="213"/>
      <c r="AF84" s="213"/>
      <c r="AG84" s="213" t="s">
        <v>137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">
      <c r="A85" s="220"/>
      <c r="B85" s="221"/>
      <c r="C85" s="257" t="s">
        <v>239</v>
      </c>
      <c r="D85" s="223"/>
      <c r="E85" s="224">
        <v>1020.075</v>
      </c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13"/>
      <c r="Z85" s="213"/>
      <c r="AA85" s="213"/>
      <c r="AB85" s="213"/>
      <c r="AC85" s="213"/>
      <c r="AD85" s="213"/>
      <c r="AE85" s="213"/>
      <c r="AF85" s="213"/>
      <c r="AG85" s="213" t="s">
        <v>139</v>
      </c>
      <c r="AH85" s="213">
        <v>0</v>
      </c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">
      <c r="A86" s="243">
        <v>26</v>
      </c>
      <c r="B86" s="244" t="s">
        <v>240</v>
      </c>
      <c r="C86" s="258" t="s">
        <v>241</v>
      </c>
      <c r="D86" s="245" t="s">
        <v>165</v>
      </c>
      <c r="E86" s="246">
        <v>510.03750000000002</v>
      </c>
      <c r="F86" s="247"/>
      <c r="G86" s="248">
        <f>ROUND(E86*F86,2)</f>
        <v>0</v>
      </c>
      <c r="H86" s="247"/>
      <c r="I86" s="248">
        <f>ROUND(E86*H86,2)</f>
        <v>0</v>
      </c>
      <c r="J86" s="247"/>
      <c r="K86" s="248">
        <f>ROUND(E86*J86,2)</f>
        <v>0</v>
      </c>
      <c r="L86" s="248">
        <v>21</v>
      </c>
      <c r="M86" s="248">
        <f>G86*(1+L86/100)</f>
        <v>0</v>
      </c>
      <c r="N86" s="248">
        <v>0</v>
      </c>
      <c r="O86" s="248">
        <f>ROUND(E86*N86,2)</f>
        <v>0</v>
      </c>
      <c r="P86" s="248">
        <v>0</v>
      </c>
      <c r="Q86" s="248">
        <f>ROUND(E86*P86,2)</f>
        <v>0</v>
      </c>
      <c r="R86" s="248" t="s">
        <v>230</v>
      </c>
      <c r="S86" s="248" t="s">
        <v>132</v>
      </c>
      <c r="T86" s="249" t="s">
        <v>133</v>
      </c>
      <c r="U86" s="222">
        <v>0.126</v>
      </c>
      <c r="V86" s="222">
        <f>ROUND(E86*U86,2)</f>
        <v>64.260000000000005</v>
      </c>
      <c r="W86" s="222"/>
      <c r="X86" s="222" t="s">
        <v>134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149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x14ac:dyDescent="0.2">
      <c r="A87" s="229" t="s">
        <v>126</v>
      </c>
      <c r="B87" s="230" t="s">
        <v>72</v>
      </c>
      <c r="C87" s="254" t="s">
        <v>73</v>
      </c>
      <c r="D87" s="231"/>
      <c r="E87" s="232"/>
      <c r="F87" s="233"/>
      <c r="G87" s="233">
        <f>SUMIF(AG88:AG91,"&lt;&gt;NOR",G88:G91)</f>
        <v>0</v>
      </c>
      <c r="H87" s="233"/>
      <c r="I87" s="233">
        <f>SUM(I88:I91)</f>
        <v>0</v>
      </c>
      <c r="J87" s="233"/>
      <c r="K87" s="233">
        <f>SUM(K88:K91)</f>
        <v>0</v>
      </c>
      <c r="L87" s="233"/>
      <c r="M87" s="233">
        <f>SUM(M88:M91)</f>
        <v>0</v>
      </c>
      <c r="N87" s="233"/>
      <c r="O87" s="233">
        <f>SUM(O88:O91)</f>
        <v>0.09</v>
      </c>
      <c r="P87" s="233"/>
      <c r="Q87" s="233">
        <f>SUM(Q88:Q91)</f>
        <v>0</v>
      </c>
      <c r="R87" s="233"/>
      <c r="S87" s="233"/>
      <c r="T87" s="234"/>
      <c r="U87" s="228"/>
      <c r="V87" s="228">
        <f>SUM(V88:V91)</f>
        <v>2.3199999999999998</v>
      </c>
      <c r="W87" s="228"/>
      <c r="X87" s="228"/>
      <c r="AG87" t="s">
        <v>127</v>
      </c>
    </row>
    <row r="88" spans="1:60" ht="33.75" outlineLevel="1" x14ac:dyDescent="0.2">
      <c r="A88" s="235">
        <v>27</v>
      </c>
      <c r="B88" s="236" t="s">
        <v>242</v>
      </c>
      <c r="C88" s="255" t="s">
        <v>243</v>
      </c>
      <c r="D88" s="237" t="s">
        <v>208</v>
      </c>
      <c r="E88" s="238">
        <v>8</v>
      </c>
      <c r="F88" s="239"/>
      <c r="G88" s="240">
        <f>ROUND(E88*F88,2)</f>
        <v>0</v>
      </c>
      <c r="H88" s="239"/>
      <c r="I88" s="240">
        <f>ROUND(E88*H88,2)</f>
        <v>0</v>
      </c>
      <c r="J88" s="239"/>
      <c r="K88" s="240">
        <f>ROUND(E88*J88,2)</f>
        <v>0</v>
      </c>
      <c r="L88" s="240">
        <v>21</v>
      </c>
      <c r="M88" s="240">
        <f>G88*(1+L88/100)</f>
        <v>0</v>
      </c>
      <c r="N88" s="240">
        <v>1.17E-2</v>
      </c>
      <c r="O88" s="240">
        <f>ROUND(E88*N88,2)</f>
        <v>0.09</v>
      </c>
      <c r="P88" s="240">
        <v>0</v>
      </c>
      <c r="Q88" s="240">
        <f>ROUND(E88*P88,2)</f>
        <v>0</v>
      </c>
      <c r="R88" s="240" t="s">
        <v>144</v>
      </c>
      <c r="S88" s="240" t="s">
        <v>132</v>
      </c>
      <c r="T88" s="241" t="s">
        <v>132</v>
      </c>
      <c r="U88" s="222">
        <v>0.28999999999999998</v>
      </c>
      <c r="V88" s="222">
        <f>ROUND(E88*U88,2)</f>
        <v>2.3199999999999998</v>
      </c>
      <c r="W88" s="222"/>
      <c r="X88" s="222" t="s">
        <v>134</v>
      </c>
      <c r="Y88" s="213"/>
      <c r="Z88" s="213"/>
      <c r="AA88" s="213"/>
      <c r="AB88" s="213"/>
      <c r="AC88" s="213"/>
      <c r="AD88" s="213"/>
      <c r="AE88" s="213"/>
      <c r="AF88" s="213"/>
      <c r="AG88" s="213" t="s">
        <v>135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">
      <c r="A89" s="220"/>
      <c r="B89" s="221"/>
      <c r="C89" s="256" t="s">
        <v>244</v>
      </c>
      <c r="D89" s="242"/>
      <c r="E89" s="242"/>
      <c r="F89" s="242"/>
      <c r="G89" s="24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13"/>
      <c r="Z89" s="213"/>
      <c r="AA89" s="213"/>
      <c r="AB89" s="213"/>
      <c r="AC89" s="213"/>
      <c r="AD89" s="213"/>
      <c r="AE89" s="213"/>
      <c r="AF89" s="213"/>
      <c r="AG89" s="213" t="s">
        <v>137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">
      <c r="A90" s="220"/>
      <c r="B90" s="221"/>
      <c r="C90" s="257" t="s">
        <v>245</v>
      </c>
      <c r="D90" s="223"/>
      <c r="E90" s="224">
        <v>8</v>
      </c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13"/>
      <c r="Z90" s="213"/>
      <c r="AA90" s="213"/>
      <c r="AB90" s="213"/>
      <c r="AC90" s="213"/>
      <c r="AD90" s="213"/>
      <c r="AE90" s="213"/>
      <c r="AF90" s="213"/>
      <c r="AG90" s="213" t="s">
        <v>139</v>
      </c>
      <c r="AH90" s="213">
        <v>0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">
      <c r="A91" s="243">
        <v>28</v>
      </c>
      <c r="B91" s="244" t="s">
        <v>246</v>
      </c>
      <c r="C91" s="258" t="s">
        <v>247</v>
      </c>
      <c r="D91" s="245" t="s">
        <v>208</v>
      </c>
      <c r="E91" s="246">
        <v>8</v>
      </c>
      <c r="F91" s="247"/>
      <c r="G91" s="248">
        <f>ROUND(E91*F91,2)</f>
        <v>0</v>
      </c>
      <c r="H91" s="247"/>
      <c r="I91" s="248">
        <f>ROUND(E91*H91,2)</f>
        <v>0</v>
      </c>
      <c r="J91" s="247"/>
      <c r="K91" s="248">
        <f>ROUND(E91*J91,2)</f>
        <v>0</v>
      </c>
      <c r="L91" s="248">
        <v>21</v>
      </c>
      <c r="M91" s="248">
        <f>G91*(1+L91/100)</f>
        <v>0</v>
      </c>
      <c r="N91" s="248">
        <v>2.0000000000000001E-4</v>
      </c>
      <c r="O91" s="248">
        <f>ROUND(E91*N91,2)</f>
        <v>0</v>
      </c>
      <c r="P91" s="248">
        <v>0</v>
      </c>
      <c r="Q91" s="248">
        <f>ROUND(E91*P91,2)</f>
        <v>0</v>
      </c>
      <c r="R91" s="248"/>
      <c r="S91" s="248" t="s">
        <v>209</v>
      </c>
      <c r="T91" s="249" t="s">
        <v>210</v>
      </c>
      <c r="U91" s="222">
        <v>0</v>
      </c>
      <c r="V91" s="222">
        <f>ROUND(E91*U91,2)</f>
        <v>0</v>
      </c>
      <c r="W91" s="222"/>
      <c r="X91" s="222" t="s">
        <v>222</v>
      </c>
      <c r="Y91" s="213"/>
      <c r="Z91" s="213"/>
      <c r="AA91" s="213"/>
      <c r="AB91" s="213"/>
      <c r="AC91" s="213"/>
      <c r="AD91" s="213"/>
      <c r="AE91" s="213"/>
      <c r="AF91" s="213"/>
      <c r="AG91" s="213" t="s">
        <v>223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x14ac:dyDescent="0.2">
      <c r="A92" s="229" t="s">
        <v>126</v>
      </c>
      <c r="B92" s="230" t="s">
        <v>74</v>
      </c>
      <c r="C92" s="254" t="s">
        <v>75</v>
      </c>
      <c r="D92" s="231"/>
      <c r="E92" s="232"/>
      <c r="F92" s="233"/>
      <c r="G92" s="233">
        <f>SUMIF(AG93:AG102,"&lt;&gt;NOR",G93:G102)</f>
        <v>0</v>
      </c>
      <c r="H92" s="233"/>
      <c r="I92" s="233">
        <f>SUM(I93:I102)</f>
        <v>0</v>
      </c>
      <c r="J92" s="233"/>
      <c r="K92" s="233">
        <f>SUM(K93:K102)</f>
        <v>0</v>
      </c>
      <c r="L92" s="233"/>
      <c r="M92" s="233">
        <f>SUM(M93:M102)</f>
        <v>0</v>
      </c>
      <c r="N92" s="233"/>
      <c r="O92" s="233">
        <f>SUM(O93:O102)</f>
        <v>0</v>
      </c>
      <c r="P92" s="233"/>
      <c r="Q92" s="233">
        <f>SUM(Q93:Q102)</f>
        <v>20.079999999999998</v>
      </c>
      <c r="R92" s="233"/>
      <c r="S92" s="233"/>
      <c r="T92" s="234"/>
      <c r="U92" s="228"/>
      <c r="V92" s="228">
        <f>SUM(V93:V102)</f>
        <v>69.66</v>
      </c>
      <c r="W92" s="228"/>
      <c r="X92" s="228"/>
      <c r="AG92" t="s">
        <v>127</v>
      </c>
    </row>
    <row r="93" spans="1:60" ht="22.5" outlineLevel="1" x14ac:dyDescent="0.2">
      <c r="A93" s="235">
        <v>29</v>
      </c>
      <c r="B93" s="236" t="s">
        <v>248</v>
      </c>
      <c r="C93" s="255" t="s">
        <v>249</v>
      </c>
      <c r="D93" s="237" t="s">
        <v>130</v>
      </c>
      <c r="E93" s="238">
        <v>1.2150000000000001</v>
      </c>
      <c r="F93" s="239"/>
      <c r="G93" s="240">
        <f>ROUND(E93*F93,2)</f>
        <v>0</v>
      </c>
      <c r="H93" s="239"/>
      <c r="I93" s="240">
        <f>ROUND(E93*H93,2)</f>
        <v>0</v>
      </c>
      <c r="J93" s="239"/>
      <c r="K93" s="240">
        <f>ROUND(E93*J93,2)</f>
        <v>0</v>
      </c>
      <c r="L93" s="240">
        <v>21</v>
      </c>
      <c r="M93" s="240">
        <f>G93*(1+L93/100)</f>
        <v>0</v>
      </c>
      <c r="N93" s="240">
        <v>0</v>
      </c>
      <c r="O93" s="240">
        <f>ROUND(E93*N93,2)</f>
        <v>0</v>
      </c>
      <c r="P93" s="240">
        <v>1.5940000000000001</v>
      </c>
      <c r="Q93" s="240">
        <f>ROUND(E93*P93,2)</f>
        <v>1.94</v>
      </c>
      <c r="R93" s="240" t="s">
        <v>250</v>
      </c>
      <c r="S93" s="240" t="s">
        <v>132</v>
      </c>
      <c r="T93" s="241" t="s">
        <v>133</v>
      </c>
      <c r="U93" s="222">
        <v>2.42</v>
      </c>
      <c r="V93" s="222">
        <f>ROUND(E93*U93,2)</f>
        <v>2.94</v>
      </c>
      <c r="W93" s="222"/>
      <c r="X93" s="222" t="s">
        <v>134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135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ht="22.5" outlineLevel="1" x14ac:dyDescent="0.2">
      <c r="A94" s="220"/>
      <c r="B94" s="221"/>
      <c r="C94" s="256" t="s">
        <v>251</v>
      </c>
      <c r="D94" s="242"/>
      <c r="E94" s="242"/>
      <c r="F94" s="242"/>
      <c r="G94" s="242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  <c r="X94" s="222"/>
      <c r="Y94" s="213"/>
      <c r="Z94" s="213"/>
      <c r="AA94" s="213"/>
      <c r="AB94" s="213"/>
      <c r="AC94" s="213"/>
      <c r="AD94" s="213"/>
      <c r="AE94" s="213"/>
      <c r="AF94" s="213"/>
      <c r="AG94" s="213" t="s">
        <v>137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50" t="str">
        <f>C94</f>
        <v>nebo vybourání otvorů průřezové plochy přes 4 m2 ve zdivu nadzákladovém, včetně pomocného lešení o výšce podlahy do 1900 mm a pro zatížení do 1,5 kPa  (150 kg/m2)</v>
      </c>
      <c r="BB94" s="213"/>
      <c r="BC94" s="213"/>
      <c r="BD94" s="213"/>
      <c r="BE94" s="213"/>
      <c r="BF94" s="213"/>
      <c r="BG94" s="213"/>
      <c r="BH94" s="213"/>
    </row>
    <row r="95" spans="1:60" outlineLevel="1" x14ac:dyDescent="0.2">
      <c r="A95" s="220"/>
      <c r="B95" s="221"/>
      <c r="C95" s="257" t="s">
        <v>252</v>
      </c>
      <c r="D95" s="223"/>
      <c r="E95" s="224">
        <v>1.2150000000000001</v>
      </c>
      <c r="F95" s="222"/>
      <c r="G95" s="222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13"/>
      <c r="Z95" s="213"/>
      <c r="AA95" s="213"/>
      <c r="AB95" s="213"/>
      <c r="AC95" s="213"/>
      <c r="AD95" s="213"/>
      <c r="AE95" s="213"/>
      <c r="AF95" s="213"/>
      <c r="AG95" s="213" t="s">
        <v>139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ht="22.5" outlineLevel="1" x14ac:dyDescent="0.2">
      <c r="A96" s="235">
        <v>30</v>
      </c>
      <c r="B96" s="236" t="s">
        <v>253</v>
      </c>
      <c r="C96" s="255" t="s">
        <v>254</v>
      </c>
      <c r="D96" s="237" t="s">
        <v>165</v>
      </c>
      <c r="E96" s="238">
        <v>50.085000000000001</v>
      </c>
      <c r="F96" s="239"/>
      <c r="G96" s="240">
        <f>ROUND(E96*F96,2)</f>
        <v>0</v>
      </c>
      <c r="H96" s="239"/>
      <c r="I96" s="240">
        <f>ROUND(E96*H96,2)</f>
        <v>0</v>
      </c>
      <c r="J96" s="239"/>
      <c r="K96" s="240">
        <f>ROUND(E96*J96,2)</f>
        <v>0</v>
      </c>
      <c r="L96" s="240">
        <v>21</v>
      </c>
      <c r="M96" s="240">
        <f>G96*(1+L96/100)</f>
        <v>0</v>
      </c>
      <c r="N96" s="240">
        <v>0</v>
      </c>
      <c r="O96" s="240">
        <f>ROUND(E96*N96,2)</f>
        <v>0</v>
      </c>
      <c r="P96" s="240">
        <v>4.5999999999999999E-2</v>
      </c>
      <c r="Q96" s="240">
        <f>ROUND(E96*P96,2)</f>
        <v>2.2999999999999998</v>
      </c>
      <c r="R96" s="240" t="s">
        <v>250</v>
      </c>
      <c r="S96" s="240" t="s">
        <v>132</v>
      </c>
      <c r="T96" s="241" t="s">
        <v>132</v>
      </c>
      <c r="U96" s="222">
        <v>0.26</v>
      </c>
      <c r="V96" s="222">
        <f>ROUND(E96*U96,2)</f>
        <v>13.02</v>
      </c>
      <c r="W96" s="222"/>
      <c r="X96" s="222" t="s">
        <v>134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135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">
      <c r="A97" s="220"/>
      <c r="B97" s="221"/>
      <c r="C97" s="257" t="s">
        <v>168</v>
      </c>
      <c r="D97" s="223"/>
      <c r="E97" s="224">
        <v>50.085000000000001</v>
      </c>
      <c r="F97" s="222"/>
      <c r="G97" s="222"/>
      <c r="H97" s="222"/>
      <c r="I97" s="222"/>
      <c r="J97" s="222"/>
      <c r="K97" s="222"/>
      <c r="L97" s="222"/>
      <c r="M97" s="222"/>
      <c r="N97" s="222"/>
      <c r="O97" s="222"/>
      <c r="P97" s="222"/>
      <c r="Q97" s="222"/>
      <c r="R97" s="222"/>
      <c r="S97" s="222"/>
      <c r="T97" s="222"/>
      <c r="U97" s="222"/>
      <c r="V97" s="222"/>
      <c r="W97" s="222"/>
      <c r="X97" s="222"/>
      <c r="Y97" s="213"/>
      <c r="Z97" s="213"/>
      <c r="AA97" s="213"/>
      <c r="AB97" s="213"/>
      <c r="AC97" s="213"/>
      <c r="AD97" s="213"/>
      <c r="AE97" s="213"/>
      <c r="AF97" s="213"/>
      <c r="AG97" s="213" t="s">
        <v>139</v>
      </c>
      <c r="AH97" s="213">
        <v>0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ht="33.75" outlineLevel="1" x14ac:dyDescent="0.2">
      <c r="A98" s="235">
        <v>31</v>
      </c>
      <c r="B98" s="236" t="s">
        <v>255</v>
      </c>
      <c r="C98" s="255" t="s">
        <v>256</v>
      </c>
      <c r="D98" s="237" t="s">
        <v>165</v>
      </c>
      <c r="E98" s="238">
        <v>268.52</v>
      </c>
      <c r="F98" s="239"/>
      <c r="G98" s="240">
        <f>ROUND(E98*F98,2)</f>
        <v>0</v>
      </c>
      <c r="H98" s="239"/>
      <c r="I98" s="240">
        <f>ROUND(E98*H98,2)</f>
        <v>0</v>
      </c>
      <c r="J98" s="239"/>
      <c r="K98" s="240">
        <f>ROUND(E98*J98,2)</f>
        <v>0</v>
      </c>
      <c r="L98" s="240">
        <v>21</v>
      </c>
      <c r="M98" s="240">
        <f>G98*(1+L98/100)</f>
        <v>0</v>
      </c>
      <c r="N98" s="240">
        <v>0</v>
      </c>
      <c r="O98" s="240">
        <f>ROUND(E98*N98,2)</f>
        <v>0</v>
      </c>
      <c r="P98" s="240">
        <v>5.8999999999999997E-2</v>
      </c>
      <c r="Q98" s="240">
        <f>ROUND(E98*P98,2)</f>
        <v>15.84</v>
      </c>
      <c r="R98" s="240" t="s">
        <v>250</v>
      </c>
      <c r="S98" s="240" t="s">
        <v>132</v>
      </c>
      <c r="T98" s="241" t="s">
        <v>133</v>
      </c>
      <c r="U98" s="222">
        <v>0.2</v>
      </c>
      <c r="V98" s="222">
        <f>ROUND(E98*U98,2)</f>
        <v>53.7</v>
      </c>
      <c r="W98" s="222"/>
      <c r="X98" s="222" t="s">
        <v>134</v>
      </c>
      <c r="Y98" s="213"/>
      <c r="Z98" s="213"/>
      <c r="AA98" s="213"/>
      <c r="AB98" s="213"/>
      <c r="AC98" s="213"/>
      <c r="AD98" s="213"/>
      <c r="AE98" s="213"/>
      <c r="AF98" s="213"/>
      <c r="AG98" s="213" t="s">
        <v>149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">
      <c r="A99" s="220"/>
      <c r="B99" s="221"/>
      <c r="C99" s="257" t="s">
        <v>257</v>
      </c>
      <c r="D99" s="223"/>
      <c r="E99" s="224">
        <v>26.32</v>
      </c>
      <c r="F99" s="222"/>
      <c r="G99" s="222"/>
      <c r="H99" s="222"/>
      <c r="I99" s="222"/>
      <c r="J99" s="222"/>
      <c r="K99" s="222"/>
      <c r="L99" s="222"/>
      <c r="M99" s="222"/>
      <c r="N99" s="222"/>
      <c r="O99" s="222"/>
      <c r="P99" s="222"/>
      <c r="Q99" s="222"/>
      <c r="R99" s="222"/>
      <c r="S99" s="222"/>
      <c r="T99" s="222"/>
      <c r="U99" s="222"/>
      <c r="V99" s="222"/>
      <c r="W99" s="222"/>
      <c r="X99" s="222"/>
      <c r="Y99" s="213"/>
      <c r="Z99" s="213"/>
      <c r="AA99" s="213"/>
      <c r="AB99" s="213"/>
      <c r="AC99" s="213"/>
      <c r="AD99" s="213"/>
      <c r="AE99" s="213"/>
      <c r="AF99" s="213"/>
      <c r="AG99" s="213" t="s">
        <v>139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">
      <c r="A100" s="220"/>
      <c r="B100" s="221"/>
      <c r="C100" s="257" t="s">
        <v>179</v>
      </c>
      <c r="D100" s="223"/>
      <c r="E100" s="224">
        <v>164.25</v>
      </c>
      <c r="F100" s="222"/>
      <c r="G100" s="222"/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  <c r="W100" s="222"/>
      <c r="X100" s="222"/>
      <c r="Y100" s="213"/>
      <c r="Z100" s="213"/>
      <c r="AA100" s="213"/>
      <c r="AB100" s="213"/>
      <c r="AC100" s="213"/>
      <c r="AD100" s="213"/>
      <c r="AE100" s="213"/>
      <c r="AF100" s="213"/>
      <c r="AG100" s="213" t="s">
        <v>139</v>
      </c>
      <c r="AH100" s="213">
        <v>0</v>
      </c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">
      <c r="A101" s="220"/>
      <c r="B101" s="221"/>
      <c r="C101" s="257" t="s">
        <v>180</v>
      </c>
      <c r="D101" s="223"/>
      <c r="E101" s="224">
        <v>37.15</v>
      </c>
      <c r="F101" s="222"/>
      <c r="G101" s="222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13"/>
      <c r="Z101" s="213"/>
      <c r="AA101" s="213"/>
      <c r="AB101" s="213"/>
      <c r="AC101" s="213"/>
      <c r="AD101" s="213"/>
      <c r="AE101" s="213"/>
      <c r="AF101" s="213"/>
      <c r="AG101" s="213" t="s">
        <v>139</v>
      </c>
      <c r="AH101" s="213">
        <v>0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">
      <c r="A102" s="220"/>
      <c r="B102" s="221"/>
      <c r="C102" s="257" t="s">
        <v>258</v>
      </c>
      <c r="D102" s="223"/>
      <c r="E102" s="224">
        <v>40.799999999999997</v>
      </c>
      <c r="F102" s="222"/>
      <c r="G102" s="222"/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  <c r="W102" s="222"/>
      <c r="X102" s="222"/>
      <c r="Y102" s="213"/>
      <c r="Z102" s="213"/>
      <c r="AA102" s="213"/>
      <c r="AB102" s="213"/>
      <c r="AC102" s="213"/>
      <c r="AD102" s="213"/>
      <c r="AE102" s="213"/>
      <c r="AF102" s="213"/>
      <c r="AG102" s="213" t="s">
        <v>139</v>
      </c>
      <c r="AH102" s="213">
        <v>0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x14ac:dyDescent="0.2">
      <c r="A103" s="229" t="s">
        <v>126</v>
      </c>
      <c r="B103" s="230" t="s">
        <v>76</v>
      </c>
      <c r="C103" s="254" t="s">
        <v>77</v>
      </c>
      <c r="D103" s="231"/>
      <c r="E103" s="232"/>
      <c r="F103" s="233"/>
      <c r="G103" s="233">
        <f>SUMIF(AG104:AG105,"&lt;&gt;NOR",G104:G105)</f>
        <v>0</v>
      </c>
      <c r="H103" s="233"/>
      <c r="I103" s="233">
        <f>SUM(I104:I105)</f>
        <v>0</v>
      </c>
      <c r="J103" s="233"/>
      <c r="K103" s="233">
        <f>SUM(K104:K105)</f>
        <v>0</v>
      </c>
      <c r="L103" s="233"/>
      <c r="M103" s="233">
        <f>SUM(M104:M105)</f>
        <v>0</v>
      </c>
      <c r="N103" s="233"/>
      <c r="O103" s="233">
        <f>SUM(O104:O105)</f>
        <v>0</v>
      </c>
      <c r="P103" s="233"/>
      <c r="Q103" s="233">
        <f>SUM(Q104:Q105)</f>
        <v>0</v>
      </c>
      <c r="R103" s="233"/>
      <c r="S103" s="233"/>
      <c r="T103" s="234"/>
      <c r="U103" s="228"/>
      <c r="V103" s="228">
        <f>SUM(V104:V105)</f>
        <v>131.91</v>
      </c>
      <c r="W103" s="228"/>
      <c r="X103" s="228"/>
      <c r="AG103" t="s">
        <v>127</v>
      </c>
    </row>
    <row r="104" spans="1:60" ht="33.75" outlineLevel="1" x14ac:dyDescent="0.2">
      <c r="A104" s="235">
        <v>32</v>
      </c>
      <c r="B104" s="236" t="s">
        <v>259</v>
      </c>
      <c r="C104" s="255" t="s">
        <v>260</v>
      </c>
      <c r="D104" s="237" t="s">
        <v>143</v>
      </c>
      <c r="E104" s="238">
        <v>69.718000000000004</v>
      </c>
      <c r="F104" s="239"/>
      <c r="G104" s="240">
        <f>ROUND(E104*F104,2)</f>
        <v>0</v>
      </c>
      <c r="H104" s="239"/>
      <c r="I104" s="240">
        <f>ROUND(E104*H104,2)</f>
        <v>0</v>
      </c>
      <c r="J104" s="239"/>
      <c r="K104" s="240">
        <f>ROUND(E104*J104,2)</f>
        <v>0</v>
      </c>
      <c r="L104" s="240">
        <v>21</v>
      </c>
      <c r="M104" s="240">
        <f>G104*(1+L104/100)</f>
        <v>0</v>
      </c>
      <c r="N104" s="240">
        <v>0</v>
      </c>
      <c r="O104" s="240">
        <f>ROUND(E104*N104,2)</f>
        <v>0</v>
      </c>
      <c r="P104" s="240">
        <v>0</v>
      </c>
      <c r="Q104" s="240">
        <f>ROUND(E104*P104,2)</f>
        <v>0</v>
      </c>
      <c r="R104" s="240" t="s">
        <v>131</v>
      </c>
      <c r="S104" s="240" t="s">
        <v>132</v>
      </c>
      <c r="T104" s="241" t="s">
        <v>133</v>
      </c>
      <c r="U104" s="222">
        <v>1.8919999999999999</v>
      </c>
      <c r="V104" s="222">
        <f>ROUND(E104*U104,2)</f>
        <v>131.91</v>
      </c>
      <c r="W104" s="222"/>
      <c r="X104" s="222" t="s">
        <v>261</v>
      </c>
      <c r="Y104" s="213"/>
      <c r="Z104" s="213"/>
      <c r="AA104" s="213"/>
      <c r="AB104" s="213"/>
      <c r="AC104" s="213"/>
      <c r="AD104" s="213"/>
      <c r="AE104" s="213"/>
      <c r="AF104" s="213"/>
      <c r="AG104" s="213" t="s">
        <v>262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">
      <c r="A105" s="220"/>
      <c r="B105" s="221"/>
      <c r="C105" s="256" t="s">
        <v>263</v>
      </c>
      <c r="D105" s="242"/>
      <c r="E105" s="242"/>
      <c r="F105" s="242"/>
      <c r="G105" s="242"/>
      <c r="H105" s="222"/>
      <c r="I105" s="222"/>
      <c r="J105" s="222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13"/>
      <c r="Z105" s="213"/>
      <c r="AA105" s="213"/>
      <c r="AB105" s="213"/>
      <c r="AC105" s="213"/>
      <c r="AD105" s="213"/>
      <c r="AE105" s="213"/>
      <c r="AF105" s="213"/>
      <c r="AG105" s="213" t="s">
        <v>137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x14ac:dyDescent="0.2">
      <c r="A106" s="229" t="s">
        <v>126</v>
      </c>
      <c r="B106" s="230" t="s">
        <v>78</v>
      </c>
      <c r="C106" s="254" t="s">
        <v>79</v>
      </c>
      <c r="D106" s="231"/>
      <c r="E106" s="232"/>
      <c r="F106" s="233"/>
      <c r="G106" s="233">
        <f>SUMIF(AG107:AG108,"&lt;&gt;NOR",G107:G108)</f>
        <v>0</v>
      </c>
      <c r="H106" s="233"/>
      <c r="I106" s="233">
        <f>SUM(I107:I108)</f>
        <v>0</v>
      </c>
      <c r="J106" s="233"/>
      <c r="K106" s="233">
        <f>SUM(K107:K108)</f>
        <v>0</v>
      </c>
      <c r="L106" s="233"/>
      <c r="M106" s="233">
        <f>SUM(M107:M108)</f>
        <v>0</v>
      </c>
      <c r="N106" s="233"/>
      <c r="O106" s="233">
        <f>SUM(O107:O108)</f>
        <v>0</v>
      </c>
      <c r="P106" s="233"/>
      <c r="Q106" s="233">
        <f>SUM(Q107:Q108)</f>
        <v>0.26</v>
      </c>
      <c r="R106" s="233"/>
      <c r="S106" s="233"/>
      <c r="T106" s="234"/>
      <c r="U106" s="228"/>
      <c r="V106" s="228">
        <f>SUM(V107:V108)</f>
        <v>1.55</v>
      </c>
      <c r="W106" s="228"/>
      <c r="X106" s="228"/>
      <c r="AG106" t="s">
        <v>127</v>
      </c>
    </row>
    <row r="107" spans="1:60" ht="22.5" outlineLevel="1" x14ac:dyDescent="0.2">
      <c r="A107" s="235">
        <v>33</v>
      </c>
      <c r="B107" s="236" t="s">
        <v>264</v>
      </c>
      <c r="C107" s="255" t="s">
        <v>265</v>
      </c>
      <c r="D107" s="237" t="s">
        <v>165</v>
      </c>
      <c r="E107" s="238">
        <v>25.9</v>
      </c>
      <c r="F107" s="239"/>
      <c r="G107" s="240">
        <f>ROUND(E107*F107,2)</f>
        <v>0</v>
      </c>
      <c r="H107" s="239"/>
      <c r="I107" s="240">
        <f>ROUND(E107*H107,2)</f>
        <v>0</v>
      </c>
      <c r="J107" s="239"/>
      <c r="K107" s="240">
        <f>ROUND(E107*J107,2)</f>
        <v>0</v>
      </c>
      <c r="L107" s="240">
        <v>21</v>
      </c>
      <c r="M107" s="240">
        <f>G107*(1+L107/100)</f>
        <v>0</v>
      </c>
      <c r="N107" s="240">
        <v>0</v>
      </c>
      <c r="O107" s="240">
        <f>ROUND(E107*N107,2)</f>
        <v>0</v>
      </c>
      <c r="P107" s="240">
        <v>0.01</v>
      </c>
      <c r="Q107" s="240">
        <f>ROUND(E107*P107,2)</f>
        <v>0.26</v>
      </c>
      <c r="R107" s="240" t="s">
        <v>266</v>
      </c>
      <c r="S107" s="240" t="s">
        <v>132</v>
      </c>
      <c r="T107" s="241" t="s">
        <v>133</v>
      </c>
      <c r="U107" s="222">
        <v>0.06</v>
      </c>
      <c r="V107" s="222">
        <f>ROUND(E107*U107,2)</f>
        <v>1.55</v>
      </c>
      <c r="W107" s="222"/>
      <c r="X107" s="222" t="s">
        <v>134</v>
      </c>
      <c r="Y107" s="213"/>
      <c r="Z107" s="213"/>
      <c r="AA107" s="213"/>
      <c r="AB107" s="213"/>
      <c r="AC107" s="213"/>
      <c r="AD107" s="213"/>
      <c r="AE107" s="213"/>
      <c r="AF107" s="213"/>
      <c r="AG107" s="213" t="s">
        <v>267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">
      <c r="A108" s="220"/>
      <c r="B108" s="221"/>
      <c r="C108" s="257" t="s">
        <v>268</v>
      </c>
      <c r="D108" s="223"/>
      <c r="E108" s="224">
        <v>25.9</v>
      </c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  <c r="Y108" s="213"/>
      <c r="Z108" s="213"/>
      <c r="AA108" s="213"/>
      <c r="AB108" s="213"/>
      <c r="AC108" s="213"/>
      <c r="AD108" s="213"/>
      <c r="AE108" s="213"/>
      <c r="AF108" s="213"/>
      <c r="AG108" s="213" t="s">
        <v>139</v>
      </c>
      <c r="AH108" s="213">
        <v>0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x14ac:dyDescent="0.2">
      <c r="A109" s="229" t="s">
        <v>126</v>
      </c>
      <c r="B109" s="230" t="s">
        <v>80</v>
      </c>
      <c r="C109" s="254" t="s">
        <v>81</v>
      </c>
      <c r="D109" s="231"/>
      <c r="E109" s="232"/>
      <c r="F109" s="233"/>
      <c r="G109" s="233">
        <f>SUMIF(AG110:AG150,"&lt;&gt;NOR",G110:G150)</f>
        <v>0</v>
      </c>
      <c r="H109" s="233"/>
      <c r="I109" s="233">
        <f>SUM(I110:I150)</f>
        <v>0</v>
      </c>
      <c r="J109" s="233"/>
      <c r="K109" s="233">
        <f>SUM(K110:K150)</f>
        <v>0</v>
      </c>
      <c r="L109" s="233"/>
      <c r="M109" s="233">
        <f>SUM(M110:M150)</f>
        <v>0</v>
      </c>
      <c r="N109" s="233"/>
      <c r="O109" s="233">
        <f>SUM(O110:O150)</f>
        <v>3.86</v>
      </c>
      <c r="P109" s="233"/>
      <c r="Q109" s="233">
        <f>SUM(Q110:Q150)</f>
        <v>4.2300000000000004</v>
      </c>
      <c r="R109" s="233"/>
      <c r="S109" s="233"/>
      <c r="T109" s="234"/>
      <c r="U109" s="228"/>
      <c r="V109" s="228">
        <f>SUM(V110:V150)</f>
        <v>213.17000000000002</v>
      </c>
      <c r="W109" s="228"/>
      <c r="X109" s="228"/>
      <c r="AG109" t="s">
        <v>127</v>
      </c>
    </row>
    <row r="110" spans="1:60" outlineLevel="1" x14ac:dyDescent="0.2">
      <c r="A110" s="243">
        <v>34</v>
      </c>
      <c r="B110" s="244" t="s">
        <v>269</v>
      </c>
      <c r="C110" s="258" t="s">
        <v>270</v>
      </c>
      <c r="D110" s="245" t="s">
        <v>208</v>
      </c>
      <c r="E110" s="246">
        <v>18</v>
      </c>
      <c r="F110" s="247"/>
      <c r="G110" s="248">
        <f>ROUND(E110*F110,2)</f>
        <v>0</v>
      </c>
      <c r="H110" s="247"/>
      <c r="I110" s="248">
        <f>ROUND(E110*H110,2)</f>
        <v>0</v>
      </c>
      <c r="J110" s="247"/>
      <c r="K110" s="248">
        <f>ROUND(E110*J110,2)</f>
        <v>0</v>
      </c>
      <c r="L110" s="248">
        <v>21</v>
      </c>
      <c r="M110" s="248">
        <f>G110*(1+L110/100)</f>
        <v>0</v>
      </c>
      <c r="N110" s="248">
        <v>0</v>
      </c>
      <c r="O110" s="248">
        <f>ROUND(E110*N110,2)</f>
        <v>0</v>
      </c>
      <c r="P110" s="248">
        <v>0</v>
      </c>
      <c r="Q110" s="248">
        <f>ROUND(E110*P110,2)</f>
        <v>0</v>
      </c>
      <c r="R110" s="248" t="s">
        <v>271</v>
      </c>
      <c r="S110" s="248" t="s">
        <v>132</v>
      </c>
      <c r="T110" s="249" t="s">
        <v>133</v>
      </c>
      <c r="U110" s="222">
        <v>0.18</v>
      </c>
      <c r="V110" s="222">
        <f>ROUND(E110*U110,2)</f>
        <v>3.24</v>
      </c>
      <c r="W110" s="222"/>
      <c r="X110" s="222" t="s">
        <v>134</v>
      </c>
      <c r="Y110" s="213"/>
      <c r="Z110" s="213"/>
      <c r="AA110" s="213"/>
      <c r="AB110" s="213"/>
      <c r="AC110" s="213"/>
      <c r="AD110" s="213"/>
      <c r="AE110" s="213"/>
      <c r="AF110" s="213"/>
      <c r="AG110" s="213" t="s">
        <v>267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">
      <c r="A111" s="235">
        <v>35</v>
      </c>
      <c r="B111" s="236" t="s">
        <v>272</v>
      </c>
      <c r="C111" s="255" t="s">
        <v>273</v>
      </c>
      <c r="D111" s="237" t="s">
        <v>154</v>
      </c>
      <c r="E111" s="238">
        <v>18</v>
      </c>
      <c r="F111" s="239"/>
      <c r="G111" s="240">
        <f>ROUND(E111*F111,2)</f>
        <v>0</v>
      </c>
      <c r="H111" s="239"/>
      <c r="I111" s="240">
        <f>ROUND(E111*H111,2)</f>
        <v>0</v>
      </c>
      <c r="J111" s="239"/>
      <c r="K111" s="240">
        <f>ROUND(E111*J111,2)</f>
        <v>0</v>
      </c>
      <c r="L111" s="240">
        <v>21</v>
      </c>
      <c r="M111" s="240">
        <f>G111*(1+L111/100)</f>
        <v>0</v>
      </c>
      <c r="N111" s="240">
        <v>0</v>
      </c>
      <c r="O111" s="240">
        <f>ROUND(E111*N111,2)</f>
        <v>0</v>
      </c>
      <c r="P111" s="240">
        <v>0</v>
      </c>
      <c r="Q111" s="240">
        <f>ROUND(E111*P111,2)</f>
        <v>0</v>
      </c>
      <c r="R111" s="240" t="s">
        <v>271</v>
      </c>
      <c r="S111" s="240" t="s">
        <v>274</v>
      </c>
      <c r="T111" s="241" t="s">
        <v>274</v>
      </c>
      <c r="U111" s="222">
        <v>0.26</v>
      </c>
      <c r="V111" s="222">
        <f>ROUND(E111*U111,2)</f>
        <v>4.68</v>
      </c>
      <c r="W111" s="222"/>
      <c r="X111" s="222" t="s">
        <v>134</v>
      </c>
      <c r="Y111" s="213"/>
      <c r="Z111" s="213"/>
      <c r="AA111" s="213"/>
      <c r="AB111" s="213"/>
      <c r="AC111" s="213"/>
      <c r="AD111" s="213"/>
      <c r="AE111" s="213"/>
      <c r="AF111" s="213"/>
      <c r="AG111" s="213" t="s">
        <v>267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">
      <c r="A112" s="220"/>
      <c r="B112" s="221"/>
      <c r="C112" s="257" t="s">
        <v>275</v>
      </c>
      <c r="D112" s="223"/>
      <c r="E112" s="224">
        <v>18</v>
      </c>
      <c r="F112" s="222"/>
      <c r="G112" s="222"/>
      <c r="H112" s="222"/>
      <c r="I112" s="222"/>
      <c r="J112" s="222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2"/>
      <c r="W112" s="222"/>
      <c r="X112" s="222"/>
      <c r="Y112" s="213"/>
      <c r="Z112" s="213"/>
      <c r="AA112" s="213"/>
      <c r="AB112" s="213"/>
      <c r="AC112" s="213"/>
      <c r="AD112" s="213"/>
      <c r="AE112" s="213"/>
      <c r="AF112" s="213"/>
      <c r="AG112" s="213" t="s">
        <v>139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ht="22.5" outlineLevel="1" x14ac:dyDescent="0.2">
      <c r="A113" s="235">
        <v>36</v>
      </c>
      <c r="B113" s="236" t="s">
        <v>276</v>
      </c>
      <c r="C113" s="255" t="s">
        <v>277</v>
      </c>
      <c r="D113" s="237" t="s">
        <v>165</v>
      </c>
      <c r="E113" s="238">
        <v>193.51</v>
      </c>
      <c r="F113" s="239"/>
      <c r="G113" s="240">
        <f>ROUND(E113*F113,2)</f>
        <v>0</v>
      </c>
      <c r="H113" s="239"/>
      <c r="I113" s="240">
        <f>ROUND(E113*H113,2)</f>
        <v>0</v>
      </c>
      <c r="J113" s="239"/>
      <c r="K113" s="240">
        <f>ROUND(E113*J113,2)</f>
        <v>0</v>
      </c>
      <c r="L113" s="240">
        <v>21</v>
      </c>
      <c r="M113" s="240">
        <f>G113*(1+L113/100)</f>
        <v>0</v>
      </c>
      <c r="N113" s="240">
        <v>0</v>
      </c>
      <c r="O113" s="240">
        <f>ROUND(E113*N113,2)</f>
        <v>0</v>
      </c>
      <c r="P113" s="240">
        <v>0</v>
      </c>
      <c r="Q113" s="240">
        <f>ROUND(E113*P113,2)</f>
        <v>0</v>
      </c>
      <c r="R113" s="240" t="s">
        <v>271</v>
      </c>
      <c r="S113" s="240" t="s">
        <v>132</v>
      </c>
      <c r="T113" s="241" t="s">
        <v>133</v>
      </c>
      <c r="U113" s="222">
        <v>5.7000000000000002E-2</v>
      </c>
      <c r="V113" s="222">
        <f>ROUND(E113*U113,2)</f>
        <v>11.03</v>
      </c>
      <c r="W113" s="222"/>
      <c r="X113" s="222" t="s">
        <v>134</v>
      </c>
      <c r="Y113" s="213"/>
      <c r="Z113" s="213"/>
      <c r="AA113" s="213"/>
      <c r="AB113" s="213"/>
      <c r="AC113" s="213"/>
      <c r="AD113" s="213"/>
      <c r="AE113" s="213"/>
      <c r="AF113" s="213"/>
      <c r="AG113" s="213" t="s">
        <v>267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">
      <c r="A114" s="220"/>
      <c r="B114" s="221"/>
      <c r="C114" s="257" t="s">
        <v>278</v>
      </c>
      <c r="D114" s="223"/>
      <c r="E114" s="224">
        <v>193.51</v>
      </c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  <c r="W114" s="222"/>
      <c r="X114" s="222"/>
      <c r="Y114" s="213"/>
      <c r="Z114" s="213"/>
      <c r="AA114" s="213"/>
      <c r="AB114" s="213"/>
      <c r="AC114" s="213"/>
      <c r="AD114" s="213"/>
      <c r="AE114" s="213"/>
      <c r="AF114" s="213"/>
      <c r="AG114" s="213" t="s">
        <v>139</v>
      </c>
      <c r="AH114" s="213">
        <v>0</v>
      </c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ht="22.5" outlineLevel="1" x14ac:dyDescent="0.2">
      <c r="A115" s="235">
        <v>37</v>
      </c>
      <c r="B115" s="236" t="s">
        <v>279</v>
      </c>
      <c r="C115" s="255" t="s">
        <v>280</v>
      </c>
      <c r="D115" s="237" t="s">
        <v>154</v>
      </c>
      <c r="E115" s="238">
        <v>47</v>
      </c>
      <c r="F115" s="239"/>
      <c r="G115" s="240">
        <f>ROUND(E115*F115,2)</f>
        <v>0</v>
      </c>
      <c r="H115" s="239"/>
      <c r="I115" s="240">
        <f>ROUND(E115*H115,2)</f>
        <v>0</v>
      </c>
      <c r="J115" s="239"/>
      <c r="K115" s="240">
        <f>ROUND(E115*J115,2)</f>
        <v>0</v>
      </c>
      <c r="L115" s="240">
        <v>21</v>
      </c>
      <c r="M115" s="240">
        <f>G115*(1+L115/100)</f>
        <v>0</v>
      </c>
      <c r="N115" s="240">
        <v>1.0359999999999999E-2</v>
      </c>
      <c r="O115" s="240">
        <f>ROUND(E115*N115,2)</f>
        <v>0.49</v>
      </c>
      <c r="P115" s="240">
        <v>0</v>
      </c>
      <c r="Q115" s="240">
        <f>ROUND(E115*P115,2)</f>
        <v>0</v>
      </c>
      <c r="R115" s="240" t="s">
        <v>271</v>
      </c>
      <c r="S115" s="240" t="s">
        <v>132</v>
      </c>
      <c r="T115" s="241" t="s">
        <v>133</v>
      </c>
      <c r="U115" s="222">
        <v>0.28999999999999998</v>
      </c>
      <c r="V115" s="222">
        <f>ROUND(E115*U115,2)</f>
        <v>13.63</v>
      </c>
      <c r="W115" s="222"/>
      <c r="X115" s="222" t="s">
        <v>134</v>
      </c>
      <c r="Y115" s="213"/>
      <c r="Z115" s="213"/>
      <c r="AA115" s="213"/>
      <c r="AB115" s="213"/>
      <c r="AC115" s="213"/>
      <c r="AD115" s="213"/>
      <c r="AE115" s="213"/>
      <c r="AF115" s="213"/>
      <c r="AG115" s="213" t="s">
        <v>267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">
      <c r="A116" s="220"/>
      <c r="B116" s="221"/>
      <c r="C116" s="257" t="s">
        <v>281</v>
      </c>
      <c r="D116" s="223"/>
      <c r="E116" s="224">
        <v>37</v>
      </c>
      <c r="F116" s="222"/>
      <c r="G116" s="222"/>
      <c r="H116" s="222"/>
      <c r="I116" s="222"/>
      <c r="J116" s="222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2"/>
      <c r="W116" s="222"/>
      <c r="X116" s="222"/>
      <c r="Y116" s="213"/>
      <c r="Z116" s="213"/>
      <c r="AA116" s="213"/>
      <c r="AB116" s="213"/>
      <c r="AC116" s="213"/>
      <c r="AD116" s="213"/>
      <c r="AE116" s="213"/>
      <c r="AF116" s="213"/>
      <c r="AG116" s="213" t="s">
        <v>139</v>
      </c>
      <c r="AH116" s="213">
        <v>0</v>
      </c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">
      <c r="A117" s="220"/>
      <c r="B117" s="221"/>
      <c r="C117" s="257" t="s">
        <v>282</v>
      </c>
      <c r="D117" s="223"/>
      <c r="E117" s="224">
        <v>10</v>
      </c>
      <c r="F117" s="222"/>
      <c r="G117" s="222"/>
      <c r="H117" s="222"/>
      <c r="I117" s="222"/>
      <c r="J117" s="222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2"/>
      <c r="V117" s="222"/>
      <c r="W117" s="222"/>
      <c r="X117" s="222"/>
      <c r="Y117" s="213"/>
      <c r="Z117" s="213"/>
      <c r="AA117" s="213"/>
      <c r="AB117" s="213"/>
      <c r="AC117" s="213"/>
      <c r="AD117" s="213"/>
      <c r="AE117" s="213"/>
      <c r="AF117" s="213"/>
      <c r="AG117" s="213" t="s">
        <v>139</v>
      </c>
      <c r="AH117" s="213">
        <v>0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ht="22.5" outlineLevel="1" x14ac:dyDescent="0.2">
      <c r="A118" s="235">
        <v>38</v>
      </c>
      <c r="B118" s="236" t="s">
        <v>283</v>
      </c>
      <c r="C118" s="255" t="s">
        <v>284</v>
      </c>
      <c r="D118" s="237" t="s">
        <v>154</v>
      </c>
      <c r="E118" s="238">
        <v>6.8</v>
      </c>
      <c r="F118" s="239"/>
      <c r="G118" s="240">
        <f>ROUND(E118*F118,2)</f>
        <v>0</v>
      </c>
      <c r="H118" s="239"/>
      <c r="I118" s="240">
        <f>ROUND(E118*H118,2)</f>
        <v>0</v>
      </c>
      <c r="J118" s="239"/>
      <c r="K118" s="240">
        <f>ROUND(E118*J118,2)</f>
        <v>0</v>
      </c>
      <c r="L118" s="240">
        <v>21</v>
      </c>
      <c r="M118" s="240">
        <f>G118*(1+L118/100)</f>
        <v>0</v>
      </c>
      <c r="N118" s="240">
        <v>1.375E-2</v>
      </c>
      <c r="O118" s="240">
        <f>ROUND(E118*N118,2)</f>
        <v>0.09</v>
      </c>
      <c r="P118" s="240">
        <v>0</v>
      </c>
      <c r="Q118" s="240">
        <f>ROUND(E118*P118,2)</f>
        <v>0</v>
      </c>
      <c r="R118" s="240" t="s">
        <v>271</v>
      </c>
      <c r="S118" s="240" t="s">
        <v>132</v>
      </c>
      <c r="T118" s="241" t="s">
        <v>132</v>
      </c>
      <c r="U118" s="222">
        <v>0.28499999999999998</v>
      </c>
      <c r="V118" s="222">
        <f>ROUND(E118*U118,2)</f>
        <v>1.94</v>
      </c>
      <c r="W118" s="222"/>
      <c r="X118" s="222" t="s">
        <v>134</v>
      </c>
      <c r="Y118" s="213"/>
      <c r="Z118" s="213"/>
      <c r="AA118" s="213"/>
      <c r="AB118" s="213"/>
      <c r="AC118" s="213"/>
      <c r="AD118" s="213"/>
      <c r="AE118" s="213"/>
      <c r="AF118" s="213"/>
      <c r="AG118" s="213" t="s">
        <v>135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">
      <c r="A119" s="220"/>
      <c r="B119" s="221"/>
      <c r="C119" s="257" t="s">
        <v>285</v>
      </c>
      <c r="D119" s="223"/>
      <c r="E119" s="224">
        <v>6.8</v>
      </c>
      <c r="F119" s="222"/>
      <c r="G119" s="222"/>
      <c r="H119" s="222"/>
      <c r="I119" s="222"/>
      <c r="J119" s="222"/>
      <c r="K119" s="222"/>
      <c r="L119" s="222"/>
      <c r="M119" s="222"/>
      <c r="N119" s="222"/>
      <c r="O119" s="222"/>
      <c r="P119" s="222"/>
      <c r="Q119" s="222"/>
      <c r="R119" s="222"/>
      <c r="S119" s="222"/>
      <c r="T119" s="222"/>
      <c r="U119" s="222"/>
      <c r="V119" s="222"/>
      <c r="W119" s="222"/>
      <c r="X119" s="222"/>
      <c r="Y119" s="213"/>
      <c r="Z119" s="213"/>
      <c r="AA119" s="213"/>
      <c r="AB119" s="213"/>
      <c r="AC119" s="213"/>
      <c r="AD119" s="213"/>
      <c r="AE119" s="213"/>
      <c r="AF119" s="213"/>
      <c r="AG119" s="213" t="s">
        <v>139</v>
      </c>
      <c r="AH119" s="213">
        <v>0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ht="22.5" outlineLevel="1" x14ac:dyDescent="0.2">
      <c r="A120" s="235">
        <v>39</v>
      </c>
      <c r="B120" s="236" t="s">
        <v>286</v>
      </c>
      <c r="C120" s="255" t="s">
        <v>287</v>
      </c>
      <c r="D120" s="237" t="s">
        <v>165</v>
      </c>
      <c r="E120" s="238">
        <v>3.74</v>
      </c>
      <c r="F120" s="239"/>
      <c r="G120" s="240">
        <f>ROUND(E120*F120,2)</f>
        <v>0</v>
      </c>
      <c r="H120" s="239"/>
      <c r="I120" s="240">
        <f>ROUND(E120*H120,2)</f>
        <v>0</v>
      </c>
      <c r="J120" s="239"/>
      <c r="K120" s="240">
        <f>ROUND(E120*J120,2)</f>
        <v>0</v>
      </c>
      <c r="L120" s="240">
        <v>21</v>
      </c>
      <c r="M120" s="240">
        <f>G120*(1+L120/100)</f>
        <v>0</v>
      </c>
      <c r="N120" s="240">
        <v>1.1050000000000001E-2</v>
      </c>
      <c r="O120" s="240">
        <f>ROUND(E120*N120,2)</f>
        <v>0.04</v>
      </c>
      <c r="P120" s="240">
        <v>0</v>
      </c>
      <c r="Q120" s="240">
        <f>ROUND(E120*P120,2)</f>
        <v>0</v>
      </c>
      <c r="R120" s="240" t="s">
        <v>271</v>
      </c>
      <c r="S120" s="240" t="s">
        <v>132</v>
      </c>
      <c r="T120" s="241" t="s">
        <v>132</v>
      </c>
      <c r="U120" s="222">
        <v>0.17599999999999999</v>
      </c>
      <c r="V120" s="222">
        <f>ROUND(E120*U120,2)</f>
        <v>0.66</v>
      </c>
      <c r="W120" s="222"/>
      <c r="X120" s="222" t="s">
        <v>134</v>
      </c>
      <c r="Y120" s="213"/>
      <c r="Z120" s="213"/>
      <c r="AA120" s="213"/>
      <c r="AB120" s="213"/>
      <c r="AC120" s="213"/>
      <c r="AD120" s="213"/>
      <c r="AE120" s="213"/>
      <c r="AF120" s="213"/>
      <c r="AG120" s="213" t="s">
        <v>267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">
      <c r="A121" s="220"/>
      <c r="B121" s="221"/>
      <c r="C121" s="257" t="s">
        <v>288</v>
      </c>
      <c r="D121" s="223"/>
      <c r="E121" s="224">
        <v>3.74</v>
      </c>
      <c r="F121" s="222"/>
      <c r="G121" s="222"/>
      <c r="H121" s="222"/>
      <c r="I121" s="222"/>
      <c r="J121" s="222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2"/>
      <c r="W121" s="222"/>
      <c r="X121" s="222"/>
      <c r="Y121" s="213"/>
      <c r="Z121" s="213"/>
      <c r="AA121" s="213"/>
      <c r="AB121" s="213"/>
      <c r="AC121" s="213"/>
      <c r="AD121" s="213"/>
      <c r="AE121" s="213"/>
      <c r="AF121" s="213"/>
      <c r="AG121" s="213" t="s">
        <v>139</v>
      </c>
      <c r="AH121" s="213">
        <v>0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ht="22.5" outlineLevel="1" x14ac:dyDescent="0.2">
      <c r="A122" s="243">
        <v>40</v>
      </c>
      <c r="B122" s="244" t="s">
        <v>289</v>
      </c>
      <c r="C122" s="258" t="s">
        <v>290</v>
      </c>
      <c r="D122" s="245" t="s">
        <v>208</v>
      </c>
      <c r="E122" s="246">
        <v>6</v>
      </c>
      <c r="F122" s="247"/>
      <c r="G122" s="248">
        <f>ROUND(E122*F122,2)</f>
        <v>0</v>
      </c>
      <c r="H122" s="247"/>
      <c r="I122" s="248">
        <f>ROUND(E122*H122,2)</f>
        <v>0</v>
      </c>
      <c r="J122" s="247"/>
      <c r="K122" s="248">
        <f>ROUND(E122*J122,2)</f>
        <v>0</v>
      </c>
      <c r="L122" s="248">
        <v>21</v>
      </c>
      <c r="M122" s="248">
        <f>G122*(1+L122/100)</f>
        <v>0</v>
      </c>
      <c r="N122" s="248">
        <v>3.32E-3</v>
      </c>
      <c r="O122" s="248">
        <f>ROUND(E122*N122,2)</f>
        <v>0.02</v>
      </c>
      <c r="P122" s="248">
        <v>0</v>
      </c>
      <c r="Q122" s="248">
        <f>ROUND(E122*P122,2)</f>
        <v>0</v>
      </c>
      <c r="R122" s="248" t="s">
        <v>271</v>
      </c>
      <c r="S122" s="248" t="s">
        <v>132</v>
      </c>
      <c r="T122" s="249" t="s">
        <v>133</v>
      </c>
      <c r="U122" s="222">
        <v>0.377</v>
      </c>
      <c r="V122" s="222">
        <f>ROUND(E122*U122,2)</f>
        <v>2.2599999999999998</v>
      </c>
      <c r="W122" s="222"/>
      <c r="X122" s="222" t="s">
        <v>134</v>
      </c>
      <c r="Y122" s="213"/>
      <c r="Z122" s="213"/>
      <c r="AA122" s="213"/>
      <c r="AB122" s="213"/>
      <c r="AC122" s="213"/>
      <c r="AD122" s="213"/>
      <c r="AE122" s="213"/>
      <c r="AF122" s="213"/>
      <c r="AG122" s="213" t="s">
        <v>267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ht="33.75" outlineLevel="1" x14ac:dyDescent="0.2">
      <c r="A123" s="235">
        <v>41</v>
      </c>
      <c r="B123" s="236" t="s">
        <v>291</v>
      </c>
      <c r="C123" s="255" t="s">
        <v>292</v>
      </c>
      <c r="D123" s="237" t="s">
        <v>154</v>
      </c>
      <c r="E123" s="238">
        <v>22</v>
      </c>
      <c r="F123" s="239"/>
      <c r="G123" s="240">
        <f>ROUND(E123*F123,2)</f>
        <v>0</v>
      </c>
      <c r="H123" s="239"/>
      <c r="I123" s="240">
        <f>ROUND(E123*H123,2)</f>
        <v>0</v>
      </c>
      <c r="J123" s="239"/>
      <c r="K123" s="240">
        <f>ROUND(E123*J123,2)</f>
        <v>0</v>
      </c>
      <c r="L123" s="240">
        <v>21</v>
      </c>
      <c r="M123" s="240">
        <f>G123*(1+L123/100)</f>
        <v>0</v>
      </c>
      <c r="N123" s="240">
        <v>1.6000000000000001E-4</v>
      </c>
      <c r="O123" s="240">
        <f>ROUND(E123*N123,2)</f>
        <v>0</v>
      </c>
      <c r="P123" s="240">
        <v>0</v>
      </c>
      <c r="Q123" s="240">
        <f>ROUND(E123*P123,2)</f>
        <v>0</v>
      </c>
      <c r="R123" s="240" t="s">
        <v>271</v>
      </c>
      <c r="S123" s="240" t="s">
        <v>132</v>
      </c>
      <c r="T123" s="241" t="s">
        <v>133</v>
      </c>
      <c r="U123" s="222">
        <v>0.36980000000000002</v>
      </c>
      <c r="V123" s="222">
        <f>ROUND(E123*U123,2)</f>
        <v>8.14</v>
      </c>
      <c r="W123" s="222"/>
      <c r="X123" s="222" t="s">
        <v>134</v>
      </c>
      <c r="Y123" s="213"/>
      <c r="Z123" s="213"/>
      <c r="AA123" s="213"/>
      <c r="AB123" s="213"/>
      <c r="AC123" s="213"/>
      <c r="AD123" s="213"/>
      <c r="AE123" s="213"/>
      <c r="AF123" s="213"/>
      <c r="AG123" s="213" t="s">
        <v>267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">
      <c r="A124" s="220"/>
      <c r="B124" s="221"/>
      <c r="C124" s="257" t="s">
        <v>293</v>
      </c>
      <c r="D124" s="223"/>
      <c r="E124" s="224">
        <v>22</v>
      </c>
      <c r="F124" s="222"/>
      <c r="G124" s="222"/>
      <c r="H124" s="222"/>
      <c r="I124" s="222"/>
      <c r="J124" s="222"/>
      <c r="K124" s="222"/>
      <c r="L124" s="222"/>
      <c r="M124" s="222"/>
      <c r="N124" s="222"/>
      <c r="O124" s="222"/>
      <c r="P124" s="222"/>
      <c r="Q124" s="222"/>
      <c r="R124" s="222"/>
      <c r="S124" s="222"/>
      <c r="T124" s="222"/>
      <c r="U124" s="222"/>
      <c r="V124" s="222"/>
      <c r="W124" s="222"/>
      <c r="X124" s="222"/>
      <c r="Y124" s="213"/>
      <c r="Z124" s="213"/>
      <c r="AA124" s="213"/>
      <c r="AB124" s="213"/>
      <c r="AC124" s="213"/>
      <c r="AD124" s="213"/>
      <c r="AE124" s="213"/>
      <c r="AF124" s="213"/>
      <c r="AG124" s="213" t="s">
        <v>139</v>
      </c>
      <c r="AH124" s="213">
        <v>0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ht="33.75" outlineLevel="1" x14ac:dyDescent="0.2">
      <c r="A125" s="243">
        <v>42</v>
      </c>
      <c r="B125" s="244" t="s">
        <v>294</v>
      </c>
      <c r="C125" s="258" t="s">
        <v>295</v>
      </c>
      <c r="D125" s="245" t="s">
        <v>154</v>
      </c>
      <c r="E125" s="246">
        <v>22</v>
      </c>
      <c r="F125" s="247"/>
      <c r="G125" s="248">
        <f>ROUND(E125*F125,2)</f>
        <v>0</v>
      </c>
      <c r="H125" s="247"/>
      <c r="I125" s="248">
        <f>ROUND(E125*H125,2)</f>
        <v>0</v>
      </c>
      <c r="J125" s="247"/>
      <c r="K125" s="248">
        <f>ROUND(E125*J125,2)</f>
        <v>0</v>
      </c>
      <c r="L125" s="248">
        <v>21</v>
      </c>
      <c r="M125" s="248">
        <f>G125*(1+L125/100)</f>
        <v>0</v>
      </c>
      <c r="N125" s="248">
        <v>1.7520000000000001E-2</v>
      </c>
      <c r="O125" s="248">
        <f>ROUND(E125*N125,2)</f>
        <v>0.39</v>
      </c>
      <c r="P125" s="248">
        <v>0</v>
      </c>
      <c r="Q125" s="248">
        <f>ROUND(E125*P125,2)</f>
        <v>0</v>
      </c>
      <c r="R125" s="248" t="s">
        <v>271</v>
      </c>
      <c r="S125" s="248" t="s">
        <v>132</v>
      </c>
      <c r="T125" s="249" t="s">
        <v>133</v>
      </c>
      <c r="U125" s="222">
        <v>0.496</v>
      </c>
      <c r="V125" s="222">
        <f>ROUND(E125*U125,2)</f>
        <v>10.91</v>
      </c>
      <c r="W125" s="222"/>
      <c r="X125" s="222" t="s">
        <v>134</v>
      </c>
      <c r="Y125" s="213"/>
      <c r="Z125" s="213"/>
      <c r="AA125" s="213"/>
      <c r="AB125" s="213"/>
      <c r="AC125" s="213"/>
      <c r="AD125" s="213"/>
      <c r="AE125" s="213"/>
      <c r="AF125" s="213"/>
      <c r="AG125" s="213" t="s">
        <v>267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">
      <c r="A126" s="235">
        <v>43</v>
      </c>
      <c r="B126" s="236" t="s">
        <v>296</v>
      </c>
      <c r="C126" s="255" t="s">
        <v>297</v>
      </c>
      <c r="D126" s="237" t="s">
        <v>165</v>
      </c>
      <c r="E126" s="238">
        <v>29.64</v>
      </c>
      <c r="F126" s="239"/>
      <c r="G126" s="240">
        <f>ROUND(E126*F126,2)</f>
        <v>0</v>
      </c>
      <c r="H126" s="239"/>
      <c r="I126" s="240">
        <f>ROUND(E126*H126,2)</f>
        <v>0</v>
      </c>
      <c r="J126" s="239"/>
      <c r="K126" s="240">
        <f>ROUND(E126*J126,2)</f>
        <v>0</v>
      </c>
      <c r="L126" s="240">
        <v>21</v>
      </c>
      <c r="M126" s="240">
        <f>G126*(1+L126/100)</f>
        <v>0</v>
      </c>
      <c r="N126" s="240">
        <v>0</v>
      </c>
      <c r="O126" s="240">
        <f>ROUND(E126*N126,2)</f>
        <v>0</v>
      </c>
      <c r="P126" s="240">
        <v>0</v>
      </c>
      <c r="Q126" s="240">
        <f>ROUND(E126*P126,2)</f>
        <v>0</v>
      </c>
      <c r="R126" s="240" t="s">
        <v>271</v>
      </c>
      <c r="S126" s="240" t="s">
        <v>132</v>
      </c>
      <c r="T126" s="241" t="s">
        <v>133</v>
      </c>
      <c r="U126" s="222">
        <v>0.29199999999999998</v>
      </c>
      <c r="V126" s="222">
        <f>ROUND(E126*U126,2)</f>
        <v>8.65</v>
      </c>
      <c r="W126" s="222"/>
      <c r="X126" s="222" t="s">
        <v>134</v>
      </c>
      <c r="Y126" s="213"/>
      <c r="Z126" s="213"/>
      <c r="AA126" s="213"/>
      <c r="AB126" s="213"/>
      <c r="AC126" s="213"/>
      <c r="AD126" s="213"/>
      <c r="AE126" s="213"/>
      <c r="AF126" s="213"/>
      <c r="AG126" s="213" t="s">
        <v>135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">
      <c r="A127" s="220"/>
      <c r="B127" s="221"/>
      <c r="C127" s="257" t="s">
        <v>298</v>
      </c>
      <c r="D127" s="223"/>
      <c r="E127" s="224">
        <v>29.64</v>
      </c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2"/>
      <c r="W127" s="222"/>
      <c r="X127" s="222"/>
      <c r="Y127" s="213"/>
      <c r="Z127" s="213"/>
      <c r="AA127" s="213"/>
      <c r="AB127" s="213"/>
      <c r="AC127" s="213"/>
      <c r="AD127" s="213"/>
      <c r="AE127" s="213"/>
      <c r="AF127" s="213"/>
      <c r="AG127" s="213" t="s">
        <v>139</v>
      </c>
      <c r="AH127" s="213">
        <v>0</v>
      </c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ht="22.5" outlineLevel="1" x14ac:dyDescent="0.2">
      <c r="A128" s="235">
        <v>44</v>
      </c>
      <c r="B128" s="236" t="s">
        <v>299</v>
      </c>
      <c r="C128" s="255" t="s">
        <v>300</v>
      </c>
      <c r="D128" s="237" t="s">
        <v>165</v>
      </c>
      <c r="E128" s="238">
        <v>54.95</v>
      </c>
      <c r="F128" s="239"/>
      <c r="G128" s="240">
        <f>ROUND(E128*F128,2)</f>
        <v>0</v>
      </c>
      <c r="H128" s="239"/>
      <c r="I128" s="240">
        <f>ROUND(E128*H128,2)</f>
        <v>0</v>
      </c>
      <c r="J128" s="239"/>
      <c r="K128" s="240">
        <f>ROUND(E128*J128,2)</f>
        <v>0</v>
      </c>
      <c r="L128" s="240">
        <v>21</v>
      </c>
      <c r="M128" s="240">
        <f>G128*(1+L128/100)</f>
        <v>0</v>
      </c>
      <c r="N128" s="240">
        <v>0</v>
      </c>
      <c r="O128" s="240">
        <f>ROUND(E128*N128,2)</f>
        <v>0</v>
      </c>
      <c r="P128" s="240">
        <v>0</v>
      </c>
      <c r="Q128" s="240">
        <f>ROUND(E128*P128,2)</f>
        <v>0</v>
      </c>
      <c r="R128" s="240" t="s">
        <v>271</v>
      </c>
      <c r="S128" s="240" t="s">
        <v>132</v>
      </c>
      <c r="T128" s="241" t="s">
        <v>133</v>
      </c>
      <c r="U128" s="222">
        <v>0.87</v>
      </c>
      <c r="V128" s="222">
        <f>ROUND(E128*U128,2)</f>
        <v>47.81</v>
      </c>
      <c r="W128" s="222"/>
      <c r="X128" s="222" t="s">
        <v>134</v>
      </c>
      <c r="Y128" s="213"/>
      <c r="Z128" s="213"/>
      <c r="AA128" s="213"/>
      <c r="AB128" s="213"/>
      <c r="AC128" s="213"/>
      <c r="AD128" s="213"/>
      <c r="AE128" s="213"/>
      <c r="AF128" s="213"/>
      <c r="AG128" s="213" t="s">
        <v>135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">
      <c r="A129" s="220"/>
      <c r="B129" s="221"/>
      <c r="C129" s="257" t="s">
        <v>301</v>
      </c>
      <c r="D129" s="223"/>
      <c r="E129" s="224">
        <v>54.95</v>
      </c>
      <c r="F129" s="222"/>
      <c r="G129" s="222"/>
      <c r="H129" s="222"/>
      <c r="I129" s="222"/>
      <c r="J129" s="222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  <c r="W129" s="222"/>
      <c r="X129" s="222"/>
      <c r="Y129" s="213"/>
      <c r="Z129" s="213"/>
      <c r="AA129" s="213"/>
      <c r="AB129" s="213"/>
      <c r="AC129" s="213"/>
      <c r="AD129" s="213"/>
      <c r="AE129" s="213"/>
      <c r="AF129" s="213"/>
      <c r="AG129" s="213" t="s">
        <v>139</v>
      </c>
      <c r="AH129" s="213">
        <v>0</v>
      </c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ht="22.5" outlineLevel="1" x14ac:dyDescent="0.2">
      <c r="A130" s="235">
        <v>45</v>
      </c>
      <c r="B130" s="236" t="s">
        <v>302</v>
      </c>
      <c r="C130" s="255" t="s">
        <v>303</v>
      </c>
      <c r="D130" s="237" t="s">
        <v>165</v>
      </c>
      <c r="E130" s="238">
        <v>223.15</v>
      </c>
      <c r="F130" s="239"/>
      <c r="G130" s="240">
        <f>ROUND(E130*F130,2)</f>
        <v>0</v>
      </c>
      <c r="H130" s="239"/>
      <c r="I130" s="240">
        <f>ROUND(E130*H130,2)</f>
        <v>0</v>
      </c>
      <c r="J130" s="239"/>
      <c r="K130" s="240">
        <f>ROUND(E130*J130,2)</f>
        <v>0</v>
      </c>
      <c r="L130" s="240">
        <v>21</v>
      </c>
      <c r="M130" s="240">
        <f>G130*(1+L130/100)</f>
        <v>0</v>
      </c>
      <c r="N130" s="240">
        <v>4.0299999999999997E-3</v>
      </c>
      <c r="O130" s="240">
        <f>ROUND(E130*N130,2)</f>
        <v>0.9</v>
      </c>
      <c r="P130" s="240">
        <v>0</v>
      </c>
      <c r="Q130" s="240">
        <f>ROUND(E130*P130,2)</f>
        <v>0</v>
      </c>
      <c r="R130" s="240" t="s">
        <v>271</v>
      </c>
      <c r="S130" s="240" t="s">
        <v>132</v>
      </c>
      <c r="T130" s="241" t="s">
        <v>133</v>
      </c>
      <c r="U130" s="222">
        <v>0.16</v>
      </c>
      <c r="V130" s="222">
        <f>ROUND(E130*U130,2)</f>
        <v>35.700000000000003</v>
      </c>
      <c r="W130" s="222"/>
      <c r="X130" s="222" t="s">
        <v>134</v>
      </c>
      <c r="Y130" s="213"/>
      <c r="Z130" s="213"/>
      <c r="AA130" s="213"/>
      <c r="AB130" s="213"/>
      <c r="AC130" s="213"/>
      <c r="AD130" s="213"/>
      <c r="AE130" s="213"/>
      <c r="AF130" s="213"/>
      <c r="AG130" s="213" t="s">
        <v>267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">
      <c r="A131" s="220"/>
      <c r="B131" s="221"/>
      <c r="C131" s="257" t="s">
        <v>278</v>
      </c>
      <c r="D131" s="223"/>
      <c r="E131" s="224">
        <v>193.51</v>
      </c>
      <c r="F131" s="222"/>
      <c r="G131" s="222"/>
      <c r="H131" s="222"/>
      <c r="I131" s="222"/>
      <c r="J131" s="222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2"/>
      <c r="W131" s="222"/>
      <c r="X131" s="222"/>
      <c r="Y131" s="213"/>
      <c r="Z131" s="213"/>
      <c r="AA131" s="213"/>
      <c r="AB131" s="213"/>
      <c r="AC131" s="213"/>
      <c r="AD131" s="213"/>
      <c r="AE131" s="213"/>
      <c r="AF131" s="213"/>
      <c r="AG131" s="213" t="s">
        <v>139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">
      <c r="A132" s="220"/>
      <c r="B132" s="221"/>
      <c r="C132" s="257" t="s">
        <v>304</v>
      </c>
      <c r="D132" s="223"/>
      <c r="E132" s="224">
        <v>29.64</v>
      </c>
      <c r="F132" s="222"/>
      <c r="G132" s="222"/>
      <c r="H132" s="222"/>
      <c r="I132" s="222"/>
      <c r="J132" s="222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2"/>
      <c r="W132" s="222"/>
      <c r="X132" s="222"/>
      <c r="Y132" s="213"/>
      <c r="Z132" s="213"/>
      <c r="AA132" s="213"/>
      <c r="AB132" s="213"/>
      <c r="AC132" s="213"/>
      <c r="AD132" s="213"/>
      <c r="AE132" s="213"/>
      <c r="AF132" s="213"/>
      <c r="AG132" s="213" t="s">
        <v>139</v>
      </c>
      <c r="AH132" s="213">
        <v>0</v>
      </c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ht="22.5" outlineLevel="1" x14ac:dyDescent="0.2">
      <c r="A133" s="235">
        <v>46</v>
      </c>
      <c r="B133" s="236" t="s">
        <v>305</v>
      </c>
      <c r="C133" s="255" t="s">
        <v>306</v>
      </c>
      <c r="D133" s="237" t="s">
        <v>165</v>
      </c>
      <c r="E133" s="238">
        <v>223.15</v>
      </c>
      <c r="F133" s="239"/>
      <c r="G133" s="240">
        <f>ROUND(E133*F133,2)</f>
        <v>0</v>
      </c>
      <c r="H133" s="239"/>
      <c r="I133" s="240">
        <f>ROUND(E133*H133,2)</f>
        <v>0</v>
      </c>
      <c r="J133" s="239"/>
      <c r="K133" s="240">
        <f>ROUND(E133*J133,2)</f>
        <v>0</v>
      </c>
      <c r="L133" s="240">
        <v>21</v>
      </c>
      <c r="M133" s="240">
        <f>G133*(1+L133/100)</f>
        <v>0</v>
      </c>
      <c r="N133" s="240">
        <v>1.47E-3</v>
      </c>
      <c r="O133" s="240">
        <f>ROUND(E133*N133,2)</f>
        <v>0.33</v>
      </c>
      <c r="P133" s="240">
        <v>0</v>
      </c>
      <c r="Q133" s="240">
        <f>ROUND(E133*P133,2)</f>
        <v>0</v>
      </c>
      <c r="R133" s="240" t="s">
        <v>271</v>
      </c>
      <c r="S133" s="240" t="s">
        <v>132</v>
      </c>
      <c r="T133" s="241" t="s">
        <v>132</v>
      </c>
      <c r="U133" s="222">
        <v>0.08</v>
      </c>
      <c r="V133" s="222">
        <f>ROUND(E133*U133,2)</f>
        <v>17.850000000000001</v>
      </c>
      <c r="W133" s="222"/>
      <c r="X133" s="222" t="s">
        <v>134</v>
      </c>
      <c r="Y133" s="213"/>
      <c r="Z133" s="213"/>
      <c r="AA133" s="213"/>
      <c r="AB133" s="213"/>
      <c r="AC133" s="213"/>
      <c r="AD133" s="213"/>
      <c r="AE133" s="213"/>
      <c r="AF133" s="213"/>
      <c r="AG133" s="213" t="s">
        <v>135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">
      <c r="A134" s="220"/>
      <c r="B134" s="221"/>
      <c r="C134" s="257" t="s">
        <v>278</v>
      </c>
      <c r="D134" s="223"/>
      <c r="E134" s="224">
        <v>193.51</v>
      </c>
      <c r="F134" s="222"/>
      <c r="G134" s="222"/>
      <c r="H134" s="222"/>
      <c r="I134" s="222"/>
      <c r="J134" s="222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2"/>
      <c r="W134" s="222"/>
      <c r="X134" s="222"/>
      <c r="Y134" s="213"/>
      <c r="Z134" s="213"/>
      <c r="AA134" s="213"/>
      <c r="AB134" s="213"/>
      <c r="AC134" s="213"/>
      <c r="AD134" s="213"/>
      <c r="AE134" s="213"/>
      <c r="AF134" s="213"/>
      <c r="AG134" s="213" t="s">
        <v>139</v>
      </c>
      <c r="AH134" s="213">
        <v>0</v>
      </c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">
      <c r="A135" s="220"/>
      <c r="B135" s="221"/>
      <c r="C135" s="257" t="s">
        <v>304</v>
      </c>
      <c r="D135" s="223"/>
      <c r="E135" s="224">
        <v>29.64</v>
      </c>
      <c r="F135" s="222"/>
      <c r="G135" s="222"/>
      <c r="H135" s="222"/>
      <c r="I135" s="222"/>
      <c r="J135" s="222"/>
      <c r="K135" s="222"/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2"/>
      <c r="W135" s="222"/>
      <c r="X135" s="222"/>
      <c r="Y135" s="213"/>
      <c r="Z135" s="213"/>
      <c r="AA135" s="213"/>
      <c r="AB135" s="213"/>
      <c r="AC135" s="213"/>
      <c r="AD135" s="213"/>
      <c r="AE135" s="213"/>
      <c r="AF135" s="213"/>
      <c r="AG135" s="213" t="s">
        <v>139</v>
      </c>
      <c r="AH135" s="213">
        <v>0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ht="22.5" outlineLevel="1" x14ac:dyDescent="0.2">
      <c r="A136" s="235">
        <v>47</v>
      </c>
      <c r="B136" s="236" t="s">
        <v>307</v>
      </c>
      <c r="C136" s="255" t="s">
        <v>308</v>
      </c>
      <c r="D136" s="237" t="s">
        <v>165</v>
      </c>
      <c r="E136" s="238">
        <v>84.59</v>
      </c>
      <c r="F136" s="239"/>
      <c r="G136" s="240">
        <f>ROUND(E136*F136,2)</f>
        <v>0</v>
      </c>
      <c r="H136" s="239"/>
      <c r="I136" s="240">
        <f>ROUND(E136*H136,2)</f>
        <v>0</v>
      </c>
      <c r="J136" s="239"/>
      <c r="K136" s="240">
        <f>ROUND(E136*J136,2)</f>
        <v>0</v>
      </c>
      <c r="L136" s="240">
        <v>21</v>
      </c>
      <c r="M136" s="240">
        <f>G136*(1+L136/100)</f>
        <v>0</v>
      </c>
      <c r="N136" s="240">
        <v>0</v>
      </c>
      <c r="O136" s="240">
        <f>ROUND(E136*N136,2)</f>
        <v>0</v>
      </c>
      <c r="P136" s="240">
        <v>1.4999999999999999E-2</v>
      </c>
      <c r="Q136" s="240">
        <f>ROUND(E136*P136,2)</f>
        <v>1.27</v>
      </c>
      <c r="R136" s="240" t="s">
        <v>271</v>
      </c>
      <c r="S136" s="240" t="s">
        <v>132</v>
      </c>
      <c r="T136" s="241" t="s">
        <v>133</v>
      </c>
      <c r="U136" s="222">
        <v>0.09</v>
      </c>
      <c r="V136" s="222">
        <f>ROUND(E136*U136,2)</f>
        <v>7.61</v>
      </c>
      <c r="W136" s="222"/>
      <c r="X136" s="222" t="s">
        <v>134</v>
      </c>
      <c r="Y136" s="213"/>
      <c r="Z136" s="213"/>
      <c r="AA136" s="213"/>
      <c r="AB136" s="213"/>
      <c r="AC136" s="213"/>
      <c r="AD136" s="213"/>
      <c r="AE136" s="213"/>
      <c r="AF136" s="213"/>
      <c r="AG136" s="213" t="s">
        <v>267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">
      <c r="A137" s="220"/>
      <c r="B137" s="221"/>
      <c r="C137" s="257" t="s">
        <v>298</v>
      </c>
      <c r="D137" s="223"/>
      <c r="E137" s="224">
        <v>29.64</v>
      </c>
      <c r="F137" s="222"/>
      <c r="G137" s="222"/>
      <c r="H137" s="222"/>
      <c r="I137" s="222"/>
      <c r="J137" s="222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2"/>
      <c r="W137" s="222"/>
      <c r="X137" s="222"/>
      <c r="Y137" s="213"/>
      <c r="Z137" s="213"/>
      <c r="AA137" s="213"/>
      <c r="AB137" s="213"/>
      <c r="AC137" s="213"/>
      <c r="AD137" s="213"/>
      <c r="AE137" s="213"/>
      <c r="AF137" s="213"/>
      <c r="AG137" s="213" t="s">
        <v>139</v>
      </c>
      <c r="AH137" s="213">
        <v>0</v>
      </c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">
      <c r="A138" s="220"/>
      <c r="B138" s="221"/>
      <c r="C138" s="257" t="s">
        <v>301</v>
      </c>
      <c r="D138" s="223"/>
      <c r="E138" s="224">
        <v>54.95</v>
      </c>
      <c r="F138" s="222"/>
      <c r="G138" s="222"/>
      <c r="H138" s="222"/>
      <c r="I138" s="222"/>
      <c r="J138" s="222"/>
      <c r="K138" s="222"/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  <c r="W138" s="222"/>
      <c r="X138" s="222"/>
      <c r="Y138" s="213"/>
      <c r="Z138" s="213"/>
      <c r="AA138" s="213"/>
      <c r="AB138" s="213"/>
      <c r="AC138" s="213"/>
      <c r="AD138" s="213"/>
      <c r="AE138" s="213"/>
      <c r="AF138" s="213"/>
      <c r="AG138" s="213" t="s">
        <v>139</v>
      </c>
      <c r="AH138" s="213">
        <v>0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ht="22.5" outlineLevel="1" x14ac:dyDescent="0.2">
      <c r="A139" s="235">
        <v>48</v>
      </c>
      <c r="B139" s="236" t="s">
        <v>309</v>
      </c>
      <c r="C139" s="255" t="s">
        <v>310</v>
      </c>
      <c r="D139" s="237" t="s">
        <v>165</v>
      </c>
      <c r="E139" s="238">
        <v>193.51</v>
      </c>
      <c r="F139" s="239"/>
      <c r="G139" s="240">
        <f>ROUND(E139*F139,2)</f>
        <v>0</v>
      </c>
      <c r="H139" s="239"/>
      <c r="I139" s="240">
        <f>ROUND(E139*H139,2)</f>
        <v>0</v>
      </c>
      <c r="J139" s="239"/>
      <c r="K139" s="240">
        <f>ROUND(E139*J139,2)</f>
        <v>0</v>
      </c>
      <c r="L139" s="240">
        <v>21</v>
      </c>
      <c r="M139" s="240">
        <f>G139*(1+L139/100)</f>
        <v>0</v>
      </c>
      <c r="N139" s="240">
        <v>0</v>
      </c>
      <c r="O139" s="240">
        <f>ROUND(E139*N139,2)</f>
        <v>0</v>
      </c>
      <c r="P139" s="240">
        <v>7.0000000000000001E-3</v>
      </c>
      <c r="Q139" s="240">
        <f>ROUND(E139*P139,2)</f>
        <v>1.35</v>
      </c>
      <c r="R139" s="240" t="s">
        <v>271</v>
      </c>
      <c r="S139" s="240" t="s">
        <v>132</v>
      </c>
      <c r="T139" s="241" t="s">
        <v>133</v>
      </c>
      <c r="U139" s="222">
        <v>0.06</v>
      </c>
      <c r="V139" s="222">
        <f>ROUND(E139*U139,2)</f>
        <v>11.61</v>
      </c>
      <c r="W139" s="222"/>
      <c r="X139" s="222" t="s">
        <v>134</v>
      </c>
      <c r="Y139" s="213"/>
      <c r="Z139" s="213"/>
      <c r="AA139" s="213"/>
      <c r="AB139" s="213"/>
      <c r="AC139" s="213"/>
      <c r="AD139" s="213"/>
      <c r="AE139" s="213"/>
      <c r="AF139" s="213"/>
      <c r="AG139" s="213" t="s">
        <v>267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">
      <c r="A140" s="220"/>
      <c r="B140" s="221"/>
      <c r="C140" s="257" t="s">
        <v>278</v>
      </c>
      <c r="D140" s="223"/>
      <c r="E140" s="224">
        <v>193.51</v>
      </c>
      <c r="F140" s="222"/>
      <c r="G140" s="222"/>
      <c r="H140" s="222"/>
      <c r="I140" s="222"/>
      <c r="J140" s="222"/>
      <c r="K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2"/>
      <c r="W140" s="222"/>
      <c r="X140" s="222"/>
      <c r="Y140" s="213"/>
      <c r="Z140" s="213"/>
      <c r="AA140" s="213"/>
      <c r="AB140" s="213"/>
      <c r="AC140" s="213"/>
      <c r="AD140" s="213"/>
      <c r="AE140" s="213"/>
      <c r="AF140" s="213"/>
      <c r="AG140" s="213" t="s">
        <v>139</v>
      </c>
      <c r="AH140" s="213">
        <v>0</v>
      </c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">
      <c r="A141" s="235">
        <v>49</v>
      </c>
      <c r="B141" s="236" t="s">
        <v>311</v>
      </c>
      <c r="C141" s="255" t="s">
        <v>312</v>
      </c>
      <c r="D141" s="237" t="s">
        <v>165</v>
      </c>
      <c r="E141" s="238">
        <v>29.64</v>
      </c>
      <c r="F141" s="239"/>
      <c r="G141" s="240">
        <f>ROUND(E141*F141,2)</f>
        <v>0</v>
      </c>
      <c r="H141" s="239"/>
      <c r="I141" s="240">
        <f>ROUND(E141*H141,2)</f>
        <v>0</v>
      </c>
      <c r="J141" s="239"/>
      <c r="K141" s="240">
        <f>ROUND(E141*J141,2)</f>
        <v>0</v>
      </c>
      <c r="L141" s="240">
        <v>21</v>
      </c>
      <c r="M141" s="240">
        <f>G141*(1+L141/100)</f>
        <v>0</v>
      </c>
      <c r="N141" s="240">
        <v>0</v>
      </c>
      <c r="O141" s="240">
        <f>ROUND(E141*N141,2)</f>
        <v>0</v>
      </c>
      <c r="P141" s="240">
        <v>5.4239999999999997E-2</v>
      </c>
      <c r="Q141" s="240">
        <f>ROUND(E141*P141,2)</f>
        <v>1.61</v>
      </c>
      <c r="R141" s="240" t="s">
        <v>313</v>
      </c>
      <c r="S141" s="240" t="s">
        <v>132</v>
      </c>
      <c r="T141" s="241" t="s">
        <v>133</v>
      </c>
      <c r="U141" s="222">
        <v>0.69823999999999997</v>
      </c>
      <c r="V141" s="222">
        <f>ROUND(E141*U141,2)</f>
        <v>20.7</v>
      </c>
      <c r="W141" s="222"/>
      <c r="X141" s="222" t="s">
        <v>195</v>
      </c>
      <c r="Y141" s="213"/>
      <c r="Z141" s="213"/>
      <c r="AA141" s="213"/>
      <c r="AB141" s="213"/>
      <c r="AC141" s="213"/>
      <c r="AD141" s="213"/>
      <c r="AE141" s="213"/>
      <c r="AF141" s="213"/>
      <c r="AG141" s="213" t="s">
        <v>314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ht="33.75" outlineLevel="1" x14ac:dyDescent="0.2">
      <c r="A142" s="220"/>
      <c r="B142" s="221"/>
      <c r="C142" s="256" t="s">
        <v>315</v>
      </c>
      <c r="D142" s="242"/>
      <c r="E142" s="242"/>
      <c r="F142" s="242"/>
      <c r="G142" s="242"/>
      <c r="H142" s="222"/>
      <c r="I142" s="222"/>
      <c r="J142" s="222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2"/>
      <c r="W142" s="222"/>
      <c r="X142" s="222"/>
      <c r="Y142" s="213"/>
      <c r="Z142" s="213"/>
      <c r="AA142" s="213"/>
      <c r="AB142" s="213"/>
      <c r="AC142" s="213"/>
      <c r="AD142" s="213"/>
      <c r="AE142" s="213"/>
      <c r="AF142" s="213"/>
      <c r="AG142" s="213" t="s">
        <v>137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50" t="str">
        <f>C142</f>
        <v>jakýchkoliv soustav o sklonu do 60 stupňů, z hranolů, hranolků nebo fošen, demontáž laťování včetně všech nadstřešních konstrukcí z latí o průřezové ploše do 25 cm2 při osové vzdálenosti do 50 cm, demontáž bednění včetně všech nadstřešních konstrukcí z prken tloušťky do 32 mm nebo bez bednění podle popisu.</v>
      </c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">
      <c r="A143" s="243">
        <v>50</v>
      </c>
      <c r="B143" s="244" t="s">
        <v>316</v>
      </c>
      <c r="C143" s="258" t="s">
        <v>317</v>
      </c>
      <c r="D143" s="245" t="s">
        <v>154</v>
      </c>
      <c r="E143" s="246">
        <v>4</v>
      </c>
      <c r="F143" s="247"/>
      <c r="G143" s="248">
        <f>ROUND(E143*F143,2)</f>
        <v>0</v>
      </c>
      <c r="H143" s="247"/>
      <c r="I143" s="248">
        <f>ROUND(E143*H143,2)</f>
        <v>0</v>
      </c>
      <c r="J143" s="247"/>
      <c r="K143" s="248">
        <f>ROUND(E143*J143,2)</f>
        <v>0</v>
      </c>
      <c r="L143" s="248">
        <v>21</v>
      </c>
      <c r="M143" s="248">
        <f>G143*(1+L143/100)</f>
        <v>0</v>
      </c>
      <c r="N143" s="248">
        <v>3.2000000000000003E-4</v>
      </c>
      <c r="O143" s="248">
        <f>ROUND(E143*N143,2)</f>
        <v>0</v>
      </c>
      <c r="P143" s="248">
        <v>0</v>
      </c>
      <c r="Q143" s="248">
        <f>ROUND(E143*P143,2)</f>
        <v>0</v>
      </c>
      <c r="R143" s="248" t="s">
        <v>221</v>
      </c>
      <c r="S143" s="248" t="s">
        <v>132</v>
      </c>
      <c r="T143" s="249" t="s">
        <v>133</v>
      </c>
      <c r="U143" s="222">
        <v>0</v>
      </c>
      <c r="V143" s="222">
        <f>ROUND(E143*U143,2)</f>
        <v>0</v>
      </c>
      <c r="W143" s="222"/>
      <c r="X143" s="222" t="s">
        <v>222</v>
      </c>
      <c r="Y143" s="213"/>
      <c r="Z143" s="213"/>
      <c r="AA143" s="213"/>
      <c r="AB143" s="213"/>
      <c r="AC143" s="213"/>
      <c r="AD143" s="213"/>
      <c r="AE143" s="213"/>
      <c r="AF143" s="213"/>
      <c r="AG143" s="213" t="s">
        <v>318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">
      <c r="A144" s="243">
        <v>51</v>
      </c>
      <c r="B144" s="244" t="s">
        <v>319</v>
      </c>
      <c r="C144" s="258" t="s">
        <v>320</v>
      </c>
      <c r="D144" s="245" t="s">
        <v>321</v>
      </c>
      <c r="E144" s="246">
        <v>3.2</v>
      </c>
      <c r="F144" s="247"/>
      <c r="G144" s="248">
        <f>ROUND(E144*F144,2)</f>
        <v>0</v>
      </c>
      <c r="H144" s="247"/>
      <c r="I144" s="248">
        <f>ROUND(E144*H144,2)</f>
        <v>0</v>
      </c>
      <c r="J144" s="247"/>
      <c r="K144" s="248">
        <f>ROUND(E144*J144,2)</f>
        <v>0</v>
      </c>
      <c r="L144" s="248">
        <v>21</v>
      </c>
      <c r="M144" s="248">
        <f>G144*(1+L144/100)</f>
        <v>0</v>
      </c>
      <c r="N144" s="248">
        <v>1E-3</v>
      </c>
      <c r="O144" s="248">
        <f>ROUND(E144*N144,2)</f>
        <v>0</v>
      </c>
      <c r="P144" s="248">
        <v>0</v>
      </c>
      <c r="Q144" s="248">
        <f>ROUND(E144*P144,2)</f>
        <v>0</v>
      </c>
      <c r="R144" s="248" t="s">
        <v>221</v>
      </c>
      <c r="S144" s="248" t="s">
        <v>132</v>
      </c>
      <c r="T144" s="249" t="s">
        <v>133</v>
      </c>
      <c r="U144" s="222">
        <v>0</v>
      </c>
      <c r="V144" s="222">
        <f>ROUND(E144*U144,2)</f>
        <v>0</v>
      </c>
      <c r="W144" s="222"/>
      <c r="X144" s="222" t="s">
        <v>222</v>
      </c>
      <c r="Y144" s="213"/>
      <c r="Z144" s="213"/>
      <c r="AA144" s="213"/>
      <c r="AB144" s="213"/>
      <c r="AC144" s="213"/>
      <c r="AD144" s="213"/>
      <c r="AE144" s="213"/>
      <c r="AF144" s="213"/>
      <c r="AG144" s="213" t="s">
        <v>318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">
      <c r="A145" s="235">
        <v>52</v>
      </c>
      <c r="B145" s="236" t="s">
        <v>322</v>
      </c>
      <c r="C145" s="255" t="s">
        <v>323</v>
      </c>
      <c r="D145" s="237" t="s">
        <v>165</v>
      </c>
      <c r="E145" s="238">
        <v>32.011200000000002</v>
      </c>
      <c r="F145" s="239"/>
      <c r="G145" s="240">
        <f>ROUND(E145*F145,2)</f>
        <v>0</v>
      </c>
      <c r="H145" s="239"/>
      <c r="I145" s="240">
        <f>ROUND(E145*H145,2)</f>
        <v>0</v>
      </c>
      <c r="J145" s="239"/>
      <c r="K145" s="240">
        <f>ROUND(E145*J145,2)</f>
        <v>0</v>
      </c>
      <c r="L145" s="240">
        <v>21</v>
      </c>
      <c r="M145" s="240">
        <f>G145*(1+L145/100)</f>
        <v>0</v>
      </c>
      <c r="N145" s="240">
        <v>2.9700000000000001E-2</v>
      </c>
      <c r="O145" s="240">
        <f>ROUND(E145*N145,2)</f>
        <v>0.95</v>
      </c>
      <c r="P145" s="240">
        <v>0</v>
      </c>
      <c r="Q145" s="240">
        <f>ROUND(E145*P145,2)</f>
        <v>0</v>
      </c>
      <c r="R145" s="240" t="s">
        <v>221</v>
      </c>
      <c r="S145" s="240" t="s">
        <v>132</v>
      </c>
      <c r="T145" s="241" t="s">
        <v>133</v>
      </c>
      <c r="U145" s="222">
        <v>0</v>
      </c>
      <c r="V145" s="222">
        <f>ROUND(E145*U145,2)</f>
        <v>0</v>
      </c>
      <c r="W145" s="222"/>
      <c r="X145" s="222" t="s">
        <v>222</v>
      </c>
      <c r="Y145" s="213"/>
      <c r="Z145" s="213"/>
      <c r="AA145" s="213"/>
      <c r="AB145" s="213"/>
      <c r="AC145" s="213"/>
      <c r="AD145" s="213"/>
      <c r="AE145" s="213"/>
      <c r="AF145" s="213"/>
      <c r="AG145" s="213" t="s">
        <v>223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">
      <c r="A146" s="220"/>
      <c r="B146" s="221"/>
      <c r="C146" s="257" t="s">
        <v>324</v>
      </c>
      <c r="D146" s="223"/>
      <c r="E146" s="224">
        <v>32.011200000000002</v>
      </c>
      <c r="F146" s="222"/>
      <c r="G146" s="222"/>
      <c r="H146" s="222"/>
      <c r="I146" s="222"/>
      <c r="J146" s="222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2"/>
      <c r="W146" s="222"/>
      <c r="X146" s="222"/>
      <c r="Y146" s="213"/>
      <c r="Z146" s="213"/>
      <c r="AA146" s="213"/>
      <c r="AB146" s="213"/>
      <c r="AC146" s="213"/>
      <c r="AD146" s="213"/>
      <c r="AE146" s="213"/>
      <c r="AF146" s="213"/>
      <c r="AG146" s="213" t="s">
        <v>139</v>
      </c>
      <c r="AH146" s="213">
        <v>0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">
      <c r="A147" s="235">
        <v>53</v>
      </c>
      <c r="B147" s="236" t="s">
        <v>325</v>
      </c>
      <c r="C147" s="255" t="s">
        <v>326</v>
      </c>
      <c r="D147" s="237" t="s">
        <v>165</v>
      </c>
      <c r="E147" s="238">
        <v>65.94</v>
      </c>
      <c r="F147" s="239"/>
      <c r="G147" s="240">
        <f>ROUND(E147*F147,2)</f>
        <v>0</v>
      </c>
      <c r="H147" s="239"/>
      <c r="I147" s="240">
        <f>ROUND(E147*H147,2)</f>
        <v>0</v>
      </c>
      <c r="J147" s="239"/>
      <c r="K147" s="240">
        <f>ROUND(E147*J147,2)</f>
        <v>0</v>
      </c>
      <c r="L147" s="240">
        <v>21</v>
      </c>
      <c r="M147" s="240">
        <f>G147*(1+L147/100)</f>
        <v>0</v>
      </c>
      <c r="N147" s="240">
        <v>9.7999999999999997E-3</v>
      </c>
      <c r="O147" s="240">
        <f>ROUND(E147*N147,2)</f>
        <v>0.65</v>
      </c>
      <c r="P147" s="240">
        <v>0</v>
      </c>
      <c r="Q147" s="240">
        <f>ROUND(E147*P147,2)</f>
        <v>0</v>
      </c>
      <c r="R147" s="240" t="s">
        <v>221</v>
      </c>
      <c r="S147" s="240" t="s">
        <v>132</v>
      </c>
      <c r="T147" s="241" t="s">
        <v>133</v>
      </c>
      <c r="U147" s="222">
        <v>0</v>
      </c>
      <c r="V147" s="222">
        <f>ROUND(E147*U147,2)</f>
        <v>0</v>
      </c>
      <c r="W147" s="222"/>
      <c r="X147" s="222" t="s">
        <v>222</v>
      </c>
      <c r="Y147" s="213"/>
      <c r="Z147" s="213"/>
      <c r="AA147" s="213"/>
      <c r="AB147" s="213"/>
      <c r="AC147" s="213"/>
      <c r="AD147" s="213"/>
      <c r="AE147" s="213"/>
      <c r="AF147" s="213"/>
      <c r="AG147" s="213" t="s">
        <v>223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">
      <c r="A148" s="220"/>
      <c r="B148" s="221"/>
      <c r="C148" s="257" t="s">
        <v>327</v>
      </c>
      <c r="D148" s="223"/>
      <c r="E148" s="224">
        <v>65.94</v>
      </c>
      <c r="F148" s="222"/>
      <c r="G148" s="222"/>
      <c r="H148" s="222"/>
      <c r="I148" s="222"/>
      <c r="J148" s="222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2"/>
      <c r="W148" s="222"/>
      <c r="X148" s="222"/>
      <c r="Y148" s="213"/>
      <c r="Z148" s="213"/>
      <c r="AA148" s="213"/>
      <c r="AB148" s="213"/>
      <c r="AC148" s="213"/>
      <c r="AD148" s="213"/>
      <c r="AE148" s="213"/>
      <c r="AF148" s="213"/>
      <c r="AG148" s="213" t="s">
        <v>139</v>
      </c>
      <c r="AH148" s="213">
        <v>0</v>
      </c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">
      <c r="A149" s="235">
        <v>54</v>
      </c>
      <c r="B149" s="236" t="s">
        <v>328</v>
      </c>
      <c r="C149" s="255" t="s">
        <v>329</v>
      </c>
      <c r="D149" s="237" t="s">
        <v>143</v>
      </c>
      <c r="E149" s="238">
        <v>3.8593799999999998</v>
      </c>
      <c r="F149" s="239"/>
      <c r="G149" s="240">
        <f>ROUND(E149*F149,2)</f>
        <v>0</v>
      </c>
      <c r="H149" s="239"/>
      <c r="I149" s="240">
        <f>ROUND(E149*H149,2)</f>
        <v>0</v>
      </c>
      <c r="J149" s="239"/>
      <c r="K149" s="240">
        <f>ROUND(E149*J149,2)</f>
        <v>0</v>
      </c>
      <c r="L149" s="240">
        <v>21</v>
      </c>
      <c r="M149" s="240">
        <f>G149*(1+L149/100)</f>
        <v>0</v>
      </c>
      <c r="N149" s="240">
        <v>0</v>
      </c>
      <c r="O149" s="240">
        <f>ROUND(E149*N149,2)</f>
        <v>0</v>
      </c>
      <c r="P149" s="240">
        <v>0</v>
      </c>
      <c r="Q149" s="240">
        <f>ROUND(E149*P149,2)</f>
        <v>0</v>
      </c>
      <c r="R149" s="240" t="s">
        <v>271</v>
      </c>
      <c r="S149" s="240" t="s">
        <v>132</v>
      </c>
      <c r="T149" s="241" t="s">
        <v>133</v>
      </c>
      <c r="U149" s="222">
        <v>1.75</v>
      </c>
      <c r="V149" s="222">
        <f>ROUND(E149*U149,2)</f>
        <v>6.75</v>
      </c>
      <c r="W149" s="222"/>
      <c r="X149" s="222" t="s">
        <v>261</v>
      </c>
      <c r="Y149" s="213"/>
      <c r="Z149" s="213"/>
      <c r="AA149" s="213"/>
      <c r="AB149" s="213"/>
      <c r="AC149" s="213"/>
      <c r="AD149" s="213"/>
      <c r="AE149" s="213"/>
      <c r="AF149" s="213"/>
      <c r="AG149" s="213" t="s">
        <v>262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">
      <c r="A150" s="220"/>
      <c r="B150" s="221"/>
      <c r="C150" s="256" t="s">
        <v>330</v>
      </c>
      <c r="D150" s="242"/>
      <c r="E150" s="242"/>
      <c r="F150" s="242"/>
      <c r="G150" s="242"/>
      <c r="H150" s="222"/>
      <c r="I150" s="222"/>
      <c r="J150" s="222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2"/>
      <c r="W150" s="222"/>
      <c r="X150" s="222"/>
      <c r="Y150" s="213"/>
      <c r="Z150" s="213"/>
      <c r="AA150" s="213"/>
      <c r="AB150" s="213"/>
      <c r="AC150" s="213"/>
      <c r="AD150" s="213"/>
      <c r="AE150" s="213"/>
      <c r="AF150" s="213"/>
      <c r="AG150" s="213" t="s">
        <v>137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x14ac:dyDescent="0.2">
      <c r="A151" s="229" t="s">
        <v>126</v>
      </c>
      <c r="B151" s="230" t="s">
        <v>82</v>
      </c>
      <c r="C151" s="254" t="s">
        <v>83</v>
      </c>
      <c r="D151" s="231"/>
      <c r="E151" s="232"/>
      <c r="F151" s="233"/>
      <c r="G151" s="233">
        <f>SUMIF(AG152:AG170,"&lt;&gt;NOR",G152:G170)</f>
        <v>0</v>
      </c>
      <c r="H151" s="233"/>
      <c r="I151" s="233">
        <f>SUM(I152:I170)</f>
        <v>0</v>
      </c>
      <c r="J151" s="233"/>
      <c r="K151" s="233">
        <f>SUM(K152:K170)</f>
        <v>0</v>
      </c>
      <c r="L151" s="233"/>
      <c r="M151" s="233">
        <f>SUM(M152:M170)</f>
        <v>0</v>
      </c>
      <c r="N151" s="233"/>
      <c r="O151" s="233">
        <f>SUM(O152:O170)</f>
        <v>0.14000000000000001</v>
      </c>
      <c r="P151" s="233"/>
      <c r="Q151" s="233">
        <f>SUM(Q152:Q170)</f>
        <v>9.0000000000000011E-2</v>
      </c>
      <c r="R151" s="233"/>
      <c r="S151" s="233"/>
      <c r="T151" s="234"/>
      <c r="U151" s="228"/>
      <c r="V151" s="228">
        <f>SUM(V152:V170)</f>
        <v>30.899999999999995</v>
      </c>
      <c r="W151" s="228"/>
      <c r="X151" s="228"/>
      <c r="AG151" t="s">
        <v>127</v>
      </c>
    </row>
    <row r="152" spans="1:60" ht="33.75" outlineLevel="1" x14ac:dyDescent="0.2">
      <c r="A152" s="243">
        <v>55</v>
      </c>
      <c r="B152" s="244" t="s">
        <v>331</v>
      </c>
      <c r="C152" s="258" t="s">
        <v>332</v>
      </c>
      <c r="D152" s="245" t="s">
        <v>154</v>
      </c>
      <c r="E152" s="246">
        <v>19.100000000000001</v>
      </c>
      <c r="F152" s="247"/>
      <c r="G152" s="248">
        <f>ROUND(E152*F152,2)</f>
        <v>0</v>
      </c>
      <c r="H152" s="247"/>
      <c r="I152" s="248">
        <f>ROUND(E152*H152,2)</f>
        <v>0</v>
      </c>
      <c r="J152" s="247"/>
      <c r="K152" s="248">
        <f>ROUND(E152*J152,2)</f>
        <v>0</v>
      </c>
      <c r="L152" s="248">
        <v>21</v>
      </c>
      <c r="M152" s="248">
        <f>G152*(1+L152/100)</f>
        <v>0</v>
      </c>
      <c r="N152" s="248">
        <v>4.0000000000000003E-5</v>
      </c>
      <c r="O152" s="248">
        <f>ROUND(E152*N152,2)</f>
        <v>0</v>
      </c>
      <c r="P152" s="248">
        <v>0</v>
      </c>
      <c r="Q152" s="248">
        <f>ROUND(E152*P152,2)</f>
        <v>0</v>
      </c>
      <c r="R152" s="248" t="s">
        <v>333</v>
      </c>
      <c r="S152" s="248" t="s">
        <v>132</v>
      </c>
      <c r="T152" s="249" t="s">
        <v>132</v>
      </c>
      <c r="U152" s="222">
        <v>0.27024999999999999</v>
      </c>
      <c r="V152" s="222">
        <f>ROUND(E152*U152,2)</f>
        <v>5.16</v>
      </c>
      <c r="W152" s="222"/>
      <c r="X152" s="222" t="s">
        <v>134</v>
      </c>
      <c r="Y152" s="213"/>
      <c r="Z152" s="213"/>
      <c r="AA152" s="213"/>
      <c r="AB152" s="213"/>
      <c r="AC152" s="213"/>
      <c r="AD152" s="213"/>
      <c r="AE152" s="213"/>
      <c r="AF152" s="213"/>
      <c r="AG152" s="213" t="s">
        <v>135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ht="33.75" outlineLevel="1" x14ac:dyDescent="0.2">
      <c r="A153" s="243">
        <v>56</v>
      </c>
      <c r="B153" s="244" t="s">
        <v>334</v>
      </c>
      <c r="C153" s="258" t="s">
        <v>335</v>
      </c>
      <c r="D153" s="245" t="s">
        <v>208</v>
      </c>
      <c r="E153" s="246">
        <v>20</v>
      </c>
      <c r="F153" s="247"/>
      <c r="G153" s="248">
        <f>ROUND(E153*F153,2)</f>
        <v>0</v>
      </c>
      <c r="H153" s="247"/>
      <c r="I153" s="248">
        <f>ROUND(E153*H153,2)</f>
        <v>0</v>
      </c>
      <c r="J153" s="247"/>
      <c r="K153" s="248">
        <f>ROUND(E153*J153,2)</f>
        <v>0</v>
      </c>
      <c r="L153" s="248">
        <v>21</v>
      </c>
      <c r="M153" s="248">
        <f>G153*(1+L153/100)</f>
        <v>0</v>
      </c>
      <c r="N153" s="248">
        <v>5.0000000000000002E-5</v>
      </c>
      <c r="O153" s="248">
        <f>ROUND(E153*N153,2)</f>
        <v>0</v>
      </c>
      <c r="P153" s="248">
        <v>0</v>
      </c>
      <c r="Q153" s="248">
        <f>ROUND(E153*P153,2)</f>
        <v>0</v>
      </c>
      <c r="R153" s="248" t="s">
        <v>333</v>
      </c>
      <c r="S153" s="248" t="s">
        <v>132</v>
      </c>
      <c r="T153" s="249" t="s">
        <v>132</v>
      </c>
      <c r="U153" s="222">
        <v>0.115</v>
      </c>
      <c r="V153" s="222">
        <f>ROUND(E153*U153,2)</f>
        <v>2.2999999999999998</v>
      </c>
      <c r="W153" s="222"/>
      <c r="X153" s="222" t="s">
        <v>134</v>
      </c>
      <c r="Y153" s="213"/>
      <c r="Z153" s="213"/>
      <c r="AA153" s="213"/>
      <c r="AB153" s="213"/>
      <c r="AC153" s="213"/>
      <c r="AD153" s="213"/>
      <c r="AE153" s="213"/>
      <c r="AF153" s="213"/>
      <c r="AG153" s="213" t="s">
        <v>135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ht="22.5" outlineLevel="1" x14ac:dyDescent="0.2">
      <c r="A154" s="243">
        <v>57</v>
      </c>
      <c r="B154" s="244" t="s">
        <v>336</v>
      </c>
      <c r="C154" s="258" t="s">
        <v>337</v>
      </c>
      <c r="D154" s="245" t="s">
        <v>154</v>
      </c>
      <c r="E154" s="246">
        <v>8.6</v>
      </c>
      <c r="F154" s="247"/>
      <c r="G154" s="248">
        <f>ROUND(E154*F154,2)</f>
        <v>0</v>
      </c>
      <c r="H154" s="247"/>
      <c r="I154" s="248">
        <f>ROUND(E154*H154,2)</f>
        <v>0</v>
      </c>
      <c r="J154" s="247"/>
      <c r="K154" s="248">
        <f>ROUND(E154*J154,2)</f>
        <v>0</v>
      </c>
      <c r="L154" s="248">
        <v>21</v>
      </c>
      <c r="M154" s="248">
        <f>G154*(1+L154/100)</f>
        <v>0</v>
      </c>
      <c r="N154" s="248">
        <v>6.0000000000000002E-5</v>
      </c>
      <c r="O154" s="248">
        <f>ROUND(E154*N154,2)</f>
        <v>0</v>
      </c>
      <c r="P154" s="248">
        <v>0</v>
      </c>
      <c r="Q154" s="248">
        <f>ROUND(E154*P154,2)</f>
        <v>0</v>
      </c>
      <c r="R154" s="248" t="s">
        <v>333</v>
      </c>
      <c r="S154" s="248" t="s">
        <v>132</v>
      </c>
      <c r="T154" s="249" t="s">
        <v>132</v>
      </c>
      <c r="U154" s="222">
        <v>0.25645000000000001</v>
      </c>
      <c r="V154" s="222">
        <f>ROUND(E154*U154,2)</f>
        <v>2.21</v>
      </c>
      <c r="W154" s="222"/>
      <c r="X154" s="222" t="s">
        <v>134</v>
      </c>
      <c r="Y154" s="213"/>
      <c r="Z154" s="213"/>
      <c r="AA154" s="213"/>
      <c r="AB154" s="213"/>
      <c r="AC154" s="213"/>
      <c r="AD154" s="213"/>
      <c r="AE154" s="213"/>
      <c r="AF154" s="213"/>
      <c r="AG154" s="213" t="s">
        <v>135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ht="22.5" outlineLevel="1" x14ac:dyDescent="0.2">
      <c r="A155" s="235">
        <v>58</v>
      </c>
      <c r="B155" s="236" t="s">
        <v>338</v>
      </c>
      <c r="C155" s="255" t="s">
        <v>339</v>
      </c>
      <c r="D155" s="237" t="s">
        <v>154</v>
      </c>
      <c r="E155" s="238">
        <v>7.4</v>
      </c>
      <c r="F155" s="239"/>
      <c r="G155" s="240">
        <f>ROUND(E155*F155,2)</f>
        <v>0</v>
      </c>
      <c r="H155" s="239"/>
      <c r="I155" s="240">
        <f>ROUND(E155*H155,2)</f>
        <v>0</v>
      </c>
      <c r="J155" s="239"/>
      <c r="K155" s="240">
        <f>ROUND(E155*J155,2)</f>
        <v>0</v>
      </c>
      <c r="L155" s="240">
        <v>21</v>
      </c>
      <c r="M155" s="240">
        <f>G155*(1+L155/100)</f>
        <v>0</v>
      </c>
      <c r="N155" s="240">
        <v>2.5999999999999999E-3</v>
      </c>
      <c r="O155" s="240">
        <f>ROUND(E155*N155,2)</f>
        <v>0.02</v>
      </c>
      <c r="P155" s="240">
        <v>0</v>
      </c>
      <c r="Q155" s="240">
        <f>ROUND(E155*P155,2)</f>
        <v>0</v>
      </c>
      <c r="R155" s="240" t="s">
        <v>333</v>
      </c>
      <c r="S155" s="240" t="s">
        <v>132</v>
      </c>
      <c r="T155" s="241" t="s">
        <v>132</v>
      </c>
      <c r="U155" s="222">
        <v>0.38585000000000003</v>
      </c>
      <c r="V155" s="222">
        <f>ROUND(E155*U155,2)</f>
        <v>2.86</v>
      </c>
      <c r="W155" s="222"/>
      <c r="X155" s="222" t="s">
        <v>134</v>
      </c>
      <c r="Y155" s="213"/>
      <c r="Z155" s="213"/>
      <c r="AA155" s="213"/>
      <c r="AB155" s="213"/>
      <c r="AC155" s="213"/>
      <c r="AD155" s="213"/>
      <c r="AE155" s="213"/>
      <c r="AF155" s="213"/>
      <c r="AG155" s="213" t="s">
        <v>135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">
      <c r="A156" s="220"/>
      <c r="B156" s="221"/>
      <c r="C156" s="257" t="s">
        <v>340</v>
      </c>
      <c r="D156" s="223"/>
      <c r="E156" s="224">
        <v>7.4</v>
      </c>
      <c r="F156" s="222"/>
      <c r="G156" s="222"/>
      <c r="H156" s="222"/>
      <c r="I156" s="222"/>
      <c r="J156" s="222"/>
      <c r="K156" s="222"/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2"/>
      <c r="W156" s="222"/>
      <c r="X156" s="222"/>
      <c r="Y156" s="213"/>
      <c r="Z156" s="213"/>
      <c r="AA156" s="213"/>
      <c r="AB156" s="213"/>
      <c r="AC156" s="213"/>
      <c r="AD156" s="213"/>
      <c r="AE156" s="213"/>
      <c r="AF156" s="213"/>
      <c r="AG156" s="213" t="s">
        <v>139</v>
      </c>
      <c r="AH156" s="213">
        <v>0</v>
      </c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ht="22.5" outlineLevel="1" x14ac:dyDescent="0.2">
      <c r="A157" s="235">
        <v>59</v>
      </c>
      <c r="B157" s="236" t="s">
        <v>341</v>
      </c>
      <c r="C157" s="255" t="s">
        <v>342</v>
      </c>
      <c r="D157" s="237" t="s">
        <v>154</v>
      </c>
      <c r="E157" s="238">
        <v>2.1</v>
      </c>
      <c r="F157" s="239"/>
      <c r="G157" s="240">
        <f>ROUND(E157*F157,2)</f>
        <v>0</v>
      </c>
      <c r="H157" s="239"/>
      <c r="I157" s="240">
        <f>ROUND(E157*H157,2)</f>
        <v>0</v>
      </c>
      <c r="J157" s="239"/>
      <c r="K157" s="240">
        <f>ROUND(E157*J157,2)</f>
        <v>0</v>
      </c>
      <c r="L157" s="240">
        <v>21</v>
      </c>
      <c r="M157" s="240">
        <f>G157*(1+L157/100)</f>
        <v>0</v>
      </c>
      <c r="N157" s="240">
        <v>2.97E-3</v>
      </c>
      <c r="O157" s="240">
        <f>ROUND(E157*N157,2)</f>
        <v>0.01</v>
      </c>
      <c r="P157" s="240">
        <v>0</v>
      </c>
      <c r="Q157" s="240">
        <f>ROUND(E157*P157,2)</f>
        <v>0</v>
      </c>
      <c r="R157" s="240" t="s">
        <v>333</v>
      </c>
      <c r="S157" s="240" t="s">
        <v>132</v>
      </c>
      <c r="T157" s="241" t="s">
        <v>133</v>
      </c>
      <c r="U157" s="222">
        <v>0.29399999999999998</v>
      </c>
      <c r="V157" s="222">
        <f>ROUND(E157*U157,2)</f>
        <v>0.62</v>
      </c>
      <c r="W157" s="222"/>
      <c r="X157" s="222" t="s">
        <v>134</v>
      </c>
      <c r="Y157" s="213"/>
      <c r="Z157" s="213"/>
      <c r="AA157" s="213"/>
      <c r="AB157" s="213"/>
      <c r="AC157" s="213"/>
      <c r="AD157" s="213"/>
      <c r="AE157" s="213"/>
      <c r="AF157" s="213"/>
      <c r="AG157" s="213" t="s">
        <v>267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">
      <c r="A158" s="220"/>
      <c r="B158" s="221"/>
      <c r="C158" s="257" t="s">
        <v>343</v>
      </c>
      <c r="D158" s="223"/>
      <c r="E158" s="224">
        <v>2.1</v>
      </c>
      <c r="F158" s="222"/>
      <c r="G158" s="222"/>
      <c r="H158" s="222"/>
      <c r="I158" s="222"/>
      <c r="J158" s="222"/>
      <c r="K158" s="222"/>
      <c r="L158" s="222"/>
      <c r="M158" s="222"/>
      <c r="N158" s="222"/>
      <c r="O158" s="222"/>
      <c r="P158" s="222"/>
      <c r="Q158" s="222"/>
      <c r="R158" s="222"/>
      <c r="S158" s="222"/>
      <c r="T158" s="222"/>
      <c r="U158" s="222"/>
      <c r="V158" s="222"/>
      <c r="W158" s="222"/>
      <c r="X158" s="222"/>
      <c r="Y158" s="213"/>
      <c r="Z158" s="213"/>
      <c r="AA158" s="213"/>
      <c r="AB158" s="213"/>
      <c r="AC158" s="213"/>
      <c r="AD158" s="213"/>
      <c r="AE158" s="213"/>
      <c r="AF158" s="213"/>
      <c r="AG158" s="213" t="s">
        <v>139</v>
      </c>
      <c r="AH158" s="213">
        <v>0</v>
      </c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ht="22.5" outlineLevel="1" x14ac:dyDescent="0.2">
      <c r="A159" s="235">
        <v>60</v>
      </c>
      <c r="B159" s="236" t="s">
        <v>344</v>
      </c>
      <c r="C159" s="255" t="s">
        <v>345</v>
      </c>
      <c r="D159" s="237" t="s">
        <v>154</v>
      </c>
      <c r="E159" s="238">
        <v>3.9</v>
      </c>
      <c r="F159" s="239"/>
      <c r="G159" s="240">
        <f>ROUND(E159*F159,2)</f>
        <v>0</v>
      </c>
      <c r="H159" s="239"/>
      <c r="I159" s="240">
        <f>ROUND(E159*H159,2)</f>
        <v>0</v>
      </c>
      <c r="J159" s="239"/>
      <c r="K159" s="240">
        <f>ROUND(E159*J159,2)</f>
        <v>0</v>
      </c>
      <c r="L159" s="240">
        <v>21</v>
      </c>
      <c r="M159" s="240">
        <f>G159*(1+L159/100)</f>
        <v>0</v>
      </c>
      <c r="N159" s="240">
        <v>1.4300000000000001E-3</v>
      </c>
      <c r="O159" s="240">
        <f>ROUND(E159*N159,2)</f>
        <v>0.01</v>
      </c>
      <c r="P159" s="240">
        <v>0</v>
      </c>
      <c r="Q159" s="240">
        <f>ROUND(E159*P159,2)</f>
        <v>0</v>
      </c>
      <c r="R159" s="240" t="s">
        <v>333</v>
      </c>
      <c r="S159" s="240" t="s">
        <v>132</v>
      </c>
      <c r="T159" s="241" t="s">
        <v>133</v>
      </c>
      <c r="U159" s="222">
        <v>0.26400000000000001</v>
      </c>
      <c r="V159" s="222">
        <f>ROUND(E159*U159,2)</f>
        <v>1.03</v>
      </c>
      <c r="W159" s="222"/>
      <c r="X159" s="222" t="s">
        <v>134</v>
      </c>
      <c r="Y159" s="213"/>
      <c r="Z159" s="213"/>
      <c r="AA159" s="213"/>
      <c r="AB159" s="213"/>
      <c r="AC159" s="213"/>
      <c r="AD159" s="213"/>
      <c r="AE159" s="213"/>
      <c r="AF159" s="213"/>
      <c r="AG159" s="213" t="s">
        <v>267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">
      <c r="A160" s="220"/>
      <c r="B160" s="221"/>
      <c r="C160" s="256" t="s">
        <v>346</v>
      </c>
      <c r="D160" s="242"/>
      <c r="E160" s="242"/>
      <c r="F160" s="242"/>
      <c r="G160" s="242"/>
      <c r="H160" s="222"/>
      <c r="I160" s="222"/>
      <c r="J160" s="222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2"/>
      <c r="W160" s="222"/>
      <c r="X160" s="222"/>
      <c r="Y160" s="213"/>
      <c r="Z160" s="213"/>
      <c r="AA160" s="213"/>
      <c r="AB160" s="213"/>
      <c r="AC160" s="213"/>
      <c r="AD160" s="213"/>
      <c r="AE160" s="213"/>
      <c r="AF160" s="213"/>
      <c r="AG160" s="213" t="s">
        <v>137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">
      <c r="A161" s="220"/>
      <c r="B161" s="221"/>
      <c r="C161" s="257" t="s">
        <v>347</v>
      </c>
      <c r="D161" s="223"/>
      <c r="E161" s="224">
        <v>3.9</v>
      </c>
      <c r="F161" s="222"/>
      <c r="G161" s="222"/>
      <c r="H161" s="222"/>
      <c r="I161" s="222"/>
      <c r="J161" s="222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2"/>
      <c r="W161" s="222"/>
      <c r="X161" s="222"/>
      <c r="Y161" s="213"/>
      <c r="Z161" s="213"/>
      <c r="AA161" s="213"/>
      <c r="AB161" s="213"/>
      <c r="AC161" s="213"/>
      <c r="AD161" s="213"/>
      <c r="AE161" s="213"/>
      <c r="AF161" s="213"/>
      <c r="AG161" s="213" t="s">
        <v>139</v>
      </c>
      <c r="AH161" s="213">
        <v>0</v>
      </c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ht="33.75" outlineLevel="1" x14ac:dyDescent="0.2">
      <c r="A162" s="243">
        <v>61</v>
      </c>
      <c r="B162" s="244" t="s">
        <v>348</v>
      </c>
      <c r="C162" s="258" t="s">
        <v>349</v>
      </c>
      <c r="D162" s="245" t="s">
        <v>208</v>
      </c>
      <c r="E162" s="246">
        <v>1</v>
      </c>
      <c r="F162" s="247"/>
      <c r="G162" s="248">
        <f>ROUND(E162*F162,2)</f>
        <v>0</v>
      </c>
      <c r="H162" s="247"/>
      <c r="I162" s="248">
        <f>ROUND(E162*H162,2)</f>
        <v>0</v>
      </c>
      <c r="J162" s="247"/>
      <c r="K162" s="248">
        <f>ROUND(E162*J162,2)</f>
        <v>0</v>
      </c>
      <c r="L162" s="248">
        <v>21</v>
      </c>
      <c r="M162" s="248">
        <f>G162*(1+L162/100)</f>
        <v>0</v>
      </c>
      <c r="N162" s="248">
        <v>3.5E-4</v>
      </c>
      <c r="O162" s="248">
        <f>ROUND(E162*N162,2)</f>
        <v>0</v>
      </c>
      <c r="P162" s="248">
        <v>0</v>
      </c>
      <c r="Q162" s="248">
        <f>ROUND(E162*P162,2)</f>
        <v>0</v>
      </c>
      <c r="R162" s="248" t="s">
        <v>333</v>
      </c>
      <c r="S162" s="248" t="s">
        <v>132</v>
      </c>
      <c r="T162" s="249" t="s">
        <v>133</v>
      </c>
      <c r="U162" s="222">
        <v>0.41</v>
      </c>
      <c r="V162" s="222">
        <f>ROUND(E162*U162,2)</f>
        <v>0.41</v>
      </c>
      <c r="W162" s="222"/>
      <c r="X162" s="222" t="s">
        <v>134</v>
      </c>
      <c r="Y162" s="213"/>
      <c r="Z162" s="213"/>
      <c r="AA162" s="213"/>
      <c r="AB162" s="213"/>
      <c r="AC162" s="213"/>
      <c r="AD162" s="213"/>
      <c r="AE162" s="213"/>
      <c r="AF162" s="213"/>
      <c r="AG162" s="213" t="s">
        <v>267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">
      <c r="A163" s="235">
        <v>62</v>
      </c>
      <c r="B163" s="236" t="s">
        <v>350</v>
      </c>
      <c r="C163" s="255" t="s">
        <v>351</v>
      </c>
      <c r="D163" s="237" t="s">
        <v>154</v>
      </c>
      <c r="E163" s="238">
        <v>57.6</v>
      </c>
      <c r="F163" s="239"/>
      <c r="G163" s="240">
        <f>ROUND(E163*F163,2)</f>
        <v>0</v>
      </c>
      <c r="H163" s="239"/>
      <c r="I163" s="240">
        <f>ROUND(E163*H163,2)</f>
        <v>0</v>
      </c>
      <c r="J163" s="239"/>
      <c r="K163" s="240">
        <f>ROUND(E163*J163,2)</f>
        <v>0</v>
      </c>
      <c r="L163" s="240">
        <v>21</v>
      </c>
      <c r="M163" s="240">
        <f>G163*(1+L163/100)</f>
        <v>0</v>
      </c>
      <c r="N163" s="240">
        <v>1.5299999999999999E-3</v>
      </c>
      <c r="O163" s="240">
        <f>ROUND(E163*N163,2)</f>
        <v>0.09</v>
      </c>
      <c r="P163" s="240">
        <v>0</v>
      </c>
      <c r="Q163" s="240">
        <f>ROUND(E163*P163,2)</f>
        <v>0</v>
      </c>
      <c r="R163" s="240" t="s">
        <v>333</v>
      </c>
      <c r="S163" s="240" t="s">
        <v>132</v>
      </c>
      <c r="T163" s="241" t="s">
        <v>133</v>
      </c>
      <c r="U163" s="222">
        <v>0.24</v>
      </c>
      <c r="V163" s="222">
        <f>ROUND(E163*U163,2)</f>
        <v>13.82</v>
      </c>
      <c r="W163" s="222"/>
      <c r="X163" s="222" t="s">
        <v>134</v>
      </c>
      <c r="Y163" s="213"/>
      <c r="Z163" s="213"/>
      <c r="AA163" s="213"/>
      <c r="AB163" s="213"/>
      <c r="AC163" s="213"/>
      <c r="AD163" s="213"/>
      <c r="AE163" s="213"/>
      <c r="AF163" s="213"/>
      <c r="AG163" s="213" t="s">
        <v>267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">
      <c r="A164" s="220"/>
      <c r="B164" s="221"/>
      <c r="C164" s="257" t="s">
        <v>352</v>
      </c>
      <c r="D164" s="223"/>
      <c r="E164" s="224">
        <v>35.5</v>
      </c>
      <c r="F164" s="222"/>
      <c r="G164" s="222"/>
      <c r="H164" s="222"/>
      <c r="I164" s="222"/>
      <c r="J164" s="222"/>
      <c r="K164" s="222"/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2"/>
      <c r="W164" s="222"/>
      <c r="X164" s="222"/>
      <c r="Y164" s="213"/>
      <c r="Z164" s="213"/>
      <c r="AA164" s="213"/>
      <c r="AB164" s="213"/>
      <c r="AC164" s="213"/>
      <c r="AD164" s="213"/>
      <c r="AE164" s="213"/>
      <c r="AF164" s="213"/>
      <c r="AG164" s="213" t="s">
        <v>139</v>
      </c>
      <c r="AH164" s="213">
        <v>0</v>
      </c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">
      <c r="A165" s="220"/>
      <c r="B165" s="221"/>
      <c r="C165" s="257" t="s">
        <v>353</v>
      </c>
      <c r="D165" s="223"/>
      <c r="E165" s="224">
        <v>22.1</v>
      </c>
      <c r="F165" s="222"/>
      <c r="G165" s="222"/>
      <c r="H165" s="222"/>
      <c r="I165" s="222"/>
      <c r="J165" s="222"/>
      <c r="K165" s="222"/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2"/>
      <c r="W165" s="222"/>
      <c r="X165" s="222"/>
      <c r="Y165" s="213"/>
      <c r="Z165" s="213"/>
      <c r="AA165" s="213"/>
      <c r="AB165" s="213"/>
      <c r="AC165" s="213"/>
      <c r="AD165" s="213"/>
      <c r="AE165" s="213"/>
      <c r="AF165" s="213"/>
      <c r="AG165" s="213" t="s">
        <v>139</v>
      </c>
      <c r="AH165" s="213">
        <v>0</v>
      </c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ht="22.5" outlineLevel="1" x14ac:dyDescent="0.2">
      <c r="A166" s="243">
        <v>63</v>
      </c>
      <c r="B166" s="244" t="s">
        <v>354</v>
      </c>
      <c r="C166" s="258" t="s">
        <v>355</v>
      </c>
      <c r="D166" s="245" t="s">
        <v>154</v>
      </c>
      <c r="E166" s="246">
        <v>19.100000000000001</v>
      </c>
      <c r="F166" s="247"/>
      <c r="G166" s="248">
        <f>ROUND(E166*F166,2)</f>
        <v>0</v>
      </c>
      <c r="H166" s="247"/>
      <c r="I166" s="248">
        <f>ROUND(E166*H166,2)</f>
        <v>0</v>
      </c>
      <c r="J166" s="247"/>
      <c r="K166" s="248">
        <f>ROUND(E166*J166,2)</f>
        <v>0</v>
      </c>
      <c r="L166" s="248">
        <v>21</v>
      </c>
      <c r="M166" s="248">
        <f>G166*(1+L166/100)</f>
        <v>0</v>
      </c>
      <c r="N166" s="248">
        <v>0</v>
      </c>
      <c r="O166" s="248">
        <f>ROUND(E166*N166,2)</f>
        <v>0</v>
      </c>
      <c r="P166" s="248">
        <v>3.47E-3</v>
      </c>
      <c r="Q166" s="248">
        <f>ROUND(E166*P166,2)</f>
        <v>7.0000000000000007E-2</v>
      </c>
      <c r="R166" s="248" t="s">
        <v>333</v>
      </c>
      <c r="S166" s="248" t="s">
        <v>132</v>
      </c>
      <c r="T166" s="249" t="s">
        <v>132</v>
      </c>
      <c r="U166" s="222">
        <v>7.0000000000000007E-2</v>
      </c>
      <c r="V166" s="222">
        <f>ROUND(E166*U166,2)</f>
        <v>1.34</v>
      </c>
      <c r="W166" s="222"/>
      <c r="X166" s="222" t="s">
        <v>134</v>
      </c>
      <c r="Y166" s="213"/>
      <c r="Z166" s="213"/>
      <c r="AA166" s="213"/>
      <c r="AB166" s="213"/>
      <c r="AC166" s="213"/>
      <c r="AD166" s="213"/>
      <c r="AE166" s="213"/>
      <c r="AF166" s="213"/>
      <c r="AG166" s="213" t="s">
        <v>135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">
      <c r="A167" s="243">
        <v>64</v>
      </c>
      <c r="B167" s="244" t="s">
        <v>356</v>
      </c>
      <c r="C167" s="258" t="s">
        <v>357</v>
      </c>
      <c r="D167" s="245" t="s">
        <v>154</v>
      </c>
      <c r="E167" s="246">
        <v>8.6</v>
      </c>
      <c r="F167" s="247"/>
      <c r="G167" s="248">
        <f>ROUND(E167*F167,2)</f>
        <v>0</v>
      </c>
      <c r="H167" s="247"/>
      <c r="I167" s="248">
        <f>ROUND(E167*H167,2)</f>
        <v>0</v>
      </c>
      <c r="J167" s="247"/>
      <c r="K167" s="248">
        <f>ROUND(E167*J167,2)</f>
        <v>0</v>
      </c>
      <c r="L167" s="248">
        <v>21</v>
      </c>
      <c r="M167" s="248">
        <f>G167*(1+L167/100)</f>
        <v>0</v>
      </c>
      <c r="N167" s="248">
        <v>0</v>
      </c>
      <c r="O167" s="248">
        <f>ROUND(E167*N167,2)</f>
        <v>0</v>
      </c>
      <c r="P167" s="248">
        <v>2.2599999999999999E-3</v>
      </c>
      <c r="Q167" s="248">
        <f>ROUND(E167*P167,2)</f>
        <v>0.02</v>
      </c>
      <c r="R167" s="248" t="s">
        <v>333</v>
      </c>
      <c r="S167" s="248" t="s">
        <v>132</v>
      </c>
      <c r="T167" s="249" t="s">
        <v>132</v>
      </c>
      <c r="U167" s="222">
        <v>5.7500000000000002E-2</v>
      </c>
      <c r="V167" s="222">
        <f>ROUND(E167*U167,2)</f>
        <v>0.49</v>
      </c>
      <c r="W167" s="222"/>
      <c r="X167" s="222" t="s">
        <v>134</v>
      </c>
      <c r="Y167" s="213"/>
      <c r="Z167" s="213"/>
      <c r="AA167" s="213"/>
      <c r="AB167" s="213"/>
      <c r="AC167" s="213"/>
      <c r="AD167" s="213"/>
      <c r="AE167" s="213"/>
      <c r="AF167" s="213"/>
      <c r="AG167" s="213" t="s">
        <v>135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">
      <c r="A168" s="243">
        <v>65</v>
      </c>
      <c r="B168" s="244" t="s">
        <v>358</v>
      </c>
      <c r="C168" s="258" t="s">
        <v>359</v>
      </c>
      <c r="D168" s="245" t="s">
        <v>208</v>
      </c>
      <c r="E168" s="246">
        <v>20</v>
      </c>
      <c r="F168" s="247"/>
      <c r="G168" s="248">
        <f>ROUND(E168*F168,2)</f>
        <v>0</v>
      </c>
      <c r="H168" s="247"/>
      <c r="I168" s="248">
        <f>ROUND(E168*H168,2)</f>
        <v>0</v>
      </c>
      <c r="J168" s="247"/>
      <c r="K168" s="248">
        <f>ROUND(E168*J168,2)</f>
        <v>0</v>
      </c>
      <c r="L168" s="248">
        <v>21</v>
      </c>
      <c r="M168" s="248">
        <f>G168*(1+L168/100)</f>
        <v>0</v>
      </c>
      <c r="N168" s="248">
        <v>5.9999999999999995E-4</v>
      </c>
      <c r="O168" s="248">
        <f>ROUND(E168*N168,2)</f>
        <v>0.01</v>
      </c>
      <c r="P168" s="248">
        <v>0</v>
      </c>
      <c r="Q168" s="248">
        <f>ROUND(E168*P168,2)</f>
        <v>0</v>
      </c>
      <c r="R168" s="248" t="s">
        <v>221</v>
      </c>
      <c r="S168" s="248" t="s">
        <v>132</v>
      </c>
      <c r="T168" s="249" t="s">
        <v>132</v>
      </c>
      <c r="U168" s="222">
        <v>0</v>
      </c>
      <c r="V168" s="222">
        <f>ROUND(E168*U168,2)</f>
        <v>0</v>
      </c>
      <c r="W168" s="222"/>
      <c r="X168" s="222" t="s">
        <v>222</v>
      </c>
      <c r="Y168" s="213"/>
      <c r="Z168" s="213"/>
      <c r="AA168" s="213"/>
      <c r="AB168" s="213"/>
      <c r="AC168" s="213"/>
      <c r="AD168" s="213"/>
      <c r="AE168" s="213"/>
      <c r="AF168" s="213"/>
      <c r="AG168" s="213" t="s">
        <v>223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">
      <c r="A169" s="235">
        <v>66</v>
      </c>
      <c r="B169" s="236" t="s">
        <v>360</v>
      </c>
      <c r="C169" s="255" t="s">
        <v>361</v>
      </c>
      <c r="D169" s="237" t="s">
        <v>143</v>
      </c>
      <c r="E169" s="238">
        <v>0.13381000000000001</v>
      </c>
      <c r="F169" s="239"/>
      <c r="G169" s="240">
        <f>ROUND(E169*F169,2)</f>
        <v>0</v>
      </c>
      <c r="H169" s="239"/>
      <c r="I169" s="240">
        <f>ROUND(E169*H169,2)</f>
        <v>0</v>
      </c>
      <c r="J169" s="239"/>
      <c r="K169" s="240">
        <f>ROUND(E169*J169,2)</f>
        <v>0</v>
      </c>
      <c r="L169" s="240">
        <v>21</v>
      </c>
      <c r="M169" s="240">
        <f>G169*(1+L169/100)</f>
        <v>0</v>
      </c>
      <c r="N169" s="240">
        <v>0</v>
      </c>
      <c r="O169" s="240">
        <f>ROUND(E169*N169,2)</f>
        <v>0</v>
      </c>
      <c r="P169" s="240">
        <v>0</v>
      </c>
      <c r="Q169" s="240">
        <f>ROUND(E169*P169,2)</f>
        <v>0</v>
      </c>
      <c r="R169" s="240" t="s">
        <v>333</v>
      </c>
      <c r="S169" s="240" t="s">
        <v>132</v>
      </c>
      <c r="T169" s="241" t="s">
        <v>133</v>
      </c>
      <c r="U169" s="222">
        <v>4.9470000000000001</v>
      </c>
      <c r="V169" s="222">
        <f>ROUND(E169*U169,2)</f>
        <v>0.66</v>
      </c>
      <c r="W169" s="222"/>
      <c r="X169" s="222" t="s">
        <v>261</v>
      </c>
      <c r="Y169" s="213"/>
      <c r="Z169" s="213"/>
      <c r="AA169" s="213"/>
      <c r="AB169" s="213"/>
      <c r="AC169" s="213"/>
      <c r="AD169" s="213"/>
      <c r="AE169" s="213"/>
      <c r="AF169" s="213"/>
      <c r="AG169" s="213" t="s">
        <v>262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">
      <c r="A170" s="220"/>
      <c r="B170" s="221"/>
      <c r="C170" s="256" t="s">
        <v>330</v>
      </c>
      <c r="D170" s="242"/>
      <c r="E170" s="242"/>
      <c r="F170" s="242"/>
      <c r="G170" s="242"/>
      <c r="H170" s="222"/>
      <c r="I170" s="222"/>
      <c r="J170" s="222"/>
      <c r="K170" s="222"/>
      <c r="L170" s="222"/>
      <c r="M170" s="222"/>
      <c r="N170" s="222"/>
      <c r="O170" s="222"/>
      <c r="P170" s="222"/>
      <c r="Q170" s="222"/>
      <c r="R170" s="222"/>
      <c r="S170" s="222"/>
      <c r="T170" s="222"/>
      <c r="U170" s="222"/>
      <c r="V170" s="222"/>
      <c r="W170" s="222"/>
      <c r="X170" s="222"/>
      <c r="Y170" s="213"/>
      <c r="Z170" s="213"/>
      <c r="AA170" s="213"/>
      <c r="AB170" s="213"/>
      <c r="AC170" s="213"/>
      <c r="AD170" s="213"/>
      <c r="AE170" s="213"/>
      <c r="AF170" s="213"/>
      <c r="AG170" s="213" t="s">
        <v>137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x14ac:dyDescent="0.2">
      <c r="A171" s="229" t="s">
        <v>126</v>
      </c>
      <c r="B171" s="230" t="s">
        <v>84</v>
      </c>
      <c r="C171" s="254" t="s">
        <v>85</v>
      </c>
      <c r="D171" s="231"/>
      <c r="E171" s="232"/>
      <c r="F171" s="233"/>
      <c r="G171" s="233">
        <f>SUMIF(AG172:AG192,"&lt;&gt;NOR",G172:G192)</f>
        <v>0</v>
      </c>
      <c r="H171" s="233"/>
      <c r="I171" s="233">
        <f>SUM(I172:I192)</f>
        <v>0</v>
      </c>
      <c r="J171" s="233"/>
      <c r="K171" s="233">
        <f>SUM(K172:K192)</f>
        <v>0</v>
      </c>
      <c r="L171" s="233"/>
      <c r="M171" s="233">
        <f>SUM(M172:M192)</f>
        <v>0</v>
      </c>
      <c r="N171" s="233"/>
      <c r="O171" s="233">
        <f>SUM(O172:O192)</f>
        <v>10.299999999999999</v>
      </c>
      <c r="P171" s="233"/>
      <c r="Q171" s="233">
        <f>SUM(Q172:Q192)</f>
        <v>12.97</v>
      </c>
      <c r="R171" s="233"/>
      <c r="S171" s="233"/>
      <c r="T171" s="234"/>
      <c r="U171" s="228"/>
      <c r="V171" s="228">
        <f>SUM(V172:V192)</f>
        <v>182.04</v>
      </c>
      <c r="W171" s="228"/>
      <c r="X171" s="228"/>
      <c r="AG171" t="s">
        <v>127</v>
      </c>
    </row>
    <row r="172" spans="1:60" outlineLevel="1" x14ac:dyDescent="0.2">
      <c r="A172" s="235">
        <v>67</v>
      </c>
      <c r="B172" s="236" t="s">
        <v>362</v>
      </c>
      <c r="C172" s="255" t="s">
        <v>363</v>
      </c>
      <c r="D172" s="237" t="s">
        <v>165</v>
      </c>
      <c r="E172" s="238">
        <v>193.51</v>
      </c>
      <c r="F172" s="239"/>
      <c r="G172" s="240">
        <f>ROUND(E172*F172,2)</f>
        <v>0</v>
      </c>
      <c r="H172" s="239"/>
      <c r="I172" s="240">
        <f>ROUND(E172*H172,2)</f>
        <v>0</v>
      </c>
      <c r="J172" s="239"/>
      <c r="K172" s="240">
        <f>ROUND(E172*J172,2)</f>
        <v>0</v>
      </c>
      <c r="L172" s="240">
        <v>21</v>
      </c>
      <c r="M172" s="240">
        <f>G172*(1+L172/100)</f>
        <v>0</v>
      </c>
      <c r="N172" s="240">
        <v>0</v>
      </c>
      <c r="O172" s="240">
        <f>ROUND(E172*N172,2)</f>
        <v>0</v>
      </c>
      <c r="P172" s="240">
        <v>6.7000000000000004E-2</v>
      </c>
      <c r="Q172" s="240">
        <f>ROUND(E172*P172,2)</f>
        <v>12.97</v>
      </c>
      <c r="R172" s="240" t="s">
        <v>364</v>
      </c>
      <c r="S172" s="240" t="s">
        <v>132</v>
      </c>
      <c r="T172" s="241" t="s">
        <v>133</v>
      </c>
      <c r="U172" s="222">
        <v>0.21099999999999999</v>
      </c>
      <c r="V172" s="222">
        <f>ROUND(E172*U172,2)</f>
        <v>40.83</v>
      </c>
      <c r="W172" s="222"/>
      <c r="X172" s="222" t="s">
        <v>134</v>
      </c>
      <c r="Y172" s="213"/>
      <c r="Z172" s="213"/>
      <c r="AA172" s="213"/>
      <c r="AB172" s="213"/>
      <c r="AC172" s="213"/>
      <c r="AD172" s="213"/>
      <c r="AE172" s="213"/>
      <c r="AF172" s="213"/>
      <c r="AG172" s="213" t="s">
        <v>267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">
      <c r="A173" s="220"/>
      <c r="B173" s="221"/>
      <c r="C173" s="257" t="s">
        <v>278</v>
      </c>
      <c r="D173" s="223"/>
      <c r="E173" s="224">
        <v>193.51</v>
      </c>
      <c r="F173" s="222"/>
      <c r="G173" s="222"/>
      <c r="H173" s="222"/>
      <c r="I173" s="222"/>
      <c r="J173" s="222"/>
      <c r="K173" s="222"/>
      <c r="L173" s="222"/>
      <c r="M173" s="222"/>
      <c r="N173" s="222"/>
      <c r="O173" s="222"/>
      <c r="P173" s="222"/>
      <c r="Q173" s="222"/>
      <c r="R173" s="222"/>
      <c r="S173" s="222"/>
      <c r="T173" s="222"/>
      <c r="U173" s="222"/>
      <c r="V173" s="222"/>
      <c r="W173" s="222"/>
      <c r="X173" s="222"/>
      <c r="Y173" s="213"/>
      <c r="Z173" s="213"/>
      <c r="AA173" s="213"/>
      <c r="AB173" s="213"/>
      <c r="AC173" s="213"/>
      <c r="AD173" s="213"/>
      <c r="AE173" s="213"/>
      <c r="AF173" s="213"/>
      <c r="AG173" s="213" t="s">
        <v>139</v>
      </c>
      <c r="AH173" s="213">
        <v>0</v>
      </c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ht="22.5" outlineLevel="1" x14ac:dyDescent="0.2">
      <c r="A174" s="235">
        <v>68</v>
      </c>
      <c r="B174" s="236" t="s">
        <v>365</v>
      </c>
      <c r="C174" s="255" t="s">
        <v>366</v>
      </c>
      <c r="D174" s="237" t="s">
        <v>165</v>
      </c>
      <c r="E174" s="238">
        <v>223.15</v>
      </c>
      <c r="F174" s="239"/>
      <c r="G174" s="240">
        <f>ROUND(E174*F174,2)</f>
        <v>0</v>
      </c>
      <c r="H174" s="239"/>
      <c r="I174" s="240">
        <f>ROUND(E174*H174,2)</f>
        <v>0</v>
      </c>
      <c r="J174" s="239"/>
      <c r="K174" s="240">
        <f>ROUND(E174*J174,2)</f>
        <v>0</v>
      </c>
      <c r="L174" s="240">
        <v>21</v>
      </c>
      <c r="M174" s="240">
        <f>G174*(1+L174/100)</f>
        <v>0</v>
      </c>
      <c r="N174" s="240">
        <v>4.3119999999999999E-2</v>
      </c>
      <c r="O174" s="240">
        <f>ROUND(E174*N174,2)</f>
        <v>9.6199999999999992</v>
      </c>
      <c r="P174" s="240">
        <v>0</v>
      </c>
      <c r="Q174" s="240">
        <f>ROUND(E174*P174,2)</f>
        <v>0</v>
      </c>
      <c r="R174" s="240" t="s">
        <v>364</v>
      </c>
      <c r="S174" s="240" t="s">
        <v>132</v>
      </c>
      <c r="T174" s="241" t="s">
        <v>132</v>
      </c>
      <c r="U174" s="222">
        <v>0.373</v>
      </c>
      <c r="V174" s="222">
        <f>ROUND(E174*U174,2)</f>
        <v>83.23</v>
      </c>
      <c r="W174" s="222"/>
      <c r="X174" s="222" t="s">
        <v>134</v>
      </c>
      <c r="Y174" s="213"/>
      <c r="Z174" s="213"/>
      <c r="AA174" s="213"/>
      <c r="AB174" s="213"/>
      <c r="AC174" s="213"/>
      <c r="AD174" s="213"/>
      <c r="AE174" s="213"/>
      <c r="AF174" s="213"/>
      <c r="AG174" s="213" t="s">
        <v>267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">
      <c r="A175" s="220"/>
      <c r="B175" s="221"/>
      <c r="C175" s="260" t="s">
        <v>367</v>
      </c>
      <c r="D175" s="252"/>
      <c r="E175" s="252"/>
      <c r="F175" s="252"/>
      <c r="G175" s="252"/>
      <c r="H175" s="222"/>
      <c r="I175" s="222"/>
      <c r="J175" s="222"/>
      <c r="K175" s="222"/>
      <c r="L175" s="222"/>
      <c r="M175" s="222"/>
      <c r="N175" s="222"/>
      <c r="O175" s="222"/>
      <c r="P175" s="222"/>
      <c r="Q175" s="222"/>
      <c r="R175" s="222"/>
      <c r="S175" s="222"/>
      <c r="T175" s="222"/>
      <c r="U175" s="222"/>
      <c r="V175" s="222"/>
      <c r="W175" s="222"/>
      <c r="X175" s="222"/>
      <c r="Y175" s="213"/>
      <c r="Z175" s="213"/>
      <c r="AA175" s="213"/>
      <c r="AB175" s="213"/>
      <c r="AC175" s="213"/>
      <c r="AD175" s="213"/>
      <c r="AE175" s="213"/>
      <c r="AF175" s="213"/>
      <c r="AG175" s="213" t="s">
        <v>187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">
      <c r="A176" s="220"/>
      <c r="B176" s="221"/>
      <c r="C176" s="257" t="s">
        <v>278</v>
      </c>
      <c r="D176" s="223"/>
      <c r="E176" s="224">
        <v>193.51</v>
      </c>
      <c r="F176" s="222"/>
      <c r="G176" s="222"/>
      <c r="H176" s="222"/>
      <c r="I176" s="222"/>
      <c r="J176" s="222"/>
      <c r="K176" s="222"/>
      <c r="L176" s="222"/>
      <c r="M176" s="222"/>
      <c r="N176" s="222"/>
      <c r="O176" s="222"/>
      <c r="P176" s="222"/>
      <c r="Q176" s="222"/>
      <c r="R176" s="222"/>
      <c r="S176" s="222"/>
      <c r="T176" s="222"/>
      <c r="U176" s="222"/>
      <c r="V176" s="222"/>
      <c r="W176" s="222"/>
      <c r="X176" s="222"/>
      <c r="Y176" s="213"/>
      <c r="Z176" s="213"/>
      <c r="AA176" s="213"/>
      <c r="AB176" s="213"/>
      <c r="AC176" s="213"/>
      <c r="AD176" s="213"/>
      <c r="AE176" s="213"/>
      <c r="AF176" s="213"/>
      <c r="AG176" s="213" t="s">
        <v>139</v>
      </c>
      <c r="AH176" s="213">
        <v>0</v>
      </c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">
      <c r="A177" s="220"/>
      <c r="B177" s="221"/>
      <c r="C177" s="257" t="s">
        <v>304</v>
      </c>
      <c r="D177" s="223"/>
      <c r="E177" s="224">
        <v>29.64</v>
      </c>
      <c r="F177" s="222"/>
      <c r="G177" s="222"/>
      <c r="H177" s="222"/>
      <c r="I177" s="222"/>
      <c r="J177" s="222"/>
      <c r="K177" s="222"/>
      <c r="L177" s="222"/>
      <c r="M177" s="222"/>
      <c r="N177" s="222"/>
      <c r="O177" s="222"/>
      <c r="P177" s="222"/>
      <c r="Q177" s="222"/>
      <c r="R177" s="222"/>
      <c r="S177" s="222"/>
      <c r="T177" s="222"/>
      <c r="U177" s="222"/>
      <c r="V177" s="222"/>
      <c r="W177" s="222"/>
      <c r="X177" s="222"/>
      <c r="Y177" s="213"/>
      <c r="Z177" s="213"/>
      <c r="AA177" s="213"/>
      <c r="AB177" s="213"/>
      <c r="AC177" s="213"/>
      <c r="AD177" s="213"/>
      <c r="AE177" s="213"/>
      <c r="AF177" s="213"/>
      <c r="AG177" s="213" t="s">
        <v>139</v>
      </c>
      <c r="AH177" s="213">
        <v>0</v>
      </c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">
      <c r="A178" s="235">
        <v>69</v>
      </c>
      <c r="B178" s="236" t="s">
        <v>368</v>
      </c>
      <c r="C178" s="255" t="s">
        <v>369</v>
      </c>
      <c r="D178" s="237" t="s">
        <v>154</v>
      </c>
      <c r="E178" s="238">
        <v>26.95</v>
      </c>
      <c r="F178" s="239"/>
      <c r="G178" s="240">
        <f>ROUND(E178*F178,2)</f>
        <v>0</v>
      </c>
      <c r="H178" s="239"/>
      <c r="I178" s="240">
        <f>ROUND(E178*H178,2)</f>
        <v>0</v>
      </c>
      <c r="J178" s="239"/>
      <c r="K178" s="240">
        <f>ROUND(E178*J178,2)</f>
        <v>0</v>
      </c>
      <c r="L178" s="240">
        <v>21</v>
      </c>
      <c r="M178" s="240">
        <f>G178*(1+L178/100)</f>
        <v>0</v>
      </c>
      <c r="N178" s="240">
        <v>3.2000000000000003E-4</v>
      </c>
      <c r="O178" s="240">
        <f>ROUND(E178*N178,2)</f>
        <v>0.01</v>
      </c>
      <c r="P178" s="240">
        <v>0</v>
      </c>
      <c r="Q178" s="240">
        <f>ROUND(E178*P178,2)</f>
        <v>0</v>
      </c>
      <c r="R178" s="240" t="s">
        <v>364</v>
      </c>
      <c r="S178" s="240" t="s">
        <v>132</v>
      </c>
      <c r="T178" s="241" t="s">
        <v>133</v>
      </c>
      <c r="U178" s="222">
        <v>6.7000000000000004E-2</v>
      </c>
      <c r="V178" s="222">
        <f>ROUND(E178*U178,2)</f>
        <v>1.81</v>
      </c>
      <c r="W178" s="222"/>
      <c r="X178" s="222" t="s">
        <v>134</v>
      </c>
      <c r="Y178" s="213"/>
      <c r="Z178" s="213"/>
      <c r="AA178" s="213"/>
      <c r="AB178" s="213"/>
      <c r="AC178" s="213"/>
      <c r="AD178" s="213"/>
      <c r="AE178" s="213"/>
      <c r="AF178" s="213"/>
      <c r="AG178" s="213" t="s">
        <v>135</v>
      </c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1" x14ac:dyDescent="0.2">
      <c r="A179" s="220"/>
      <c r="B179" s="221"/>
      <c r="C179" s="260" t="s">
        <v>370</v>
      </c>
      <c r="D179" s="252"/>
      <c r="E179" s="252"/>
      <c r="F179" s="252"/>
      <c r="G179" s="252"/>
      <c r="H179" s="222"/>
      <c r="I179" s="222"/>
      <c r="J179" s="222"/>
      <c r="K179" s="222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  <c r="V179" s="222"/>
      <c r="W179" s="222"/>
      <c r="X179" s="222"/>
      <c r="Y179" s="213"/>
      <c r="Z179" s="213"/>
      <c r="AA179" s="213"/>
      <c r="AB179" s="213"/>
      <c r="AC179" s="213"/>
      <c r="AD179" s="213"/>
      <c r="AE179" s="213"/>
      <c r="AF179" s="213"/>
      <c r="AG179" s="213" t="s">
        <v>187</v>
      </c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 x14ac:dyDescent="0.2">
      <c r="A180" s="220"/>
      <c r="B180" s="221"/>
      <c r="C180" s="257" t="s">
        <v>371</v>
      </c>
      <c r="D180" s="223"/>
      <c r="E180" s="224">
        <v>26.95</v>
      </c>
      <c r="F180" s="222"/>
      <c r="G180" s="222"/>
      <c r="H180" s="222"/>
      <c r="I180" s="222"/>
      <c r="J180" s="222"/>
      <c r="K180" s="222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  <c r="V180" s="222"/>
      <c r="W180" s="222"/>
      <c r="X180" s="222"/>
      <c r="Y180" s="213"/>
      <c r="Z180" s="213"/>
      <c r="AA180" s="213"/>
      <c r="AB180" s="213"/>
      <c r="AC180" s="213"/>
      <c r="AD180" s="213"/>
      <c r="AE180" s="213"/>
      <c r="AF180" s="213"/>
      <c r="AG180" s="213" t="s">
        <v>139</v>
      </c>
      <c r="AH180" s="213">
        <v>0</v>
      </c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ht="22.5" outlineLevel="1" x14ac:dyDescent="0.2">
      <c r="A181" s="235">
        <v>70</v>
      </c>
      <c r="B181" s="236" t="s">
        <v>372</v>
      </c>
      <c r="C181" s="255" t="s">
        <v>373</v>
      </c>
      <c r="D181" s="237" t="s">
        <v>154</v>
      </c>
      <c r="E181" s="238">
        <v>26.8</v>
      </c>
      <c r="F181" s="239"/>
      <c r="G181" s="240">
        <f>ROUND(E181*F181,2)</f>
        <v>0</v>
      </c>
      <c r="H181" s="239"/>
      <c r="I181" s="240">
        <f>ROUND(E181*H181,2)</f>
        <v>0</v>
      </c>
      <c r="J181" s="239"/>
      <c r="K181" s="240">
        <f>ROUND(E181*J181,2)</f>
        <v>0</v>
      </c>
      <c r="L181" s="240">
        <v>21</v>
      </c>
      <c r="M181" s="240">
        <f>G181*(1+L181/100)</f>
        <v>0</v>
      </c>
      <c r="N181" s="240">
        <v>1.157E-2</v>
      </c>
      <c r="O181" s="240">
        <f>ROUND(E181*N181,2)</f>
        <v>0.31</v>
      </c>
      <c r="P181" s="240">
        <v>0</v>
      </c>
      <c r="Q181" s="240">
        <f>ROUND(E181*P181,2)</f>
        <v>0</v>
      </c>
      <c r="R181" s="240" t="s">
        <v>364</v>
      </c>
      <c r="S181" s="240" t="s">
        <v>132</v>
      </c>
      <c r="T181" s="241" t="s">
        <v>132</v>
      </c>
      <c r="U181" s="222">
        <v>0.2</v>
      </c>
      <c r="V181" s="222">
        <f>ROUND(E181*U181,2)</f>
        <v>5.36</v>
      </c>
      <c r="W181" s="222"/>
      <c r="X181" s="222" t="s">
        <v>134</v>
      </c>
      <c r="Y181" s="213"/>
      <c r="Z181" s="213"/>
      <c r="AA181" s="213"/>
      <c r="AB181" s="213"/>
      <c r="AC181" s="213"/>
      <c r="AD181" s="213"/>
      <c r="AE181" s="213"/>
      <c r="AF181" s="213"/>
      <c r="AG181" s="213" t="s">
        <v>135</v>
      </c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outlineLevel="1" x14ac:dyDescent="0.2">
      <c r="A182" s="220"/>
      <c r="B182" s="221"/>
      <c r="C182" s="260" t="s">
        <v>374</v>
      </c>
      <c r="D182" s="252"/>
      <c r="E182" s="252"/>
      <c r="F182" s="252"/>
      <c r="G182" s="252"/>
      <c r="H182" s="222"/>
      <c r="I182" s="222"/>
      <c r="J182" s="222"/>
      <c r="K182" s="222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  <c r="V182" s="222"/>
      <c r="W182" s="222"/>
      <c r="X182" s="222"/>
      <c r="Y182" s="213"/>
      <c r="Z182" s="213"/>
      <c r="AA182" s="213"/>
      <c r="AB182" s="213"/>
      <c r="AC182" s="213"/>
      <c r="AD182" s="213"/>
      <c r="AE182" s="213"/>
      <c r="AF182" s="213"/>
      <c r="AG182" s="213" t="s">
        <v>187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 x14ac:dyDescent="0.2">
      <c r="A183" s="220"/>
      <c r="B183" s="221"/>
      <c r="C183" s="257" t="s">
        <v>375</v>
      </c>
      <c r="D183" s="223"/>
      <c r="E183" s="224">
        <v>26.8</v>
      </c>
      <c r="F183" s="222"/>
      <c r="G183" s="222"/>
      <c r="H183" s="222"/>
      <c r="I183" s="222"/>
      <c r="J183" s="222"/>
      <c r="K183" s="222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  <c r="V183" s="222"/>
      <c r="W183" s="222"/>
      <c r="X183" s="222"/>
      <c r="Y183" s="213"/>
      <c r="Z183" s="213"/>
      <c r="AA183" s="213"/>
      <c r="AB183" s="213"/>
      <c r="AC183" s="213"/>
      <c r="AD183" s="213"/>
      <c r="AE183" s="213"/>
      <c r="AF183" s="213"/>
      <c r="AG183" s="213" t="s">
        <v>139</v>
      </c>
      <c r="AH183" s="213">
        <v>0</v>
      </c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1" x14ac:dyDescent="0.2">
      <c r="A184" s="235">
        <v>71</v>
      </c>
      <c r="B184" s="236" t="s">
        <v>376</v>
      </c>
      <c r="C184" s="255" t="s">
        <v>377</v>
      </c>
      <c r="D184" s="237" t="s">
        <v>154</v>
      </c>
      <c r="E184" s="238">
        <v>26.95</v>
      </c>
      <c r="F184" s="239"/>
      <c r="G184" s="240">
        <f>ROUND(E184*F184,2)</f>
        <v>0</v>
      </c>
      <c r="H184" s="239"/>
      <c r="I184" s="240">
        <f>ROUND(E184*H184,2)</f>
        <v>0</v>
      </c>
      <c r="J184" s="239"/>
      <c r="K184" s="240">
        <f>ROUND(E184*J184,2)</f>
        <v>0</v>
      </c>
      <c r="L184" s="240">
        <v>21</v>
      </c>
      <c r="M184" s="240">
        <f>G184*(1+L184/100)</f>
        <v>0</v>
      </c>
      <c r="N184" s="240">
        <v>5.1000000000000004E-4</v>
      </c>
      <c r="O184" s="240">
        <f>ROUND(E184*N184,2)</f>
        <v>0.01</v>
      </c>
      <c r="P184" s="240">
        <v>0</v>
      </c>
      <c r="Q184" s="240">
        <f>ROUND(E184*P184,2)</f>
        <v>0</v>
      </c>
      <c r="R184" s="240" t="s">
        <v>364</v>
      </c>
      <c r="S184" s="240" t="s">
        <v>132</v>
      </c>
      <c r="T184" s="241" t="s">
        <v>133</v>
      </c>
      <c r="U184" s="222">
        <v>6.7000000000000004E-2</v>
      </c>
      <c r="V184" s="222">
        <f>ROUND(E184*U184,2)</f>
        <v>1.81</v>
      </c>
      <c r="W184" s="222"/>
      <c r="X184" s="222" t="s">
        <v>134</v>
      </c>
      <c r="Y184" s="213"/>
      <c r="Z184" s="213"/>
      <c r="AA184" s="213"/>
      <c r="AB184" s="213"/>
      <c r="AC184" s="213"/>
      <c r="AD184" s="213"/>
      <c r="AE184" s="213"/>
      <c r="AF184" s="213"/>
      <c r="AG184" s="213" t="s">
        <v>135</v>
      </c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1" x14ac:dyDescent="0.2">
      <c r="A185" s="220"/>
      <c r="B185" s="221"/>
      <c r="C185" s="260" t="s">
        <v>378</v>
      </c>
      <c r="D185" s="252"/>
      <c r="E185" s="252"/>
      <c r="F185" s="252"/>
      <c r="G185" s="252"/>
      <c r="H185" s="222"/>
      <c r="I185" s="222"/>
      <c r="J185" s="222"/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  <c r="V185" s="222"/>
      <c r="W185" s="222"/>
      <c r="X185" s="222"/>
      <c r="Y185" s="213"/>
      <c r="Z185" s="213"/>
      <c r="AA185" s="213"/>
      <c r="AB185" s="213"/>
      <c r="AC185" s="213"/>
      <c r="AD185" s="213"/>
      <c r="AE185" s="213"/>
      <c r="AF185" s="213"/>
      <c r="AG185" s="213" t="s">
        <v>187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2">
      <c r="A186" s="235">
        <v>72</v>
      </c>
      <c r="B186" s="236" t="s">
        <v>379</v>
      </c>
      <c r="C186" s="255" t="s">
        <v>380</v>
      </c>
      <c r="D186" s="237" t="s">
        <v>154</v>
      </c>
      <c r="E186" s="238">
        <v>26.95</v>
      </c>
      <c r="F186" s="239"/>
      <c r="G186" s="240">
        <f>ROUND(E186*F186,2)</f>
        <v>0</v>
      </c>
      <c r="H186" s="239"/>
      <c r="I186" s="240">
        <f>ROUND(E186*H186,2)</f>
        <v>0</v>
      </c>
      <c r="J186" s="239"/>
      <c r="K186" s="240">
        <f>ROUND(E186*J186,2)</f>
        <v>0</v>
      </c>
      <c r="L186" s="240">
        <v>21</v>
      </c>
      <c r="M186" s="240">
        <f>G186*(1+L186/100)</f>
        <v>0</v>
      </c>
      <c r="N186" s="240">
        <v>2.4000000000000001E-4</v>
      </c>
      <c r="O186" s="240">
        <f>ROUND(E186*N186,2)</f>
        <v>0.01</v>
      </c>
      <c r="P186" s="240">
        <v>0</v>
      </c>
      <c r="Q186" s="240">
        <f>ROUND(E186*P186,2)</f>
        <v>0</v>
      </c>
      <c r="R186" s="240" t="s">
        <v>364</v>
      </c>
      <c r="S186" s="240" t="s">
        <v>132</v>
      </c>
      <c r="T186" s="241" t="s">
        <v>133</v>
      </c>
      <c r="U186" s="222">
        <v>0.1</v>
      </c>
      <c r="V186" s="222">
        <f>ROUND(E186*U186,2)</f>
        <v>2.7</v>
      </c>
      <c r="W186" s="222"/>
      <c r="X186" s="222" t="s">
        <v>134</v>
      </c>
      <c r="Y186" s="213"/>
      <c r="Z186" s="213"/>
      <c r="AA186" s="213"/>
      <c r="AB186" s="213"/>
      <c r="AC186" s="213"/>
      <c r="AD186" s="213"/>
      <c r="AE186" s="213"/>
      <c r="AF186" s="213"/>
      <c r="AG186" s="213" t="s">
        <v>135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1" x14ac:dyDescent="0.2">
      <c r="A187" s="220"/>
      <c r="B187" s="221"/>
      <c r="C187" s="260" t="s">
        <v>381</v>
      </c>
      <c r="D187" s="252"/>
      <c r="E187" s="252"/>
      <c r="F187" s="252"/>
      <c r="G187" s="252"/>
      <c r="H187" s="222"/>
      <c r="I187" s="222"/>
      <c r="J187" s="222"/>
      <c r="K187" s="222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  <c r="V187" s="222"/>
      <c r="W187" s="222"/>
      <c r="X187" s="222"/>
      <c r="Y187" s="213"/>
      <c r="Z187" s="213"/>
      <c r="AA187" s="213"/>
      <c r="AB187" s="213"/>
      <c r="AC187" s="213"/>
      <c r="AD187" s="213"/>
      <c r="AE187" s="213"/>
      <c r="AF187" s="213"/>
      <c r="AG187" s="213" t="s">
        <v>187</v>
      </c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1" x14ac:dyDescent="0.2">
      <c r="A188" s="235">
        <v>73</v>
      </c>
      <c r="B188" s="236" t="s">
        <v>382</v>
      </c>
      <c r="C188" s="255" t="s">
        <v>383</v>
      </c>
      <c r="D188" s="237" t="s">
        <v>165</v>
      </c>
      <c r="E188" s="238">
        <v>223.15</v>
      </c>
      <c r="F188" s="239"/>
      <c r="G188" s="240">
        <f>ROUND(E188*F188,2)</f>
        <v>0</v>
      </c>
      <c r="H188" s="239"/>
      <c r="I188" s="240">
        <f>ROUND(E188*H188,2)</f>
        <v>0</v>
      </c>
      <c r="J188" s="239"/>
      <c r="K188" s="240">
        <f>ROUND(E188*J188,2)</f>
        <v>0</v>
      </c>
      <c r="L188" s="240">
        <v>21</v>
      </c>
      <c r="M188" s="240">
        <f>G188*(1+L188/100)</f>
        <v>0</v>
      </c>
      <c r="N188" s="240">
        <v>1.5100000000000001E-3</v>
      </c>
      <c r="O188" s="240">
        <f>ROUND(E188*N188,2)</f>
        <v>0.34</v>
      </c>
      <c r="P188" s="240">
        <v>0</v>
      </c>
      <c r="Q188" s="240">
        <f>ROUND(E188*P188,2)</f>
        <v>0</v>
      </c>
      <c r="R188" s="240" t="s">
        <v>364</v>
      </c>
      <c r="S188" s="240" t="s">
        <v>132</v>
      </c>
      <c r="T188" s="241" t="s">
        <v>133</v>
      </c>
      <c r="U188" s="222">
        <v>0.1</v>
      </c>
      <c r="V188" s="222">
        <f>ROUND(E188*U188,2)</f>
        <v>22.32</v>
      </c>
      <c r="W188" s="222"/>
      <c r="X188" s="222" t="s">
        <v>134</v>
      </c>
      <c r="Y188" s="213"/>
      <c r="Z188" s="213"/>
      <c r="AA188" s="213"/>
      <c r="AB188" s="213"/>
      <c r="AC188" s="213"/>
      <c r="AD188" s="213"/>
      <c r="AE188" s="213"/>
      <c r="AF188" s="213"/>
      <c r="AG188" s="213" t="s">
        <v>267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1" x14ac:dyDescent="0.2">
      <c r="A189" s="220"/>
      <c r="B189" s="221"/>
      <c r="C189" s="257" t="s">
        <v>278</v>
      </c>
      <c r="D189" s="223"/>
      <c r="E189" s="224">
        <v>193.51</v>
      </c>
      <c r="F189" s="222"/>
      <c r="G189" s="222"/>
      <c r="H189" s="222"/>
      <c r="I189" s="222"/>
      <c r="J189" s="222"/>
      <c r="K189" s="222"/>
      <c r="L189" s="222"/>
      <c r="M189" s="222"/>
      <c r="N189" s="222"/>
      <c r="O189" s="222"/>
      <c r="P189" s="222"/>
      <c r="Q189" s="222"/>
      <c r="R189" s="222"/>
      <c r="S189" s="222"/>
      <c r="T189" s="222"/>
      <c r="U189" s="222"/>
      <c r="V189" s="222"/>
      <c r="W189" s="222"/>
      <c r="X189" s="222"/>
      <c r="Y189" s="213"/>
      <c r="Z189" s="213"/>
      <c r="AA189" s="213"/>
      <c r="AB189" s="213"/>
      <c r="AC189" s="213"/>
      <c r="AD189" s="213"/>
      <c r="AE189" s="213"/>
      <c r="AF189" s="213"/>
      <c r="AG189" s="213" t="s">
        <v>139</v>
      </c>
      <c r="AH189" s="213">
        <v>0</v>
      </c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2">
      <c r="A190" s="220"/>
      <c r="B190" s="221"/>
      <c r="C190" s="257" t="s">
        <v>304</v>
      </c>
      <c r="D190" s="223"/>
      <c r="E190" s="224">
        <v>29.64</v>
      </c>
      <c r="F190" s="222"/>
      <c r="G190" s="222"/>
      <c r="H190" s="222"/>
      <c r="I190" s="222"/>
      <c r="J190" s="222"/>
      <c r="K190" s="222"/>
      <c r="L190" s="222"/>
      <c r="M190" s="222"/>
      <c r="N190" s="222"/>
      <c r="O190" s="222"/>
      <c r="P190" s="222"/>
      <c r="Q190" s="222"/>
      <c r="R190" s="222"/>
      <c r="S190" s="222"/>
      <c r="T190" s="222"/>
      <c r="U190" s="222"/>
      <c r="V190" s="222"/>
      <c r="W190" s="222"/>
      <c r="X190" s="222"/>
      <c r="Y190" s="213"/>
      <c r="Z190" s="213"/>
      <c r="AA190" s="213"/>
      <c r="AB190" s="213"/>
      <c r="AC190" s="213"/>
      <c r="AD190" s="213"/>
      <c r="AE190" s="213"/>
      <c r="AF190" s="213"/>
      <c r="AG190" s="213" t="s">
        <v>139</v>
      </c>
      <c r="AH190" s="213">
        <v>0</v>
      </c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1" x14ac:dyDescent="0.2">
      <c r="A191" s="235">
        <v>74</v>
      </c>
      <c r="B191" s="236" t="s">
        <v>384</v>
      </c>
      <c r="C191" s="255" t="s">
        <v>385</v>
      </c>
      <c r="D191" s="237" t="s">
        <v>143</v>
      </c>
      <c r="E191" s="238">
        <v>10.2981</v>
      </c>
      <c r="F191" s="239"/>
      <c r="G191" s="240">
        <f>ROUND(E191*F191,2)</f>
        <v>0</v>
      </c>
      <c r="H191" s="239"/>
      <c r="I191" s="240">
        <f>ROUND(E191*H191,2)</f>
        <v>0</v>
      </c>
      <c r="J191" s="239"/>
      <c r="K191" s="240">
        <f>ROUND(E191*J191,2)</f>
        <v>0</v>
      </c>
      <c r="L191" s="240">
        <v>21</v>
      </c>
      <c r="M191" s="240">
        <f>G191*(1+L191/100)</f>
        <v>0</v>
      </c>
      <c r="N191" s="240">
        <v>0</v>
      </c>
      <c r="O191" s="240">
        <f>ROUND(E191*N191,2)</f>
        <v>0</v>
      </c>
      <c r="P191" s="240">
        <v>0</v>
      </c>
      <c r="Q191" s="240">
        <f>ROUND(E191*P191,2)</f>
        <v>0</v>
      </c>
      <c r="R191" s="240" t="s">
        <v>364</v>
      </c>
      <c r="S191" s="240" t="s">
        <v>132</v>
      </c>
      <c r="T191" s="241" t="s">
        <v>133</v>
      </c>
      <c r="U191" s="222">
        <v>2.3290000000000002</v>
      </c>
      <c r="V191" s="222">
        <f>ROUND(E191*U191,2)</f>
        <v>23.98</v>
      </c>
      <c r="W191" s="222"/>
      <c r="X191" s="222" t="s">
        <v>261</v>
      </c>
      <c r="Y191" s="213"/>
      <c r="Z191" s="213"/>
      <c r="AA191" s="213"/>
      <c r="AB191" s="213"/>
      <c r="AC191" s="213"/>
      <c r="AD191" s="213"/>
      <c r="AE191" s="213"/>
      <c r="AF191" s="213"/>
      <c r="AG191" s="213" t="s">
        <v>262</v>
      </c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1" x14ac:dyDescent="0.2">
      <c r="A192" s="220"/>
      <c r="B192" s="221"/>
      <c r="C192" s="256" t="s">
        <v>330</v>
      </c>
      <c r="D192" s="242"/>
      <c r="E192" s="242"/>
      <c r="F192" s="242"/>
      <c r="G192" s="242"/>
      <c r="H192" s="222"/>
      <c r="I192" s="222"/>
      <c r="J192" s="222"/>
      <c r="K192" s="222"/>
      <c r="L192" s="222"/>
      <c r="M192" s="222"/>
      <c r="N192" s="222"/>
      <c r="O192" s="222"/>
      <c r="P192" s="222"/>
      <c r="Q192" s="222"/>
      <c r="R192" s="222"/>
      <c r="S192" s="222"/>
      <c r="T192" s="222"/>
      <c r="U192" s="222"/>
      <c r="V192" s="222"/>
      <c r="W192" s="222"/>
      <c r="X192" s="222"/>
      <c r="Y192" s="213"/>
      <c r="Z192" s="213"/>
      <c r="AA192" s="213"/>
      <c r="AB192" s="213"/>
      <c r="AC192" s="213"/>
      <c r="AD192" s="213"/>
      <c r="AE192" s="213"/>
      <c r="AF192" s="213"/>
      <c r="AG192" s="213" t="s">
        <v>137</v>
      </c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x14ac:dyDescent="0.2">
      <c r="A193" s="229" t="s">
        <v>126</v>
      </c>
      <c r="B193" s="230" t="s">
        <v>86</v>
      </c>
      <c r="C193" s="254" t="s">
        <v>87</v>
      </c>
      <c r="D193" s="231"/>
      <c r="E193" s="232"/>
      <c r="F193" s="233"/>
      <c r="G193" s="233">
        <f>SUMIF(AG194:AG206,"&lt;&gt;NOR",G194:G206)</f>
        <v>0</v>
      </c>
      <c r="H193" s="233"/>
      <c r="I193" s="233">
        <f>SUM(I194:I206)</f>
        <v>0</v>
      </c>
      <c r="J193" s="233"/>
      <c r="K193" s="233">
        <f>SUM(K194:K206)</f>
        <v>0</v>
      </c>
      <c r="L193" s="233"/>
      <c r="M193" s="233">
        <f>SUM(M194:M206)</f>
        <v>0</v>
      </c>
      <c r="N193" s="233"/>
      <c r="O193" s="233">
        <f>SUM(O194:O206)</f>
        <v>0.18</v>
      </c>
      <c r="P193" s="233"/>
      <c r="Q193" s="233">
        <f>SUM(Q194:Q206)</f>
        <v>0</v>
      </c>
      <c r="R193" s="233"/>
      <c r="S193" s="233"/>
      <c r="T193" s="234"/>
      <c r="U193" s="228"/>
      <c r="V193" s="228">
        <f>SUM(V194:V206)</f>
        <v>144.07</v>
      </c>
      <c r="W193" s="228"/>
      <c r="X193" s="228"/>
      <c r="AG193" t="s">
        <v>127</v>
      </c>
    </row>
    <row r="194" spans="1:60" ht="22.5" outlineLevel="1" x14ac:dyDescent="0.2">
      <c r="A194" s="235">
        <v>75</v>
      </c>
      <c r="B194" s="236" t="s">
        <v>386</v>
      </c>
      <c r="C194" s="255" t="s">
        <v>387</v>
      </c>
      <c r="D194" s="237" t="s">
        <v>165</v>
      </c>
      <c r="E194" s="238">
        <v>48.77</v>
      </c>
      <c r="F194" s="239"/>
      <c r="G194" s="240">
        <f>ROUND(E194*F194,2)</f>
        <v>0</v>
      </c>
      <c r="H194" s="239"/>
      <c r="I194" s="240">
        <f>ROUND(E194*H194,2)</f>
        <v>0</v>
      </c>
      <c r="J194" s="239"/>
      <c r="K194" s="240">
        <f>ROUND(E194*J194,2)</f>
        <v>0</v>
      </c>
      <c r="L194" s="240">
        <v>21</v>
      </c>
      <c r="M194" s="240">
        <f>G194*(1+L194/100)</f>
        <v>0</v>
      </c>
      <c r="N194" s="240">
        <v>3.1E-4</v>
      </c>
      <c r="O194" s="240">
        <f>ROUND(E194*N194,2)</f>
        <v>0.02</v>
      </c>
      <c r="P194" s="240">
        <v>0</v>
      </c>
      <c r="Q194" s="240">
        <f>ROUND(E194*P194,2)</f>
        <v>0</v>
      </c>
      <c r="R194" s="240" t="s">
        <v>388</v>
      </c>
      <c r="S194" s="240" t="s">
        <v>132</v>
      </c>
      <c r="T194" s="241" t="s">
        <v>132</v>
      </c>
      <c r="U194" s="222">
        <v>0.40799999999999997</v>
      </c>
      <c r="V194" s="222">
        <f>ROUND(E194*U194,2)</f>
        <v>19.899999999999999</v>
      </c>
      <c r="W194" s="222"/>
      <c r="X194" s="222" t="s">
        <v>134</v>
      </c>
      <c r="Y194" s="213"/>
      <c r="Z194" s="213"/>
      <c r="AA194" s="213"/>
      <c r="AB194" s="213"/>
      <c r="AC194" s="213"/>
      <c r="AD194" s="213"/>
      <c r="AE194" s="213"/>
      <c r="AF194" s="213"/>
      <c r="AG194" s="213" t="s">
        <v>135</v>
      </c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1" x14ac:dyDescent="0.2">
      <c r="A195" s="220"/>
      <c r="B195" s="221"/>
      <c r="C195" s="257" t="s">
        <v>389</v>
      </c>
      <c r="D195" s="223"/>
      <c r="E195" s="224">
        <v>34.700000000000003</v>
      </c>
      <c r="F195" s="222"/>
      <c r="G195" s="222"/>
      <c r="H195" s="222"/>
      <c r="I195" s="222"/>
      <c r="J195" s="222"/>
      <c r="K195" s="222"/>
      <c r="L195" s="222"/>
      <c r="M195" s="222"/>
      <c r="N195" s="222"/>
      <c r="O195" s="222"/>
      <c r="P195" s="222"/>
      <c r="Q195" s="222"/>
      <c r="R195" s="222"/>
      <c r="S195" s="222"/>
      <c r="T195" s="222"/>
      <c r="U195" s="222"/>
      <c r="V195" s="222"/>
      <c r="W195" s="222"/>
      <c r="X195" s="222"/>
      <c r="Y195" s="213"/>
      <c r="Z195" s="213"/>
      <c r="AA195" s="213"/>
      <c r="AB195" s="213"/>
      <c r="AC195" s="213"/>
      <c r="AD195" s="213"/>
      <c r="AE195" s="213"/>
      <c r="AF195" s="213"/>
      <c r="AG195" s="213" t="s">
        <v>139</v>
      </c>
      <c r="AH195" s="213">
        <v>0</v>
      </c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1" x14ac:dyDescent="0.2">
      <c r="A196" s="220"/>
      <c r="B196" s="221"/>
      <c r="C196" s="257" t="s">
        <v>390</v>
      </c>
      <c r="D196" s="223"/>
      <c r="E196" s="224">
        <v>14.07</v>
      </c>
      <c r="F196" s="222"/>
      <c r="G196" s="222"/>
      <c r="H196" s="222"/>
      <c r="I196" s="222"/>
      <c r="J196" s="222"/>
      <c r="K196" s="222"/>
      <c r="L196" s="222"/>
      <c r="M196" s="222"/>
      <c r="N196" s="222"/>
      <c r="O196" s="222"/>
      <c r="P196" s="222"/>
      <c r="Q196" s="222"/>
      <c r="R196" s="222"/>
      <c r="S196" s="222"/>
      <c r="T196" s="222"/>
      <c r="U196" s="222"/>
      <c r="V196" s="222"/>
      <c r="W196" s="222"/>
      <c r="X196" s="222"/>
      <c r="Y196" s="213"/>
      <c r="Z196" s="213"/>
      <c r="AA196" s="213"/>
      <c r="AB196" s="213"/>
      <c r="AC196" s="213"/>
      <c r="AD196" s="213"/>
      <c r="AE196" s="213"/>
      <c r="AF196" s="213"/>
      <c r="AG196" s="213" t="s">
        <v>139</v>
      </c>
      <c r="AH196" s="213">
        <v>0</v>
      </c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ht="22.5" outlineLevel="1" x14ac:dyDescent="0.2">
      <c r="A197" s="235">
        <v>76</v>
      </c>
      <c r="B197" s="236" t="s">
        <v>391</v>
      </c>
      <c r="C197" s="255" t="s">
        <v>392</v>
      </c>
      <c r="D197" s="237" t="s">
        <v>165</v>
      </c>
      <c r="E197" s="238">
        <v>48.77</v>
      </c>
      <c r="F197" s="239"/>
      <c r="G197" s="240">
        <f>ROUND(E197*F197,2)</f>
        <v>0</v>
      </c>
      <c r="H197" s="239"/>
      <c r="I197" s="240">
        <f>ROUND(E197*H197,2)</f>
        <v>0</v>
      </c>
      <c r="J197" s="239"/>
      <c r="K197" s="240">
        <f>ROUND(E197*J197,2)</f>
        <v>0</v>
      </c>
      <c r="L197" s="240">
        <v>21</v>
      </c>
      <c r="M197" s="240">
        <f>G197*(1+L197/100)</f>
        <v>0</v>
      </c>
      <c r="N197" s="240">
        <v>5.4000000000000001E-4</v>
      </c>
      <c r="O197" s="240">
        <f>ROUND(E197*N197,2)</f>
        <v>0.03</v>
      </c>
      <c r="P197" s="240">
        <v>0</v>
      </c>
      <c r="Q197" s="240">
        <f>ROUND(E197*P197,2)</f>
        <v>0</v>
      </c>
      <c r="R197" s="240" t="s">
        <v>388</v>
      </c>
      <c r="S197" s="240" t="s">
        <v>132</v>
      </c>
      <c r="T197" s="241" t="s">
        <v>132</v>
      </c>
      <c r="U197" s="222">
        <v>0.60399999999999998</v>
      </c>
      <c r="V197" s="222">
        <f>ROUND(E197*U197,2)</f>
        <v>29.46</v>
      </c>
      <c r="W197" s="222"/>
      <c r="X197" s="222" t="s">
        <v>134</v>
      </c>
      <c r="Y197" s="213"/>
      <c r="Z197" s="213"/>
      <c r="AA197" s="213"/>
      <c r="AB197" s="213"/>
      <c r="AC197" s="213"/>
      <c r="AD197" s="213"/>
      <c r="AE197" s="213"/>
      <c r="AF197" s="213"/>
      <c r="AG197" s="213" t="s">
        <v>267</v>
      </c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1" x14ac:dyDescent="0.2">
      <c r="A198" s="220"/>
      <c r="B198" s="221"/>
      <c r="C198" s="260" t="s">
        <v>393</v>
      </c>
      <c r="D198" s="252"/>
      <c r="E198" s="252"/>
      <c r="F198" s="252"/>
      <c r="G198" s="252"/>
      <c r="H198" s="222"/>
      <c r="I198" s="222"/>
      <c r="J198" s="222"/>
      <c r="K198" s="222"/>
      <c r="L198" s="222"/>
      <c r="M198" s="222"/>
      <c r="N198" s="222"/>
      <c r="O198" s="222"/>
      <c r="P198" s="222"/>
      <c r="Q198" s="222"/>
      <c r="R198" s="222"/>
      <c r="S198" s="222"/>
      <c r="T198" s="222"/>
      <c r="U198" s="222"/>
      <c r="V198" s="222"/>
      <c r="W198" s="222"/>
      <c r="X198" s="222"/>
      <c r="Y198" s="213"/>
      <c r="Z198" s="213"/>
      <c r="AA198" s="213"/>
      <c r="AB198" s="213"/>
      <c r="AC198" s="213"/>
      <c r="AD198" s="213"/>
      <c r="AE198" s="213"/>
      <c r="AF198" s="213"/>
      <c r="AG198" s="213" t="s">
        <v>187</v>
      </c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1" x14ac:dyDescent="0.2">
      <c r="A199" s="220"/>
      <c r="B199" s="221"/>
      <c r="C199" s="257" t="s">
        <v>389</v>
      </c>
      <c r="D199" s="223"/>
      <c r="E199" s="224">
        <v>34.700000000000003</v>
      </c>
      <c r="F199" s="222"/>
      <c r="G199" s="222"/>
      <c r="H199" s="222"/>
      <c r="I199" s="222"/>
      <c r="J199" s="222"/>
      <c r="K199" s="222"/>
      <c r="L199" s="222"/>
      <c r="M199" s="222"/>
      <c r="N199" s="222"/>
      <c r="O199" s="222"/>
      <c r="P199" s="222"/>
      <c r="Q199" s="222"/>
      <c r="R199" s="222"/>
      <c r="S199" s="222"/>
      <c r="T199" s="222"/>
      <c r="U199" s="222"/>
      <c r="V199" s="222"/>
      <c r="W199" s="222"/>
      <c r="X199" s="222"/>
      <c r="Y199" s="213"/>
      <c r="Z199" s="213"/>
      <c r="AA199" s="213"/>
      <c r="AB199" s="213"/>
      <c r="AC199" s="213"/>
      <c r="AD199" s="213"/>
      <c r="AE199" s="213"/>
      <c r="AF199" s="213"/>
      <c r="AG199" s="213" t="s">
        <v>139</v>
      </c>
      <c r="AH199" s="213">
        <v>0</v>
      </c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1" x14ac:dyDescent="0.2">
      <c r="A200" s="220"/>
      <c r="B200" s="221"/>
      <c r="C200" s="257" t="s">
        <v>390</v>
      </c>
      <c r="D200" s="223"/>
      <c r="E200" s="224">
        <v>14.07</v>
      </c>
      <c r="F200" s="222"/>
      <c r="G200" s="222"/>
      <c r="H200" s="222"/>
      <c r="I200" s="222"/>
      <c r="J200" s="222"/>
      <c r="K200" s="222"/>
      <c r="L200" s="222"/>
      <c r="M200" s="222"/>
      <c r="N200" s="222"/>
      <c r="O200" s="222"/>
      <c r="P200" s="222"/>
      <c r="Q200" s="222"/>
      <c r="R200" s="222"/>
      <c r="S200" s="222"/>
      <c r="T200" s="222"/>
      <c r="U200" s="222"/>
      <c r="V200" s="222"/>
      <c r="W200" s="222"/>
      <c r="X200" s="222"/>
      <c r="Y200" s="213"/>
      <c r="Z200" s="213"/>
      <c r="AA200" s="213"/>
      <c r="AB200" s="213"/>
      <c r="AC200" s="213"/>
      <c r="AD200" s="213"/>
      <c r="AE200" s="213"/>
      <c r="AF200" s="213"/>
      <c r="AG200" s="213" t="s">
        <v>139</v>
      </c>
      <c r="AH200" s="213">
        <v>0</v>
      </c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1" x14ac:dyDescent="0.2">
      <c r="A201" s="235">
        <v>77</v>
      </c>
      <c r="B201" s="236" t="s">
        <v>394</v>
      </c>
      <c r="C201" s="255" t="s">
        <v>395</v>
      </c>
      <c r="D201" s="237" t="s">
        <v>165</v>
      </c>
      <c r="E201" s="238">
        <v>107.75</v>
      </c>
      <c r="F201" s="239"/>
      <c r="G201" s="240">
        <f>ROUND(E201*F201,2)</f>
        <v>0</v>
      </c>
      <c r="H201" s="239"/>
      <c r="I201" s="240">
        <f>ROUND(E201*H201,2)</f>
        <v>0</v>
      </c>
      <c r="J201" s="239"/>
      <c r="K201" s="240">
        <f>ROUND(E201*J201,2)</f>
        <v>0</v>
      </c>
      <c r="L201" s="240">
        <v>21</v>
      </c>
      <c r="M201" s="240">
        <f>G201*(1+L201/100)</f>
        <v>0</v>
      </c>
      <c r="N201" s="240">
        <v>4.8999999999999998E-4</v>
      </c>
      <c r="O201" s="240">
        <f>ROUND(E201*N201,2)</f>
        <v>0.05</v>
      </c>
      <c r="P201" s="240">
        <v>0</v>
      </c>
      <c r="Q201" s="240">
        <f>ROUND(E201*P201,2)</f>
        <v>0</v>
      </c>
      <c r="R201" s="240" t="s">
        <v>388</v>
      </c>
      <c r="S201" s="240" t="s">
        <v>132</v>
      </c>
      <c r="T201" s="241" t="s">
        <v>132</v>
      </c>
      <c r="U201" s="222">
        <v>0.123</v>
      </c>
      <c r="V201" s="222">
        <f>ROUND(E201*U201,2)</f>
        <v>13.25</v>
      </c>
      <c r="W201" s="222"/>
      <c r="X201" s="222" t="s">
        <v>134</v>
      </c>
      <c r="Y201" s="213"/>
      <c r="Z201" s="213"/>
      <c r="AA201" s="213"/>
      <c r="AB201" s="213"/>
      <c r="AC201" s="213"/>
      <c r="AD201" s="213"/>
      <c r="AE201" s="213"/>
      <c r="AF201" s="213"/>
      <c r="AG201" s="213" t="s">
        <v>135</v>
      </c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1" x14ac:dyDescent="0.2">
      <c r="A202" s="220"/>
      <c r="B202" s="221"/>
      <c r="C202" s="256" t="s">
        <v>393</v>
      </c>
      <c r="D202" s="242"/>
      <c r="E202" s="242"/>
      <c r="F202" s="242"/>
      <c r="G202" s="242"/>
      <c r="H202" s="222"/>
      <c r="I202" s="222"/>
      <c r="J202" s="222"/>
      <c r="K202" s="222"/>
      <c r="L202" s="222"/>
      <c r="M202" s="222"/>
      <c r="N202" s="222"/>
      <c r="O202" s="222"/>
      <c r="P202" s="222"/>
      <c r="Q202" s="222"/>
      <c r="R202" s="222"/>
      <c r="S202" s="222"/>
      <c r="T202" s="222"/>
      <c r="U202" s="222"/>
      <c r="V202" s="222"/>
      <c r="W202" s="222"/>
      <c r="X202" s="222"/>
      <c r="Y202" s="213"/>
      <c r="Z202" s="213"/>
      <c r="AA202" s="213"/>
      <c r="AB202" s="213"/>
      <c r="AC202" s="213"/>
      <c r="AD202" s="213"/>
      <c r="AE202" s="213"/>
      <c r="AF202" s="213"/>
      <c r="AG202" s="213" t="s">
        <v>137</v>
      </c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1" x14ac:dyDescent="0.2">
      <c r="A203" s="220"/>
      <c r="B203" s="221"/>
      <c r="C203" s="257" t="s">
        <v>396</v>
      </c>
      <c r="D203" s="223"/>
      <c r="E203" s="224">
        <v>107.75</v>
      </c>
      <c r="F203" s="222"/>
      <c r="G203" s="222"/>
      <c r="H203" s="222"/>
      <c r="I203" s="222"/>
      <c r="J203" s="222"/>
      <c r="K203" s="222"/>
      <c r="L203" s="222"/>
      <c r="M203" s="222"/>
      <c r="N203" s="222"/>
      <c r="O203" s="222"/>
      <c r="P203" s="222"/>
      <c r="Q203" s="222"/>
      <c r="R203" s="222"/>
      <c r="S203" s="222"/>
      <c r="T203" s="222"/>
      <c r="U203" s="222"/>
      <c r="V203" s="222"/>
      <c r="W203" s="222"/>
      <c r="X203" s="222"/>
      <c r="Y203" s="213"/>
      <c r="Z203" s="213"/>
      <c r="AA203" s="213"/>
      <c r="AB203" s="213"/>
      <c r="AC203" s="213"/>
      <c r="AD203" s="213"/>
      <c r="AE203" s="213"/>
      <c r="AF203" s="213"/>
      <c r="AG203" s="213" t="s">
        <v>139</v>
      </c>
      <c r="AH203" s="213">
        <v>0</v>
      </c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ht="22.5" outlineLevel="1" x14ac:dyDescent="0.2">
      <c r="A204" s="235">
        <v>78</v>
      </c>
      <c r="B204" s="236" t="s">
        <v>397</v>
      </c>
      <c r="C204" s="255" t="s">
        <v>398</v>
      </c>
      <c r="D204" s="237" t="s">
        <v>165</v>
      </c>
      <c r="E204" s="238">
        <v>543.05499999999995</v>
      </c>
      <c r="F204" s="239"/>
      <c r="G204" s="240">
        <f>ROUND(E204*F204,2)</f>
        <v>0</v>
      </c>
      <c r="H204" s="239"/>
      <c r="I204" s="240">
        <f>ROUND(E204*H204,2)</f>
        <v>0</v>
      </c>
      <c r="J204" s="239"/>
      <c r="K204" s="240">
        <f>ROUND(E204*J204,2)</f>
        <v>0</v>
      </c>
      <c r="L204" s="240">
        <v>21</v>
      </c>
      <c r="M204" s="240">
        <f>G204*(1+L204/100)</f>
        <v>0</v>
      </c>
      <c r="N204" s="240">
        <v>1.4999999999999999E-4</v>
      </c>
      <c r="O204" s="240">
        <f>ROUND(E204*N204,2)</f>
        <v>0.08</v>
      </c>
      <c r="P204" s="240">
        <v>0</v>
      </c>
      <c r="Q204" s="240">
        <f>ROUND(E204*P204,2)</f>
        <v>0</v>
      </c>
      <c r="R204" s="240" t="s">
        <v>388</v>
      </c>
      <c r="S204" s="240" t="s">
        <v>399</v>
      </c>
      <c r="T204" s="241" t="s">
        <v>399</v>
      </c>
      <c r="U204" s="222">
        <v>0.15</v>
      </c>
      <c r="V204" s="222">
        <f>ROUND(E204*U204,2)</f>
        <v>81.459999999999994</v>
      </c>
      <c r="W204" s="222"/>
      <c r="X204" s="222" t="s">
        <v>134</v>
      </c>
      <c r="Y204" s="213"/>
      <c r="Z204" s="213"/>
      <c r="AA204" s="213"/>
      <c r="AB204" s="213"/>
      <c r="AC204" s="213"/>
      <c r="AD204" s="213"/>
      <c r="AE204" s="213"/>
      <c r="AF204" s="213"/>
      <c r="AG204" s="213" t="s">
        <v>267</v>
      </c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1" x14ac:dyDescent="0.2">
      <c r="A205" s="220"/>
      <c r="B205" s="221"/>
      <c r="C205" s="256" t="s">
        <v>400</v>
      </c>
      <c r="D205" s="242"/>
      <c r="E205" s="242"/>
      <c r="F205" s="242"/>
      <c r="G205" s="242"/>
      <c r="H205" s="222"/>
      <c r="I205" s="222"/>
      <c r="J205" s="222"/>
      <c r="K205" s="222"/>
      <c r="L205" s="222"/>
      <c r="M205" s="222"/>
      <c r="N205" s="222"/>
      <c r="O205" s="222"/>
      <c r="P205" s="222"/>
      <c r="Q205" s="222"/>
      <c r="R205" s="222"/>
      <c r="S205" s="222"/>
      <c r="T205" s="222"/>
      <c r="U205" s="222"/>
      <c r="V205" s="222"/>
      <c r="W205" s="222"/>
      <c r="X205" s="222"/>
      <c r="Y205" s="213"/>
      <c r="Z205" s="213"/>
      <c r="AA205" s="213"/>
      <c r="AB205" s="213"/>
      <c r="AC205" s="213"/>
      <c r="AD205" s="213"/>
      <c r="AE205" s="213"/>
      <c r="AF205" s="213"/>
      <c r="AG205" s="213" t="s">
        <v>137</v>
      </c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1" x14ac:dyDescent="0.2">
      <c r="A206" s="220"/>
      <c r="B206" s="221"/>
      <c r="C206" s="257" t="s">
        <v>401</v>
      </c>
      <c r="D206" s="223"/>
      <c r="E206" s="224">
        <v>543.05499999999995</v>
      </c>
      <c r="F206" s="222"/>
      <c r="G206" s="222"/>
      <c r="H206" s="222"/>
      <c r="I206" s="222"/>
      <c r="J206" s="222"/>
      <c r="K206" s="222"/>
      <c r="L206" s="222"/>
      <c r="M206" s="222"/>
      <c r="N206" s="222"/>
      <c r="O206" s="222"/>
      <c r="P206" s="222"/>
      <c r="Q206" s="222"/>
      <c r="R206" s="222"/>
      <c r="S206" s="222"/>
      <c r="T206" s="222"/>
      <c r="U206" s="222"/>
      <c r="V206" s="222"/>
      <c r="W206" s="222"/>
      <c r="X206" s="222"/>
      <c r="Y206" s="213"/>
      <c r="Z206" s="213"/>
      <c r="AA206" s="213"/>
      <c r="AB206" s="213"/>
      <c r="AC206" s="213"/>
      <c r="AD206" s="213"/>
      <c r="AE206" s="213"/>
      <c r="AF206" s="213"/>
      <c r="AG206" s="213" t="s">
        <v>139</v>
      </c>
      <c r="AH206" s="213">
        <v>0</v>
      </c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x14ac:dyDescent="0.2">
      <c r="A207" s="229" t="s">
        <v>126</v>
      </c>
      <c r="B207" s="230" t="s">
        <v>88</v>
      </c>
      <c r="C207" s="254" t="s">
        <v>89</v>
      </c>
      <c r="D207" s="231"/>
      <c r="E207" s="232"/>
      <c r="F207" s="233"/>
      <c r="G207" s="233">
        <f>SUMIF(AG208:AG210,"&lt;&gt;NOR",G208:G210)</f>
        <v>0</v>
      </c>
      <c r="H207" s="233"/>
      <c r="I207" s="233">
        <f>SUM(I208:I210)</f>
        <v>0</v>
      </c>
      <c r="J207" s="233"/>
      <c r="K207" s="233">
        <f>SUM(K208:K210)</f>
        <v>0</v>
      </c>
      <c r="L207" s="233"/>
      <c r="M207" s="233">
        <f>SUM(M208:M210)</f>
        <v>0</v>
      </c>
      <c r="N207" s="233"/>
      <c r="O207" s="233">
        <f>SUM(O208:O210)</f>
        <v>0.01</v>
      </c>
      <c r="P207" s="233"/>
      <c r="Q207" s="233">
        <f>SUM(Q208:Q210)</f>
        <v>0</v>
      </c>
      <c r="R207" s="233"/>
      <c r="S207" s="233"/>
      <c r="T207" s="234"/>
      <c r="U207" s="228"/>
      <c r="V207" s="228">
        <f>SUM(V208:V210)</f>
        <v>6.7299999999999995</v>
      </c>
      <c r="W207" s="228"/>
      <c r="X207" s="228"/>
      <c r="AG207" t="s">
        <v>127</v>
      </c>
    </row>
    <row r="208" spans="1:60" outlineLevel="1" x14ac:dyDescent="0.2">
      <c r="A208" s="243">
        <v>79</v>
      </c>
      <c r="B208" s="244" t="s">
        <v>402</v>
      </c>
      <c r="C208" s="258" t="s">
        <v>403</v>
      </c>
      <c r="D208" s="245" t="s">
        <v>165</v>
      </c>
      <c r="E208" s="246">
        <v>50.085000000000001</v>
      </c>
      <c r="F208" s="247"/>
      <c r="G208" s="248">
        <f>ROUND(E208*F208,2)</f>
        <v>0</v>
      </c>
      <c r="H208" s="247"/>
      <c r="I208" s="248">
        <f>ROUND(E208*H208,2)</f>
        <v>0</v>
      </c>
      <c r="J208" s="247"/>
      <c r="K208" s="248">
        <f>ROUND(E208*J208,2)</f>
        <v>0</v>
      </c>
      <c r="L208" s="248">
        <v>21</v>
      </c>
      <c r="M208" s="248">
        <f>G208*(1+L208/100)</f>
        <v>0</v>
      </c>
      <c r="N208" s="248">
        <v>6.9999999999999994E-5</v>
      </c>
      <c r="O208" s="248">
        <f>ROUND(E208*N208,2)</f>
        <v>0</v>
      </c>
      <c r="P208" s="248">
        <v>0</v>
      </c>
      <c r="Q208" s="248">
        <f>ROUND(E208*P208,2)</f>
        <v>0</v>
      </c>
      <c r="R208" s="248" t="s">
        <v>404</v>
      </c>
      <c r="S208" s="248" t="s">
        <v>132</v>
      </c>
      <c r="T208" s="249" t="s">
        <v>132</v>
      </c>
      <c r="U208" s="222">
        <v>3.2480000000000002E-2</v>
      </c>
      <c r="V208" s="222">
        <f>ROUND(E208*U208,2)</f>
        <v>1.63</v>
      </c>
      <c r="W208" s="222"/>
      <c r="X208" s="222" t="s">
        <v>134</v>
      </c>
      <c r="Y208" s="213"/>
      <c r="Z208" s="213"/>
      <c r="AA208" s="213"/>
      <c r="AB208" s="213"/>
      <c r="AC208" s="213"/>
      <c r="AD208" s="213"/>
      <c r="AE208" s="213"/>
      <c r="AF208" s="213"/>
      <c r="AG208" s="213" t="s">
        <v>135</v>
      </c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1" x14ac:dyDescent="0.2">
      <c r="A209" s="235">
        <v>80</v>
      </c>
      <c r="B209" s="236" t="s">
        <v>405</v>
      </c>
      <c r="C209" s="255" t="s">
        <v>406</v>
      </c>
      <c r="D209" s="237" t="s">
        <v>165</v>
      </c>
      <c r="E209" s="238">
        <v>50.085000000000001</v>
      </c>
      <c r="F209" s="239"/>
      <c r="G209" s="240">
        <f>ROUND(E209*F209,2)</f>
        <v>0</v>
      </c>
      <c r="H209" s="239"/>
      <c r="I209" s="240">
        <f>ROUND(E209*H209,2)</f>
        <v>0</v>
      </c>
      <c r="J209" s="239"/>
      <c r="K209" s="240">
        <f>ROUND(E209*J209,2)</f>
        <v>0</v>
      </c>
      <c r="L209" s="240">
        <v>21</v>
      </c>
      <c r="M209" s="240">
        <f>G209*(1+L209/100)</f>
        <v>0</v>
      </c>
      <c r="N209" s="240">
        <v>1.3999999999999999E-4</v>
      </c>
      <c r="O209" s="240">
        <f>ROUND(E209*N209,2)</f>
        <v>0.01</v>
      </c>
      <c r="P209" s="240">
        <v>0</v>
      </c>
      <c r="Q209" s="240">
        <f>ROUND(E209*P209,2)</f>
        <v>0</v>
      </c>
      <c r="R209" s="240" t="s">
        <v>404</v>
      </c>
      <c r="S209" s="240" t="s">
        <v>132</v>
      </c>
      <c r="T209" s="241" t="s">
        <v>132</v>
      </c>
      <c r="U209" s="222">
        <v>0.10191</v>
      </c>
      <c r="V209" s="222">
        <f>ROUND(E209*U209,2)</f>
        <v>5.0999999999999996</v>
      </c>
      <c r="W209" s="222"/>
      <c r="X209" s="222" t="s">
        <v>134</v>
      </c>
      <c r="Y209" s="213"/>
      <c r="Z209" s="213"/>
      <c r="AA209" s="213"/>
      <c r="AB209" s="213"/>
      <c r="AC209" s="213"/>
      <c r="AD209" s="213"/>
      <c r="AE209" s="213"/>
      <c r="AF209" s="213"/>
      <c r="AG209" s="213" t="s">
        <v>135</v>
      </c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1" x14ac:dyDescent="0.2">
      <c r="A210" s="220"/>
      <c r="B210" s="221"/>
      <c r="C210" s="257" t="s">
        <v>168</v>
      </c>
      <c r="D210" s="223"/>
      <c r="E210" s="224">
        <v>50.085000000000001</v>
      </c>
      <c r="F210" s="222"/>
      <c r="G210" s="222"/>
      <c r="H210" s="222"/>
      <c r="I210" s="222"/>
      <c r="J210" s="222"/>
      <c r="K210" s="222"/>
      <c r="L210" s="222"/>
      <c r="M210" s="222"/>
      <c r="N210" s="222"/>
      <c r="O210" s="222"/>
      <c r="P210" s="222"/>
      <c r="Q210" s="222"/>
      <c r="R210" s="222"/>
      <c r="S210" s="222"/>
      <c r="T210" s="222"/>
      <c r="U210" s="222"/>
      <c r="V210" s="222"/>
      <c r="W210" s="222"/>
      <c r="X210" s="222"/>
      <c r="Y210" s="213"/>
      <c r="Z210" s="213"/>
      <c r="AA210" s="213"/>
      <c r="AB210" s="213"/>
      <c r="AC210" s="213"/>
      <c r="AD210" s="213"/>
      <c r="AE210" s="213"/>
      <c r="AF210" s="213"/>
      <c r="AG210" s="213" t="s">
        <v>139</v>
      </c>
      <c r="AH210" s="213">
        <v>0</v>
      </c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x14ac:dyDescent="0.2">
      <c r="A211" s="229" t="s">
        <v>126</v>
      </c>
      <c r="B211" s="230" t="s">
        <v>91</v>
      </c>
      <c r="C211" s="254" t="s">
        <v>92</v>
      </c>
      <c r="D211" s="231"/>
      <c r="E211" s="232"/>
      <c r="F211" s="233"/>
      <c r="G211" s="233">
        <f>SUMIF(AG212:AG213,"&lt;&gt;NOR",G212:G213)</f>
        <v>0</v>
      </c>
      <c r="H211" s="233"/>
      <c r="I211" s="233">
        <f>SUM(I212:I213)</f>
        <v>0</v>
      </c>
      <c r="J211" s="233"/>
      <c r="K211" s="233">
        <f>SUM(K212:K213)</f>
        <v>0</v>
      </c>
      <c r="L211" s="233"/>
      <c r="M211" s="233">
        <f>SUM(M212:M213)</f>
        <v>0</v>
      </c>
      <c r="N211" s="233"/>
      <c r="O211" s="233">
        <f>SUM(O212:O213)</f>
        <v>0</v>
      </c>
      <c r="P211" s="233"/>
      <c r="Q211" s="233">
        <f>SUM(Q212:Q213)</f>
        <v>0</v>
      </c>
      <c r="R211" s="233"/>
      <c r="S211" s="233"/>
      <c r="T211" s="234"/>
      <c r="U211" s="228"/>
      <c r="V211" s="228">
        <f>SUM(V212:V213)</f>
        <v>0</v>
      </c>
      <c r="W211" s="228"/>
      <c r="X211" s="228"/>
      <c r="AG211" t="s">
        <v>127</v>
      </c>
    </row>
    <row r="212" spans="1:60" outlineLevel="1" x14ac:dyDescent="0.2">
      <c r="A212" s="243">
        <v>81</v>
      </c>
      <c r="B212" s="244" t="s">
        <v>407</v>
      </c>
      <c r="C212" s="258" t="s">
        <v>408</v>
      </c>
      <c r="D212" s="245" t="s">
        <v>409</v>
      </c>
      <c r="E212" s="246">
        <v>1</v>
      </c>
      <c r="F212" s="247"/>
      <c r="G212" s="248">
        <f>ROUND(E212*F212,2)</f>
        <v>0</v>
      </c>
      <c r="H212" s="247"/>
      <c r="I212" s="248">
        <f>ROUND(E212*H212,2)</f>
        <v>0</v>
      </c>
      <c r="J212" s="247"/>
      <c r="K212" s="248">
        <f>ROUND(E212*J212,2)</f>
        <v>0</v>
      </c>
      <c r="L212" s="248">
        <v>21</v>
      </c>
      <c r="M212" s="248">
        <f>G212*(1+L212/100)</f>
        <v>0</v>
      </c>
      <c r="N212" s="248">
        <v>0</v>
      </c>
      <c r="O212" s="248">
        <f>ROUND(E212*N212,2)</f>
        <v>0</v>
      </c>
      <c r="P212" s="248">
        <v>0</v>
      </c>
      <c r="Q212" s="248">
        <f>ROUND(E212*P212,2)</f>
        <v>0</v>
      </c>
      <c r="R212" s="248"/>
      <c r="S212" s="248" t="s">
        <v>209</v>
      </c>
      <c r="T212" s="249" t="s">
        <v>210</v>
      </c>
      <c r="U212" s="222">
        <v>0</v>
      </c>
      <c r="V212" s="222">
        <f>ROUND(E212*U212,2)</f>
        <v>0</v>
      </c>
      <c r="W212" s="222"/>
      <c r="X212" s="222" t="s">
        <v>134</v>
      </c>
      <c r="Y212" s="213"/>
      <c r="Z212" s="213"/>
      <c r="AA212" s="213"/>
      <c r="AB212" s="213"/>
      <c r="AC212" s="213"/>
      <c r="AD212" s="213"/>
      <c r="AE212" s="213"/>
      <c r="AF212" s="213"/>
      <c r="AG212" s="213" t="s">
        <v>135</v>
      </c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1" x14ac:dyDescent="0.2">
      <c r="A213" s="243">
        <v>82</v>
      </c>
      <c r="B213" s="244" t="s">
        <v>410</v>
      </c>
      <c r="C213" s="258" t="s">
        <v>411</v>
      </c>
      <c r="D213" s="245" t="s">
        <v>409</v>
      </c>
      <c r="E213" s="246">
        <v>1</v>
      </c>
      <c r="F213" s="247"/>
      <c r="G213" s="248">
        <f>ROUND(E213*F213,2)</f>
        <v>0</v>
      </c>
      <c r="H213" s="247"/>
      <c r="I213" s="248">
        <f>ROUND(E213*H213,2)</f>
        <v>0</v>
      </c>
      <c r="J213" s="247"/>
      <c r="K213" s="248">
        <f>ROUND(E213*J213,2)</f>
        <v>0</v>
      </c>
      <c r="L213" s="248">
        <v>21</v>
      </c>
      <c r="M213" s="248">
        <f>G213*(1+L213/100)</f>
        <v>0</v>
      </c>
      <c r="N213" s="248">
        <v>0</v>
      </c>
      <c r="O213" s="248">
        <f>ROUND(E213*N213,2)</f>
        <v>0</v>
      </c>
      <c r="P213" s="248">
        <v>0</v>
      </c>
      <c r="Q213" s="248">
        <f>ROUND(E213*P213,2)</f>
        <v>0</v>
      </c>
      <c r="R213" s="248"/>
      <c r="S213" s="248" t="s">
        <v>209</v>
      </c>
      <c r="T213" s="249" t="s">
        <v>210</v>
      </c>
      <c r="U213" s="222">
        <v>0</v>
      </c>
      <c r="V213" s="222">
        <f>ROUND(E213*U213,2)</f>
        <v>0</v>
      </c>
      <c r="W213" s="222"/>
      <c r="X213" s="222" t="s">
        <v>134</v>
      </c>
      <c r="Y213" s="213"/>
      <c r="Z213" s="213"/>
      <c r="AA213" s="213"/>
      <c r="AB213" s="213"/>
      <c r="AC213" s="213"/>
      <c r="AD213" s="213"/>
      <c r="AE213" s="213"/>
      <c r="AF213" s="213"/>
      <c r="AG213" s="213" t="s">
        <v>135</v>
      </c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x14ac:dyDescent="0.2">
      <c r="A214" s="229" t="s">
        <v>126</v>
      </c>
      <c r="B214" s="230" t="s">
        <v>93</v>
      </c>
      <c r="C214" s="254" t="s">
        <v>94</v>
      </c>
      <c r="D214" s="231"/>
      <c r="E214" s="232"/>
      <c r="F214" s="233"/>
      <c r="G214" s="233">
        <f>SUMIF(AG215:AG215,"&lt;&gt;NOR",G215:G215)</f>
        <v>0</v>
      </c>
      <c r="H214" s="233"/>
      <c r="I214" s="233">
        <f>SUM(I215:I215)</f>
        <v>0</v>
      </c>
      <c r="J214" s="233"/>
      <c r="K214" s="233">
        <f>SUM(K215:K215)</f>
        <v>0</v>
      </c>
      <c r="L214" s="233"/>
      <c r="M214" s="233">
        <f>SUM(M215:M215)</f>
        <v>0</v>
      </c>
      <c r="N214" s="233"/>
      <c r="O214" s="233">
        <f>SUM(O215:O215)</f>
        <v>0</v>
      </c>
      <c r="P214" s="233"/>
      <c r="Q214" s="233">
        <f>SUM(Q215:Q215)</f>
        <v>0</v>
      </c>
      <c r="R214" s="233"/>
      <c r="S214" s="233"/>
      <c r="T214" s="234"/>
      <c r="U214" s="228"/>
      <c r="V214" s="228">
        <f>SUM(V215:V215)</f>
        <v>0</v>
      </c>
      <c r="W214" s="228"/>
      <c r="X214" s="228"/>
      <c r="AG214" t="s">
        <v>127</v>
      </c>
    </row>
    <row r="215" spans="1:60" ht="22.5" outlineLevel="1" x14ac:dyDescent="0.2">
      <c r="A215" s="243">
        <v>83</v>
      </c>
      <c r="B215" s="244" t="s">
        <v>412</v>
      </c>
      <c r="C215" s="258" t="s">
        <v>413</v>
      </c>
      <c r="D215" s="245" t="s">
        <v>409</v>
      </c>
      <c r="E215" s="246">
        <v>1</v>
      </c>
      <c r="F215" s="247"/>
      <c r="G215" s="248">
        <f>ROUND(E215*F215,2)</f>
        <v>0</v>
      </c>
      <c r="H215" s="247"/>
      <c r="I215" s="248">
        <f>ROUND(E215*H215,2)</f>
        <v>0</v>
      </c>
      <c r="J215" s="247"/>
      <c r="K215" s="248">
        <f>ROUND(E215*J215,2)</f>
        <v>0</v>
      </c>
      <c r="L215" s="248">
        <v>21</v>
      </c>
      <c r="M215" s="248">
        <f>G215*(1+L215/100)</f>
        <v>0</v>
      </c>
      <c r="N215" s="248">
        <v>0</v>
      </c>
      <c r="O215" s="248">
        <f>ROUND(E215*N215,2)</f>
        <v>0</v>
      </c>
      <c r="P215" s="248">
        <v>0</v>
      </c>
      <c r="Q215" s="248">
        <f>ROUND(E215*P215,2)</f>
        <v>0</v>
      </c>
      <c r="R215" s="248"/>
      <c r="S215" s="248" t="s">
        <v>209</v>
      </c>
      <c r="T215" s="249" t="s">
        <v>210</v>
      </c>
      <c r="U215" s="222">
        <v>0</v>
      </c>
      <c r="V215" s="222">
        <f>ROUND(E215*U215,2)</f>
        <v>0</v>
      </c>
      <c r="W215" s="222"/>
      <c r="X215" s="222" t="s">
        <v>134</v>
      </c>
      <c r="Y215" s="213"/>
      <c r="Z215" s="213"/>
      <c r="AA215" s="213"/>
      <c r="AB215" s="213"/>
      <c r="AC215" s="213"/>
      <c r="AD215" s="213"/>
      <c r="AE215" s="213"/>
      <c r="AF215" s="213"/>
      <c r="AG215" s="213" t="s">
        <v>135</v>
      </c>
      <c r="AH215" s="213"/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x14ac:dyDescent="0.2">
      <c r="A216" s="229" t="s">
        <v>126</v>
      </c>
      <c r="B216" s="230" t="s">
        <v>95</v>
      </c>
      <c r="C216" s="254" t="s">
        <v>96</v>
      </c>
      <c r="D216" s="231"/>
      <c r="E216" s="232"/>
      <c r="F216" s="233"/>
      <c r="G216" s="233">
        <f>SUMIF(AG217:AG222,"&lt;&gt;NOR",G217:G222)</f>
        <v>0</v>
      </c>
      <c r="H216" s="233"/>
      <c r="I216" s="233">
        <f>SUM(I217:I222)</f>
        <v>0</v>
      </c>
      <c r="J216" s="233"/>
      <c r="K216" s="233">
        <f>SUM(K217:K222)</f>
        <v>0</v>
      </c>
      <c r="L216" s="233"/>
      <c r="M216" s="233">
        <f>SUM(M217:M222)</f>
        <v>0</v>
      </c>
      <c r="N216" s="233"/>
      <c r="O216" s="233">
        <f>SUM(O217:O222)</f>
        <v>0</v>
      </c>
      <c r="P216" s="233"/>
      <c r="Q216" s="233">
        <f>SUM(Q217:Q222)</f>
        <v>0</v>
      </c>
      <c r="R216" s="233"/>
      <c r="S216" s="233"/>
      <c r="T216" s="234"/>
      <c r="U216" s="228"/>
      <c r="V216" s="228">
        <f>SUM(V217:V222)</f>
        <v>70.42</v>
      </c>
      <c r="W216" s="228"/>
      <c r="X216" s="228"/>
      <c r="AG216" t="s">
        <v>127</v>
      </c>
    </row>
    <row r="217" spans="1:60" outlineLevel="1" x14ac:dyDescent="0.2">
      <c r="A217" s="235">
        <v>84</v>
      </c>
      <c r="B217" s="236" t="s">
        <v>414</v>
      </c>
      <c r="C217" s="255" t="s">
        <v>415</v>
      </c>
      <c r="D217" s="237" t="s">
        <v>143</v>
      </c>
      <c r="E217" s="238">
        <v>36.016599999999997</v>
      </c>
      <c r="F217" s="239"/>
      <c r="G217" s="240">
        <f>ROUND(E217*F217,2)</f>
        <v>0</v>
      </c>
      <c r="H217" s="239"/>
      <c r="I217" s="240">
        <f>ROUND(E217*H217,2)</f>
        <v>0</v>
      </c>
      <c r="J217" s="239"/>
      <c r="K217" s="240">
        <f>ROUND(E217*J217,2)</f>
        <v>0</v>
      </c>
      <c r="L217" s="240">
        <v>21</v>
      </c>
      <c r="M217" s="240">
        <f>G217*(1+L217/100)</f>
        <v>0</v>
      </c>
      <c r="N217" s="240">
        <v>0</v>
      </c>
      <c r="O217" s="240">
        <f>ROUND(E217*N217,2)</f>
        <v>0</v>
      </c>
      <c r="P217" s="240">
        <v>0</v>
      </c>
      <c r="Q217" s="240">
        <f>ROUND(E217*P217,2)</f>
        <v>0</v>
      </c>
      <c r="R217" s="240" t="s">
        <v>250</v>
      </c>
      <c r="S217" s="240" t="s">
        <v>132</v>
      </c>
      <c r="T217" s="241" t="s">
        <v>133</v>
      </c>
      <c r="U217" s="222">
        <v>0.49</v>
      </c>
      <c r="V217" s="222">
        <f>ROUND(E217*U217,2)</f>
        <v>17.649999999999999</v>
      </c>
      <c r="W217" s="222"/>
      <c r="X217" s="222" t="s">
        <v>416</v>
      </c>
      <c r="Y217" s="213"/>
      <c r="Z217" s="213"/>
      <c r="AA217" s="213"/>
      <c r="AB217" s="213"/>
      <c r="AC217" s="213"/>
      <c r="AD217" s="213"/>
      <c r="AE217" s="213"/>
      <c r="AF217" s="213"/>
      <c r="AG217" s="213" t="s">
        <v>417</v>
      </c>
      <c r="AH217" s="213"/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1" x14ac:dyDescent="0.2">
      <c r="A218" s="220"/>
      <c r="B218" s="221"/>
      <c r="C218" s="260" t="s">
        <v>418</v>
      </c>
      <c r="D218" s="252"/>
      <c r="E218" s="252"/>
      <c r="F218" s="252"/>
      <c r="G218" s="252"/>
      <c r="H218" s="222"/>
      <c r="I218" s="222"/>
      <c r="J218" s="222"/>
      <c r="K218" s="222"/>
      <c r="L218" s="222"/>
      <c r="M218" s="222"/>
      <c r="N218" s="222"/>
      <c r="O218" s="222"/>
      <c r="P218" s="222"/>
      <c r="Q218" s="222"/>
      <c r="R218" s="222"/>
      <c r="S218" s="222"/>
      <c r="T218" s="222"/>
      <c r="U218" s="222"/>
      <c r="V218" s="222"/>
      <c r="W218" s="222"/>
      <c r="X218" s="222"/>
      <c r="Y218" s="213"/>
      <c r="Z218" s="213"/>
      <c r="AA218" s="213"/>
      <c r="AB218" s="213"/>
      <c r="AC218" s="213"/>
      <c r="AD218" s="213"/>
      <c r="AE218" s="213"/>
      <c r="AF218" s="213"/>
      <c r="AG218" s="213" t="s">
        <v>187</v>
      </c>
      <c r="AH218" s="213"/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1" x14ac:dyDescent="0.2">
      <c r="A219" s="243">
        <v>85</v>
      </c>
      <c r="B219" s="244" t="s">
        <v>419</v>
      </c>
      <c r="C219" s="258" t="s">
        <v>420</v>
      </c>
      <c r="D219" s="245" t="s">
        <v>143</v>
      </c>
      <c r="E219" s="246">
        <v>324.14943</v>
      </c>
      <c r="F219" s="247"/>
      <c r="G219" s="248">
        <f>ROUND(E219*F219,2)</f>
        <v>0</v>
      </c>
      <c r="H219" s="247"/>
      <c r="I219" s="248">
        <f>ROUND(E219*H219,2)</f>
        <v>0</v>
      </c>
      <c r="J219" s="247"/>
      <c r="K219" s="248">
        <f>ROUND(E219*J219,2)</f>
        <v>0</v>
      </c>
      <c r="L219" s="248">
        <v>21</v>
      </c>
      <c r="M219" s="248">
        <f>G219*(1+L219/100)</f>
        <v>0</v>
      </c>
      <c r="N219" s="248">
        <v>0</v>
      </c>
      <c r="O219" s="248">
        <f>ROUND(E219*N219,2)</f>
        <v>0</v>
      </c>
      <c r="P219" s="248">
        <v>0</v>
      </c>
      <c r="Q219" s="248">
        <f>ROUND(E219*P219,2)</f>
        <v>0</v>
      </c>
      <c r="R219" s="248" t="s">
        <v>250</v>
      </c>
      <c r="S219" s="248" t="s">
        <v>132</v>
      </c>
      <c r="T219" s="249" t="s">
        <v>133</v>
      </c>
      <c r="U219" s="222">
        <v>0</v>
      </c>
      <c r="V219" s="222">
        <f>ROUND(E219*U219,2)</f>
        <v>0</v>
      </c>
      <c r="W219" s="222"/>
      <c r="X219" s="222" t="s">
        <v>416</v>
      </c>
      <c r="Y219" s="213"/>
      <c r="Z219" s="213"/>
      <c r="AA219" s="213"/>
      <c r="AB219" s="213"/>
      <c r="AC219" s="213"/>
      <c r="AD219" s="213"/>
      <c r="AE219" s="213"/>
      <c r="AF219" s="213"/>
      <c r="AG219" s="213" t="s">
        <v>417</v>
      </c>
      <c r="AH219" s="213"/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1" x14ac:dyDescent="0.2">
      <c r="A220" s="243">
        <v>86</v>
      </c>
      <c r="B220" s="244" t="s">
        <v>421</v>
      </c>
      <c r="C220" s="258" t="s">
        <v>422</v>
      </c>
      <c r="D220" s="245" t="s">
        <v>143</v>
      </c>
      <c r="E220" s="246">
        <v>36.016599999999997</v>
      </c>
      <c r="F220" s="247"/>
      <c r="G220" s="248">
        <f>ROUND(E220*F220,2)</f>
        <v>0</v>
      </c>
      <c r="H220" s="247"/>
      <c r="I220" s="248">
        <f>ROUND(E220*H220,2)</f>
        <v>0</v>
      </c>
      <c r="J220" s="247"/>
      <c r="K220" s="248">
        <f>ROUND(E220*J220,2)</f>
        <v>0</v>
      </c>
      <c r="L220" s="248">
        <v>21</v>
      </c>
      <c r="M220" s="248">
        <f>G220*(1+L220/100)</f>
        <v>0</v>
      </c>
      <c r="N220" s="248">
        <v>0</v>
      </c>
      <c r="O220" s="248">
        <f>ROUND(E220*N220,2)</f>
        <v>0</v>
      </c>
      <c r="P220" s="248">
        <v>0</v>
      </c>
      <c r="Q220" s="248">
        <f>ROUND(E220*P220,2)</f>
        <v>0</v>
      </c>
      <c r="R220" s="248" t="s">
        <v>250</v>
      </c>
      <c r="S220" s="248" t="s">
        <v>132</v>
      </c>
      <c r="T220" s="249" t="s">
        <v>133</v>
      </c>
      <c r="U220" s="222">
        <v>0.94</v>
      </c>
      <c r="V220" s="222">
        <f>ROUND(E220*U220,2)</f>
        <v>33.86</v>
      </c>
      <c r="W220" s="222"/>
      <c r="X220" s="222" t="s">
        <v>416</v>
      </c>
      <c r="Y220" s="213"/>
      <c r="Z220" s="213"/>
      <c r="AA220" s="213"/>
      <c r="AB220" s="213"/>
      <c r="AC220" s="213"/>
      <c r="AD220" s="213"/>
      <c r="AE220" s="213"/>
      <c r="AF220" s="213"/>
      <c r="AG220" s="213" t="s">
        <v>417</v>
      </c>
      <c r="AH220" s="213"/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ht="22.5" outlineLevel="1" x14ac:dyDescent="0.2">
      <c r="A221" s="243">
        <v>87</v>
      </c>
      <c r="B221" s="244" t="s">
        <v>423</v>
      </c>
      <c r="C221" s="258" t="s">
        <v>424</v>
      </c>
      <c r="D221" s="245" t="s">
        <v>143</v>
      </c>
      <c r="E221" s="246">
        <v>180.08302</v>
      </c>
      <c r="F221" s="247"/>
      <c r="G221" s="248">
        <f>ROUND(E221*F221,2)</f>
        <v>0</v>
      </c>
      <c r="H221" s="247"/>
      <c r="I221" s="248">
        <f>ROUND(E221*H221,2)</f>
        <v>0</v>
      </c>
      <c r="J221" s="247"/>
      <c r="K221" s="248">
        <f>ROUND(E221*J221,2)</f>
        <v>0</v>
      </c>
      <c r="L221" s="248">
        <v>21</v>
      </c>
      <c r="M221" s="248">
        <f>G221*(1+L221/100)</f>
        <v>0</v>
      </c>
      <c r="N221" s="248">
        <v>0</v>
      </c>
      <c r="O221" s="248">
        <f>ROUND(E221*N221,2)</f>
        <v>0</v>
      </c>
      <c r="P221" s="248">
        <v>0</v>
      </c>
      <c r="Q221" s="248">
        <f>ROUND(E221*P221,2)</f>
        <v>0</v>
      </c>
      <c r="R221" s="248" t="s">
        <v>250</v>
      </c>
      <c r="S221" s="248" t="s">
        <v>132</v>
      </c>
      <c r="T221" s="249" t="s">
        <v>133</v>
      </c>
      <c r="U221" s="222">
        <v>0.105</v>
      </c>
      <c r="V221" s="222">
        <f>ROUND(E221*U221,2)</f>
        <v>18.91</v>
      </c>
      <c r="W221" s="222"/>
      <c r="X221" s="222" t="s">
        <v>416</v>
      </c>
      <c r="Y221" s="213"/>
      <c r="Z221" s="213"/>
      <c r="AA221" s="213"/>
      <c r="AB221" s="213"/>
      <c r="AC221" s="213"/>
      <c r="AD221" s="213"/>
      <c r="AE221" s="213"/>
      <c r="AF221" s="213"/>
      <c r="AG221" s="213" t="s">
        <v>417</v>
      </c>
      <c r="AH221" s="213"/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1" x14ac:dyDescent="0.2">
      <c r="A222" s="243">
        <v>88</v>
      </c>
      <c r="B222" s="244" t="s">
        <v>425</v>
      </c>
      <c r="C222" s="258" t="s">
        <v>426</v>
      </c>
      <c r="D222" s="245" t="s">
        <v>143</v>
      </c>
      <c r="E222" s="246">
        <v>36.016599999999997</v>
      </c>
      <c r="F222" s="247"/>
      <c r="G222" s="248">
        <f>ROUND(E222*F222,2)</f>
        <v>0</v>
      </c>
      <c r="H222" s="247"/>
      <c r="I222" s="248">
        <f>ROUND(E222*H222,2)</f>
        <v>0</v>
      </c>
      <c r="J222" s="247"/>
      <c r="K222" s="248">
        <f>ROUND(E222*J222,2)</f>
        <v>0</v>
      </c>
      <c r="L222" s="248">
        <v>21</v>
      </c>
      <c r="M222" s="248">
        <f>G222*(1+L222/100)</f>
        <v>0</v>
      </c>
      <c r="N222" s="248">
        <v>0</v>
      </c>
      <c r="O222" s="248">
        <f>ROUND(E222*N222,2)</f>
        <v>0</v>
      </c>
      <c r="P222" s="248">
        <v>0</v>
      </c>
      <c r="Q222" s="248">
        <f>ROUND(E222*P222,2)</f>
        <v>0</v>
      </c>
      <c r="R222" s="248" t="s">
        <v>250</v>
      </c>
      <c r="S222" s="248" t="s">
        <v>133</v>
      </c>
      <c r="T222" s="249" t="s">
        <v>133</v>
      </c>
      <c r="U222" s="222">
        <v>0</v>
      </c>
      <c r="V222" s="222">
        <f>ROUND(E222*U222,2)</f>
        <v>0</v>
      </c>
      <c r="W222" s="222"/>
      <c r="X222" s="222" t="s">
        <v>416</v>
      </c>
      <c r="Y222" s="213"/>
      <c r="Z222" s="213"/>
      <c r="AA222" s="213"/>
      <c r="AB222" s="213"/>
      <c r="AC222" s="213"/>
      <c r="AD222" s="213"/>
      <c r="AE222" s="213"/>
      <c r="AF222" s="213"/>
      <c r="AG222" s="213" t="s">
        <v>417</v>
      </c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x14ac:dyDescent="0.2">
      <c r="A223" s="229" t="s">
        <v>126</v>
      </c>
      <c r="B223" s="230" t="s">
        <v>98</v>
      </c>
      <c r="C223" s="254" t="s">
        <v>27</v>
      </c>
      <c r="D223" s="231"/>
      <c r="E223" s="232"/>
      <c r="F223" s="233"/>
      <c r="G223" s="233">
        <f>SUMIF(AG224:AG231,"&lt;&gt;NOR",G224:G231)</f>
        <v>0</v>
      </c>
      <c r="H223" s="233"/>
      <c r="I223" s="233">
        <f>SUM(I224:I231)</f>
        <v>0</v>
      </c>
      <c r="J223" s="233"/>
      <c r="K223" s="233">
        <f>SUM(K224:K231)</f>
        <v>0</v>
      </c>
      <c r="L223" s="233"/>
      <c r="M223" s="233">
        <f>SUM(M224:M231)</f>
        <v>0</v>
      </c>
      <c r="N223" s="233"/>
      <c r="O223" s="233">
        <f>SUM(O224:O231)</f>
        <v>0</v>
      </c>
      <c r="P223" s="233"/>
      <c r="Q223" s="233">
        <f>SUM(Q224:Q231)</f>
        <v>0</v>
      </c>
      <c r="R223" s="233"/>
      <c r="S223" s="233"/>
      <c r="T223" s="234"/>
      <c r="U223" s="228"/>
      <c r="V223" s="228">
        <f>SUM(V224:V231)</f>
        <v>0</v>
      </c>
      <c r="W223" s="228"/>
      <c r="X223" s="228"/>
      <c r="AG223" t="s">
        <v>127</v>
      </c>
    </row>
    <row r="224" spans="1:60" outlineLevel="1" x14ac:dyDescent="0.2">
      <c r="A224" s="243">
        <v>89</v>
      </c>
      <c r="B224" s="244" t="s">
        <v>427</v>
      </c>
      <c r="C224" s="258" t="s">
        <v>428</v>
      </c>
      <c r="D224" s="245" t="s">
        <v>429</v>
      </c>
      <c r="E224" s="246">
        <v>1</v>
      </c>
      <c r="F224" s="247"/>
      <c r="G224" s="248">
        <f>ROUND(E224*F224,2)</f>
        <v>0</v>
      </c>
      <c r="H224" s="247"/>
      <c r="I224" s="248">
        <f>ROUND(E224*H224,2)</f>
        <v>0</v>
      </c>
      <c r="J224" s="247"/>
      <c r="K224" s="248">
        <f>ROUND(E224*J224,2)</f>
        <v>0</v>
      </c>
      <c r="L224" s="248">
        <v>21</v>
      </c>
      <c r="M224" s="248">
        <f>G224*(1+L224/100)</f>
        <v>0</v>
      </c>
      <c r="N224" s="248">
        <v>0</v>
      </c>
      <c r="O224" s="248">
        <f>ROUND(E224*N224,2)</f>
        <v>0</v>
      </c>
      <c r="P224" s="248">
        <v>0</v>
      </c>
      <c r="Q224" s="248">
        <f>ROUND(E224*P224,2)</f>
        <v>0</v>
      </c>
      <c r="R224" s="248"/>
      <c r="S224" s="248" t="s">
        <v>132</v>
      </c>
      <c r="T224" s="249" t="s">
        <v>210</v>
      </c>
      <c r="U224" s="222">
        <v>0</v>
      </c>
      <c r="V224" s="222">
        <f>ROUND(E224*U224,2)</f>
        <v>0</v>
      </c>
      <c r="W224" s="222"/>
      <c r="X224" s="222" t="s">
        <v>430</v>
      </c>
      <c r="Y224" s="213"/>
      <c r="Z224" s="213"/>
      <c r="AA224" s="213"/>
      <c r="AB224" s="213"/>
      <c r="AC224" s="213"/>
      <c r="AD224" s="213"/>
      <c r="AE224" s="213"/>
      <c r="AF224" s="213"/>
      <c r="AG224" s="213" t="s">
        <v>431</v>
      </c>
      <c r="AH224" s="213"/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1" x14ac:dyDescent="0.2">
      <c r="A225" s="243">
        <v>90</v>
      </c>
      <c r="B225" s="244" t="s">
        <v>432</v>
      </c>
      <c r="C225" s="258" t="s">
        <v>433</v>
      </c>
      <c r="D225" s="245" t="s">
        <v>429</v>
      </c>
      <c r="E225" s="246">
        <v>1</v>
      </c>
      <c r="F225" s="247"/>
      <c r="G225" s="248">
        <f>ROUND(E225*F225,2)</f>
        <v>0</v>
      </c>
      <c r="H225" s="247"/>
      <c r="I225" s="248">
        <f>ROUND(E225*H225,2)</f>
        <v>0</v>
      </c>
      <c r="J225" s="247"/>
      <c r="K225" s="248">
        <f>ROUND(E225*J225,2)</f>
        <v>0</v>
      </c>
      <c r="L225" s="248">
        <v>21</v>
      </c>
      <c r="M225" s="248">
        <f>G225*(1+L225/100)</f>
        <v>0</v>
      </c>
      <c r="N225" s="248">
        <v>0</v>
      </c>
      <c r="O225" s="248">
        <f>ROUND(E225*N225,2)</f>
        <v>0</v>
      </c>
      <c r="P225" s="248">
        <v>0</v>
      </c>
      <c r="Q225" s="248">
        <f>ROUND(E225*P225,2)</f>
        <v>0</v>
      </c>
      <c r="R225" s="248"/>
      <c r="S225" s="248" t="s">
        <v>209</v>
      </c>
      <c r="T225" s="249" t="s">
        <v>210</v>
      </c>
      <c r="U225" s="222">
        <v>0</v>
      </c>
      <c r="V225" s="222">
        <f>ROUND(E225*U225,2)</f>
        <v>0</v>
      </c>
      <c r="W225" s="222"/>
      <c r="X225" s="222" t="s">
        <v>430</v>
      </c>
      <c r="Y225" s="213"/>
      <c r="Z225" s="213"/>
      <c r="AA225" s="213"/>
      <c r="AB225" s="213"/>
      <c r="AC225" s="213"/>
      <c r="AD225" s="213"/>
      <c r="AE225" s="213"/>
      <c r="AF225" s="213"/>
      <c r="AG225" s="213" t="s">
        <v>431</v>
      </c>
      <c r="AH225" s="213"/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1" x14ac:dyDescent="0.2">
      <c r="A226" s="243">
        <v>91</v>
      </c>
      <c r="B226" s="244" t="s">
        <v>434</v>
      </c>
      <c r="C226" s="258" t="s">
        <v>435</v>
      </c>
      <c r="D226" s="245" t="s">
        <v>429</v>
      </c>
      <c r="E226" s="246">
        <v>1</v>
      </c>
      <c r="F226" s="247"/>
      <c r="G226" s="248">
        <f>ROUND(E226*F226,2)</f>
        <v>0</v>
      </c>
      <c r="H226" s="247"/>
      <c r="I226" s="248">
        <f>ROUND(E226*H226,2)</f>
        <v>0</v>
      </c>
      <c r="J226" s="247"/>
      <c r="K226" s="248">
        <f>ROUND(E226*J226,2)</f>
        <v>0</v>
      </c>
      <c r="L226" s="248">
        <v>21</v>
      </c>
      <c r="M226" s="248">
        <f>G226*(1+L226/100)</f>
        <v>0</v>
      </c>
      <c r="N226" s="248">
        <v>0</v>
      </c>
      <c r="O226" s="248">
        <f>ROUND(E226*N226,2)</f>
        <v>0</v>
      </c>
      <c r="P226" s="248">
        <v>0</v>
      </c>
      <c r="Q226" s="248">
        <f>ROUND(E226*P226,2)</f>
        <v>0</v>
      </c>
      <c r="R226" s="248"/>
      <c r="S226" s="248" t="s">
        <v>209</v>
      </c>
      <c r="T226" s="249" t="s">
        <v>210</v>
      </c>
      <c r="U226" s="222">
        <v>0</v>
      </c>
      <c r="V226" s="222">
        <f>ROUND(E226*U226,2)</f>
        <v>0</v>
      </c>
      <c r="W226" s="222"/>
      <c r="X226" s="222" t="s">
        <v>430</v>
      </c>
      <c r="Y226" s="213"/>
      <c r="Z226" s="213"/>
      <c r="AA226" s="213"/>
      <c r="AB226" s="213"/>
      <c r="AC226" s="213"/>
      <c r="AD226" s="213"/>
      <c r="AE226" s="213"/>
      <c r="AF226" s="213"/>
      <c r="AG226" s="213" t="s">
        <v>431</v>
      </c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1" x14ac:dyDescent="0.2">
      <c r="A227" s="243">
        <v>92</v>
      </c>
      <c r="B227" s="244" t="s">
        <v>436</v>
      </c>
      <c r="C227" s="258" t="s">
        <v>437</v>
      </c>
      <c r="D227" s="245" t="s">
        <v>429</v>
      </c>
      <c r="E227" s="246">
        <v>1</v>
      </c>
      <c r="F227" s="247"/>
      <c r="G227" s="248">
        <f>ROUND(E227*F227,2)</f>
        <v>0</v>
      </c>
      <c r="H227" s="247"/>
      <c r="I227" s="248">
        <f>ROUND(E227*H227,2)</f>
        <v>0</v>
      </c>
      <c r="J227" s="247"/>
      <c r="K227" s="248">
        <f>ROUND(E227*J227,2)</f>
        <v>0</v>
      </c>
      <c r="L227" s="248">
        <v>21</v>
      </c>
      <c r="M227" s="248">
        <f>G227*(1+L227/100)</f>
        <v>0</v>
      </c>
      <c r="N227" s="248">
        <v>0</v>
      </c>
      <c r="O227" s="248">
        <f>ROUND(E227*N227,2)</f>
        <v>0</v>
      </c>
      <c r="P227" s="248">
        <v>0</v>
      </c>
      <c r="Q227" s="248">
        <f>ROUND(E227*P227,2)</f>
        <v>0</v>
      </c>
      <c r="R227" s="248"/>
      <c r="S227" s="248" t="s">
        <v>209</v>
      </c>
      <c r="T227" s="249" t="s">
        <v>210</v>
      </c>
      <c r="U227" s="222">
        <v>0</v>
      </c>
      <c r="V227" s="222">
        <f>ROUND(E227*U227,2)</f>
        <v>0</v>
      </c>
      <c r="W227" s="222"/>
      <c r="X227" s="222" t="s">
        <v>430</v>
      </c>
      <c r="Y227" s="213"/>
      <c r="Z227" s="213"/>
      <c r="AA227" s="213"/>
      <c r="AB227" s="213"/>
      <c r="AC227" s="213"/>
      <c r="AD227" s="213"/>
      <c r="AE227" s="213"/>
      <c r="AF227" s="213"/>
      <c r="AG227" s="213" t="s">
        <v>431</v>
      </c>
      <c r="AH227" s="213"/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1" x14ac:dyDescent="0.2">
      <c r="A228" s="243">
        <v>93</v>
      </c>
      <c r="B228" s="244" t="s">
        <v>438</v>
      </c>
      <c r="C228" s="258" t="s">
        <v>439</v>
      </c>
      <c r="D228" s="245" t="s">
        <v>429</v>
      </c>
      <c r="E228" s="246">
        <v>1</v>
      </c>
      <c r="F228" s="247"/>
      <c r="G228" s="248">
        <f>ROUND(E228*F228,2)</f>
        <v>0</v>
      </c>
      <c r="H228" s="247"/>
      <c r="I228" s="248">
        <f>ROUND(E228*H228,2)</f>
        <v>0</v>
      </c>
      <c r="J228" s="247"/>
      <c r="K228" s="248">
        <f>ROUND(E228*J228,2)</f>
        <v>0</v>
      </c>
      <c r="L228" s="248">
        <v>21</v>
      </c>
      <c r="M228" s="248">
        <f>G228*(1+L228/100)</f>
        <v>0</v>
      </c>
      <c r="N228" s="248">
        <v>0</v>
      </c>
      <c r="O228" s="248">
        <f>ROUND(E228*N228,2)</f>
        <v>0</v>
      </c>
      <c r="P228" s="248">
        <v>0</v>
      </c>
      <c r="Q228" s="248">
        <f>ROUND(E228*P228,2)</f>
        <v>0</v>
      </c>
      <c r="R228" s="248"/>
      <c r="S228" s="248" t="s">
        <v>209</v>
      </c>
      <c r="T228" s="249" t="s">
        <v>210</v>
      </c>
      <c r="U228" s="222">
        <v>0</v>
      </c>
      <c r="V228" s="222">
        <f>ROUND(E228*U228,2)</f>
        <v>0</v>
      </c>
      <c r="W228" s="222"/>
      <c r="X228" s="222" t="s">
        <v>430</v>
      </c>
      <c r="Y228" s="213"/>
      <c r="Z228" s="213"/>
      <c r="AA228" s="213"/>
      <c r="AB228" s="213"/>
      <c r="AC228" s="213"/>
      <c r="AD228" s="213"/>
      <c r="AE228" s="213"/>
      <c r="AF228" s="213"/>
      <c r="AG228" s="213" t="s">
        <v>431</v>
      </c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outlineLevel="1" x14ac:dyDescent="0.2">
      <c r="A229" s="243">
        <v>94</v>
      </c>
      <c r="B229" s="244" t="s">
        <v>440</v>
      </c>
      <c r="C229" s="258" t="s">
        <v>441</v>
      </c>
      <c r="D229" s="245" t="s">
        <v>429</v>
      </c>
      <c r="E229" s="246">
        <v>1</v>
      </c>
      <c r="F229" s="247"/>
      <c r="G229" s="248">
        <f>ROUND(E229*F229,2)</f>
        <v>0</v>
      </c>
      <c r="H229" s="247"/>
      <c r="I229" s="248">
        <f>ROUND(E229*H229,2)</f>
        <v>0</v>
      </c>
      <c r="J229" s="247"/>
      <c r="K229" s="248">
        <f>ROUND(E229*J229,2)</f>
        <v>0</v>
      </c>
      <c r="L229" s="248">
        <v>21</v>
      </c>
      <c r="M229" s="248">
        <f>G229*(1+L229/100)</f>
        <v>0</v>
      </c>
      <c r="N229" s="248">
        <v>0</v>
      </c>
      <c r="O229" s="248">
        <f>ROUND(E229*N229,2)</f>
        <v>0</v>
      </c>
      <c r="P229" s="248">
        <v>0</v>
      </c>
      <c r="Q229" s="248">
        <f>ROUND(E229*P229,2)</f>
        <v>0</v>
      </c>
      <c r="R229" s="248"/>
      <c r="S229" s="248" t="s">
        <v>209</v>
      </c>
      <c r="T229" s="249" t="s">
        <v>210</v>
      </c>
      <c r="U229" s="222">
        <v>0</v>
      </c>
      <c r="V229" s="222">
        <f>ROUND(E229*U229,2)</f>
        <v>0</v>
      </c>
      <c r="W229" s="222"/>
      <c r="X229" s="222" t="s">
        <v>430</v>
      </c>
      <c r="Y229" s="213"/>
      <c r="Z229" s="213"/>
      <c r="AA229" s="213"/>
      <c r="AB229" s="213"/>
      <c r="AC229" s="213"/>
      <c r="AD229" s="213"/>
      <c r="AE229" s="213"/>
      <c r="AF229" s="213"/>
      <c r="AG229" s="213" t="s">
        <v>431</v>
      </c>
      <c r="AH229" s="213"/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outlineLevel="1" x14ac:dyDescent="0.2">
      <c r="A230" s="243">
        <v>95</v>
      </c>
      <c r="B230" s="244" t="s">
        <v>442</v>
      </c>
      <c r="C230" s="258" t="s">
        <v>443</v>
      </c>
      <c r="D230" s="245" t="s">
        <v>429</v>
      </c>
      <c r="E230" s="246">
        <v>1</v>
      </c>
      <c r="F230" s="247"/>
      <c r="G230" s="248">
        <f>ROUND(E230*F230,2)</f>
        <v>0</v>
      </c>
      <c r="H230" s="247"/>
      <c r="I230" s="248">
        <f>ROUND(E230*H230,2)</f>
        <v>0</v>
      </c>
      <c r="J230" s="247"/>
      <c r="K230" s="248">
        <f>ROUND(E230*J230,2)</f>
        <v>0</v>
      </c>
      <c r="L230" s="248">
        <v>21</v>
      </c>
      <c r="M230" s="248">
        <f>G230*(1+L230/100)</f>
        <v>0</v>
      </c>
      <c r="N230" s="248">
        <v>0</v>
      </c>
      <c r="O230" s="248">
        <f>ROUND(E230*N230,2)</f>
        <v>0</v>
      </c>
      <c r="P230" s="248">
        <v>0</v>
      </c>
      <c r="Q230" s="248">
        <f>ROUND(E230*P230,2)</f>
        <v>0</v>
      </c>
      <c r="R230" s="248"/>
      <c r="S230" s="248" t="s">
        <v>209</v>
      </c>
      <c r="T230" s="249" t="s">
        <v>210</v>
      </c>
      <c r="U230" s="222">
        <v>0</v>
      </c>
      <c r="V230" s="222">
        <f>ROUND(E230*U230,2)</f>
        <v>0</v>
      </c>
      <c r="W230" s="222"/>
      <c r="X230" s="222" t="s">
        <v>430</v>
      </c>
      <c r="Y230" s="213"/>
      <c r="Z230" s="213"/>
      <c r="AA230" s="213"/>
      <c r="AB230" s="213"/>
      <c r="AC230" s="213"/>
      <c r="AD230" s="213"/>
      <c r="AE230" s="213"/>
      <c r="AF230" s="213"/>
      <c r="AG230" s="213" t="s">
        <v>431</v>
      </c>
      <c r="AH230" s="213"/>
      <c r="AI230" s="213"/>
      <c r="AJ230" s="213"/>
      <c r="AK230" s="213"/>
      <c r="AL230" s="213"/>
      <c r="AM230" s="213"/>
      <c r="AN230" s="213"/>
      <c r="AO230" s="213"/>
      <c r="AP230" s="213"/>
      <c r="AQ230" s="213"/>
      <c r="AR230" s="213"/>
      <c r="AS230" s="213"/>
      <c r="AT230" s="213"/>
      <c r="AU230" s="213"/>
      <c r="AV230" s="213"/>
      <c r="AW230" s="213"/>
      <c r="AX230" s="213"/>
      <c r="AY230" s="213"/>
      <c r="AZ230" s="213"/>
      <c r="BA230" s="213"/>
      <c r="BB230" s="213"/>
      <c r="BC230" s="213"/>
      <c r="BD230" s="213"/>
      <c r="BE230" s="213"/>
      <c r="BF230" s="213"/>
      <c r="BG230" s="213"/>
      <c r="BH230" s="213"/>
    </row>
    <row r="231" spans="1:60" outlineLevel="1" x14ac:dyDescent="0.2">
      <c r="A231" s="235">
        <v>96</v>
      </c>
      <c r="B231" s="236" t="s">
        <v>444</v>
      </c>
      <c r="C231" s="255" t="s">
        <v>445</v>
      </c>
      <c r="D231" s="237" t="s">
        <v>429</v>
      </c>
      <c r="E231" s="238">
        <v>1</v>
      </c>
      <c r="F231" s="239"/>
      <c r="G231" s="240">
        <f>ROUND(E231*F231,2)</f>
        <v>0</v>
      </c>
      <c r="H231" s="239"/>
      <c r="I231" s="240">
        <f>ROUND(E231*H231,2)</f>
        <v>0</v>
      </c>
      <c r="J231" s="239"/>
      <c r="K231" s="240">
        <f>ROUND(E231*J231,2)</f>
        <v>0</v>
      </c>
      <c r="L231" s="240">
        <v>21</v>
      </c>
      <c r="M231" s="240">
        <f>G231*(1+L231/100)</f>
        <v>0</v>
      </c>
      <c r="N231" s="240">
        <v>0</v>
      </c>
      <c r="O231" s="240">
        <f>ROUND(E231*N231,2)</f>
        <v>0</v>
      </c>
      <c r="P231" s="240">
        <v>0</v>
      </c>
      <c r="Q231" s="240">
        <f>ROUND(E231*P231,2)</f>
        <v>0</v>
      </c>
      <c r="R231" s="240"/>
      <c r="S231" s="240" t="s">
        <v>209</v>
      </c>
      <c r="T231" s="241" t="s">
        <v>210</v>
      </c>
      <c r="U231" s="222">
        <v>0</v>
      </c>
      <c r="V231" s="222">
        <f>ROUND(E231*U231,2)</f>
        <v>0</v>
      </c>
      <c r="W231" s="222"/>
      <c r="X231" s="222" t="s">
        <v>430</v>
      </c>
      <c r="Y231" s="213"/>
      <c r="Z231" s="213"/>
      <c r="AA231" s="213"/>
      <c r="AB231" s="213"/>
      <c r="AC231" s="213"/>
      <c r="AD231" s="213"/>
      <c r="AE231" s="213"/>
      <c r="AF231" s="213"/>
      <c r="AG231" s="213" t="s">
        <v>431</v>
      </c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x14ac:dyDescent="0.2">
      <c r="A232" s="3"/>
      <c r="B232" s="4"/>
      <c r="C232" s="262"/>
      <c r="D232" s="6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AE232">
        <v>15</v>
      </c>
      <c r="AF232">
        <v>21</v>
      </c>
      <c r="AG232" t="s">
        <v>113</v>
      </c>
    </row>
    <row r="233" spans="1:60" x14ac:dyDescent="0.2">
      <c r="A233" s="216"/>
      <c r="B233" s="217" t="s">
        <v>29</v>
      </c>
      <c r="C233" s="263"/>
      <c r="D233" s="218"/>
      <c r="E233" s="219"/>
      <c r="F233" s="219"/>
      <c r="G233" s="253">
        <f>G8+G16+G27+G31+G52+G58+G75+G87+G92+G103+G106+G109+G151+G171+G193+G207+G211+G214+G216+G223</f>
        <v>0</v>
      </c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AE233">
        <f>SUMIF(L7:L231,AE232,G7:G231)</f>
        <v>0</v>
      </c>
      <c r="AF233">
        <f>SUMIF(L7:L231,AF232,G7:G231)</f>
        <v>0</v>
      </c>
      <c r="AG233" t="s">
        <v>446</v>
      </c>
    </row>
    <row r="234" spans="1:60" x14ac:dyDescent="0.2">
      <c r="C234" s="264"/>
      <c r="D234" s="10"/>
      <c r="AG234" t="s">
        <v>447</v>
      </c>
    </row>
    <row r="235" spans="1:60" x14ac:dyDescent="0.2">
      <c r="D235" s="10"/>
    </row>
    <row r="236" spans="1:60" x14ac:dyDescent="0.2">
      <c r="D236" s="10"/>
    </row>
    <row r="237" spans="1:60" x14ac:dyDescent="0.2">
      <c r="D237" s="10"/>
    </row>
    <row r="238" spans="1:60" x14ac:dyDescent="0.2">
      <c r="D238" s="10"/>
    </row>
    <row r="239" spans="1:60" x14ac:dyDescent="0.2">
      <c r="D239" s="10"/>
    </row>
    <row r="240" spans="1:60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gOT/Bv64cYFXt05NSiN24fZFl0UYJV3TV8rZRt0Km7g0Snza1Xv6ck6GNCITNAv07ByQvEcHxBWhkIwgN2S9g==" saltValue="AbKUd98y5/+UFxrYHp1Uaw==" spinCount="100000" sheet="1"/>
  <mergeCells count="37">
    <mergeCell ref="C218:G218"/>
    <mergeCell ref="C185:G185"/>
    <mergeCell ref="C187:G187"/>
    <mergeCell ref="C192:G192"/>
    <mergeCell ref="C198:G198"/>
    <mergeCell ref="C202:G202"/>
    <mergeCell ref="C205:G205"/>
    <mergeCell ref="C150:G150"/>
    <mergeCell ref="C160:G160"/>
    <mergeCell ref="C170:G170"/>
    <mergeCell ref="C175:G175"/>
    <mergeCell ref="C179:G179"/>
    <mergeCell ref="C182:G182"/>
    <mergeCell ref="C77:G77"/>
    <mergeCell ref="C84:G84"/>
    <mergeCell ref="C89:G89"/>
    <mergeCell ref="C94:G94"/>
    <mergeCell ref="C105:G105"/>
    <mergeCell ref="C142:G142"/>
    <mergeCell ref="C55:G55"/>
    <mergeCell ref="C60:G60"/>
    <mergeCell ref="C62:G62"/>
    <mergeCell ref="C66:G66"/>
    <mergeCell ref="C69:G69"/>
    <mergeCell ref="C71:G71"/>
    <mergeCell ref="C25:G25"/>
    <mergeCell ref="C33:G33"/>
    <mergeCell ref="C35:G35"/>
    <mergeCell ref="C44:G44"/>
    <mergeCell ref="C45:G45"/>
    <mergeCell ref="C54:G54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600BD-0F0C-4B0E-AA53-4BAA6D8A57EF}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8" t="s">
        <v>100</v>
      </c>
      <c r="B1" s="198"/>
      <c r="C1" s="198"/>
      <c r="D1" s="198"/>
      <c r="E1" s="198"/>
      <c r="F1" s="198"/>
      <c r="G1" s="198"/>
      <c r="AG1" t="s">
        <v>101</v>
      </c>
    </row>
    <row r="2" spans="1:60" ht="24.95" customHeight="1" x14ac:dyDescent="0.2">
      <c r="A2" s="199" t="s">
        <v>7</v>
      </c>
      <c r="B2" s="49" t="s">
        <v>43</v>
      </c>
      <c r="C2" s="202" t="s">
        <v>44</v>
      </c>
      <c r="D2" s="200"/>
      <c r="E2" s="200"/>
      <c r="F2" s="200"/>
      <c r="G2" s="201"/>
      <c r="AG2" t="s">
        <v>102</v>
      </c>
    </row>
    <row r="3" spans="1:60" ht="24.95" customHeight="1" x14ac:dyDescent="0.2">
      <c r="A3" s="199" t="s">
        <v>8</v>
      </c>
      <c r="B3" s="49" t="s">
        <v>51</v>
      </c>
      <c r="C3" s="202" t="s">
        <v>52</v>
      </c>
      <c r="D3" s="200"/>
      <c r="E3" s="200"/>
      <c r="F3" s="200"/>
      <c r="G3" s="201"/>
      <c r="AC3" s="178" t="s">
        <v>102</v>
      </c>
      <c r="AG3" t="s">
        <v>103</v>
      </c>
    </row>
    <row r="4" spans="1:60" ht="24.95" customHeight="1" x14ac:dyDescent="0.2">
      <c r="A4" s="203" t="s">
        <v>9</v>
      </c>
      <c r="B4" s="204" t="s">
        <v>53</v>
      </c>
      <c r="C4" s="205" t="s">
        <v>52</v>
      </c>
      <c r="D4" s="206"/>
      <c r="E4" s="206"/>
      <c r="F4" s="206"/>
      <c r="G4" s="207"/>
      <c r="AG4" t="s">
        <v>104</v>
      </c>
    </row>
    <row r="5" spans="1:60" x14ac:dyDescent="0.2">
      <c r="D5" s="10"/>
    </row>
    <row r="6" spans="1:60" ht="38.25" x14ac:dyDescent="0.2">
      <c r="A6" s="209" t="s">
        <v>105</v>
      </c>
      <c r="B6" s="211" t="s">
        <v>106</v>
      </c>
      <c r="C6" s="211" t="s">
        <v>107</v>
      </c>
      <c r="D6" s="210" t="s">
        <v>108</v>
      </c>
      <c r="E6" s="209" t="s">
        <v>109</v>
      </c>
      <c r="F6" s="208" t="s">
        <v>110</v>
      </c>
      <c r="G6" s="209" t="s">
        <v>29</v>
      </c>
      <c r="H6" s="212" t="s">
        <v>30</v>
      </c>
      <c r="I6" s="212" t="s">
        <v>111</v>
      </c>
      <c r="J6" s="212" t="s">
        <v>31</v>
      </c>
      <c r="K6" s="212" t="s">
        <v>112</v>
      </c>
      <c r="L6" s="212" t="s">
        <v>113</v>
      </c>
      <c r="M6" s="212" t="s">
        <v>114</v>
      </c>
      <c r="N6" s="212" t="s">
        <v>115</v>
      </c>
      <c r="O6" s="212" t="s">
        <v>116</v>
      </c>
      <c r="P6" s="212" t="s">
        <v>117</v>
      </c>
      <c r="Q6" s="212" t="s">
        <v>118</v>
      </c>
      <c r="R6" s="212" t="s">
        <v>119</v>
      </c>
      <c r="S6" s="212" t="s">
        <v>120</v>
      </c>
      <c r="T6" s="212" t="s">
        <v>121</v>
      </c>
      <c r="U6" s="212" t="s">
        <v>122</v>
      </c>
      <c r="V6" s="212" t="s">
        <v>123</v>
      </c>
      <c r="W6" s="212" t="s">
        <v>124</v>
      </c>
      <c r="X6" s="212" t="s">
        <v>125</v>
      </c>
    </row>
    <row r="7" spans="1:60" hidden="1" x14ac:dyDescent="0.2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x14ac:dyDescent="0.2">
      <c r="A8" s="229" t="s">
        <v>126</v>
      </c>
      <c r="B8" s="230" t="s">
        <v>90</v>
      </c>
      <c r="C8" s="254" t="s">
        <v>52</v>
      </c>
      <c r="D8" s="231"/>
      <c r="E8" s="232"/>
      <c r="F8" s="233"/>
      <c r="G8" s="233">
        <f>SUMIF(AG9:AG38,"&lt;&gt;NOR",G9:G38)</f>
        <v>0</v>
      </c>
      <c r="H8" s="233"/>
      <c r="I8" s="233">
        <f>SUM(I9:I38)</f>
        <v>0</v>
      </c>
      <c r="J8" s="233"/>
      <c r="K8" s="233">
        <f>SUM(K9:K38)</f>
        <v>0</v>
      </c>
      <c r="L8" s="233"/>
      <c r="M8" s="233">
        <f>SUM(M9:M38)</f>
        <v>0</v>
      </c>
      <c r="N8" s="233"/>
      <c r="O8" s="233">
        <f>SUM(O9:O38)</f>
        <v>0</v>
      </c>
      <c r="P8" s="233"/>
      <c r="Q8" s="233">
        <f>SUM(Q9:Q38)</f>
        <v>0</v>
      </c>
      <c r="R8" s="233"/>
      <c r="S8" s="233"/>
      <c r="T8" s="234"/>
      <c r="U8" s="228"/>
      <c r="V8" s="228">
        <f>SUM(V9:V38)</f>
        <v>28.540000000000003</v>
      </c>
      <c r="W8" s="228"/>
      <c r="X8" s="228"/>
      <c r="AG8" t="s">
        <v>127</v>
      </c>
    </row>
    <row r="9" spans="1:60" ht="22.5" outlineLevel="1" x14ac:dyDescent="0.2">
      <c r="A9" s="243">
        <v>1</v>
      </c>
      <c r="B9" s="244" t="s">
        <v>448</v>
      </c>
      <c r="C9" s="258" t="s">
        <v>449</v>
      </c>
      <c r="D9" s="245" t="s">
        <v>154</v>
      </c>
      <c r="E9" s="246">
        <v>48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48" t="s">
        <v>91</v>
      </c>
      <c r="S9" s="248" t="s">
        <v>132</v>
      </c>
      <c r="T9" s="249" t="s">
        <v>210</v>
      </c>
      <c r="U9" s="222">
        <v>0.49717</v>
      </c>
      <c r="V9" s="222">
        <f>ROUND(E9*U9,2)</f>
        <v>23.86</v>
      </c>
      <c r="W9" s="222"/>
      <c r="X9" s="222" t="s">
        <v>134</v>
      </c>
      <c r="Y9" s="213"/>
      <c r="Z9" s="213"/>
      <c r="AA9" s="213"/>
      <c r="AB9" s="213"/>
      <c r="AC9" s="213"/>
      <c r="AD9" s="213"/>
      <c r="AE9" s="213"/>
      <c r="AF9" s="213"/>
      <c r="AG9" s="213" t="s">
        <v>149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">
      <c r="A10" s="243">
        <v>2</v>
      </c>
      <c r="B10" s="244" t="s">
        <v>450</v>
      </c>
      <c r="C10" s="258" t="s">
        <v>451</v>
      </c>
      <c r="D10" s="245" t="s">
        <v>452</v>
      </c>
      <c r="E10" s="246">
        <v>7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21</v>
      </c>
      <c r="M10" s="248">
        <f>G10*(1+L10/100)</f>
        <v>0</v>
      </c>
      <c r="N10" s="248">
        <v>0</v>
      </c>
      <c r="O10" s="248">
        <f>ROUND(E10*N10,2)</f>
        <v>0</v>
      </c>
      <c r="P10" s="248">
        <v>0</v>
      </c>
      <c r="Q10" s="248">
        <f>ROUND(E10*P10,2)</f>
        <v>0</v>
      </c>
      <c r="R10" s="248" t="s">
        <v>91</v>
      </c>
      <c r="S10" s="248" t="s">
        <v>132</v>
      </c>
      <c r="T10" s="249" t="s">
        <v>210</v>
      </c>
      <c r="U10" s="222">
        <v>0.24399999999999999</v>
      </c>
      <c r="V10" s="222">
        <f>ROUND(E10*U10,2)</f>
        <v>1.71</v>
      </c>
      <c r="W10" s="222"/>
      <c r="X10" s="222" t="s">
        <v>134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149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">
      <c r="A11" s="243">
        <v>3</v>
      </c>
      <c r="B11" s="244" t="s">
        <v>453</v>
      </c>
      <c r="C11" s="258" t="s">
        <v>454</v>
      </c>
      <c r="D11" s="245" t="s">
        <v>154</v>
      </c>
      <c r="E11" s="246">
        <v>22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8">
        <v>0</v>
      </c>
      <c r="O11" s="248">
        <f>ROUND(E11*N11,2)</f>
        <v>0</v>
      </c>
      <c r="P11" s="248">
        <v>0</v>
      </c>
      <c r="Q11" s="248">
        <f>ROUND(E11*P11,2)</f>
        <v>0</v>
      </c>
      <c r="R11" s="248"/>
      <c r="S11" s="248" t="s">
        <v>132</v>
      </c>
      <c r="T11" s="249" t="s">
        <v>210</v>
      </c>
      <c r="U11" s="222">
        <v>5.11E-2</v>
      </c>
      <c r="V11" s="222">
        <f>ROUND(E11*U11,2)</f>
        <v>1.1200000000000001</v>
      </c>
      <c r="W11" s="222"/>
      <c r="X11" s="222" t="s">
        <v>134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149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">
      <c r="A12" s="243">
        <v>4</v>
      </c>
      <c r="B12" s="244" t="s">
        <v>455</v>
      </c>
      <c r="C12" s="258" t="s">
        <v>456</v>
      </c>
      <c r="D12" s="245" t="s">
        <v>154</v>
      </c>
      <c r="E12" s="246">
        <v>22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21</v>
      </c>
      <c r="M12" s="248">
        <f>G12*(1+L12/100)</f>
        <v>0</v>
      </c>
      <c r="N12" s="248">
        <v>0</v>
      </c>
      <c r="O12" s="248">
        <f>ROUND(E12*N12,2)</f>
        <v>0</v>
      </c>
      <c r="P12" s="248">
        <v>0</v>
      </c>
      <c r="Q12" s="248">
        <f>ROUND(E12*P12,2)</f>
        <v>0</v>
      </c>
      <c r="R12" s="248"/>
      <c r="S12" s="248" t="s">
        <v>132</v>
      </c>
      <c r="T12" s="249" t="s">
        <v>210</v>
      </c>
      <c r="U12" s="222">
        <v>8.4000000000000005E-2</v>
      </c>
      <c r="V12" s="222">
        <f>ROUND(E12*U12,2)</f>
        <v>1.85</v>
      </c>
      <c r="W12" s="222"/>
      <c r="X12" s="222" t="s">
        <v>134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149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">
      <c r="A13" s="243">
        <v>5</v>
      </c>
      <c r="B13" s="244" t="s">
        <v>457</v>
      </c>
      <c r="C13" s="258" t="s">
        <v>458</v>
      </c>
      <c r="D13" s="245" t="s">
        <v>154</v>
      </c>
      <c r="E13" s="246">
        <v>28</v>
      </c>
      <c r="F13" s="247"/>
      <c r="G13" s="248">
        <f>ROUND(E13*F13,2)</f>
        <v>0</v>
      </c>
      <c r="H13" s="247"/>
      <c r="I13" s="248">
        <f>ROUND(E13*H13,2)</f>
        <v>0</v>
      </c>
      <c r="J13" s="247"/>
      <c r="K13" s="248">
        <f>ROUND(E13*J13,2)</f>
        <v>0</v>
      </c>
      <c r="L13" s="248">
        <v>21</v>
      </c>
      <c r="M13" s="248">
        <f>G13*(1+L13/100)</f>
        <v>0</v>
      </c>
      <c r="N13" s="248">
        <v>0</v>
      </c>
      <c r="O13" s="248">
        <f>ROUND(E13*N13,2)</f>
        <v>0</v>
      </c>
      <c r="P13" s="248">
        <v>0</v>
      </c>
      <c r="Q13" s="248">
        <f>ROUND(E13*P13,2)</f>
        <v>0</v>
      </c>
      <c r="R13" s="248"/>
      <c r="S13" s="248" t="s">
        <v>209</v>
      </c>
      <c r="T13" s="249" t="s">
        <v>210</v>
      </c>
      <c r="U13" s="222">
        <v>0</v>
      </c>
      <c r="V13" s="222">
        <f>ROUND(E13*U13,2)</f>
        <v>0</v>
      </c>
      <c r="W13" s="222"/>
      <c r="X13" s="222" t="s">
        <v>134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149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">
      <c r="A14" s="243">
        <v>6</v>
      </c>
      <c r="B14" s="244" t="s">
        <v>459</v>
      </c>
      <c r="C14" s="258" t="s">
        <v>460</v>
      </c>
      <c r="D14" s="245" t="s">
        <v>452</v>
      </c>
      <c r="E14" s="246">
        <v>3</v>
      </c>
      <c r="F14" s="247"/>
      <c r="G14" s="248">
        <f>ROUND(E14*F14,2)</f>
        <v>0</v>
      </c>
      <c r="H14" s="247"/>
      <c r="I14" s="248">
        <f>ROUND(E14*H14,2)</f>
        <v>0</v>
      </c>
      <c r="J14" s="247"/>
      <c r="K14" s="248">
        <f>ROUND(E14*J14,2)</f>
        <v>0</v>
      </c>
      <c r="L14" s="248">
        <v>21</v>
      </c>
      <c r="M14" s="248">
        <f>G14*(1+L14/100)</f>
        <v>0</v>
      </c>
      <c r="N14" s="248">
        <v>0</v>
      </c>
      <c r="O14" s="248">
        <f>ROUND(E14*N14,2)</f>
        <v>0</v>
      </c>
      <c r="P14" s="248">
        <v>0</v>
      </c>
      <c r="Q14" s="248">
        <f>ROUND(E14*P14,2)</f>
        <v>0</v>
      </c>
      <c r="R14" s="248"/>
      <c r="S14" s="248" t="s">
        <v>209</v>
      </c>
      <c r="T14" s="249" t="s">
        <v>210</v>
      </c>
      <c r="U14" s="222">
        <v>0</v>
      </c>
      <c r="V14" s="222">
        <f>ROUND(E14*U14,2)</f>
        <v>0</v>
      </c>
      <c r="W14" s="222"/>
      <c r="X14" s="222" t="s">
        <v>134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149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">
      <c r="A15" s="243">
        <v>7</v>
      </c>
      <c r="B15" s="244" t="s">
        <v>461</v>
      </c>
      <c r="C15" s="258" t="s">
        <v>462</v>
      </c>
      <c r="D15" s="245" t="s">
        <v>452</v>
      </c>
      <c r="E15" s="246">
        <v>3</v>
      </c>
      <c r="F15" s="247"/>
      <c r="G15" s="248">
        <f>ROUND(E15*F15,2)</f>
        <v>0</v>
      </c>
      <c r="H15" s="247"/>
      <c r="I15" s="248">
        <f>ROUND(E15*H15,2)</f>
        <v>0</v>
      </c>
      <c r="J15" s="247"/>
      <c r="K15" s="248">
        <f>ROUND(E15*J15,2)</f>
        <v>0</v>
      </c>
      <c r="L15" s="248">
        <v>21</v>
      </c>
      <c r="M15" s="248">
        <f>G15*(1+L15/100)</f>
        <v>0</v>
      </c>
      <c r="N15" s="248">
        <v>0</v>
      </c>
      <c r="O15" s="248">
        <f>ROUND(E15*N15,2)</f>
        <v>0</v>
      </c>
      <c r="P15" s="248">
        <v>0</v>
      </c>
      <c r="Q15" s="248">
        <f>ROUND(E15*P15,2)</f>
        <v>0</v>
      </c>
      <c r="R15" s="248"/>
      <c r="S15" s="248" t="s">
        <v>209</v>
      </c>
      <c r="T15" s="249" t="s">
        <v>210</v>
      </c>
      <c r="U15" s="222">
        <v>0</v>
      </c>
      <c r="V15" s="222">
        <f>ROUND(E15*U15,2)</f>
        <v>0</v>
      </c>
      <c r="W15" s="222"/>
      <c r="X15" s="222" t="s">
        <v>134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149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">
      <c r="A16" s="243">
        <v>8</v>
      </c>
      <c r="B16" s="244" t="s">
        <v>463</v>
      </c>
      <c r="C16" s="258" t="s">
        <v>464</v>
      </c>
      <c r="D16" s="245" t="s">
        <v>465</v>
      </c>
      <c r="E16" s="246">
        <v>6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21</v>
      </c>
      <c r="M16" s="248">
        <f>G16*(1+L16/100)</f>
        <v>0</v>
      </c>
      <c r="N16" s="248">
        <v>0</v>
      </c>
      <c r="O16" s="248">
        <f>ROUND(E16*N16,2)</f>
        <v>0</v>
      </c>
      <c r="P16" s="248">
        <v>0</v>
      </c>
      <c r="Q16" s="248">
        <f>ROUND(E16*P16,2)</f>
        <v>0</v>
      </c>
      <c r="R16" s="248"/>
      <c r="S16" s="248" t="s">
        <v>209</v>
      </c>
      <c r="T16" s="249" t="s">
        <v>210</v>
      </c>
      <c r="U16" s="222">
        <v>0</v>
      </c>
      <c r="V16" s="222">
        <f>ROUND(E16*U16,2)</f>
        <v>0</v>
      </c>
      <c r="W16" s="222"/>
      <c r="X16" s="222" t="s">
        <v>134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149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">
      <c r="A17" s="243">
        <v>9</v>
      </c>
      <c r="B17" s="244" t="s">
        <v>466</v>
      </c>
      <c r="C17" s="258" t="s">
        <v>467</v>
      </c>
      <c r="D17" s="245" t="s">
        <v>468</v>
      </c>
      <c r="E17" s="246">
        <v>1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21</v>
      </c>
      <c r="M17" s="248">
        <f>G17*(1+L17/100)</f>
        <v>0</v>
      </c>
      <c r="N17" s="248">
        <v>0</v>
      </c>
      <c r="O17" s="248">
        <f>ROUND(E17*N17,2)</f>
        <v>0</v>
      </c>
      <c r="P17" s="248">
        <v>0</v>
      </c>
      <c r="Q17" s="248">
        <f>ROUND(E17*P17,2)</f>
        <v>0</v>
      </c>
      <c r="R17" s="248"/>
      <c r="S17" s="248" t="s">
        <v>209</v>
      </c>
      <c r="T17" s="249" t="s">
        <v>210</v>
      </c>
      <c r="U17" s="222">
        <v>0</v>
      </c>
      <c r="V17" s="222">
        <f>ROUND(E17*U17,2)</f>
        <v>0</v>
      </c>
      <c r="W17" s="222"/>
      <c r="X17" s="222" t="s">
        <v>134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135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">
      <c r="A18" s="243">
        <v>10</v>
      </c>
      <c r="B18" s="244" t="s">
        <v>469</v>
      </c>
      <c r="C18" s="258" t="s">
        <v>470</v>
      </c>
      <c r="D18" s="245" t="s">
        <v>468</v>
      </c>
      <c r="E18" s="246">
        <v>1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21</v>
      </c>
      <c r="M18" s="248">
        <f>G18*(1+L18/100)</f>
        <v>0</v>
      </c>
      <c r="N18" s="248">
        <v>0</v>
      </c>
      <c r="O18" s="248">
        <f>ROUND(E18*N18,2)</f>
        <v>0</v>
      </c>
      <c r="P18" s="248">
        <v>0</v>
      </c>
      <c r="Q18" s="248">
        <f>ROUND(E18*P18,2)</f>
        <v>0</v>
      </c>
      <c r="R18" s="248"/>
      <c r="S18" s="248" t="s">
        <v>209</v>
      </c>
      <c r="T18" s="249" t="s">
        <v>210</v>
      </c>
      <c r="U18" s="222">
        <v>0</v>
      </c>
      <c r="V18" s="222">
        <f>ROUND(E18*U18,2)</f>
        <v>0</v>
      </c>
      <c r="W18" s="222"/>
      <c r="X18" s="222" t="s">
        <v>134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135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">
      <c r="A19" s="243">
        <v>11</v>
      </c>
      <c r="B19" s="244" t="s">
        <v>471</v>
      </c>
      <c r="C19" s="258" t="s">
        <v>472</v>
      </c>
      <c r="D19" s="245" t="s">
        <v>468</v>
      </c>
      <c r="E19" s="246">
        <v>1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21</v>
      </c>
      <c r="M19" s="248">
        <f>G19*(1+L19/100)</f>
        <v>0</v>
      </c>
      <c r="N19" s="248">
        <v>0</v>
      </c>
      <c r="O19" s="248">
        <f>ROUND(E19*N19,2)</f>
        <v>0</v>
      </c>
      <c r="P19" s="248">
        <v>0</v>
      </c>
      <c r="Q19" s="248">
        <f>ROUND(E19*P19,2)</f>
        <v>0</v>
      </c>
      <c r="R19" s="248"/>
      <c r="S19" s="248" t="s">
        <v>209</v>
      </c>
      <c r="T19" s="249" t="s">
        <v>210</v>
      </c>
      <c r="U19" s="222">
        <v>0</v>
      </c>
      <c r="V19" s="222">
        <f>ROUND(E19*U19,2)</f>
        <v>0</v>
      </c>
      <c r="W19" s="222"/>
      <c r="X19" s="222" t="s">
        <v>134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135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">
      <c r="A20" s="243">
        <v>12</v>
      </c>
      <c r="B20" s="244" t="s">
        <v>473</v>
      </c>
      <c r="C20" s="258" t="s">
        <v>474</v>
      </c>
      <c r="D20" s="245" t="s">
        <v>468</v>
      </c>
      <c r="E20" s="246">
        <v>1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21</v>
      </c>
      <c r="M20" s="248">
        <f>G20*(1+L20/100)</f>
        <v>0</v>
      </c>
      <c r="N20" s="248">
        <v>0</v>
      </c>
      <c r="O20" s="248">
        <f>ROUND(E20*N20,2)</f>
        <v>0</v>
      </c>
      <c r="P20" s="248">
        <v>0</v>
      </c>
      <c r="Q20" s="248">
        <f>ROUND(E20*P20,2)</f>
        <v>0</v>
      </c>
      <c r="R20" s="248"/>
      <c r="S20" s="248" t="s">
        <v>209</v>
      </c>
      <c r="T20" s="249" t="s">
        <v>210</v>
      </c>
      <c r="U20" s="222">
        <v>0</v>
      </c>
      <c r="V20" s="222">
        <f>ROUND(E20*U20,2)</f>
        <v>0</v>
      </c>
      <c r="W20" s="222"/>
      <c r="X20" s="222" t="s">
        <v>134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135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">
      <c r="A21" s="243">
        <v>13</v>
      </c>
      <c r="B21" s="244" t="s">
        <v>475</v>
      </c>
      <c r="C21" s="258" t="s">
        <v>476</v>
      </c>
      <c r="D21" s="245" t="s">
        <v>477</v>
      </c>
      <c r="E21" s="246">
        <v>3</v>
      </c>
      <c r="F21" s="247"/>
      <c r="G21" s="248">
        <f>ROUND(E21*F21,2)</f>
        <v>0</v>
      </c>
      <c r="H21" s="247"/>
      <c r="I21" s="248">
        <f>ROUND(E21*H21,2)</f>
        <v>0</v>
      </c>
      <c r="J21" s="247"/>
      <c r="K21" s="248">
        <f>ROUND(E21*J21,2)</f>
        <v>0</v>
      </c>
      <c r="L21" s="248">
        <v>21</v>
      </c>
      <c r="M21" s="248">
        <f>G21*(1+L21/100)</f>
        <v>0</v>
      </c>
      <c r="N21" s="248">
        <v>0</v>
      </c>
      <c r="O21" s="248">
        <f>ROUND(E21*N21,2)</f>
        <v>0</v>
      </c>
      <c r="P21" s="248">
        <v>0</v>
      </c>
      <c r="Q21" s="248">
        <f>ROUND(E21*P21,2)</f>
        <v>0</v>
      </c>
      <c r="R21" s="248"/>
      <c r="S21" s="248" t="s">
        <v>209</v>
      </c>
      <c r="T21" s="249" t="s">
        <v>210</v>
      </c>
      <c r="U21" s="222">
        <v>0</v>
      </c>
      <c r="V21" s="222">
        <f>ROUND(E21*U21,2)</f>
        <v>0</v>
      </c>
      <c r="W21" s="222"/>
      <c r="X21" s="222" t="s">
        <v>222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478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">
      <c r="A22" s="243">
        <v>14</v>
      </c>
      <c r="B22" s="244" t="s">
        <v>479</v>
      </c>
      <c r="C22" s="258" t="s">
        <v>480</v>
      </c>
      <c r="D22" s="245" t="s">
        <v>477</v>
      </c>
      <c r="E22" s="246">
        <v>3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21</v>
      </c>
      <c r="M22" s="248">
        <f>G22*(1+L22/100)</f>
        <v>0</v>
      </c>
      <c r="N22" s="248">
        <v>0</v>
      </c>
      <c r="O22" s="248">
        <f>ROUND(E22*N22,2)</f>
        <v>0</v>
      </c>
      <c r="P22" s="248">
        <v>0</v>
      </c>
      <c r="Q22" s="248">
        <f>ROUND(E22*P22,2)</f>
        <v>0</v>
      </c>
      <c r="R22" s="248"/>
      <c r="S22" s="248" t="s">
        <v>209</v>
      </c>
      <c r="T22" s="249" t="s">
        <v>210</v>
      </c>
      <c r="U22" s="222">
        <v>0</v>
      </c>
      <c r="V22" s="222">
        <f>ROUND(E22*U22,2)</f>
        <v>0</v>
      </c>
      <c r="W22" s="222"/>
      <c r="X22" s="222" t="s">
        <v>222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478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">
      <c r="A23" s="243">
        <v>15</v>
      </c>
      <c r="B23" s="244" t="s">
        <v>481</v>
      </c>
      <c r="C23" s="258" t="s">
        <v>482</v>
      </c>
      <c r="D23" s="245" t="s">
        <v>477</v>
      </c>
      <c r="E23" s="246">
        <v>24</v>
      </c>
      <c r="F23" s="247"/>
      <c r="G23" s="248">
        <f>ROUND(E23*F23,2)</f>
        <v>0</v>
      </c>
      <c r="H23" s="247"/>
      <c r="I23" s="248">
        <f>ROUND(E23*H23,2)</f>
        <v>0</v>
      </c>
      <c r="J23" s="247"/>
      <c r="K23" s="248">
        <f>ROUND(E23*J23,2)</f>
        <v>0</v>
      </c>
      <c r="L23" s="248">
        <v>21</v>
      </c>
      <c r="M23" s="248">
        <f>G23*(1+L23/100)</f>
        <v>0</v>
      </c>
      <c r="N23" s="248">
        <v>0</v>
      </c>
      <c r="O23" s="248">
        <f>ROUND(E23*N23,2)</f>
        <v>0</v>
      </c>
      <c r="P23" s="248">
        <v>0</v>
      </c>
      <c r="Q23" s="248">
        <f>ROUND(E23*P23,2)</f>
        <v>0</v>
      </c>
      <c r="R23" s="248"/>
      <c r="S23" s="248" t="s">
        <v>209</v>
      </c>
      <c r="T23" s="249" t="s">
        <v>210</v>
      </c>
      <c r="U23" s="222">
        <v>0</v>
      </c>
      <c r="V23" s="222">
        <f>ROUND(E23*U23,2)</f>
        <v>0</v>
      </c>
      <c r="W23" s="222"/>
      <c r="X23" s="222" t="s">
        <v>222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478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">
      <c r="A24" s="243">
        <v>16</v>
      </c>
      <c r="B24" s="244" t="s">
        <v>483</v>
      </c>
      <c r="C24" s="258" t="s">
        <v>484</v>
      </c>
      <c r="D24" s="245" t="s">
        <v>477</v>
      </c>
      <c r="E24" s="246">
        <v>3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21</v>
      </c>
      <c r="M24" s="248">
        <f>G24*(1+L24/100)</f>
        <v>0</v>
      </c>
      <c r="N24" s="248">
        <v>0</v>
      </c>
      <c r="O24" s="248">
        <f>ROUND(E24*N24,2)</f>
        <v>0</v>
      </c>
      <c r="P24" s="248">
        <v>0</v>
      </c>
      <c r="Q24" s="248">
        <f>ROUND(E24*P24,2)</f>
        <v>0</v>
      </c>
      <c r="R24" s="248"/>
      <c r="S24" s="248" t="s">
        <v>209</v>
      </c>
      <c r="T24" s="249" t="s">
        <v>210</v>
      </c>
      <c r="U24" s="222">
        <v>0</v>
      </c>
      <c r="V24" s="222">
        <f>ROUND(E24*U24,2)</f>
        <v>0</v>
      </c>
      <c r="W24" s="222"/>
      <c r="X24" s="222" t="s">
        <v>222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478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">
      <c r="A25" s="243">
        <v>17</v>
      </c>
      <c r="B25" s="244" t="s">
        <v>485</v>
      </c>
      <c r="C25" s="258" t="s">
        <v>486</v>
      </c>
      <c r="D25" s="245" t="s">
        <v>477</v>
      </c>
      <c r="E25" s="246">
        <v>24</v>
      </c>
      <c r="F25" s="247"/>
      <c r="G25" s="248">
        <f>ROUND(E25*F25,2)</f>
        <v>0</v>
      </c>
      <c r="H25" s="247"/>
      <c r="I25" s="248">
        <f>ROUND(E25*H25,2)</f>
        <v>0</v>
      </c>
      <c r="J25" s="247"/>
      <c r="K25" s="248">
        <f>ROUND(E25*J25,2)</f>
        <v>0</v>
      </c>
      <c r="L25" s="248">
        <v>21</v>
      </c>
      <c r="M25" s="248">
        <f>G25*(1+L25/100)</f>
        <v>0</v>
      </c>
      <c r="N25" s="248">
        <v>0</v>
      </c>
      <c r="O25" s="248">
        <f>ROUND(E25*N25,2)</f>
        <v>0</v>
      </c>
      <c r="P25" s="248">
        <v>0</v>
      </c>
      <c r="Q25" s="248">
        <f>ROUND(E25*P25,2)</f>
        <v>0</v>
      </c>
      <c r="R25" s="248"/>
      <c r="S25" s="248" t="s">
        <v>209</v>
      </c>
      <c r="T25" s="249" t="s">
        <v>210</v>
      </c>
      <c r="U25" s="222">
        <v>0</v>
      </c>
      <c r="V25" s="222">
        <f>ROUND(E25*U25,2)</f>
        <v>0</v>
      </c>
      <c r="W25" s="222"/>
      <c r="X25" s="222" t="s">
        <v>222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478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">
      <c r="A26" s="243">
        <v>18</v>
      </c>
      <c r="B26" s="244" t="s">
        <v>487</v>
      </c>
      <c r="C26" s="258" t="s">
        <v>488</v>
      </c>
      <c r="D26" s="245" t="s">
        <v>477</v>
      </c>
      <c r="E26" s="246">
        <v>6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21</v>
      </c>
      <c r="M26" s="248">
        <f>G26*(1+L26/100)</f>
        <v>0</v>
      </c>
      <c r="N26" s="248">
        <v>0</v>
      </c>
      <c r="O26" s="248">
        <f>ROUND(E26*N26,2)</f>
        <v>0</v>
      </c>
      <c r="P26" s="248">
        <v>0</v>
      </c>
      <c r="Q26" s="248">
        <f>ROUND(E26*P26,2)</f>
        <v>0</v>
      </c>
      <c r="R26" s="248"/>
      <c r="S26" s="248" t="s">
        <v>209</v>
      </c>
      <c r="T26" s="249" t="s">
        <v>210</v>
      </c>
      <c r="U26" s="222">
        <v>0</v>
      </c>
      <c r="V26" s="222">
        <f>ROUND(E26*U26,2)</f>
        <v>0</v>
      </c>
      <c r="W26" s="222"/>
      <c r="X26" s="222" t="s">
        <v>222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478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">
      <c r="A27" s="243">
        <v>19</v>
      </c>
      <c r="B27" s="244" t="s">
        <v>489</v>
      </c>
      <c r="C27" s="258" t="s">
        <v>490</v>
      </c>
      <c r="D27" s="245" t="s">
        <v>477</v>
      </c>
      <c r="E27" s="246">
        <v>3</v>
      </c>
      <c r="F27" s="247"/>
      <c r="G27" s="248">
        <f>ROUND(E27*F27,2)</f>
        <v>0</v>
      </c>
      <c r="H27" s="247"/>
      <c r="I27" s="248">
        <f>ROUND(E27*H27,2)</f>
        <v>0</v>
      </c>
      <c r="J27" s="247"/>
      <c r="K27" s="248">
        <f>ROUND(E27*J27,2)</f>
        <v>0</v>
      </c>
      <c r="L27" s="248">
        <v>21</v>
      </c>
      <c r="M27" s="248">
        <f>G27*(1+L27/100)</f>
        <v>0</v>
      </c>
      <c r="N27" s="248">
        <v>0</v>
      </c>
      <c r="O27" s="248">
        <f>ROUND(E27*N27,2)</f>
        <v>0</v>
      </c>
      <c r="P27" s="248">
        <v>0</v>
      </c>
      <c r="Q27" s="248">
        <f>ROUND(E27*P27,2)</f>
        <v>0</v>
      </c>
      <c r="R27" s="248"/>
      <c r="S27" s="248" t="s">
        <v>209</v>
      </c>
      <c r="T27" s="249" t="s">
        <v>210</v>
      </c>
      <c r="U27" s="222">
        <v>0</v>
      </c>
      <c r="V27" s="222">
        <f>ROUND(E27*U27,2)</f>
        <v>0</v>
      </c>
      <c r="W27" s="222"/>
      <c r="X27" s="222" t="s">
        <v>222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478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">
      <c r="A28" s="243">
        <v>20</v>
      </c>
      <c r="B28" s="244" t="s">
        <v>491</v>
      </c>
      <c r="C28" s="258" t="s">
        <v>492</v>
      </c>
      <c r="D28" s="245" t="s">
        <v>465</v>
      </c>
      <c r="E28" s="246">
        <v>6</v>
      </c>
      <c r="F28" s="247"/>
      <c r="G28" s="248">
        <f>ROUND(E28*F28,2)</f>
        <v>0</v>
      </c>
      <c r="H28" s="247"/>
      <c r="I28" s="248">
        <f>ROUND(E28*H28,2)</f>
        <v>0</v>
      </c>
      <c r="J28" s="247"/>
      <c r="K28" s="248">
        <f>ROUND(E28*J28,2)</f>
        <v>0</v>
      </c>
      <c r="L28" s="248">
        <v>21</v>
      </c>
      <c r="M28" s="248">
        <f>G28*(1+L28/100)</f>
        <v>0</v>
      </c>
      <c r="N28" s="248">
        <v>0</v>
      </c>
      <c r="O28" s="248">
        <f>ROUND(E28*N28,2)</f>
        <v>0</v>
      </c>
      <c r="P28" s="248">
        <v>0</v>
      </c>
      <c r="Q28" s="248">
        <f>ROUND(E28*P28,2)</f>
        <v>0</v>
      </c>
      <c r="R28" s="248"/>
      <c r="S28" s="248" t="s">
        <v>209</v>
      </c>
      <c r="T28" s="249" t="s">
        <v>210</v>
      </c>
      <c r="U28" s="222">
        <v>0</v>
      </c>
      <c r="V28" s="222">
        <f>ROUND(E28*U28,2)</f>
        <v>0</v>
      </c>
      <c r="W28" s="222"/>
      <c r="X28" s="222" t="s">
        <v>222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478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">
      <c r="A29" s="243">
        <v>21</v>
      </c>
      <c r="B29" s="244" t="s">
        <v>493</v>
      </c>
      <c r="C29" s="258" t="s">
        <v>494</v>
      </c>
      <c r="D29" s="245" t="s">
        <v>452</v>
      </c>
      <c r="E29" s="246">
        <v>3</v>
      </c>
      <c r="F29" s="247"/>
      <c r="G29" s="248">
        <f>ROUND(E29*F29,2)</f>
        <v>0</v>
      </c>
      <c r="H29" s="247"/>
      <c r="I29" s="248">
        <f>ROUND(E29*H29,2)</f>
        <v>0</v>
      </c>
      <c r="J29" s="247"/>
      <c r="K29" s="248">
        <f>ROUND(E29*J29,2)</f>
        <v>0</v>
      </c>
      <c r="L29" s="248">
        <v>21</v>
      </c>
      <c r="M29" s="248">
        <f>G29*(1+L29/100)</f>
        <v>0</v>
      </c>
      <c r="N29" s="248">
        <v>0</v>
      </c>
      <c r="O29" s="248">
        <f>ROUND(E29*N29,2)</f>
        <v>0</v>
      </c>
      <c r="P29" s="248">
        <v>0</v>
      </c>
      <c r="Q29" s="248">
        <f>ROUND(E29*P29,2)</f>
        <v>0</v>
      </c>
      <c r="R29" s="248"/>
      <c r="S29" s="248" t="s">
        <v>209</v>
      </c>
      <c r="T29" s="249" t="s">
        <v>210</v>
      </c>
      <c r="U29" s="222">
        <v>0</v>
      </c>
      <c r="V29" s="222">
        <f>ROUND(E29*U29,2)</f>
        <v>0</v>
      </c>
      <c r="W29" s="222"/>
      <c r="X29" s="222" t="s">
        <v>222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478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">
      <c r="A30" s="243">
        <v>22</v>
      </c>
      <c r="B30" s="244" t="s">
        <v>495</v>
      </c>
      <c r="C30" s="258" t="s">
        <v>496</v>
      </c>
      <c r="D30" s="245" t="s">
        <v>452</v>
      </c>
      <c r="E30" s="246">
        <v>3</v>
      </c>
      <c r="F30" s="247"/>
      <c r="G30" s="248">
        <f>ROUND(E30*F30,2)</f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21</v>
      </c>
      <c r="M30" s="248">
        <f>G30*(1+L30/100)</f>
        <v>0</v>
      </c>
      <c r="N30" s="248">
        <v>0</v>
      </c>
      <c r="O30" s="248">
        <f>ROUND(E30*N30,2)</f>
        <v>0</v>
      </c>
      <c r="P30" s="248">
        <v>0</v>
      </c>
      <c r="Q30" s="248">
        <f>ROUND(E30*P30,2)</f>
        <v>0</v>
      </c>
      <c r="R30" s="248"/>
      <c r="S30" s="248" t="s">
        <v>209</v>
      </c>
      <c r="T30" s="249" t="s">
        <v>210</v>
      </c>
      <c r="U30" s="222">
        <v>0</v>
      </c>
      <c r="V30" s="222">
        <f>ROUND(E30*U30,2)</f>
        <v>0</v>
      </c>
      <c r="W30" s="222"/>
      <c r="X30" s="222" t="s">
        <v>222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478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">
      <c r="A31" s="243">
        <v>23</v>
      </c>
      <c r="B31" s="244" t="s">
        <v>497</v>
      </c>
      <c r="C31" s="258" t="s">
        <v>498</v>
      </c>
      <c r="D31" s="245" t="s">
        <v>499</v>
      </c>
      <c r="E31" s="246">
        <v>17.36</v>
      </c>
      <c r="F31" s="247"/>
      <c r="G31" s="248">
        <f>ROUND(E31*F31,2)</f>
        <v>0</v>
      </c>
      <c r="H31" s="247"/>
      <c r="I31" s="248">
        <f>ROUND(E31*H31,2)</f>
        <v>0</v>
      </c>
      <c r="J31" s="247"/>
      <c r="K31" s="248">
        <f>ROUND(E31*J31,2)</f>
        <v>0</v>
      </c>
      <c r="L31" s="248">
        <v>21</v>
      </c>
      <c r="M31" s="248">
        <f>G31*(1+L31/100)</f>
        <v>0</v>
      </c>
      <c r="N31" s="248">
        <v>0</v>
      </c>
      <c r="O31" s="248">
        <f>ROUND(E31*N31,2)</f>
        <v>0</v>
      </c>
      <c r="P31" s="248">
        <v>0</v>
      </c>
      <c r="Q31" s="248">
        <f>ROUND(E31*P31,2)</f>
        <v>0</v>
      </c>
      <c r="R31" s="248"/>
      <c r="S31" s="248" t="s">
        <v>209</v>
      </c>
      <c r="T31" s="249" t="s">
        <v>210</v>
      </c>
      <c r="U31" s="222">
        <v>0</v>
      </c>
      <c r="V31" s="222">
        <f>ROUND(E31*U31,2)</f>
        <v>0</v>
      </c>
      <c r="W31" s="222"/>
      <c r="X31" s="222" t="s">
        <v>222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478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">
      <c r="A32" s="243">
        <v>24</v>
      </c>
      <c r="B32" s="244" t="s">
        <v>500</v>
      </c>
      <c r="C32" s="258" t="s">
        <v>501</v>
      </c>
      <c r="D32" s="245" t="s">
        <v>477</v>
      </c>
      <c r="E32" s="246">
        <v>3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21</v>
      </c>
      <c r="M32" s="248">
        <f>G32*(1+L32/100)</f>
        <v>0</v>
      </c>
      <c r="N32" s="248">
        <v>0</v>
      </c>
      <c r="O32" s="248">
        <f>ROUND(E32*N32,2)</f>
        <v>0</v>
      </c>
      <c r="P32" s="248">
        <v>0</v>
      </c>
      <c r="Q32" s="248">
        <f>ROUND(E32*P32,2)</f>
        <v>0</v>
      </c>
      <c r="R32" s="248"/>
      <c r="S32" s="248" t="s">
        <v>209</v>
      </c>
      <c r="T32" s="249" t="s">
        <v>210</v>
      </c>
      <c r="U32" s="222">
        <v>0</v>
      </c>
      <c r="V32" s="222">
        <f>ROUND(E32*U32,2)</f>
        <v>0</v>
      </c>
      <c r="W32" s="222"/>
      <c r="X32" s="222" t="s">
        <v>222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478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">
      <c r="A33" s="243">
        <v>25</v>
      </c>
      <c r="B33" s="244" t="s">
        <v>502</v>
      </c>
      <c r="C33" s="258" t="s">
        <v>503</v>
      </c>
      <c r="D33" s="245" t="s">
        <v>477</v>
      </c>
      <c r="E33" s="246">
        <v>3</v>
      </c>
      <c r="F33" s="247"/>
      <c r="G33" s="248">
        <f>ROUND(E33*F33,2)</f>
        <v>0</v>
      </c>
      <c r="H33" s="247"/>
      <c r="I33" s="248">
        <f>ROUND(E33*H33,2)</f>
        <v>0</v>
      </c>
      <c r="J33" s="247"/>
      <c r="K33" s="248">
        <f>ROUND(E33*J33,2)</f>
        <v>0</v>
      </c>
      <c r="L33" s="248">
        <v>21</v>
      </c>
      <c r="M33" s="248">
        <f>G33*(1+L33/100)</f>
        <v>0</v>
      </c>
      <c r="N33" s="248">
        <v>0</v>
      </c>
      <c r="O33" s="248">
        <f>ROUND(E33*N33,2)</f>
        <v>0</v>
      </c>
      <c r="P33" s="248">
        <v>0</v>
      </c>
      <c r="Q33" s="248">
        <f>ROUND(E33*P33,2)</f>
        <v>0</v>
      </c>
      <c r="R33" s="248"/>
      <c r="S33" s="248" t="s">
        <v>209</v>
      </c>
      <c r="T33" s="249" t="s">
        <v>210</v>
      </c>
      <c r="U33" s="222">
        <v>0</v>
      </c>
      <c r="V33" s="222">
        <f>ROUND(E33*U33,2)</f>
        <v>0</v>
      </c>
      <c r="W33" s="222"/>
      <c r="X33" s="222" t="s">
        <v>222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478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">
      <c r="A34" s="243">
        <v>26</v>
      </c>
      <c r="B34" s="244" t="s">
        <v>504</v>
      </c>
      <c r="C34" s="258" t="s">
        <v>505</v>
      </c>
      <c r="D34" s="245" t="s">
        <v>477</v>
      </c>
      <c r="E34" s="246">
        <v>7</v>
      </c>
      <c r="F34" s="247"/>
      <c r="G34" s="248">
        <f>ROUND(E34*F34,2)</f>
        <v>0</v>
      </c>
      <c r="H34" s="247"/>
      <c r="I34" s="248">
        <f>ROUND(E34*H34,2)</f>
        <v>0</v>
      </c>
      <c r="J34" s="247"/>
      <c r="K34" s="248">
        <f>ROUND(E34*J34,2)</f>
        <v>0</v>
      </c>
      <c r="L34" s="248">
        <v>21</v>
      </c>
      <c r="M34" s="248">
        <f>G34*(1+L34/100)</f>
        <v>0</v>
      </c>
      <c r="N34" s="248">
        <v>0</v>
      </c>
      <c r="O34" s="248">
        <f>ROUND(E34*N34,2)</f>
        <v>0</v>
      </c>
      <c r="P34" s="248">
        <v>0</v>
      </c>
      <c r="Q34" s="248">
        <f>ROUND(E34*P34,2)</f>
        <v>0</v>
      </c>
      <c r="R34" s="248"/>
      <c r="S34" s="248" t="s">
        <v>209</v>
      </c>
      <c r="T34" s="249" t="s">
        <v>210</v>
      </c>
      <c r="U34" s="222">
        <v>0</v>
      </c>
      <c r="V34" s="222">
        <f>ROUND(E34*U34,2)</f>
        <v>0</v>
      </c>
      <c r="W34" s="222"/>
      <c r="X34" s="222" t="s">
        <v>222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478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">
      <c r="A35" s="243">
        <v>27</v>
      </c>
      <c r="B35" s="244" t="s">
        <v>506</v>
      </c>
      <c r="C35" s="258" t="s">
        <v>507</v>
      </c>
      <c r="D35" s="245" t="s">
        <v>499</v>
      </c>
      <c r="E35" s="246">
        <v>6.48</v>
      </c>
      <c r="F35" s="247"/>
      <c r="G35" s="248">
        <f>ROUND(E35*F35,2)</f>
        <v>0</v>
      </c>
      <c r="H35" s="247"/>
      <c r="I35" s="248">
        <f>ROUND(E35*H35,2)</f>
        <v>0</v>
      </c>
      <c r="J35" s="247"/>
      <c r="K35" s="248">
        <f>ROUND(E35*J35,2)</f>
        <v>0</v>
      </c>
      <c r="L35" s="248">
        <v>21</v>
      </c>
      <c r="M35" s="248">
        <f>G35*(1+L35/100)</f>
        <v>0</v>
      </c>
      <c r="N35" s="248">
        <v>0</v>
      </c>
      <c r="O35" s="248">
        <f>ROUND(E35*N35,2)</f>
        <v>0</v>
      </c>
      <c r="P35" s="248">
        <v>0</v>
      </c>
      <c r="Q35" s="248">
        <f>ROUND(E35*P35,2)</f>
        <v>0</v>
      </c>
      <c r="R35" s="248"/>
      <c r="S35" s="248" t="s">
        <v>209</v>
      </c>
      <c r="T35" s="249" t="s">
        <v>210</v>
      </c>
      <c r="U35" s="222">
        <v>0</v>
      </c>
      <c r="V35" s="222">
        <f>ROUND(E35*U35,2)</f>
        <v>0</v>
      </c>
      <c r="W35" s="222"/>
      <c r="X35" s="222" t="s">
        <v>222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478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">
      <c r="A36" s="243">
        <v>28</v>
      </c>
      <c r="B36" s="244" t="s">
        <v>508</v>
      </c>
      <c r="C36" s="258" t="s">
        <v>509</v>
      </c>
      <c r="D36" s="245" t="s">
        <v>477</v>
      </c>
      <c r="E36" s="246">
        <v>3</v>
      </c>
      <c r="F36" s="247"/>
      <c r="G36" s="248">
        <f>ROUND(E36*F36,2)</f>
        <v>0</v>
      </c>
      <c r="H36" s="247"/>
      <c r="I36" s="248">
        <f>ROUND(E36*H36,2)</f>
        <v>0</v>
      </c>
      <c r="J36" s="247"/>
      <c r="K36" s="248">
        <f>ROUND(E36*J36,2)</f>
        <v>0</v>
      </c>
      <c r="L36" s="248">
        <v>21</v>
      </c>
      <c r="M36" s="248">
        <f>G36*(1+L36/100)</f>
        <v>0</v>
      </c>
      <c r="N36" s="248">
        <v>0</v>
      </c>
      <c r="O36" s="248">
        <f>ROUND(E36*N36,2)</f>
        <v>0</v>
      </c>
      <c r="P36" s="248">
        <v>0</v>
      </c>
      <c r="Q36" s="248">
        <f>ROUND(E36*P36,2)</f>
        <v>0</v>
      </c>
      <c r="R36" s="248"/>
      <c r="S36" s="248" t="s">
        <v>209</v>
      </c>
      <c r="T36" s="249" t="s">
        <v>210</v>
      </c>
      <c r="U36" s="222">
        <v>0</v>
      </c>
      <c r="V36" s="222">
        <f>ROUND(E36*U36,2)</f>
        <v>0</v>
      </c>
      <c r="W36" s="222"/>
      <c r="X36" s="222" t="s">
        <v>222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478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">
      <c r="A37" s="243">
        <v>29</v>
      </c>
      <c r="B37" s="244" t="s">
        <v>510</v>
      </c>
      <c r="C37" s="258" t="s">
        <v>511</v>
      </c>
      <c r="D37" s="245" t="s">
        <v>477</v>
      </c>
      <c r="E37" s="246">
        <v>6</v>
      </c>
      <c r="F37" s="247"/>
      <c r="G37" s="248">
        <f>ROUND(E37*F37,2)</f>
        <v>0</v>
      </c>
      <c r="H37" s="247"/>
      <c r="I37" s="248">
        <f>ROUND(E37*H37,2)</f>
        <v>0</v>
      </c>
      <c r="J37" s="247"/>
      <c r="K37" s="248">
        <f>ROUND(E37*J37,2)</f>
        <v>0</v>
      </c>
      <c r="L37" s="248">
        <v>21</v>
      </c>
      <c r="M37" s="248">
        <f>G37*(1+L37/100)</f>
        <v>0</v>
      </c>
      <c r="N37" s="248">
        <v>0</v>
      </c>
      <c r="O37" s="248">
        <f>ROUND(E37*N37,2)</f>
        <v>0</v>
      </c>
      <c r="P37" s="248">
        <v>0</v>
      </c>
      <c r="Q37" s="248">
        <f>ROUND(E37*P37,2)</f>
        <v>0</v>
      </c>
      <c r="R37" s="248"/>
      <c r="S37" s="248" t="s">
        <v>209</v>
      </c>
      <c r="T37" s="249" t="s">
        <v>210</v>
      </c>
      <c r="U37" s="222">
        <v>0</v>
      </c>
      <c r="V37" s="222">
        <f>ROUND(E37*U37,2)</f>
        <v>0</v>
      </c>
      <c r="W37" s="222"/>
      <c r="X37" s="222" t="s">
        <v>222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478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">
      <c r="A38" s="235">
        <v>30</v>
      </c>
      <c r="B38" s="236" t="s">
        <v>512</v>
      </c>
      <c r="C38" s="255" t="s">
        <v>513</v>
      </c>
      <c r="D38" s="237" t="s">
        <v>477</v>
      </c>
      <c r="E38" s="238">
        <v>24</v>
      </c>
      <c r="F38" s="239"/>
      <c r="G38" s="240">
        <f>ROUND(E38*F38,2)</f>
        <v>0</v>
      </c>
      <c r="H38" s="239"/>
      <c r="I38" s="240">
        <f>ROUND(E38*H38,2)</f>
        <v>0</v>
      </c>
      <c r="J38" s="239"/>
      <c r="K38" s="240">
        <f>ROUND(E38*J38,2)</f>
        <v>0</v>
      </c>
      <c r="L38" s="240">
        <v>21</v>
      </c>
      <c r="M38" s="240">
        <f>G38*(1+L38/100)</f>
        <v>0</v>
      </c>
      <c r="N38" s="240">
        <v>0</v>
      </c>
      <c r="O38" s="240">
        <f>ROUND(E38*N38,2)</f>
        <v>0</v>
      </c>
      <c r="P38" s="240">
        <v>0</v>
      </c>
      <c r="Q38" s="240">
        <f>ROUND(E38*P38,2)</f>
        <v>0</v>
      </c>
      <c r="R38" s="240"/>
      <c r="S38" s="240" t="s">
        <v>209</v>
      </c>
      <c r="T38" s="241" t="s">
        <v>210</v>
      </c>
      <c r="U38" s="222">
        <v>0</v>
      </c>
      <c r="V38" s="222">
        <f>ROUND(E38*U38,2)</f>
        <v>0</v>
      </c>
      <c r="W38" s="222"/>
      <c r="X38" s="222" t="s">
        <v>222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478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x14ac:dyDescent="0.2">
      <c r="A39" s="3"/>
      <c r="B39" s="4"/>
      <c r="C39" s="262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AE39">
        <v>15</v>
      </c>
      <c r="AF39">
        <v>21</v>
      </c>
      <c r="AG39" t="s">
        <v>113</v>
      </c>
    </row>
    <row r="40" spans="1:60" x14ac:dyDescent="0.2">
      <c r="A40" s="216"/>
      <c r="B40" s="217" t="s">
        <v>29</v>
      </c>
      <c r="C40" s="263"/>
      <c r="D40" s="218"/>
      <c r="E40" s="219"/>
      <c r="F40" s="219"/>
      <c r="G40" s="253">
        <f>G8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AE40">
        <f>SUMIF(L7:L38,AE39,G7:G38)</f>
        <v>0</v>
      </c>
      <c r="AF40">
        <f>SUMIF(L7:L38,AF39,G7:G38)</f>
        <v>0</v>
      </c>
      <c r="AG40" t="s">
        <v>446</v>
      </c>
    </row>
    <row r="41" spans="1:60" x14ac:dyDescent="0.2">
      <c r="C41" s="264"/>
      <c r="D41" s="10"/>
      <c r="AG41" t="s">
        <v>447</v>
      </c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IUORSwZODDVU8s4pvwFlW1HtXlGg/cQ+c9DUmpnXn5hG9MGa2Gw04Qlq8TMQZe72zwZPJVnLeMkbuj6wCQ9kA==" saltValue="qqixjM37wS8+FwOftwtpQ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02 21-028-02 Pol</vt:lpstr>
      <vt:lpstr>03 21-028-03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'02 21-028-02 Pol'!Názvy_tisku</vt:lpstr>
      <vt:lpstr>'03 21-028-03 Pol'!Názvy_tisku</vt:lpstr>
      <vt:lpstr>oadresa</vt:lpstr>
      <vt:lpstr>Stavba!Objednatel</vt:lpstr>
      <vt:lpstr>Stavba!Objekt</vt:lpstr>
      <vt:lpstr>'02 21-028-02 Pol'!Oblast_tisku</vt:lpstr>
      <vt:lpstr>'03 21-028-03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2019-03-19T12:27:02Z</cp:lastPrinted>
  <dcterms:created xsi:type="dcterms:W3CDTF">2009-04-08T07:15:50Z</dcterms:created>
  <dcterms:modified xsi:type="dcterms:W3CDTF">2021-05-27T18:05:27Z</dcterms:modified>
</cp:coreProperties>
</file>