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milos\Documents\2021\Stavby MR2\374 Šebetov_2021\"/>
    </mc:Choice>
  </mc:AlternateContent>
  <bookViews>
    <workbookView xWindow="0" yWindow="0" windowWidth="25200" windowHeight="12675" activeTab="3"/>
  </bookViews>
  <sheets>
    <sheet name="Rekapitulace" sheetId="3" r:id="rId1"/>
    <sheet name="Stavební náklady" sheetId="1" r:id="rId2"/>
    <sheet name="ON+VN" sheetId="2" r:id="rId3"/>
    <sheet name="Kanalizační přípojky" sheetId="4" r:id="rId4"/>
  </sheets>
  <definedNames>
    <definedName name="_xlnm.Print_Area" localSheetId="2">'ON+VN'!$B$2:$H$25</definedName>
    <definedName name="_xlnm.Print_Area" localSheetId="1">'Stavební náklady'!$B$2:$H$43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4" i="4" l="1"/>
  <c r="O74" i="4"/>
  <c r="K74" i="4"/>
  <c r="I74" i="4"/>
  <c r="G74" i="4"/>
  <c r="M74" i="4" s="1"/>
  <c r="Q73" i="4"/>
  <c r="O73" i="4"/>
  <c r="K73" i="4"/>
  <c r="I73" i="4"/>
  <c r="G73" i="4"/>
  <c r="M73" i="4" s="1"/>
  <c r="Q71" i="4"/>
  <c r="O71" i="4"/>
  <c r="K71" i="4"/>
  <c r="I71" i="4"/>
  <c r="G71" i="4"/>
  <c r="M71" i="4" s="1"/>
  <c r="Q69" i="4"/>
  <c r="O69" i="4"/>
  <c r="K69" i="4"/>
  <c r="I69" i="4"/>
  <c r="G69" i="4"/>
  <c r="M69" i="4" s="1"/>
  <c r="Q68" i="4"/>
  <c r="O68" i="4"/>
  <c r="O67" i="4" s="1"/>
  <c r="K68" i="4"/>
  <c r="I68" i="4"/>
  <c r="G68" i="4"/>
  <c r="G67" i="4" s="1"/>
  <c r="Q67" i="4"/>
  <c r="K67" i="4"/>
  <c r="I67" i="4"/>
  <c r="Q66" i="4"/>
  <c r="O66" i="4"/>
  <c r="O65" i="4" s="1"/>
  <c r="K66" i="4"/>
  <c r="I66" i="4"/>
  <c r="G66" i="4"/>
  <c r="G65" i="4" s="1"/>
  <c r="Q65" i="4"/>
  <c r="K65" i="4"/>
  <c r="I65" i="4"/>
  <c r="Q62" i="4"/>
  <c r="O62" i="4"/>
  <c r="O61" i="4" s="1"/>
  <c r="K62" i="4"/>
  <c r="I62" i="4"/>
  <c r="G62" i="4"/>
  <c r="G61" i="4" s="1"/>
  <c r="Q61" i="4"/>
  <c r="K61" i="4"/>
  <c r="I61" i="4"/>
  <c r="Q58" i="4"/>
  <c r="O58" i="4"/>
  <c r="O57" i="4" s="1"/>
  <c r="K58" i="4"/>
  <c r="I58" i="4"/>
  <c r="G58" i="4"/>
  <c r="G57" i="4" s="1"/>
  <c r="Q57" i="4"/>
  <c r="K57" i="4"/>
  <c r="I57" i="4"/>
  <c r="Q55" i="4"/>
  <c r="O55" i="4"/>
  <c r="K55" i="4"/>
  <c r="I55" i="4"/>
  <c r="G55" i="4"/>
  <c r="M55" i="4" s="1"/>
  <c r="Q53" i="4"/>
  <c r="O53" i="4"/>
  <c r="K53" i="4"/>
  <c r="I53" i="4"/>
  <c r="G53" i="4"/>
  <c r="M53" i="4" s="1"/>
  <c r="Q51" i="4"/>
  <c r="O51" i="4"/>
  <c r="K51" i="4"/>
  <c r="I51" i="4"/>
  <c r="G51" i="4"/>
  <c r="M51" i="4" s="1"/>
  <c r="Q48" i="4"/>
  <c r="Q47" i="4" s="1"/>
  <c r="O48" i="4"/>
  <c r="K48" i="4"/>
  <c r="K47" i="4" s="1"/>
  <c r="I48" i="4"/>
  <c r="I47" i="4" s="1"/>
  <c r="G48" i="4"/>
  <c r="M48" i="4" s="1"/>
  <c r="O47" i="4"/>
  <c r="G47" i="4"/>
  <c r="Q44" i="4"/>
  <c r="O44" i="4"/>
  <c r="K44" i="4"/>
  <c r="I44" i="4"/>
  <c r="G44" i="4"/>
  <c r="M44" i="4" s="1"/>
  <c r="Q41" i="4"/>
  <c r="O41" i="4"/>
  <c r="O40" i="4" s="1"/>
  <c r="K41" i="4"/>
  <c r="I41" i="4"/>
  <c r="G41" i="4"/>
  <c r="G40" i="4" s="1"/>
  <c r="Q40" i="4"/>
  <c r="K40" i="4"/>
  <c r="I40" i="4"/>
  <c r="Q38" i="4"/>
  <c r="O38" i="4"/>
  <c r="K38" i="4"/>
  <c r="I38" i="4"/>
  <c r="G38" i="4"/>
  <c r="M38" i="4" s="1"/>
  <c r="Q36" i="4"/>
  <c r="O36" i="4"/>
  <c r="K36" i="4"/>
  <c r="I36" i="4"/>
  <c r="G36" i="4"/>
  <c r="M36" i="4" s="1"/>
  <c r="Q33" i="4"/>
  <c r="O33" i="4"/>
  <c r="K33" i="4"/>
  <c r="I33" i="4"/>
  <c r="G33" i="4"/>
  <c r="M33" i="4" s="1"/>
  <c r="Q27" i="4"/>
  <c r="Q26" i="4" s="1"/>
  <c r="O27" i="4"/>
  <c r="K27" i="4"/>
  <c r="K26" i="4" s="1"/>
  <c r="I27" i="4"/>
  <c r="I26" i="4" s="1"/>
  <c r="G27" i="4"/>
  <c r="M27" i="4" s="1"/>
  <c r="O26" i="4"/>
  <c r="G26" i="4"/>
  <c r="Q25" i="4"/>
  <c r="Q21" i="4" s="1"/>
  <c r="O25" i="4"/>
  <c r="K25" i="4"/>
  <c r="I25" i="4"/>
  <c r="I21" i="4" s="1"/>
  <c r="G25" i="4"/>
  <c r="M25" i="4" s="1"/>
  <c r="Q24" i="4"/>
  <c r="O24" i="4"/>
  <c r="K24" i="4"/>
  <c r="I24" i="4"/>
  <c r="G24" i="4"/>
  <c r="Q22" i="4"/>
  <c r="O22" i="4"/>
  <c r="K22" i="4"/>
  <c r="K21" i="4" s="1"/>
  <c r="I22" i="4"/>
  <c r="G22" i="4"/>
  <c r="M22" i="4" s="1"/>
  <c r="O21" i="4"/>
  <c r="Q20" i="4"/>
  <c r="O20" i="4"/>
  <c r="K20" i="4"/>
  <c r="I20" i="4"/>
  <c r="G20" i="4"/>
  <c r="M20" i="4" s="1"/>
  <c r="Q19" i="4"/>
  <c r="Q18" i="4" s="1"/>
  <c r="O19" i="4"/>
  <c r="O18" i="4" s="1"/>
  <c r="K19" i="4"/>
  <c r="I19" i="4"/>
  <c r="I18" i="4" s="1"/>
  <c r="G19" i="4"/>
  <c r="M19" i="4" s="1"/>
  <c r="K18" i="4"/>
  <c r="Q15" i="4"/>
  <c r="O15" i="4"/>
  <c r="K15" i="4"/>
  <c r="I15" i="4"/>
  <c r="G15" i="4"/>
  <c r="M15" i="4" s="1"/>
  <c r="Q9" i="4"/>
  <c r="O9" i="4"/>
  <c r="K9" i="4"/>
  <c r="K8" i="4" s="1"/>
  <c r="I9" i="4"/>
  <c r="G9" i="4"/>
  <c r="M9" i="4" s="1"/>
  <c r="Q8" i="4"/>
  <c r="O8" i="4"/>
  <c r="I8" i="4"/>
  <c r="G8" i="4"/>
  <c r="M68" i="4" l="1"/>
  <c r="M66" i="4"/>
  <c r="M65" i="4" s="1"/>
  <c r="M62" i="4"/>
  <c r="M61" i="4" s="1"/>
  <c r="M58" i="4"/>
  <c r="M57" i="4" s="1"/>
  <c r="M47" i="4"/>
  <c r="M41" i="4"/>
  <c r="M18" i="4"/>
  <c r="M8" i="4"/>
  <c r="M24" i="4"/>
  <c r="G21" i="4"/>
  <c r="M26" i="4"/>
  <c r="M40" i="4"/>
  <c r="M21" i="4"/>
  <c r="M67" i="4"/>
  <c r="G18" i="4"/>
  <c r="H15" i="1"/>
  <c r="G76" i="4" l="1"/>
  <c r="C9" i="3" s="1"/>
  <c r="D9" i="3" s="1"/>
  <c r="E9" i="3" s="1"/>
  <c r="H11" i="2"/>
  <c r="H9" i="2"/>
  <c r="H7" i="1" l="1"/>
  <c r="H31" i="1" l="1"/>
  <c r="H25" i="1" l="1"/>
  <c r="H18" i="1"/>
  <c r="H11" i="1"/>
  <c r="H15" i="2" l="1"/>
  <c r="C11" i="3" s="1"/>
  <c r="H17" i="2" l="1"/>
  <c r="H19" i="2" l="1"/>
  <c r="D11" i="3"/>
  <c r="E11" i="3" s="1"/>
  <c r="H36" i="1"/>
  <c r="H39" i="1" s="1"/>
  <c r="C7" i="3" l="1"/>
  <c r="H41" i="1"/>
  <c r="H43" i="1" s="1"/>
  <c r="D7" i="3" l="1"/>
  <c r="D14" i="3" s="1"/>
  <c r="C14" i="3"/>
  <c r="E7" i="3" l="1"/>
  <c r="E14" i="3" s="1"/>
</calcChain>
</file>

<file path=xl/comments1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<sst xmlns="http://schemas.openxmlformats.org/spreadsheetml/2006/main" count="293" uniqueCount="203">
  <si>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</si>
  <si>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</si>
  <si>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</si>
  <si>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</si>
  <si>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</si>
  <si>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</si>
  <si>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</si>
  <si>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</si>
  <si>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</si>
  <si>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</si>
  <si>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</si>
  <si>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</si>
  <si>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</si>
  <si>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</si>
  <si>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</si>
  <si>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</si>
  <si>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</si>
  <si>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</si>
  <si>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</si>
  <si>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</si>
  <si>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</si>
  <si>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</si>
  <si>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</si>
  <si>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</si>
  <si>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</si>
  <si>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</si>
  <si>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</si>
  <si>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</si>
  <si>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</si>
  <si>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</si>
  <si>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</si>
  <si>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</si>
  <si>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</si>
  <si>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</si>
  <si>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</si>
  <si>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</si>
  <si>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</si>
  <si>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</si>
  <si>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</si>
  <si>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</si>
  <si>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</si>
  <si>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</si>
  <si>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</si>
  <si>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</si>
  <si>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</si>
  <si>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</si>
  <si>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</si>
  <si>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</si>
  <si>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</si>
  <si>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</si>
  <si>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574A43</t>
  </si>
  <si>
    <t xml:space="preserve"> ASFALTOVÝ BETON PRO OBRUSNÉ VRSTVY ACO 11,  TL. 50MM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</si>
  <si>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</si>
  <si>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Položka zahrnuje veškerou manipulaci s vybouranou sutí a s vybouranými hmotami vč. uložení na skládku. Nezahrnuje</t>
  </si>
  <si>
    <t>poplatek za skládku</t>
  </si>
  <si>
    <t xml:space="preserve"> FRÉZOVÁNÍ ZPEVNĚNÝCH PLOCH ASFALTOVÝCH, ODVOZ DO 3KM</t>
  </si>
  <si>
    <t>574A04</t>
  </si>
  <si>
    <t xml:space="preserve"> ASFALTOVÝ BETON PRO OBRUSNÉ VRSTVY ACO 11+, 11S </t>
  </si>
  <si>
    <t>vyrovnání nerovností po frézování, vyrovnání do požadovaného sklonu</t>
  </si>
  <si>
    <t xml:space="preserve">II/374 Šebetov oprava povrchu </t>
  </si>
  <si>
    <t>Položkový soupis prací a dodávek</t>
  </si>
  <si>
    <t>S:</t>
  </si>
  <si>
    <t>03</t>
  </si>
  <si>
    <t>Oprava splaškové a dešťové kanalizace</t>
  </si>
  <si>
    <t>O:</t>
  </si>
  <si>
    <t>SO 302</t>
  </si>
  <si>
    <t>Kanalizace dešťová</t>
  </si>
  <si>
    <t>R:</t>
  </si>
  <si>
    <t>02</t>
  </si>
  <si>
    <t>Kanalizační přípojky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</si>
  <si>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</si>
  <si>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</si>
  <si>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</si>
  <si>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</si>
  <si>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</si>
  <si>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</si>
  <si>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</si>
  <si>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</si>
  <si>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</si>
  <si>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</si>
  <si>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</si>
  <si>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</si>
  <si>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</si>
  <si>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</si>
  <si>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</si>
  <si>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</si>
  <si>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</si>
  <si>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</si>
  <si>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Díl:</t>
  </si>
  <si>
    <t>1</t>
  </si>
  <si>
    <t>Zemní práce</t>
  </si>
  <si>
    <t>132201211R00</t>
  </si>
  <si>
    <t xml:space="preserve">Hloubení rýh šířky přes 60 do 200 cm do 100 m3, v hornině 3, hloubení strojně </t>
  </si>
  <si>
    <t>m3</t>
  </si>
  <si>
    <t>800-1</t>
  </si>
  <si>
    <t>RTS 21/ I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</si>
  <si>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</si>
  <si>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výkop pro přípojky : 11,48+11,053+9,71+8,59+4,17</t>
  </si>
  <si>
    <t>výkop pro UV : 5*(1*1*1,5)</t>
  </si>
  <si>
    <t>oidpočet asfalt : -23,75*0,15</t>
  </si>
  <si>
    <t>odpočet kamenivo : -23,75*0,2</t>
  </si>
  <si>
    <t>132201219R00</t>
  </si>
  <si>
    <t xml:space="preserve">Hloubení rýh šířky přes 60 do 200 cm příplatek za lepivost, v hornině 3,  </t>
  </si>
  <si>
    <t>45,69*0,3</t>
  </si>
  <si>
    <t>11</t>
  </si>
  <si>
    <t>Přípravné a přidružené práce</t>
  </si>
  <si>
    <t>113107620R00</t>
  </si>
  <si>
    <t>Odstranění podkladů nebo krytů z kameniva hrubého drceného, v ploše jednotlivě nad 50 m2, tloušťka vrstvy 200 mm</t>
  </si>
  <si>
    <t>m2</t>
  </si>
  <si>
    <t>822-1</t>
  </si>
  <si>
    <t>113108415R00</t>
  </si>
  <si>
    <t>Odstranění podkladů nebo krytů živičných, v ploše jednotlivě nad 50 m2, tloušťka vrstvy 150 mm</t>
  </si>
  <si>
    <t>16</t>
  </si>
  <si>
    <t>Přemístění výkopku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</si>
  <si>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</si>
  <si>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</si>
  <si>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</si>
  <si>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199000002R00</t>
  </si>
  <si>
    <t>Poplatky za skládku horniny 1- 4</t>
  </si>
  <si>
    <t>161101101R00</t>
  </si>
  <si>
    <t>Svislé přemístění výkopku z hor.1-4 do 2,5 m</t>
  </si>
  <si>
    <t>17</t>
  </si>
  <si>
    <t>Konstrukce ze zemin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</si>
  <si>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</si>
  <si>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</si>
  <si>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</si>
  <si>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</si>
  <si>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výkop pro přípojky : 43,79</t>
  </si>
  <si>
    <t>obsyp : -9,2115</t>
  </si>
  <si>
    <t>lože : -2,737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</si>
  <si>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</si>
  <si>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</si>
  <si>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</si>
  <si>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0,4005*25,76</t>
  </si>
  <si>
    <t>583314004R</t>
  </si>
  <si>
    <t>kamenivo přírodní těžené frakce 4,0 až 8,0 mm; třída B; Jihomoravský kraj</t>
  </si>
  <si>
    <t>t</t>
  </si>
  <si>
    <t>SPCM</t>
  </si>
  <si>
    <t>10,31688*1,6*1,01</t>
  </si>
  <si>
    <t>58337345R</t>
  </si>
  <si>
    <t>štěrkopísek frakce 0,0 až 32,0 mm; třída C</t>
  </si>
  <si>
    <t>31,8415*1,8*1,01</t>
  </si>
  <si>
    <t>45</t>
  </si>
  <si>
    <t>Podkladní a vedlejší konstrukce</t>
  </si>
  <si>
    <t>451541111R00</t>
  </si>
  <si>
    <t>Lože pod potrubí, stoky a drobné objekty ze štěrkodrtě 0÷63 mm</t>
  </si>
  <si>
    <t>827-1</t>
  </si>
  <si>
    <t>v otevřeném výkopu,</t>
  </si>
  <si>
    <t>uv : 5*(1*6*0,1)</t>
  </si>
  <si>
    <t>451572111R00</t>
  </si>
  <si>
    <t>Lože pod potrubí, stoky a drobné objekty z kameniva drobného těženého 0÷4 mm</t>
  </si>
  <si>
    <t>0,119*25,76</t>
  </si>
  <si>
    <t>87</t>
  </si>
  <si>
    <t>Potrubí z trub z plastických hmot</t>
  </si>
  <si>
    <t>871313121R00</t>
  </si>
  <si>
    <t>Montáž potrubí z trub z plastů těsněných gumovým kroužkem  DN 150 mm</t>
  </si>
  <si>
    <t>v otevřeném výkopu ve sklonu do 20 %,</t>
  </si>
  <si>
    <t>6,5+6,33+5,62+4,87+2,44</t>
  </si>
  <si>
    <t>877313123R00</t>
  </si>
  <si>
    <t>Montáž tvarovek na potrubí z trub z plastů těsněných gumovým kroužkem jednoosých DN 150 mm</t>
  </si>
  <si>
    <t>kus</t>
  </si>
  <si>
    <t>286111901R</t>
  </si>
  <si>
    <t>trubka plastová kanalizační PVC; hladká, s hrdlem; Sn 12 kN/m2; D = 160,0 mm; s = 5,50 mm; l = 1 000,0 mm</t>
  </si>
  <si>
    <t>25,76*1,03</t>
  </si>
  <si>
    <t>28650661R</t>
  </si>
  <si>
    <t>koleno PVC-U; 45,0 °; D = 160,0 mm; hladké, s 1 hrdlem</t>
  </si>
  <si>
    <t>RTS 20/ II</t>
  </si>
  <si>
    <t>10*1,015</t>
  </si>
  <si>
    <t>89</t>
  </si>
  <si>
    <t>Ostatní konstrukce na trubním vedení</t>
  </si>
  <si>
    <t>894411020RBF</t>
  </si>
  <si>
    <t>Šachty z betonových dílců vpusť uliční z dílců DN 450_x000D_
 s kalovým košem, hloubka 1,64 m, s výtokem DN 200, litinová mříž 500 x 500 mm 40 t</t>
  </si>
  <si>
    <t>AP-HSV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</si>
  <si>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</si>
  <si>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Uliční vpusť bude vybavena zápachovou uzávěrkou.</t>
  </si>
  <si>
    <t>99</t>
  </si>
  <si>
    <t>Staveništní přesun hmot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</si>
  <si>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</si>
  <si>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</si>
  <si>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</si>
  <si>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</si>
  <si>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M46</t>
  </si>
  <si>
    <t>Zemní práce při montážích</t>
  </si>
  <si>
    <t>460030081RT2</t>
  </si>
  <si>
    <t>Řezání spáry v asfaltu nebo betonu, v tloušťce vrstvy do 5-8 cm</t>
  </si>
  <si>
    <t>D96</t>
  </si>
  <si>
    <t>Přesuny suti a vybouraných hmot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</si>
  <si>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</si>
  <si>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</si>
  <si>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</si>
  <si>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</si>
  <si>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18,2875*9</t>
  </si>
  <si>
    <t>979990103R00</t>
  </si>
  <si>
    <t>Poplatek za skládku beton do 30x30 cm</t>
  </si>
  <si>
    <t>801-3</t>
  </si>
  <si>
    <t>18,2875-10,12</t>
  </si>
  <si>
    <t>979990112R00</t>
  </si>
  <si>
    <t xml:space="preserve">Poplatek za skládku obalovaný asfalt </t>
  </si>
  <si>
    <t>979082212R00</t>
  </si>
  <si>
    <t>Vodorovná doprava suti po suchu s naložením a se složením na vzdálenost do 50 m</t>
  </si>
  <si>
    <t xml:space="preserve">II/374 Šebetov oprava povrchu a kanalizační přípojky </t>
  </si>
  <si>
    <t xml:space="preserve">Stavební náklady - oprava povrchu  </t>
  </si>
  <si>
    <t>Stavební náklady - kanalizační přípojky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</si>
</sst>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Fill="1" applyBorder="1" applyAlignment="1"/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/>
    </xf>
    <xf numFmtId="4" fontId="0" fillId="0" borderId="26" xfId="0" applyNumberFormat="1" applyBorder="1"/>
    <xf numFmtId="4" fontId="0" fillId="0" borderId="27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0" fontId="0" fillId="0" borderId="2" xfId="0" applyFont="1" applyBorder="1"/>
    <xf numFmtId="0" fontId="1" fillId="0" borderId="1" xfId="0" applyFont="1" applyFill="1" applyBorder="1" applyAlignment="1">
      <alignment horizontal="center"/>
    </xf>
    <xf numFmtId="3" fontId="9" fillId="0" borderId="27" xfId="0" applyNumberFormat="1" applyFont="1" applyBorder="1" applyAlignment="1"/>
    <xf numFmtId="0" fontId="1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11" fillId="0" borderId="2" xfId="0" applyFont="1" applyBorder="1"/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1" xfId="0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2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7" borderId="28" xfId="0" applyNumberForma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14" fillId="7" borderId="30" xfId="0" applyNumberFormat="1" applyFont="1" applyFill="1" applyBorder="1" applyAlignment="1">
      <alignment vertical="top"/>
    </xf>
    <xf numFmtId="49" fontId="14" fillId="7" borderId="30" xfId="0" applyNumberFormat="1" applyFont="1" applyFill="1" applyBorder="1" applyAlignment="1">
      <alignment horizontal="left" vertical="top" wrapText="1"/>
    </xf>
    <xf numFmtId="0" fontId="14" fillId="7" borderId="30" xfId="0" applyFont="1" applyFill="1" applyBorder="1" applyAlignment="1">
      <alignment horizontal="center" vertical="top" shrinkToFit="1"/>
    </xf>
    <xf numFmtId="164" fontId="14" fillId="7" borderId="30" xfId="0" applyNumberFormat="1" applyFont="1" applyFill="1" applyBorder="1" applyAlignment="1">
      <alignment vertical="top" shrinkToFit="1"/>
    </xf>
    <xf numFmtId="4" fontId="14" fillId="7" borderId="30" xfId="0" applyNumberFormat="1" applyFont="1" applyFill="1" applyBorder="1" applyAlignment="1">
      <alignment vertical="top" shrinkToFit="1"/>
    </xf>
    <xf numFmtId="0" fontId="15" fillId="0" borderId="31" xfId="0" applyFont="1" applyBorder="1" applyAlignment="1">
      <alignment vertical="top"/>
    </xf>
    <xf numFmtId="49" fontId="15" fillId="0" borderId="32" xfId="0" applyNumberFormat="1" applyFont="1" applyBorder="1" applyAlignment="1">
      <alignment vertical="top"/>
    </xf>
    <xf numFmtId="49" fontId="15" fillId="0" borderId="32" xfId="0" applyNumberFormat="1" applyFont="1" applyBorder="1" applyAlignment="1">
      <alignment horizontal="left" vertical="top" wrapText="1"/>
    </xf>
    <xf numFmtId="0" fontId="15" fillId="0" borderId="32" xfId="0" applyFont="1" applyBorder="1" applyAlignment="1">
      <alignment horizontal="center" vertical="top" shrinkToFit="1"/>
    </xf>
    <xf numFmtId="164" fontId="15" fillId="0" borderId="32" xfId="0" applyNumberFormat="1" applyFont="1" applyBorder="1" applyAlignment="1">
      <alignment vertical="top" shrinkToFit="1"/>
    </xf>
    <xf numFmtId="4" fontId="15" fillId="9" borderId="32" xfId="0" applyNumberFormat="1" applyFont="1" applyFill="1" applyBorder="1" applyAlignment="1" applyProtection="1">
      <alignment vertical="top" shrinkToFit="1"/>
      <protection locked="0"/>
    </xf>
    <xf numFmtId="4" fontId="15" fillId="0" borderId="32" xfId="0" applyNumberFormat="1" applyFont="1" applyBorder="1" applyAlignment="1">
      <alignment vertical="top" shrinkToFit="1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4" fontId="15" fillId="0" borderId="0" xfId="0" applyNumberFormat="1" applyFont="1" applyBorder="1" applyAlignment="1">
      <alignment vertical="top" shrinkToFit="1"/>
    </xf>
    <xf numFmtId="164" fontId="16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0" fontId="15" fillId="0" borderId="33" xfId="0" applyFont="1" applyBorder="1" applyAlignment="1">
      <alignment vertical="top"/>
    </xf>
    <xf numFmtId="49" fontId="15" fillId="0" borderId="34" xfId="0" applyNumberFormat="1" applyFont="1" applyBorder="1" applyAlignment="1">
      <alignment vertical="top"/>
    </xf>
    <xf numFmtId="49" fontId="15" fillId="0" borderId="34" xfId="0" applyNumberFormat="1" applyFont="1" applyBorder="1" applyAlignment="1">
      <alignment horizontal="left" vertical="top" wrapText="1"/>
    </xf>
    <xf numFmtId="0" fontId="15" fillId="0" borderId="34" xfId="0" applyFont="1" applyBorder="1" applyAlignment="1">
      <alignment horizontal="center" vertical="top" shrinkToFit="1"/>
    </xf>
    <xf numFmtId="164" fontId="15" fillId="0" borderId="34" xfId="0" applyNumberFormat="1" applyFont="1" applyBorder="1" applyAlignment="1">
      <alignment vertical="top" shrinkToFit="1"/>
    </xf>
    <xf numFmtId="4" fontId="15" fillId="9" borderId="34" xfId="0" applyNumberFormat="1" applyFont="1" applyFill="1" applyBorder="1" applyAlignment="1" applyProtection="1">
      <alignment vertical="top" shrinkToFit="1"/>
      <protection locked="0"/>
    </xf>
    <xf numFmtId="4" fontId="15" fillId="0" borderId="34" xfId="0" applyNumberFormat="1" applyFont="1" applyBorder="1" applyAlignment="1">
      <alignment vertical="top" shrinkToFit="1"/>
    </xf>
    <xf numFmtId="0" fontId="14" fillId="7" borderId="35" xfId="0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14" fillId="7" borderId="36" xfId="0" applyFont="1" applyFill="1" applyBorder="1" applyAlignment="1">
      <alignment vertical="top"/>
    </xf>
    <xf numFmtId="49" fontId="14" fillId="7" borderId="28" xfId="0" applyNumberFormat="1" applyFont="1" applyFill="1" applyBorder="1" applyAlignment="1">
      <alignment vertical="top"/>
    </xf>
    <xf numFmtId="49" fontId="14" fillId="7" borderId="28" xfId="0" applyNumberFormat="1" applyFont="1" applyFill="1" applyBorder="1" applyAlignment="1">
      <alignment horizontal="left" vertical="top" wrapText="1"/>
    </xf>
    <xf numFmtId="0" fontId="14" fillId="7" borderId="28" xfId="0" applyFont="1" applyFill="1" applyBorder="1" applyAlignment="1">
      <alignment horizontal="center" vertical="top"/>
    </xf>
    <xf numFmtId="0" fontId="14" fillId="7" borderId="28" xfId="0" applyFont="1" applyFill="1" applyBorder="1" applyAlignment="1">
      <alignment vertical="top"/>
    </xf>
    <xf numFmtId="4" fontId="14" fillId="7" borderId="29" xfId="0" applyNumberFormat="1" applyFont="1" applyFill="1" applyBorder="1" applyAlignment="1">
      <alignment vertical="top"/>
    </xf>
    <xf numFmtId="0" fontId="0" fillId="0" borderId="37" xfId="0" applyFont="1" applyBorder="1" applyAlignment="1">
      <alignment vertical="center"/>
    </xf>
    <xf numFmtId="0" fontId="0" fillId="7" borderId="37" xfId="0" applyFont="1" applyFill="1" applyBorder="1" applyAlignment="1">
      <alignment vertical="center"/>
    </xf>
    <xf numFmtId="0" fontId="0" fillId="8" borderId="37" xfId="0" applyFill="1" applyBorder="1"/>
    <xf numFmtId="49" fontId="0" fillId="8" borderId="37" xfId="0" applyNumberFormat="1" applyFill="1" applyBorder="1"/>
    <xf numFmtId="0" fontId="0" fillId="8" borderId="37" xfId="0" applyFill="1" applyBorder="1" applyAlignment="1">
      <alignment horizontal="center"/>
    </xf>
    <xf numFmtId="0" fontId="0" fillId="8" borderId="36" xfId="0" applyFill="1" applyBorder="1"/>
    <xf numFmtId="0" fontId="0" fillId="8" borderId="37" xfId="0" applyFill="1" applyBorder="1" applyAlignment="1">
      <alignment wrapText="1"/>
    </xf>
    <xf numFmtId="4" fontId="9" fillId="0" borderId="38" xfId="0" applyNumberFormat="1" applyFont="1" applyBorder="1" applyAlignment="1">
      <alignment vertical="center"/>
    </xf>
    <xf numFmtId="0" fontId="0" fillId="0" borderId="1" xfId="0" applyBorder="1"/>
    <xf numFmtId="0" fontId="15" fillId="0" borderId="30" xfId="0" applyNumberFormat="1" applyFont="1" applyBorder="1" applyAlignment="1">
      <alignment horizontal="left" vertical="top" wrapText="1"/>
    </xf>
    <xf numFmtId="0" fontId="15" fillId="0" borderId="3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3" fillId="0" borderId="0" xfId="0" applyFont="1" applyAlignment="1">
      <alignment horizontal="center"/>
    </xf>
    <xf numFmtId="49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49" fontId="19" fillId="7" borderId="28" xfId="0" applyNumberFormat="1" applyFont="1" applyFill="1" applyBorder="1" applyAlignment="1">
      <alignment vertical="center"/>
    </xf>
    <xf numFmtId="0" fontId="19" fillId="7" borderId="28" xfId="0" applyFont="1" applyFill="1" applyBorder="1" applyAlignment="1">
      <alignment vertical="center"/>
    </xf>
    <xf numFmtId="0" fontId="19" fillId="7" borderId="29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96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7"/>
  <sheetViews>
    <sheetView zoomScaleNormal="100" workbookViewId="0">
      <selection activeCell="B24" sqref="B24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 x14ac:dyDescent="0.35">
      <c r="B3" s="3" t="s">
        <v>200</v>
      </c>
    </row>
    <row r="4" spans="2:5" ht="15.75" thickBot="1" x14ac:dyDescent="0.3"/>
    <row r="5" spans="2:5" ht="27" customHeight="1" thickTop="1" x14ac:dyDescent="0.25">
      <c r="B5" s="96" t="s">
        <v>46</v>
      </c>
      <c r="C5" s="97" t="s">
        <v>47</v>
      </c>
      <c r="D5" s="97" t="s">
        <v>48</v>
      </c>
      <c r="E5" s="98" t="s">
        <v>49</v>
      </c>
    </row>
    <row r="6" spans="2:5" x14ac:dyDescent="0.25">
      <c r="B6" s="60"/>
      <c r="C6" s="61"/>
      <c r="D6" s="61"/>
      <c r="E6" s="62"/>
    </row>
    <row r="7" spans="2:5" x14ac:dyDescent="0.25">
      <c r="B7" s="60" t="s">
        <v>201</v>
      </c>
      <c r="C7" s="63">
        <f>'Stavební náklady'!H39</f>
        <v>0</v>
      </c>
      <c r="D7" s="63">
        <f>C7*0.21</f>
        <v>0</v>
      </c>
      <c r="E7" s="64">
        <f>SUM(C7:D7)</f>
        <v>0</v>
      </c>
    </row>
    <row r="8" spans="2:5" x14ac:dyDescent="0.25">
      <c r="B8" s="60"/>
      <c r="C8" s="63"/>
      <c r="D8" s="63"/>
      <c r="E8" s="64"/>
    </row>
    <row r="9" spans="2:5" x14ac:dyDescent="0.25">
      <c r="B9" s="148" t="s">
        <v>202</v>
      </c>
      <c r="C9" s="7">
        <f>'Kanalizační přípojky'!G76</f>
        <v>0</v>
      </c>
      <c r="D9" s="63">
        <f>C9*0.21</f>
        <v>0</v>
      </c>
      <c r="E9" s="64">
        <f>SUM(C9:D9)</f>
        <v>0</v>
      </c>
    </row>
    <row r="10" spans="2:5" x14ac:dyDescent="0.25">
      <c r="B10" s="60"/>
      <c r="C10" s="63"/>
      <c r="D10" s="63"/>
      <c r="E10" s="147"/>
    </row>
    <row r="11" spans="2:5" x14ac:dyDescent="0.25">
      <c r="B11" s="60" t="s">
        <v>25</v>
      </c>
      <c r="C11" s="63">
        <f>'ON+VN'!H15</f>
        <v>0</v>
      </c>
      <c r="D11" s="63">
        <f>'ON+VN'!H17</f>
        <v>0</v>
      </c>
      <c r="E11" s="64">
        <f>SUM(C11:D11)</f>
        <v>0</v>
      </c>
    </row>
    <row r="12" spans="2:5" x14ac:dyDescent="0.25">
      <c r="B12" s="60"/>
      <c r="C12" s="63"/>
      <c r="D12" s="63"/>
      <c r="E12" s="147"/>
    </row>
    <row r="13" spans="2:5" x14ac:dyDescent="0.25">
      <c r="B13" s="60"/>
      <c r="C13" s="63"/>
      <c r="D13" s="63"/>
      <c r="E13" s="64" t="s">
        <v>1</v>
      </c>
    </row>
    <row r="14" spans="2:5" ht="15.75" thickBot="1" x14ac:dyDescent="0.3">
      <c r="B14" s="65" t="s">
        <v>7</v>
      </c>
      <c r="C14" s="66">
        <f>SUM(C7:C13)</f>
        <v>0</v>
      </c>
      <c r="D14" s="66">
        <f>SUM(D7:D13)</f>
        <v>0</v>
      </c>
      <c r="E14" s="67">
        <f>SUM(E7:E13)</f>
        <v>0</v>
      </c>
    </row>
    <row r="15" spans="2:5" ht="15.75" thickTop="1" x14ac:dyDescent="0.25"/>
    <row r="17" spans="5:5" x14ac:dyDescent="0.25">
      <c r="E17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&amp;L&amp;"-,Kurzíva"&amp;14II/385 Olší&amp;C&amp;"-,Kurzíva"&amp;14Rekapitulace&amp;R&amp;"-,Kurzíva"&amp;14Kontrolní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45"/>
  <sheetViews>
    <sheetView topLeftCell="A22" zoomScaleNormal="100" workbookViewId="0">
      <selection activeCell="G7" sqref="G7:G36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8" ht="21" x14ac:dyDescent="0.35">
      <c r="D2" s="3" t="s">
        <v>59</v>
      </c>
    </row>
    <row r="3" spans="2:8" ht="21" x14ac:dyDescent="0.35">
      <c r="D3" s="3" t="s">
        <v>1</v>
      </c>
    </row>
    <row r="4" spans="2:8" ht="15.75" thickBot="1" x14ac:dyDescent="0.3"/>
    <row r="5" spans="2:8" ht="28.5" customHeight="1" thickTop="1" thickBot="1" x14ac:dyDescent="0.3">
      <c r="B5" s="91" t="s">
        <v>24</v>
      </c>
      <c r="C5" s="92" t="s">
        <v>8</v>
      </c>
      <c r="D5" s="93" t="s">
        <v>9</v>
      </c>
      <c r="E5" s="94" t="s">
        <v>10</v>
      </c>
      <c r="F5" s="94" t="s">
        <v>11</v>
      </c>
      <c r="G5" s="94" t="s">
        <v>12</v>
      </c>
      <c r="H5" s="95" t="s">
        <v>13</v>
      </c>
    </row>
    <row r="6" spans="2:8" ht="13.5" customHeight="1" thickTop="1" x14ac:dyDescent="0.25">
      <c r="B6" s="19"/>
      <c r="C6" s="4"/>
      <c r="D6" s="5"/>
      <c r="E6" s="6"/>
      <c r="F6" s="7"/>
      <c r="G6" s="7"/>
      <c r="H6" s="8"/>
    </row>
    <row r="7" spans="2:8" ht="17.25" customHeight="1" x14ac:dyDescent="0.25">
      <c r="B7" s="19">
        <v>1</v>
      </c>
      <c r="C7" s="86">
        <v>113723</v>
      </c>
      <c r="D7" s="15" t="s">
        <v>55</v>
      </c>
      <c r="E7" s="88" t="s">
        <v>52</v>
      </c>
      <c r="F7" s="17">
        <v>57.5</v>
      </c>
      <c r="G7" s="17"/>
      <c r="H7" s="18">
        <f>ROUND(F7*G7,2)</f>
        <v>0</v>
      </c>
    </row>
    <row r="8" spans="2:8" ht="13.5" customHeight="1" x14ac:dyDescent="0.25">
      <c r="B8" s="19"/>
      <c r="C8" s="4"/>
      <c r="D8" s="89" t="s">
        <v>53</v>
      </c>
      <c r="E8" s="16"/>
      <c r="F8" s="17"/>
      <c r="G8" s="17"/>
      <c r="H8" s="8"/>
    </row>
    <row r="9" spans="2:8" ht="13.5" customHeight="1" x14ac:dyDescent="0.25">
      <c r="B9" s="19"/>
      <c r="C9" s="4"/>
      <c r="D9" s="90" t="s">
        <v>54</v>
      </c>
      <c r="E9" s="16"/>
      <c r="F9" s="17"/>
      <c r="G9" s="17"/>
      <c r="H9" s="8"/>
    </row>
    <row r="10" spans="2:8" ht="13.5" customHeight="1" x14ac:dyDescent="0.25">
      <c r="B10" s="19"/>
      <c r="C10" s="4"/>
      <c r="D10" s="90"/>
      <c r="E10" s="16"/>
      <c r="F10" s="17"/>
      <c r="G10" s="17"/>
      <c r="H10" s="8"/>
    </row>
    <row r="11" spans="2:8" ht="17.25" x14ac:dyDescent="0.25">
      <c r="B11" s="19">
        <v>2</v>
      </c>
      <c r="C11" s="14">
        <v>572213</v>
      </c>
      <c r="D11" s="15" t="s">
        <v>17</v>
      </c>
      <c r="E11" s="16" t="s">
        <v>14</v>
      </c>
      <c r="F11" s="17">
        <v>1150</v>
      </c>
      <c r="G11" s="17"/>
      <c r="H11" s="18">
        <f>ROUND(F11*G11,2)</f>
        <v>0</v>
      </c>
    </row>
    <row r="12" spans="2:8" x14ac:dyDescent="0.25">
      <c r="B12" s="19"/>
      <c r="C12" s="4"/>
      <c r="D12" s="5" t="s">
        <v>15</v>
      </c>
      <c r="E12" s="5"/>
      <c r="F12" s="5"/>
      <c r="G12" s="5"/>
      <c r="H12" s="21"/>
    </row>
    <row r="13" spans="2:8" x14ac:dyDescent="0.25">
      <c r="B13" s="19"/>
      <c r="C13" s="4"/>
      <c r="D13" s="5" t="s">
        <v>16</v>
      </c>
      <c r="E13" s="5"/>
      <c r="F13" s="5"/>
      <c r="G13" s="5"/>
      <c r="H13" s="21"/>
    </row>
    <row r="14" spans="2:8" x14ac:dyDescent="0.25">
      <c r="B14" s="19"/>
      <c r="C14" s="4"/>
      <c r="D14" s="5"/>
      <c r="E14" s="5"/>
      <c r="F14" s="5"/>
      <c r="G14" s="5"/>
      <c r="H14" s="21"/>
    </row>
    <row r="15" spans="2:8" ht="17.25" x14ac:dyDescent="0.25">
      <c r="B15" s="19">
        <v>3</v>
      </c>
      <c r="C15" s="14" t="s">
        <v>56</v>
      </c>
      <c r="D15" s="15" t="s">
        <v>57</v>
      </c>
      <c r="E15" s="88" t="s">
        <v>52</v>
      </c>
      <c r="F15" s="17">
        <v>5</v>
      </c>
      <c r="G15" s="17"/>
      <c r="H15" s="18">
        <f>ROUND(F15*G15,2)</f>
        <v>0</v>
      </c>
    </row>
    <row r="16" spans="2:8" x14ac:dyDescent="0.25">
      <c r="B16" s="19"/>
      <c r="C16" s="14"/>
      <c r="D16" s="85" t="s">
        <v>58</v>
      </c>
      <c r="E16" s="88"/>
      <c r="F16" s="17"/>
      <c r="G16" s="17"/>
      <c r="H16" s="18"/>
    </row>
    <row r="17" spans="2:9" x14ac:dyDescent="0.25">
      <c r="B17" s="19"/>
      <c r="C17" s="14"/>
      <c r="D17" s="15"/>
      <c r="E17" s="88"/>
      <c r="F17" s="17"/>
      <c r="G17" s="17"/>
      <c r="H17" s="18"/>
    </row>
    <row r="18" spans="2:9" ht="17.25" x14ac:dyDescent="0.25">
      <c r="B18" s="19">
        <v>4</v>
      </c>
      <c r="C18" s="86" t="s">
        <v>50</v>
      </c>
      <c r="D18" s="15" t="s">
        <v>51</v>
      </c>
      <c r="E18" s="16" t="s">
        <v>14</v>
      </c>
      <c r="F18" s="17">
        <v>1150</v>
      </c>
      <c r="G18" s="17"/>
      <c r="H18" s="18">
        <f>ROUND(F18*G18,2)</f>
        <v>0</v>
      </c>
      <c r="I18" t="s">
        <v>1</v>
      </c>
    </row>
    <row r="19" spans="2:9" ht="30" x14ac:dyDescent="0.25">
      <c r="B19" s="19"/>
      <c r="C19" s="4"/>
      <c r="D19" s="9" t="s">
        <v>2</v>
      </c>
      <c r="E19" s="6"/>
      <c r="F19" s="7"/>
      <c r="G19" s="7"/>
      <c r="H19" s="8"/>
    </row>
    <row r="20" spans="2:9" ht="30" x14ac:dyDescent="0.25">
      <c r="B20" s="19"/>
      <c r="C20" s="4"/>
      <c r="D20" s="9" t="s">
        <v>3</v>
      </c>
      <c r="E20" s="6"/>
      <c r="F20" s="7"/>
      <c r="G20" s="7"/>
      <c r="H20" s="8"/>
    </row>
    <row r="21" spans="2:9" ht="30" x14ac:dyDescent="0.25">
      <c r="B21" s="19"/>
      <c r="C21" s="4"/>
      <c r="D21" s="9" t="s">
        <v>4</v>
      </c>
      <c r="E21" s="6"/>
      <c r="F21" s="7"/>
      <c r="G21" s="7"/>
      <c r="H21" s="8"/>
    </row>
    <row r="22" spans="2:9" x14ac:dyDescent="0.25">
      <c r="B22" s="19"/>
      <c r="C22" s="4"/>
      <c r="D22" s="9" t="s">
        <v>5</v>
      </c>
      <c r="E22" s="6"/>
      <c r="F22" s="7"/>
      <c r="G22" s="7"/>
      <c r="H22" s="8"/>
    </row>
    <row r="23" spans="2:9" ht="30" x14ac:dyDescent="0.25">
      <c r="B23" s="19"/>
      <c r="C23" s="4"/>
      <c r="D23" s="9" t="s">
        <v>6</v>
      </c>
      <c r="E23" s="6"/>
      <c r="F23" s="7"/>
      <c r="G23" s="7"/>
      <c r="H23" s="8"/>
    </row>
    <row r="24" spans="2:9" x14ac:dyDescent="0.25">
      <c r="B24" s="19"/>
      <c r="C24" s="4"/>
      <c r="D24" s="5"/>
      <c r="E24" s="6"/>
      <c r="F24" s="7"/>
      <c r="G24" s="7"/>
      <c r="H24" s="8"/>
    </row>
    <row r="25" spans="2:9" x14ac:dyDescent="0.25">
      <c r="B25" s="19">
        <v>5</v>
      </c>
      <c r="C25" s="14" t="s">
        <v>18</v>
      </c>
      <c r="D25" s="15" t="s">
        <v>19</v>
      </c>
      <c r="E25" s="16" t="s">
        <v>0</v>
      </c>
      <c r="F25" s="17">
        <v>32</v>
      </c>
      <c r="G25" s="17"/>
      <c r="H25" s="18">
        <f>ROUND(F25*G25,2)</f>
        <v>0</v>
      </c>
    </row>
    <row r="26" spans="2:9" x14ac:dyDescent="0.25">
      <c r="B26" s="19"/>
      <c r="C26" s="4"/>
      <c r="D26" s="5" t="s">
        <v>20</v>
      </c>
      <c r="E26" s="6"/>
      <c r="F26" s="7"/>
      <c r="G26" s="7"/>
      <c r="H26" s="8"/>
    </row>
    <row r="27" spans="2:9" x14ac:dyDescent="0.25">
      <c r="B27" s="19"/>
      <c r="C27" s="4"/>
      <c r="D27" s="5" t="s">
        <v>21</v>
      </c>
      <c r="E27" s="6"/>
      <c r="F27" s="7"/>
      <c r="G27" s="7"/>
      <c r="H27" s="8"/>
    </row>
    <row r="28" spans="2:9" x14ac:dyDescent="0.25">
      <c r="B28" s="19"/>
      <c r="C28" s="4"/>
      <c r="D28" s="5" t="s">
        <v>22</v>
      </c>
      <c r="E28" s="6"/>
      <c r="F28" s="7"/>
      <c r="G28" s="7"/>
      <c r="H28" s="8"/>
    </row>
    <row r="29" spans="2:9" x14ac:dyDescent="0.25">
      <c r="B29" s="19"/>
      <c r="C29" s="4"/>
      <c r="D29" s="5" t="s">
        <v>23</v>
      </c>
      <c r="E29" s="6"/>
      <c r="F29" s="7"/>
      <c r="G29" s="7"/>
      <c r="H29" s="8"/>
    </row>
    <row r="30" spans="2:9" x14ac:dyDescent="0.25">
      <c r="B30" s="19"/>
      <c r="C30" s="4"/>
      <c r="D30" s="5"/>
      <c r="E30" s="6"/>
      <c r="F30" s="7"/>
      <c r="G30" s="7"/>
      <c r="H30" s="8"/>
    </row>
    <row r="31" spans="2:9" x14ac:dyDescent="0.25">
      <c r="B31" s="84">
        <v>6</v>
      </c>
      <c r="C31" s="70" t="s">
        <v>43</v>
      </c>
      <c r="D31" s="69" t="s">
        <v>40</v>
      </c>
      <c r="E31" s="16" t="s">
        <v>33</v>
      </c>
      <c r="F31" s="17">
        <v>1</v>
      </c>
      <c r="G31" s="17"/>
      <c r="H31" s="18">
        <f>ROUND(F31*G31,2)</f>
        <v>0</v>
      </c>
    </row>
    <row r="32" spans="2:9" ht="45" x14ac:dyDescent="0.25">
      <c r="B32" s="72"/>
      <c r="C32" s="73"/>
      <c r="D32" s="74" t="s">
        <v>41</v>
      </c>
      <c r="E32" s="75"/>
      <c r="F32" s="76"/>
      <c r="G32" s="76"/>
      <c r="H32" s="77"/>
    </row>
    <row r="33" spans="2:8" ht="60" x14ac:dyDescent="0.25">
      <c r="B33" s="20"/>
      <c r="C33" s="10"/>
      <c r="D33" s="71" t="s">
        <v>42</v>
      </c>
      <c r="E33" s="11"/>
      <c r="F33" s="12"/>
      <c r="G33" s="12"/>
      <c r="H33" s="13"/>
    </row>
    <row r="34" spans="2:8" x14ac:dyDescent="0.25">
      <c r="B34" s="19"/>
      <c r="C34" s="4"/>
      <c r="D34" s="9"/>
      <c r="E34" s="6"/>
      <c r="F34" s="7"/>
      <c r="G34" s="7"/>
      <c r="H34" s="8"/>
    </row>
    <row r="35" spans="2:8" x14ac:dyDescent="0.25">
      <c r="B35" s="19"/>
      <c r="C35" s="4"/>
      <c r="D35" s="5"/>
      <c r="E35" s="6"/>
      <c r="F35" s="7"/>
      <c r="G35" s="7"/>
      <c r="H35" s="8"/>
    </row>
    <row r="36" spans="2:8" ht="15.75" thickBot="1" x14ac:dyDescent="0.3">
      <c r="B36" s="78"/>
      <c r="C36" s="79"/>
      <c r="D36" s="80" t="s">
        <v>7</v>
      </c>
      <c r="E36" s="81"/>
      <c r="F36" s="82"/>
      <c r="G36" s="82"/>
      <c r="H36" s="83">
        <f>SUM(H6:H35)</f>
        <v>0</v>
      </c>
    </row>
    <row r="37" spans="2:8" ht="15.75" thickTop="1" x14ac:dyDescent="0.25"/>
    <row r="39" spans="2:8" x14ac:dyDescent="0.25">
      <c r="D39" s="57" t="s">
        <v>45</v>
      </c>
      <c r="E39" s="58"/>
      <c r="F39" s="58"/>
      <c r="G39" s="58"/>
      <c r="H39" s="68">
        <f>SUM(H33:H38)</f>
        <v>0</v>
      </c>
    </row>
    <row r="40" spans="2:8" x14ac:dyDescent="0.25">
      <c r="B40" s="1"/>
      <c r="C40"/>
      <c r="D40" s="58"/>
      <c r="E40" s="58"/>
      <c r="F40" s="58"/>
      <c r="G40" s="58"/>
      <c r="H40" s="68"/>
    </row>
    <row r="41" spans="2:8" x14ac:dyDescent="0.25">
      <c r="B41" s="1"/>
      <c r="C41"/>
      <c r="D41" s="58" t="s">
        <v>38</v>
      </c>
      <c r="E41" s="58"/>
      <c r="F41" s="58"/>
      <c r="G41" s="58"/>
      <c r="H41" s="68">
        <f>H39*0.21</f>
        <v>0</v>
      </c>
    </row>
    <row r="42" spans="2:8" x14ac:dyDescent="0.25">
      <c r="B42" s="1"/>
      <c r="C42"/>
      <c r="D42" s="58"/>
      <c r="E42" s="58"/>
      <c r="F42" s="58"/>
      <c r="G42" s="58"/>
      <c r="H42" s="68"/>
    </row>
    <row r="43" spans="2:8" x14ac:dyDescent="0.25">
      <c r="B43" s="1"/>
      <c r="C43"/>
      <c r="D43" s="57" t="s">
        <v>44</v>
      </c>
      <c r="E43" s="58"/>
      <c r="F43" s="58"/>
      <c r="G43" s="58"/>
      <c r="H43" s="68">
        <f>SUM(H39:H42)</f>
        <v>0</v>
      </c>
    </row>
    <row r="44" spans="2:8" x14ac:dyDescent="0.25">
      <c r="B44" s="1"/>
      <c r="C44"/>
      <c r="E44"/>
      <c r="H44"/>
    </row>
    <row r="45" spans="2:8" x14ac:dyDescent="0.25">
      <c r="B45" s="1"/>
      <c r="C45"/>
      <c r="E45"/>
      <c r="H45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&amp;L&amp;"-,Kurzíva"&amp;14II/385 Olší&amp;C&amp;"-,Kurzíva"&amp;14Stavební náklady&amp;R&amp;"-,Kurzíva"&amp;14Kontrolní 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H21"/>
  <sheetViews>
    <sheetView zoomScaleNormal="100" workbookViewId="0">
      <selection activeCell="G16" sqref="G16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 x14ac:dyDescent="0.35">
      <c r="D2" s="3" t="s">
        <v>59</v>
      </c>
    </row>
    <row r="6" spans="2:8" x14ac:dyDescent="0.25">
      <c r="B6" s="2"/>
      <c r="C6" s="2"/>
      <c r="E6" s="2"/>
      <c r="H6" s="1"/>
    </row>
    <row r="7" spans="2:8" ht="16.5" thickBot="1" x14ac:dyDescent="0.3">
      <c r="B7" s="22"/>
      <c r="C7" s="23" t="s">
        <v>1</v>
      </c>
      <c r="D7" s="24" t="s">
        <v>25</v>
      </c>
      <c r="E7" s="25"/>
      <c r="F7" s="26"/>
      <c r="G7" s="27"/>
      <c r="H7" s="25"/>
    </row>
    <row r="8" spans="2:8" ht="16.5" thickTop="1" thickBot="1" x14ac:dyDescent="0.3">
      <c r="B8" s="29" t="s">
        <v>26</v>
      </c>
      <c r="C8" s="30" t="s">
        <v>1</v>
      </c>
      <c r="D8" s="31" t="s">
        <v>27</v>
      </c>
      <c r="E8" s="32" t="s">
        <v>28</v>
      </c>
      <c r="F8" s="30" t="s">
        <v>29</v>
      </c>
      <c r="G8" s="33" t="s">
        <v>30</v>
      </c>
      <c r="H8" s="34" t="s">
        <v>31</v>
      </c>
    </row>
    <row r="9" spans="2:8" ht="15.75" thickTop="1" x14ac:dyDescent="0.25">
      <c r="B9" s="35">
        <v>1</v>
      </c>
      <c r="C9" s="36" t="s">
        <v>1</v>
      </c>
      <c r="D9" s="37" t="s">
        <v>32</v>
      </c>
      <c r="E9" s="38" t="s">
        <v>33</v>
      </c>
      <c r="F9" s="39">
        <v>1</v>
      </c>
      <c r="G9" s="40"/>
      <c r="H9" s="41">
        <f>F9*G9</f>
        <v>0</v>
      </c>
    </row>
    <row r="10" spans="2:8" x14ac:dyDescent="0.25">
      <c r="B10" s="42"/>
      <c r="C10" s="43"/>
      <c r="D10" s="44" t="s">
        <v>34</v>
      </c>
      <c r="E10" s="45"/>
      <c r="F10" s="46"/>
      <c r="G10" s="47"/>
      <c r="H10" s="87"/>
    </row>
    <row r="11" spans="2:8" x14ac:dyDescent="0.25">
      <c r="B11" s="42">
        <v>2</v>
      </c>
      <c r="C11" s="43"/>
      <c r="D11" s="49" t="s">
        <v>35</v>
      </c>
      <c r="E11" s="45" t="s">
        <v>33</v>
      </c>
      <c r="F11" s="46">
        <v>1</v>
      </c>
      <c r="G11" s="47"/>
      <c r="H11" s="48">
        <f>F11*G11</f>
        <v>0</v>
      </c>
    </row>
    <row r="12" spans="2:8" ht="15.75" thickBot="1" x14ac:dyDescent="0.3">
      <c r="B12" s="50"/>
      <c r="C12" s="51" t="s">
        <v>1</v>
      </c>
      <c r="D12" s="52" t="s">
        <v>36</v>
      </c>
      <c r="E12" s="53"/>
      <c r="F12" s="54"/>
      <c r="G12" s="55"/>
      <c r="H12" s="56"/>
    </row>
    <row r="13" spans="2:8" ht="15.75" thickTop="1" x14ac:dyDescent="0.25">
      <c r="B13" s="28"/>
      <c r="C13" s="28"/>
      <c r="D13" s="28"/>
      <c r="E13" s="28"/>
      <c r="F13" s="28"/>
      <c r="G13" s="28"/>
      <c r="H13" s="28"/>
    </row>
    <row r="14" spans="2:8" x14ac:dyDescent="0.25">
      <c r="B14" s="28"/>
      <c r="C14" s="28"/>
      <c r="D14" s="28"/>
      <c r="E14" s="28"/>
      <c r="F14" s="28"/>
      <c r="G14" s="28"/>
      <c r="H14" s="28"/>
    </row>
    <row r="15" spans="2:8" x14ac:dyDescent="0.25">
      <c r="B15" s="28"/>
      <c r="C15" s="28"/>
      <c r="D15" s="57" t="s">
        <v>37</v>
      </c>
      <c r="E15" s="58"/>
      <c r="F15" s="58"/>
      <c r="G15" s="58"/>
      <c r="H15" s="59">
        <f>SUM(H9:H14)</f>
        <v>0</v>
      </c>
    </row>
    <row r="16" spans="2:8" x14ac:dyDescent="0.25">
      <c r="B16" s="28"/>
      <c r="C16" s="28"/>
      <c r="D16" s="58"/>
      <c r="E16" s="58"/>
      <c r="F16" s="58"/>
      <c r="G16" s="58"/>
      <c r="H16" s="58"/>
    </row>
    <row r="17" spans="2:8" x14ac:dyDescent="0.25">
      <c r="B17" s="28"/>
      <c r="C17" s="28"/>
      <c r="D17" s="58" t="s">
        <v>38</v>
      </c>
      <c r="E17" s="58"/>
      <c r="F17" s="58"/>
      <c r="G17" s="58"/>
      <c r="H17" s="59">
        <f>H15*0.21</f>
        <v>0</v>
      </c>
    </row>
    <row r="18" spans="2:8" x14ac:dyDescent="0.25">
      <c r="B18" s="28"/>
      <c r="C18" s="28"/>
      <c r="D18" s="58"/>
      <c r="E18" s="58"/>
      <c r="F18" s="58"/>
      <c r="G18" s="58"/>
      <c r="H18" s="58"/>
    </row>
    <row r="19" spans="2:8" x14ac:dyDescent="0.25">
      <c r="B19" s="28"/>
      <c r="C19" s="28"/>
      <c r="D19" s="57" t="s">
        <v>39</v>
      </c>
      <c r="E19" s="58"/>
      <c r="F19" s="58"/>
      <c r="G19" s="58"/>
      <c r="H19" s="59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&amp;L&amp;"-,Kurzíva"&amp;14II/385 Olší&amp;C&amp;"-,Kurzíva"&amp;14Ostatní a vedlejší náklady&amp;R&amp;"-,Kurzíva"&amp;14Kontrolní rozpočet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U6" sqref="U6"/>
    </sheetView>
  </sheetViews>
  <sheetFormatPr defaultRowHeight="15" x14ac:dyDescent="0.25"/>
  <cols>
    <col min="1" max="1" width="3.42578125" customWidth="1"/>
    <col min="2" max="2" width="12.7109375" customWidth="1"/>
    <col min="3" max="3" width="63.285156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</cols>
  <sheetData>
    <row r="1" spans="1:19" ht="15.75" x14ac:dyDescent="0.25">
      <c r="A1" s="153" t="s">
        <v>60</v>
      </c>
      <c r="B1" s="153"/>
      <c r="C1" s="153"/>
      <c r="D1" s="153"/>
      <c r="E1" s="153"/>
      <c r="F1" s="153"/>
      <c r="G1" s="153"/>
    </row>
    <row r="2" spans="1:19" x14ac:dyDescent="0.25">
      <c r="A2" s="140" t="s">
        <v>61</v>
      </c>
      <c r="B2" s="99" t="s">
        <v>62</v>
      </c>
      <c r="C2" s="154" t="s">
        <v>63</v>
      </c>
      <c r="D2" s="155"/>
      <c r="E2" s="155"/>
      <c r="F2" s="155"/>
      <c r="G2" s="156"/>
    </row>
    <row r="3" spans="1:19" x14ac:dyDescent="0.25">
      <c r="A3" s="140" t="s">
        <v>64</v>
      </c>
      <c r="B3" s="99" t="s">
        <v>65</v>
      </c>
      <c r="C3" s="154" t="s">
        <v>66</v>
      </c>
      <c r="D3" s="155"/>
      <c r="E3" s="155"/>
      <c r="F3" s="155"/>
      <c r="G3" s="156"/>
    </row>
    <row r="4" spans="1:19" ht="15.75" x14ac:dyDescent="0.25">
      <c r="A4" s="141" t="s">
        <v>67</v>
      </c>
      <c r="B4" s="100" t="s">
        <v>68</v>
      </c>
      <c r="C4" s="157" t="s">
        <v>69</v>
      </c>
      <c r="D4" s="158"/>
      <c r="E4" s="158"/>
      <c r="F4" s="158"/>
      <c r="G4" s="159"/>
    </row>
    <row r="5" spans="1:19" x14ac:dyDescent="0.25">
      <c r="B5" s="101"/>
      <c r="C5" s="101"/>
      <c r="D5" s="2"/>
    </row>
    <row r="6" spans="1:19" ht="60" x14ac:dyDescent="0.25">
      <c r="A6" s="142" t="s">
        <v>70</v>
      </c>
      <c r="B6" s="143" t="s">
        <v>71</v>
      </c>
      <c r="C6" s="143" t="s">
        <v>72</v>
      </c>
      <c r="D6" s="144" t="s">
        <v>73</v>
      </c>
      <c r="E6" s="142" t="s">
        <v>74</v>
      </c>
      <c r="F6" s="145" t="s">
        <v>75</v>
      </c>
      <c r="G6" s="142" t="s">
        <v>7</v>
      </c>
      <c r="H6" s="146" t="s">
        <v>76</v>
      </c>
      <c r="I6" s="146" t="s">
        <v>77</v>
      </c>
      <c r="J6" s="146" t="s">
        <v>78</v>
      </c>
      <c r="K6" s="146" t="s">
        <v>79</v>
      </c>
      <c r="L6" s="146" t="s">
        <v>80</v>
      </c>
      <c r="M6" s="146" t="s">
        <v>81</v>
      </c>
      <c r="N6" s="146" t="s">
        <v>82</v>
      </c>
      <c r="O6" s="146" t="s">
        <v>83</v>
      </c>
      <c r="P6" s="146" t="s">
        <v>84</v>
      </c>
      <c r="Q6" s="146" t="s">
        <v>85</v>
      </c>
      <c r="R6" s="146" t="s">
        <v>86</v>
      </c>
      <c r="S6" s="146" t="s">
        <v>87</v>
      </c>
    </row>
    <row r="7" spans="1:19" x14ac:dyDescent="0.25">
      <c r="A7" s="102"/>
      <c r="B7" s="103"/>
      <c r="C7" s="103"/>
      <c r="D7" s="104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ht="24.95" customHeight="1" x14ac:dyDescent="0.25">
      <c r="A8" s="132" t="s">
        <v>88</v>
      </c>
      <c r="B8" s="107" t="s">
        <v>89</v>
      </c>
      <c r="C8" s="108" t="s">
        <v>90</v>
      </c>
      <c r="D8" s="109"/>
      <c r="E8" s="110"/>
      <c r="F8" s="111"/>
      <c r="G8" s="111">
        <f>SUMIF(AG9:AG17,"&lt;&gt;NOR",G9:G17)</f>
        <v>0</v>
      </c>
      <c r="H8" s="111"/>
      <c r="I8" s="111">
        <f>SUM(I9:I17)</f>
        <v>0</v>
      </c>
      <c r="J8" s="111"/>
      <c r="K8" s="111">
        <f>SUM(K9:K17)</f>
        <v>0</v>
      </c>
      <c r="L8" s="111"/>
      <c r="M8" s="111">
        <f>SUM(M9:M17)</f>
        <v>0</v>
      </c>
      <c r="N8" s="111"/>
      <c r="O8" s="111">
        <f>SUM(O9:O17)</f>
        <v>0</v>
      </c>
      <c r="P8" s="111"/>
      <c r="Q8" s="111">
        <f>SUM(Q9:Q17)</f>
        <v>0</v>
      </c>
      <c r="R8" s="111"/>
      <c r="S8" s="111"/>
    </row>
    <row r="9" spans="1:19" ht="24.95" customHeight="1" x14ac:dyDescent="0.25">
      <c r="A9" s="112">
        <v>1</v>
      </c>
      <c r="B9" s="113" t="s">
        <v>91</v>
      </c>
      <c r="C9" s="114" t="s">
        <v>92</v>
      </c>
      <c r="D9" s="115" t="s">
        <v>93</v>
      </c>
      <c r="E9" s="116">
        <v>44.1905</v>
      </c>
      <c r="F9" s="117"/>
      <c r="G9" s="118">
        <f>ROUND(E9*F9,2)</f>
        <v>0</v>
      </c>
      <c r="H9" s="117"/>
      <c r="I9" s="118">
        <f>ROUND(E9*H9,2)</f>
        <v>0</v>
      </c>
      <c r="J9" s="117"/>
      <c r="K9" s="118">
        <f>ROUND(E9*J9,2)</f>
        <v>0</v>
      </c>
      <c r="L9" s="118">
        <v>21</v>
      </c>
      <c r="M9" s="118">
        <f>G9*(1+L9/100)</f>
        <v>0</v>
      </c>
      <c r="N9" s="118">
        <v>0</v>
      </c>
      <c r="O9" s="118">
        <f>ROUND(E9*N9,2)</f>
        <v>0</v>
      </c>
      <c r="P9" s="118">
        <v>0</v>
      </c>
      <c r="Q9" s="118">
        <f>ROUND(E9*P9,2)</f>
        <v>0</v>
      </c>
      <c r="R9" s="118" t="s">
        <v>94</v>
      </c>
      <c r="S9" s="118" t="s">
        <v>95</v>
      </c>
    </row>
    <row r="10" spans="1:19" ht="24.95" customHeight="1" x14ac:dyDescent="0.25">
      <c r="A10" s="119"/>
      <c r="B10" s="120"/>
      <c r="C10" s="149" t="s">
        <v>96</v>
      </c>
      <c r="D10" s="150"/>
      <c r="E10" s="150"/>
      <c r="F10" s="150"/>
      <c r="G10" s="15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19" ht="24.95" customHeight="1" x14ac:dyDescent="0.25">
      <c r="A11" s="119"/>
      <c r="B11" s="120"/>
      <c r="C11" s="122" t="s">
        <v>97</v>
      </c>
      <c r="D11" s="123"/>
      <c r="E11" s="124">
        <v>45.003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19" ht="24.95" customHeight="1" x14ac:dyDescent="0.25">
      <c r="A12" s="119"/>
      <c r="B12" s="120"/>
      <c r="C12" s="122" t="s">
        <v>98</v>
      </c>
      <c r="D12" s="123"/>
      <c r="E12" s="124">
        <v>7.5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19" ht="24.95" customHeight="1" x14ac:dyDescent="0.25">
      <c r="A13" s="119"/>
      <c r="B13" s="120"/>
      <c r="C13" s="122" t="s">
        <v>99</v>
      </c>
      <c r="D13" s="123"/>
      <c r="E13" s="124">
        <v>-3.5625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</row>
    <row r="14" spans="1:19" ht="24.95" customHeight="1" x14ac:dyDescent="0.25">
      <c r="A14" s="119"/>
      <c r="B14" s="120"/>
      <c r="C14" s="122" t="s">
        <v>100</v>
      </c>
      <c r="D14" s="123"/>
      <c r="E14" s="124">
        <v>-4.75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15" spans="1:19" ht="24.95" customHeight="1" x14ac:dyDescent="0.25">
      <c r="A15" s="112">
        <v>2</v>
      </c>
      <c r="B15" s="113" t="s">
        <v>101</v>
      </c>
      <c r="C15" s="114" t="s">
        <v>102</v>
      </c>
      <c r="D15" s="115" t="s">
        <v>93</v>
      </c>
      <c r="E15" s="116">
        <v>13.707000000000001</v>
      </c>
      <c r="F15" s="117"/>
      <c r="G15" s="118">
        <f>ROUND(E15*F15,2)</f>
        <v>0</v>
      </c>
      <c r="H15" s="117"/>
      <c r="I15" s="118">
        <f>ROUND(E15*H15,2)</f>
        <v>0</v>
      </c>
      <c r="J15" s="117"/>
      <c r="K15" s="118">
        <f>ROUND(E15*J15,2)</f>
        <v>0</v>
      </c>
      <c r="L15" s="118">
        <v>21</v>
      </c>
      <c r="M15" s="118">
        <f>G15*(1+L15/100)</f>
        <v>0</v>
      </c>
      <c r="N15" s="118">
        <v>0</v>
      </c>
      <c r="O15" s="118">
        <f>ROUND(E15*N15,2)</f>
        <v>0</v>
      </c>
      <c r="P15" s="118">
        <v>0</v>
      </c>
      <c r="Q15" s="118">
        <f>ROUND(E15*P15,2)</f>
        <v>0</v>
      </c>
      <c r="R15" s="118" t="s">
        <v>94</v>
      </c>
      <c r="S15" s="118" t="s">
        <v>95</v>
      </c>
    </row>
    <row r="16" spans="1:19" ht="24.95" customHeight="1" x14ac:dyDescent="0.25">
      <c r="A16" s="119"/>
      <c r="B16" s="120"/>
      <c r="C16" s="149" t="s">
        <v>96</v>
      </c>
      <c r="D16" s="150"/>
      <c r="E16" s="150"/>
      <c r="F16" s="150"/>
      <c r="G16" s="150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</row>
    <row r="17" spans="1:19" ht="24.95" customHeight="1" x14ac:dyDescent="0.25">
      <c r="A17" s="119"/>
      <c r="B17" s="120"/>
      <c r="C17" s="122" t="s">
        <v>103</v>
      </c>
      <c r="D17" s="123"/>
      <c r="E17" s="124">
        <v>13.707000000000001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spans="1:19" ht="24.95" customHeight="1" x14ac:dyDescent="0.25">
      <c r="A18" s="132" t="s">
        <v>88</v>
      </c>
      <c r="B18" s="107" t="s">
        <v>104</v>
      </c>
      <c r="C18" s="108" t="s">
        <v>105</v>
      </c>
      <c r="D18" s="109"/>
      <c r="E18" s="110"/>
      <c r="F18" s="111"/>
      <c r="G18" s="111">
        <f>SUMIF(AG19:AG20,"&lt;&gt;NOR",G19:G20)</f>
        <v>0</v>
      </c>
      <c r="H18" s="111"/>
      <c r="I18" s="111">
        <f>SUM(I19:I20)</f>
        <v>0</v>
      </c>
      <c r="J18" s="111"/>
      <c r="K18" s="111">
        <f>SUM(K19:K20)</f>
        <v>0</v>
      </c>
      <c r="L18" s="111"/>
      <c r="M18" s="111">
        <f>SUM(M19:M20)</f>
        <v>0</v>
      </c>
      <c r="N18" s="111"/>
      <c r="O18" s="111">
        <f>SUM(O19:O20)</f>
        <v>0</v>
      </c>
      <c r="P18" s="111"/>
      <c r="Q18" s="111">
        <f>SUM(Q19:Q20)</f>
        <v>18.29</v>
      </c>
      <c r="R18" s="111"/>
      <c r="S18" s="111"/>
    </row>
    <row r="19" spans="1:19" ht="24.95" customHeight="1" x14ac:dyDescent="0.25">
      <c r="A19" s="125">
        <v>3</v>
      </c>
      <c r="B19" s="126" t="s">
        <v>106</v>
      </c>
      <c r="C19" s="127" t="s">
        <v>107</v>
      </c>
      <c r="D19" s="128" t="s">
        <v>108</v>
      </c>
      <c r="E19" s="129">
        <v>23.75</v>
      </c>
      <c r="F19" s="130"/>
      <c r="G19" s="131">
        <f>ROUND(E19*F19,2)</f>
        <v>0</v>
      </c>
      <c r="H19" s="130"/>
      <c r="I19" s="131">
        <f>ROUND(E19*H19,2)</f>
        <v>0</v>
      </c>
      <c r="J19" s="130"/>
      <c r="K19" s="131">
        <f>ROUND(E19*J19,2)</f>
        <v>0</v>
      </c>
      <c r="L19" s="131">
        <v>21</v>
      </c>
      <c r="M19" s="131">
        <f>G19*(1+L19/100)</f>
        <v>0</v>
      </c>
      <c r="N19" s="131">
        <v>0</v>
      </c>
      <c r="O19" s="131">
        <f>ROUND(E19*N19,2)</f>
        <v>0</v>
      </c>
      <c r="P19" s="131">
        <v>0.44</v>
      </c>
      <c r="Q19" s="131">
        <f>ROUND(E19*P19,2)</f>
        <v>10.45</v>
      </c>
      <c r="R19" s="131" t="s">
        <v>109</v>
      </c>
      <c r="S19" s="131" t="s">
        <v>95</v>
      </c>
    </row>
    <row r="20" spans="1:19" ht="24.95" customHeight="1" x14ac:dyDescent="0.25">
      <c r="A20" s="125">
        <v>4</v>
      </c>
      <c r="B20" s="126" t="s">
        <v>110</v>
      </c>
      <c r="C20" s="127" t="s">
        <v>111</v>
      </c>
      <c r="D20" s="128" t="s">
        <v>108</v>
      </c>
      <c r="E20" s="129">
        <v>23.75</v>
      </c>
      <c r="F20" s="130"/>
      <c r="G20" s="131">
        <f>ROUND(E20*F20,2)</f>
        <v>0</v>
      </c>
      <c r="H20" s="130"/>
      <c r="I20" s="131">
        <f>ROUND(E20*H20,2)</f>
        <v>0</v>
      </c>
      <c r="J20" s="130"/>
      <c r="K20" s="131">
        <f>ROUND(E20*J20,2)</f>
        <v>0</v>
      </c>
      <c r="L20" s="131">
        <v>21</v>
      </c>
      <c r="M20" s="131">
        <f>G20*(1+L20/100)</f>
        <v>0</v>
      </c>
      <c r="N20" s="131">
        <v>0</v>
      </c>
      <c r="O20" s="131">
        <f>ROUND(E20*N20,2)</f>
        <v>0</v>
      </c>
      <c r="P20" s="131">
        <v>0.33</v>
      </c>
      <c r="Q20" s="131">
        <f>ROUND(E20*P20,2)</f>
        <v>7.84</v>
      </c>
      <c r="R20" s="131" t="s">
        <v>109</v>
      </c>
      <c r="S20" s="131" t="s">
        <v>95</v>
      </c>
    </row>
    <row r="21" spans="1:19" ht="24.95" customHeight="1" x14ac:dyDescent="0.25">
      <c r="A21" s="132" t="s">
        <v>88</v>
      </c>
      <c r="B21" s="107" t="s">
        <v>112</v>
      </c>
      <c r="C21" s="108" t="s">
        <v>113</v>
      </c>
      <c r="D21" s="109"/>
      <c r="E21" s="110"/>
      <c r="F21" s="111"/>
      <c r="G21" s="111">
        <f>SUMIF(AG22:AG25,"&lt;&gt;NOR",G22:G25)</f>
        <v>0</v>
      </c>
      <c r="H21" s="111"/>
      <c r="I21" s="111">
        <f>SUM(I22:I25)</f>
        <v>0</v>
      </c>
      <c r="J21" s="111"/>
      <c r="K21" s="111">
        <f>SUM(K22:K25)</f>
        <v>0</v>
      </c>
      <c r="L21" s="111"/>
      <c r="M21" s="111">
        <f>SUM(M22:M25)</f>
        <v>0</v>
      </c>
      <c r="N21" s="111"/>
      <c r="O21" s="111">
        <f>SUM(O22:O25)</f>
        <v>0</v>
      </c>
      <c r="P21" s="111"/>
      <c r="Q21" s="111">
        <f>SUM(Q22:Q25)</f>
        <v>0</v>
      </c>
      <c r="R21" s="111"/>
      <c r="S21" s="111"/>
    </row>
    <row r="22" spans="1:19" ht="24.95" customHeight="1" x14ac:dyDescent="0.25">
      <c r="A22" s="112">
        <v>5</v>
      </c>
      <c r="B22" s="113" t="s">
        <v>114</v>
      </c>
      <c r="C22" s="114" t="s">
        <v>115</v>
      </c>
      <c r="D22" s="115" t="s">
        <v>93</v>
      </c>
      <c r="E22" s="116">
        <v>44.1905</v>
      </c>
      <c r="F22" s="117"/>
      <c r="G22" s="118">
        <f>ROUND(E22*F22,2)</f>
        <v>0</v>
      </c>
      <c r="H22" s="117"/>
      <c r="I22" s="118">
        <f>ROUND(E22*H22,2)</f>
        <v>0</v>
      </c>
      <c r="J22" s="117"/>
      <c r="K22" s="118">
        <f>ROUND(E22*J22,2)</f>
        <v>0</v>
      </c>
      <c r="L22" s="118">
        <v>21</v>
      </c>
      <c r="M22" s="118">
        <f>G22*(1+L22/100)</f>
        <v>0</v>
      </c>
      <c r="N22" s="118">
        <v>0</v>
      </c>
      <c r="O22" s="118">
        <f>ROUND(E22*N22,2)</f>
        <v>0</v>
      </c>
      <c r="P22" s="118">
        <v>0</v>
      </c>
      <c r="Q22" s="118">
        <f>ROUND(E22*P22,2)</f>
        <v>0</v>
      </c>
      <c r="R22" s="118" t="s">
        <v>94</v>
      </c>
      <c r="S22" s="118" t="s">
        <v>95</v>
      </c>
    </row>
    <row r="23" spans="1:19" ht="24.95" customHeight="1" x14ac:dyDescent="0.25">
      <c r="A23" s="119"/>
      <c r="B23" s="120"/>
      <c r="C23" s="149" t="s">
        <v>116</v>
      </c>
      <c r="D23" s="150"/>
      <c r="E23" s="150"/>
      <c r="F23" s="150"/>
      <c r="G23" s="15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</row>
    <row r="24" spans="1:19" ht="24.95" customHeight="1" x14ac:dyDescent="0.25">
      <c r="A24" s="125">
        <v>6</v>
      </c>
      <c r="B24" s="126" t="s">
        <v>117</v>
      </c>
      <c r="C24" s="127" t="s">
        <v>118</v>
      </c>
      <c r="D24" s="128" t="s">
        <v>93</v>
      </c>
      <c r="E24" s="129">
        <v>44.1905</v>
      </c>
      <c r="F24" s="130"/>
      <c r="G24" s="131">
        <f>ROUND(E24*F24,2)</f>
        <v>0</v>
      </c>
      <c r="H24" s="130"/>
      <c r="I24" s="131">
        <f>ROUND(E24*H24,2)</f>
        <v>0</v>
      </c>
      <c r="J24" s="130"/>
      <c r="K24" s="131">
        <f>ROUND(E24*J24,2)</f>
        <v>0</v>
      </c>
      <c r="L24" s="131">
        <v>21</v>
      </c>
      <c r="M24" s="131">
        <f>G24*(1+L24/100)</f>
        <v>0</v>
      </c>
      <c r="N24" s="131">
        <v>0</v>
      </c>
      <c r="O24" s="131">
        <f>ROUND(E24*N24,2)</f>
        <v>0</v>
      </c>
      <c r="P24" s="131">
        <v>0</v>
      </c>
      <c r="Q24" s="131">
        <f>ROUND(E24*P24,2)</f>
        <v>0</v>
      </c>
      <c r="R24" s="131" t="s">
        <v>94</v>
      </c>
      <c r="S24" s="131" t="s">
        <v>95</v>
      </c>
    </row>
    <row r="25" spans="1:19" ht="24.95" customHeight="1" x14ac:dyDescent="0.25">
      <c r="A25" s="125">
        <v>7</v>
      </c>
      <c r="B25" s="126" t="s">
        <v>119</v>
      </c>
      <c r="C25" s="127" t="s">
        <v>120</v>
      </c>
      <c r="D25" s="128" t="s">
        <v>93</v>
      </c>
      <c r="E25" s="129">
        <v>44.1905</v>
      </c>
      <c r="F25" s="130"/>
      <c r="G25" s="131">
        <f>ROUND(E25*F25,2)</f>
        <v>0</v>
      </c>
      <c r="H25" s="130"/>
      <c r="I25" s="131">
        <f>ROUND(E25*H25,2)</f>
        <v>0</v>
      </c>
      <c r="J25" s="130"/>
      <c r="K25" s="131">
        <f>ROUND(E25*J25,2)</f>
        <v>0</v>
      </c>
      <c r="L25" s="131">
        <v>21</v>
      </c>
      <c r="M25" s="131">
        <f>G25*(1+L25/100)</f>
        <v>0</v>
      </c>
      <c r="N25" s="131">
        <v>0</v>
      </c>
      <c r="O25" s="131">
        <f>ROUND(E25*N25,2)</f>
        <v>0</v>
      </c>
      <c r="P25" s="131">
        <v>0</v>
      </c>
      <c r="Q25" s="131">
        <f>ROUND(E25*P25,2)</f>
        <v>0</v>
      </c>
      <c r="R25" s="131"/>
      <c r="S25" s="131" t="s">
        <v>95</v>
      </c>
    </row>
    <row r="26" spans="1:19" ht="24.95" customHeight="1" x14ac:dyDescent="0.25">
      <c r="A26" s="132" t="s">
        <v>88</v>
      </c>
      <c r="B26" s="107" t="s">
        <v>121</v>
      </c>
      <c r="C26" s="108" t="s">
        <v>122</v>
      </c>
      <c r="D26" s="109"/>
      <c r="E26" s="110"/>
      <c r="F26" s="111"/>
      <c r="G26" s="111">
        <f>SUMIF(AG27:AG39,"&lt;&gt;NOR",G27:G39)</f>
        <v>0</v>
      </c>
      <c r="H26" s="111"/>
      <c r="I26" s="111">
        <f>SUM(I27:I39)</f>
        <v>0</v>
      </c>
      <c r="J26" s="111"/>
      <c r="K26" s="111">
        <f>SUM(K27:K39)</f>
        <v>0</v>
      </c>
      <c r="L26" s="111"/>
      <c r="M26" s="111">
        <f>SUM(M27:M39)</f>
        <v>0</v>
      </c>
      <c r="N26" s="111"/>
      <c r="O26" s="111">
        <f>SUM(O27:O39)</f>
        <v>74.56</v>
      </c>
      <c r="P26" s="111"/>
      <c r="Q26" s="111">
        <f>SUM(Q27:Q39)</f>
        <v>0</v>
      </c>
      <c r="R26" s="111"/>
      <c r="S26" s="111"/>
    </row>
    <row r="27" spans="1:19" ht="24.95" customHeight="1" x14ac:dyDescent="0.25">
      <c r="A27" s="112">
        <v>8</v>
      </c>
      <c r="B27" s="113" t="s">
        <v>123</v>
      </c>
      <c r="C27" s="114" t="s">
        <v>124</v>
      </c>
      <c r="D27" s="115" t="s">
        <v>93</v>
      </c>
      <c r="E27" s="116">
        <v>31.8415</v>
      </c>
      <c r="F27" s="117"/>
      <c r="G27" s="118">
        <f>ROUND(E27*F27,2)</f>
        <v>0</v>
      </c>
      <c r="H27" s="117"/>
      <c r="I27" s="118">
        <f>ROUND(E27*H27,2)</f>
        <v>0</v>
      </c>
      <c r="J27" s="117"/>
      <c r="K27" s="118">
        <f>ROUND(E27*J27,2)</f>
        <v>0</v>
      </c>
      <c r="L27" s="118">
        <v>21</v>
      </c>
      <c r="M27" s="118">
        <f>G27*(1+L27/100)</f>
        <v>0</v>
      </c>
      <c r="N27" s="118">
        <v>0</v>
      </c>
      <c r="O27" s="118">
        <f>ROUND(E27*N27,2)</f>
        <v>0</v>
      </c>
      <c r="P27" s="118">
        <v>0</v>
      </c>
      <c r="Q27" s="118">
        <f>ROUND(E27*P27,2)</f>
        <v>0</v>
      </c>
      <c r="R27" s="118" t="s">
        <v>94</v>
      </c>
      <c r="S27" s="118" t="s">
        <v>95</v>
      </c>
    </row>
    <row r="28" spans="1:19" ht="24.95" customHeight="1" x14ac:dyDescent="0.25">
      <c r="A28" s="119"/>
      <c r="B28" s="120"/>
      <c r="C28" s="149" t="s">
        <v>125</v>
      </c>
      <c r="D28" s="150"/>
      <c r="E28" s="150"/>
      <c r="F28" s="150"/>
      <c r="G28" s="15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</row>
    <row r="29" spans="1:19" ht="24.95" customHeight="1" x14ac:dyDescent="0.25">
      <c r="A29" s="119"/>
      <c r="B29" s="120"/>
      <c r="C29" s="151" t="s">
        <v>126</v>
      </c>
      <c r="D29" s="152"/>
      <c r="E29" s="152"/>
      <c r="F29" s="152"/>
      <c r="G29" s="152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</row>
    <row r="30" spans="1:19" ht="24.95" customHeight="1" x14ac:dyDescent="0.25">
      <c r="A30" s="119"/>
      <c r="B30" s="120"/>
      <c r="C30" s="122" t="s">
        <v>127</v>
      </c>
      <c r="D30" s="123"/>
      <c r="E30" s="124">
        <v>43.79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</row>
    <row r="31" spans="1:19" ht="24.95" customHeight="1" x14ac:dyDescent="0.25">
      <c r="A31" s="119"/>
      <c r="B31" s="120"/>
      <c r="C31" s="122" t="s">
        <v>128</v>
      </c>
      <c r="D31" s="123"/>
      <c r="E31" s="124">
        <v>-9.2114999999999991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</row>
    <row r="32" spans="1:19" ht="24.95" customHeight="1" x14ac:dyDescent="0.25">
      <c r="A32" s="119"/>
      <c r="B32" s="120"/>
      <c r="C32" s="122" t="s">
        <v>129</v>
      </c>
      <c r="D32" s="123"/>
      <c r="E32" s="124">
        <v>-2.7370000000000001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</row>
    <row r="33" spans="1:19" ht="24.95" customHeight="1" x14ac:dyDescent="0.25">
      <c r="A33" s="112">
        <v>9</v>
      </c>
      <c r="B33" s="113" t="s">
        <v>130</v>
      </c>
      <c r="C33" s="114" t="s">
        <v>131</v>
      </c>
      <c r="D33" s="115" t="s">
        <v>93</v>
      </c>
      <c r="E33" s="116">
        <v>10.316879999999999</v>
      </c>
      <c r="F33" s="117"/>
      <c r="G33" s="118">
        <f>ROUND(E33*F33,2)</f>
        <v>0</v>
      </c>
      <c r="H33" s="117"/>
      <c r="I33" s="118">
        <f>ROUND(E33*H33,2)</f>
        <v>0</v>
      </c>
      <c r="J33" s="117"/>
      <c r="K33" s="118">
        <f>ROUND(E33*J33,2)</f>
        <v>0</v>
      </c>
      <c r="L33" s="118">
        <v>21</v>
      </c>
      <c r="M33" s="118">
        <f>G33*(1+L33/100)</f>
        <v>0</v>
      </c>
      <c r="N33" s="118">
        <v>0</v>
      </c>
      <c r="O33" s="118">
        <f>ROUND(E33*N33,2)</f>
        <v>0</v>
      </c>
      <c r="P33" s="118">
        <v>0</v>
      </c>
      <c r="Q33" s="118">
        <f>ROUND(E33*P33,2)</f>
        <v>0</v>
      </c>
      <c r="R33" s="118" t="s">
        <v>94</v>
      </c>
      <c r="S33" s="118" t="s">
        <v>95</v>
      </c>
    </row>
    <row r="34" spans="1:19" ht="24.95" customHeight="1" x14ac:dyDescent="0.25">
      <c r="A34" s="119"/>
      <c r="B34" s="120"/>
      <c r="C34" s="149" t="s">
        <v>132</v>
      </c>
      <c r="D34" s="150"/>
      <c r="E34" s="150"/>
      <c r="F34" s="150"/>
      <c r="G34" s="150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</row>
    <row r="35" spans="1:19" ht="24.95" customHeight="1" x14ac:dyDescent="0.25">
      <c r="A35" s="119"/>
      <c r="B35" s="120"/>
      <c r="C35" s="122" t="s">
        <v>133</v>
      </c>
      <c r="D35" s="123"/>
      <c r="E35" s="124">
        <v>10.316879999999999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</row>
    <row r="36" spans="1:19" ht="24.95" customHeight="1" x14ac:dyDescent="0.25">
      <c r="A36" s="112">
        <v>10</v>
      </c>
      <c r="B36" s="113" t="s">
        <v>134</v>
      </c>
      <c r="C36" s="114" t="s">
        <v>135</v>
      </c>
      <c r="D36" s="115" t="s">
        <v>136</v>
      </c>
      <c r="E36" s="116">
        <v>16.672080000000001</v>
      </c>
      <c r="F36" s="117"/>
      <c r="G36" s="118">
        <f>ROUND(E36*F36,2)</f>
        <v>0</v>
      </c>
      <c r="H36" s="117"/>
      <c r="I36" s="118">
        <f>ROUND(E36*H36,2)</f>
        <v>0</v>
      </c>
      <c r="J36" s="117"/>
      <c r="K36" s="118">
        <f>ROUND(E36*J36,2)</f>
        <v>0</v>
      </c>
      <c r="L36" s="118">
        <v>21</v>
      </c>
      <c r="M36" s="118">
        <f>G36*(1+L36/100)</f>
        <v>0</v>
      </c>
      <c r="N36" s="118">
        <v>1</v>
      </c>
      <c r="O36" s="118">
        <f>ROUND(E36*N36,2)</f>
        <v>16.670000000000002</v>
      </c>
      <c r="P36" s="118">
        <v>0</v>
      </c>
      <c r="Q36" s="118">
        <f>ROUND(E36*P36,2)</f>
        <v>0</v>
      </c>
      <c r="R36" s="118" t="s">
        <v>137</v>
      </c>
      <c r="S36" s="118" t="s">
        <v>95</v>
      </c>
    </row>
    <row r="37" spans="1:19" ht="24.95" customHeight="1" x14ac:dyDescent="0.25">
      <c r="A37" s="119"/>
      <c r="B37" s="120"/>
      <c r="C37" s="122" t="s">
        <v>138</v>
      </c>
      <c r="D37" s="123"/>
      <c r="E37" s="124">
        <v>16.672080000000001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</row>
    <row r="38" spans="1:19" ht="24.95" customHeight="1" x14ac:dyDescent="0.25">
      <c r="A38" s="112">
        <v>11</v>
      </c>
      <c r="B38" s="113" t="s">
        <v>139</v>
      </c>
      <c r="C38" s="114" t="s">
        <v>140</v>
      </c>
      <c r="D38" s="115" t="s">
        <v>136</v>
      </c>
      <c r="E38" s="116">
        <v>57.88785</v>
      </c>
      <c r="F38" s="117"/>
      <c r="G38" s="118">
        <f>ROUND(E38*F38,2)</f>
        <v>0</v>
      </c>
      <c r="H38" s="117"/>
      <c r="I38" s="118">
        <f>ROUND(E38*H38,2)</f>
        <v>0</v>
      </c>
      <c r="J38" s="117"/>
      <c r="K38" s="118">
        <f>ROUND(E38*J38,2)</f>
        <v>0</v>
      </c>
      <c r="L38" s="118">
        <v>21</v>
      </c>
      <c r="M38" s="118">
        <f>G38*(1+L38/100)</f>
        <v>0</v>
      </c>
      <c r="N38" s="118">
        <v>1</v>
      </c>
      <c r="O38" s="118">
        <f>ROUND(E38*N38,2)</f>
        <v>57.89</v>
      </c>
      <c r="P38" s="118">
        <v>0</v>
      </c>
      <c r="Q38" s="118">
        <f>ROUND(E38*P38,2)</f>
        <v>0</v>
      </c>
      <c r="R38" s="118" t="s">
        <v>137</v>
      </c>
      <c r="S38" s="118" t="s">
        <v>95</v>
      </c>
    </row>
    <row r="39" spans="1:19" ht="24.95" customHeight="1" x14ac:dyDescent="0.25">
      <c r="A39" s="119"/>
      <c r="B39" s="120"/>
      <c r="C39" s="122" t="s">
        <v>141</v>
      </c>
      <c r="D39" s="123"/>
      <c r="E39" s="124">
        <v>57.88785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</row>
    <row r="40" spans="1:19" ht="24.95" customHeight="1" x14ac:dyDescent="0.25">
      <c r="A40" s="132" t="s">
        <v>88</v>
      </c>
      <c r="B40" s="107" t="s">
        <v>142</v>
      </c>
      <c r="C40" s="108" t="s">
        <v>143</v>
      </c>
      <c r="D40" s="109"/>
      <c r="E40" s="110"/>
      <c r="F40" s="111"/>
      <c r="G40" s="111">
        <f>SUMIF(AG41:AG46,"&lt;&gt;NOR",G41:G46)</f>
        <v>0</v>
      </c>
      <c r="H40" s="111"/>
      <c r="I40" s="111">
        <f>SUM(I41:I46)</f>
        <v>0</v>
      </c>
      <c r="J40" s="111"/>
      <c r="K40" s="111">
        <f>SUM(K41:K46)</f>
        <v>0</v>
      </c>
      <c r="L40" s="111"/>
      <c r="M40" s="111">
        <f>SUM(M41:M46)</f>
        <v>0</v>
      </c>
      <c r="N40" s="111"/>
      <c r="O40" s="111">
        <f>SUM(O41:O46)</f>
        <v>10.91</v>
      </c>
      <c r="P40" s="111"/>
      <c r="Q40" s="111">
        <f>SUM(Q41:Q46)</f>
        <v>0</v>
      </c>
      <c r="R40" s="111"/>
      <c r="S40" s="111"/>
    </row>
    <row r="41" spans="1:19" ht="24.95" customHeight="1" x14ac:dyDescent="0.25">
      <c r="A41" s="112">
        <v>12</v>
      </c>
      <c r="B41" s="113" t="s">
        <v>144</v>
      </c>
      <c r="C41" s="114" t="s">
        <v>145</v>
      </c>
      <c r="D41" s="115" t="s">
        <v>93</v>
      </c>
      <c r="E41" s="116">
        <v>3</v>
      </c>
      <c r="F41" s="117"/>
      <c r="G41" s="118">
        <f>ROUND(E41*F41,2)</f>
        <v>0</v>
      </c>
      <c r="H41" s="117"/>
      <c r="I41" s="118">
        <f>ROUND(E41*H41,2)</f>
        <v>0</v>
      </c>
      <c r="J41" s="117"/>
      <c r="K41" s="118">
        <f>ROUND(E41*J41,2)</f>
        <v>0</v>
      </c>
      <c r="L41" s="118">
        <v>21</v>
      </c>
      <c r="M41" s="118">
        <f>G41*(1+L41/100)</f>
        <v>0</v>
      </c>
      <c r="N41" s="118">
        <v>1.7034</v>
      </c>
      <c r="O41" s="118">
        <f>ROUND(E41*N41,2)</f>
        <v>5.1100000000000003</v>
      </c>
      <c r="P41" s="118">
        <v>0</v>
      </c>
      <c r="Q41" s="118">
        <f>ROUND(E41*P41,2)</f>
        <v>0</v>
      </c>
      <c r="R41" s="118" t="s">
        <v>146</v>
      </c>
      <c r="S41" s="118" t="s">
        <v>95</v>
      </c>
    </row>
    <row r="42" spans="1:19" ht="24.95" customHeight="1" x14ac:dyDescent="0.25">
      <c r="A42" s="119"/>
      <c r="B42" s="120"/>
      <c r="C42" s="149" t="s">
        <v>147</v>
      </c>
      <c r="D42" s="150"/>
      <c r="E42" s="150"/>
      <c r="F42" s="150"/>
      <c r="G42" s="150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</row>
    <row r="43" spans="1:19" ht="24.95" customHeight="1" x14ac:dyDescent="0.25">
      <c r="A43" s="119"/>
      <c r="B43" s="120"/>
      <c r="C43" s="122" t="s">
        <v>148</v>
      </c>
      <c r="D43" s="123"/>
      <c r="E43" s="124">
        <v>3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</row>
    <row r="44" spans="1:19" ht="24.95" customHeight="1" x14ac:dyDescent="0.25">
      <c r="A44" s="112">
        <v>13</v>
      </c>
      <c r="B44" s="113" t="s">
        <v>149</v>
      </c>
      <c r="C44" s="114" t="s">
        <v>150</v>
      </c>
      <c r="D44" s="115" t="s">
        <v>93</v>
      </c>
      <c r="E44" s="116">
        <v>3.0654400000000002</v>
      </c>
      <c r="F44" s="117"/>
      <c r="G44" s="118">
        <f>ROUND(E44*F44,2)</f>
        <v>0</v>
      </c>
      <c r="H44" s="117"/>
      <c r="I44" s="118">
        <f>ROUND(E44*H44,2)</f>
        <v>0</v>
      </c>
      <c r="J44" s="117"/>
      <c r="K44" s="118">
        <f>ROUND(E44*J44,2)</f>
        <v>0</v>
      </c>
      <c r="L44" s="118">
        <v>21</v>
      </c>
      <c r="M44" s="118">
        <f>G44*(1+L44/100)</f>
        <v>0</v>
      </c>
      <c r="N44" s="118">
        <v>1.8907700000000001</v>
      </c>
      <c r="O44" s="118">
        <f>ROUND(E44*N44,2)</f>
        <v>5.8</v>
      </c>
      <c r="P44" s="118">
        <v>0</v>
      </c>
      <c r="Q44" s="118">
        <f>ROUND(E44*P44,2)</f>
        <v>0</v>
      </c>
      <c r="R44" s="118" t="s">
        <v>146</v>
      </c>
      <c r="S44" s="118" t="s">
        <v>95</v>
      </c>
    </row>
    <row r="45" spans="1:19" ht="24.95" customHeight="1" x14ac:dyDescent="0.25">
      <c r="A45" s="119"/>
      <c r="B45" s="120"/>
      <c r="C45" s="149" t="s">
        <v>147</v>
      </c>
      <c r="D45" s="150"/>
      <c r="E45" s="150"/>
      <c r="F45" s="150"/>
      <c r="G45" s="150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</row>
    <row r="46" spans="1:19" ht="24.95" customHeight="1" x14ac:dyDescent="0.25">
      <c r="A46" s="119"/>
      <c r="B46" s="120"/>
      <c r="C46" s="122" t="s">
        <v>151</v>
      </c>
      <c r="D46" s="123"/>
      <c r="E46" s="124">
        <v>3.0654400000000002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</row>
    <row r="47" spans="1:19" ht="24.95" customHeight="1" x14ac:dyDescent="0.25">
      <c r="A47" s="132" t="s">
        <v>88</v>
      </c>
      <c r="B47" s="107" t="s">
        <v>152</v>
      </c>
      <c r="C47" s="108" t="s">
        <v>153</v>
      </c>
      <c r="D47" s="109"/>
      <c r="E47" s="110"/>
      <c r="F47" s="111"/>
      <c r="G47" s="111">
        <f>SUMIF(AG48:AG56,"&lt;&gt;NOR",G48:G56)</f>
        <v>0</v>
      </c>
      <c r="H47" s="111"/>
      <c r="I47" s="111">
        <f>SUM(I48:I56)</f>
        <v>0</v>
      </c>
      <c r="J47" s="111"/>
      <c r="K47" s="111">
        <f>SUM(K48:K56)</f>
        <v>0</v>
      </c>
      <c r="L47" s="111"/>
      <c r="M47" s="111">
        <f>SUM(M48:M56)</f>
        <v>0</v>
      </c>
      <c r="N47" s="111"/>
      <c r="O47" s="111">
        <f>SUM(O48:O56)</f>
        <v>0.15000000000000002</v>
      </c>
      <c r="P47" s="111"/>
      <c r="Q47" s="111">
        <f>SUM(Q48:Q56)</f>
        <v>0</v>
      </c>
      <c r="R47" s="111"/>
      <c r="S47" s="111"/>
    </row>
    <row r="48" spans="1:19" ht="24.95" customHeight="1" x14ac:dyDescent="0.25">
      <c r="A48" s="112">
        <v>14</v>
      </c>
      <c r="B48" s="113" t="s">
        <v>154</v>
      </c>
      <c r="C48" s="114" t="s">
        <v>155</v>
      </c>
      <c r="D48" s="115" t="s">
        <v>0</v>
      </c>
      <c r="E48" s="116">
        <v>25.76</v>
      </c>
      <c r="F48" s="117"/>
      <c r="G48" s="118">
        <f>ROUND(E48*F48,2)</f>
        <v>0</v>
      </c>
      <c r="H48" s="117"/>
      <c r="I48" s="118">
        <f>ROUND(E48*H48,2)</f>
        <v>0</v>
      </c>
      <c r="J48" s="117"/>
      <c r="K48" s="118">
        <f>ROUND(E48*J48,2)</f>
        <v>0</v>
      </c>
      <c r="L48" s="118">
        <v>21</v>
      </c>
      <c r="M48" s="118">
        <f>G48*(1+L48/100)</f>
        <v>0</v>
      </c>
      <c r="N48" s="118">
        <v>0</v>
      </c>
      <c r="O48" s="118">
        <f>ROUND(E48*N48,2)</f>
        <v>0</v>
      </c>
      <c r="P48" s="118">
        <v>0</v>
      </c>
      <c r="Q48" s="118">
        <f>ROUND(E48*P48,2)</f>
        <v>0</v>
      </c>
      <c r="R48" s="118" t="s">
        <v>146</v>
      </c>
      <c r="S48" s="118" t="s">
        <v>95</v>
      </c>
    </row>
    <row r="49" spans="1:19" ht="24.95" customHeight="1" x14ac:dyDescent="0.25">
      <c r="A49" s="119"/>
      <c r="B49" s="120"/>
      <c r="C49" s="149" t="s">
        <v>156</v>
      </c>
      <c r="D49" s="150"/>
      <c r="E49" s="150"/>
      <c r="F49" s="150"/>
      <c r="G49" s="150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</row>
    <row r="50" spans="1:19" ht="24.95" customHeight="1" x14ac:dyDescent="0.25">
      <c r="A50" s="119"/>
      <c r="B50" s="120"/>
      <c r="C50" s="122" t="s">
        <v>157</v>
      </c>
      <c r="D50" s="123"/>
      <c r="E50" s="124">
        <v>25.76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</row>
    <row r="51" spans="1:19" ht="24.95" customHeight="1" x14ac:dyDescent="0.25">
      <c r="A51" s="112">
        <v>15</v>
      </c>
      <c r="B51" s="113" t="s">
        <v>158</v>
      </c>
      <c r="C51" s="114" t="s">
        <v>159</v>
      </c>
      <c r="D51" s="115" t="s">
        <v>160</v>
      </c>
      <c r="E51" s="116">
        <v>10</v>
      </c>
      <c r="F51" s="117"/>
      <c r="G51" s="118">
        <f>ROUND(E51*F51,2)</f>
        <v>0</v>
      </c>
      <c r="H51" s="117"/>
      <c r="I51" s="118">
        <f>ROUND(E51*H51,2)</f>
        <v>0</v>
      </c>
      <c r="J51" s="117"/>
      <c r="K51" s="118">
        <f>ROUND(E51*J51,2)</f>
        <v>0</v>
      </c>
      <c r="L51" s="118">
        <v>21</v>
      </c>
      <c r="M51" s="118">
        <f>G51*(1+L51/100)</f>
        <v>0</v>
      </c>
      <c r="N51" s="118">
        <v>1.0000000000000001E-5</v>
      </c>
      <c r="O51" s="118">
        <f>ROUND(E51*N51,2)</f>
        <v>0</v>
      </c>
      <c r="P51" s="118">
        <v>0</v>
      </c>
      <c r="Q51" s="118">
        <f>ROUND(E51*P51,2)</f>
        <v>0</v>
      </c>
      <c r="R51" s="118" t="s">
        <v>146</v>
      </c>
      <c r="S51" s="118" t="s">
        <v>95</v>
      </c>
    </row>
    <row r="52" spans="1:19" ht="24.95" customHeight="1" x14ac:dyDescent="0.25">
      <c r="A52" s="119"/>
      <c r="B52" s="120"/>
      <c r="C52" s="149" t="s">
        <v>147</v>
      </c>
      <c r="D52" s="150"/>
      <c r="E52" s="150"/>
      <c r="F52" s="150"/>
      <c r="G52" s="150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</row>
    <row r="53" spans="1:19" ht="24.95" customHeight="1" x14ac:dyDescent="0.25">
      <c r="A53" s="112">
        <v>16</v>
      </c>
      <c r="B53" s="113" t="s">
        <v>161</v>
      </c>
      <c r="C53" s="114" t="s">
        <v>162</v>
      </c>
      <c r="D53" s="115" t="s">
        <v>160</v>
      </c>
      <c r="E53" s="116">
        <v>26.532800000000002</v>
      </c>
      <c r="F53" s="117"/>
      <c r="G53" s="118">
        <f>ROUND(E53*F53,2)</f>
        <v>0</v>
      </c>
      <c r="H53" s="117"/>
      <c r="I53" s="118">
        <f>ROUND(E53*H53,2)</f>
        <v>0</v>
      </c>
      <c r="J53" s="117"/>
      <c r="K53" s="118">
        <f>ROUND(E53*J53,2)</f>
        <v>0</v>
      </c>
      <c r="L53" s="118">
        <v>21</v>
      </c>
      <c r="M53" s="118">
        <f>G53*(1+L53/100)</f>
        <v>0</v>
      </c>
      <c r="N53" s="118">
        <v>5.1000000000000004E-3</v>
      </c>
      <c r="O53" s="118">
        <f>ROUND(E53*N53,2)</f>
        <v>0.14000000000000001</v>
      </c>
      <c r="P53" s="118">
        <v>0</v>
      </c>
      <c r="Q53" s="118">
        <f>ROUND(E53*P53,2)</f>
        <v>0</v>
      </c>
      <c r="R53" s="118" t="s">
        <v>137</v>
      </c>
      <c r="S53" s="118" t="s">
        <v>95</v>
      </c>
    </row>
    <row r="54" spans="1:19" ht="24.95" customHeight="1" x14ac:dyDescent="0.25">
      <c r="A54" s="119"/>
      <c r="B54" s="120"/>
      <c r="C54" s="122" t="s">
        <v>163</v>
      </c>
      <c r="D54" s="123"/>
      <c r="E54" s="124">
        <v>26.532800000000002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</row>
    <row r="55" spans="1:19" ht="24.95" customHeight="1" x14ac:dyDescent="0.25">
      <c r="A55" s="112">
        <v>17</v>
      </c>
      <c r="B55" s="113" t="s">
        <v>164</v>
      </c>
      <c r="C55" s="114" t="s">
        <v>165</v>
      </c>
      <c r="D55" s="115" t="s">
        <v>160</v>
      </c>
      <c r="E55" s="116">
        <v>10.15</v>
      </c>
      <c r="F55" s="117"/>
      <c r="G55" s="118">
        <f>ROUND(E55*F55,2)</f>
        <v>0</v>
      </c>
      <c r="H55" s="117"/>
      <c r="I55" s="118">
        <f>ROUND(E55*H55,2)</f>
        <v>0</v>
      </c>
      <c r="J55" s="117"/>
      <c r="K55" s="118">
        <f>ROUND(E55*J55,2)</f>
        <v>0</v>
      </c>
      <c r="L55" s="118">
        <v>21</v>
      </c>
      <c r="M55" s="118">
        <f>G55*(1+L55/100)</f>
        <v>0</v>
      </c>
      <c r="N55" s="118">
        <v>9.3999999999999997E-4</v>
      </c>
      <c r="O55" s="118">
        <f>ROUND(E55*N55,2)</f>
        <v>0.01</v>
      </c>
      <c r="P55" s="118">
        <v>0</v>
      </c>
      <c r="Q55" s="118">
        <f>ROUND(E55*P55,2)</f>
        <v>0</v>
      </c>
      <c r="R55" s="118" t="s">
        <v>137</v>
      </c>
      <c r="S55" s="118" t="s">
        <v>166</v>
      </c>
    </row>
    <row r="56" spans="1:19" ht="24.95" customHeight="1" x14ac:dyDescent="0.25">
      <c r="A56" s="119"/>
      <c r="B56" s="120"/>
      <c r="C56" s="122" t="s">
        <v>167</v>
      </c>
      <c r="D56" s="123"/>
      <c r="E56" s="124">
        <v>10.15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</row>
    <row r="57" spans="1:19" ht="24.95" customHeight="1" x14ac:dyDescent="0.25">
      <c r="A57" s="132" t="s">
        <v>88</v>
      </c>
      <c r="B57" s="107" t="s">
        <v>168</v>
      </c>
      <c r="C57" s="108" t="s">
        <v>169</v>
      </c>
      <c r="D57" s="109"/>
      <c r="E57" s="110"/>
      <c r="F57" s="111"/>
      <c r="G57" s="111">
        <f>SUMIF(AG58:AG60,"&lt;&gt;NOR",G58:G60)</f>
        <v>0</v>
      </c>
      <c r="H57" s="111"/>
      <c r="I57" s="111">
        <f>SUM(I58:I60)</f>
        <v>0</v>
      </c>
      <c r="J57" s="111"/>
      <c r="K57" s="111">
        <f>SUM(K58:K60)</f>
        <v>0</v>
      </c>
      <c r="L57" s="111"/>
      <c r="M57" s="111">
        <f>SUM(M58:M60)</f>
        <v>0</v>
      </c>
      <c r="N57" s="111"/>
      <c r="O57" s="111">
        <f>SUM(O58:O60)</f>
        <v>4.03</v>
      </c>
      <c r="P57" s="111"/>
      <c r="Q57" s="111">
        <f>SUM(Q58:Q60)</f>
        <v>0</v>
      </c>
      <c r="R57" s="111"/>
      <c r="S57" s="111"/>
    </row>
    <row r="58" spans="1:19" ht="24.95" customHeight="1" x14ac:dyDescent="0.25">
      <c r="A58" s="112">
        <v>18</v>
      </c>
      <c r="B58" s="113" t="s">
        <v>170</v>
      </c>
      <c r="C58" s="114" t="s">
        <v>171</v>
      </c>
      <c r="D58" s="115" t="s">
        <v>160</v>
      </c>
      <c r="E58" s="116">
        <v>5</v>
      </c>
      <c r="F58" s="117"/>
      <c r="G58" s="118">
        <f>ROUND(E58*F58,2)</f>
        <v>0</v>
      </c>
      <c r="H58" s="117"/>
      <c r="I58" s="118">
        <f>ROUND(E58*H58,2)</f>
        <v>0</v>
      </c>
      <c r="J58" s="117"/>
      <c r="K58" s="118">
        <f>ROUND(E58*J58,2)</f>
        <v>0</v>
      </c>
      <c r="L58" s="118">
        <v>21</v>
      </c>
      <c r="M58" s="118">
        <f>G58*(1+L58/100)</f>
        <v>0</v>
      </c>
      <c r="N58" s="118">
        <v>0.80554000000000003</v>
      </c>
      <c r="O58" s="118">
        <f>ROUND(E58*N58,2)</f>
        <v>4.03</v>
      </c>
      <c r="P58" s="118">
        <v>0</v>
      </c>
      <c r="Q58" s="118">
        <f>ROUND(E58*P58,2)</f>
        <v>0</v>
      </c>
      <c r="R58" s="118" t="s">
        <v>172</v>
      </c>
      <c r="S58" s="118" t="s">
        <v>95</v>
      </c>
    </row>
    <row r="59" spans="1:19" ht="24.95" customHeight="1" x14ac:dyDescent="0.25">
      <c r="A59" s="119"/>
      <c r="B59" s="120"/>
      <c r="C59" s="149" t="s">
        <v>173</v>
      </c>
      <c r="D59" s="150"/>
      <c r="E59" s="150"/>
      <c r="F59" s="150"/>
      <c r="G59" s="150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</row>
    <row r="60" spans="1:19" ht="24.95" customHeight="1" x14ac:dyDescent="0.25">
      <c r="A60" s="119"/>
      <c r="B60" s="120"/>
      <c r="C60" s="151" t="s">
        <v>174</v>
      </c>
      <c r="D60" s="152"/>
      <c r="E60" s="152"/>
      <c r="F60" s="152"/>
      <c r="G60" s="152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</row>
    <row r="61" spans="1:19" ht="24.95" customHeight="1" x14ac:dyDescent="0.25">
      <c r="A61" s="132" t="s">
        <v>88</v>
      </c>
      <c r="B61" s="107" t="s">
        <v>175</v>
      </c>
      <c r="C61" s="108" t="s">
        <v>176</v>
      </c>
      <c r="D61" s="109"/>
      <c r="E61" s="110"/>
      <c r="F61" s="111"/>
      <c r="G61" s="111">
        <f>SUMIF(AG62:AG64,"&lt;&gt;NOR",G62:G64)</f>
        <v>0</v>
      </c>
      <c r="H61" s="111"/>
      <c r="I61" s="111">
        <f>SUM(I62:I64)</f>
        <v>0</v>
      </c>
      <c r="J61" s="111"/>
      <c r="K61" s="111">
        <f>SUM(K62:K64)</f>
        <v>0</v>
      </c>
      <c r="L61" s="111"/>
      <c r="M61" s="111">
        <f>SUM(M62:M64)</f>
        <v>0</v>
      </c>
      <c r="N61" s="111"/>
      <c r="O61" s="111">
        <f>SUM(O62:O64)</f>
        <v>0</v>
      </c>
      <c r="P61" s="111"/>
      <c r="Q61" s="111">
        <f>SUM(Q62:Q64)</f>
        <v>0</v>
      </c>
      <c r="R61" s="111"/>
      <c r="S61" s="111"/>
    </row>
    <row r="62" spans="1:19" ht="24.95" customHeight="1" x14ac:dyDescent="0.25">
      <c r="A62" s="112">
        <v>19</v>
      </c>
      <c r="B62" s="113" t="s">
        <v>177</v>
      </c>
      <c r="C62" s="114" t="s">
        <v>178</v>
      </c>
      <c r="D62" s="115" t="s">
        <v>136</v>
      </c>
      <c r="E62" s="116">
        <v>85.611130000000003</v>
      </c>
      <c r="F62" s="117"/>
      <c r="G62" s="118">
        <f>ROUND(E62*F62,2)</f>
        <v>0</v>
      </c>
      <c r="H62" s="117"/>
      <c r="I62" s="118">
        <f>ROUND(E62*H62,2)</f>
        <v>0</v>
      </c>
      <c r="J62" s="117"/>
      <c r="K62" s="118">
        <f>ROUND(E62*J62,2)</f>
        <v>0</v>
      </c>
      <c r="L62" s="118">
        <v>21</v>
      </c>
      <c r="M62" s="118">
        <f>G62*(1+L62/100)</f>
        <v>0</v>
      </c>
      <c r="N62" s="118">
        <v>0</v>
      </c>
      <c r="O62" s="118">
        <f>ROUND(E62*N62,2)</f>
        <v>0</v>
      </c>
      <c r="P62" s="118">
        <v>0</v>
      </c>
      <c r="Q62" s="118">
        <f>ROUND(E62*P62,2)</f>
        <v>0</v>
      </c>
      <c r="R62" s="118" t="s">
        <v>146</v>
      </c>
      <c r="S62" s="118" t="s">
        <v>95</v>
      </c>
    </row>
    <row r="63" spans="1:19" ht="24.95" customHeight="1" x14ac:dyDescent="0.25">
      <c r="A63" s="119"/>
      <c r="B63" s="120"/>
      <c r="C63" s="149" t="s">
        <v>179</v>
      </c>
      <c r="D63" s="150"/>
      <c r="E63" s="150"/>
      <c r="F63" s="150"/>
      <c r="G63" s="150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</row>
    <row r="64" spans="1:19" ht="24.95" customHeight="1" x14ac:dyDescent="0.25">
      <c r="A64" s="119"/>
      <c r="B64" s="120"/>
      <c r="C64" s="151" t="s">
        <v>180</v>
      </c>
      <c r="D64" s="152"/>
      <c r="E64" s="152"/>
      <c r="F64" s="152"/>
      <c r="G64" s="152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</row>
    <row r="65" spans="1:19" ht="24.95" customHeight="1" x14ac:dyDescent="0.25">
      <c r="A65" s="132" t="s">
        <v>88</v>
      </c>
      <c r="B65" s="107" t="s">
        <v>181</v>
      </c>
      <c r="C65" s="108" t="s">
        <v>182</v>
      </c>
      <c r="D65" s="109"/>
      <c r="E65" s="110"/>
      <c r="F65" s="111"/>
      <c r="G65" s="111">
        <f>SUMIF(AG66:AG66,"&lt;&gt;NOR",G66:G66)</f>
        <v>0</v>
      </c>
      <c r="H65" s="111"/>
      <c r="I65" s="111">
        <f>SUM(I66:I66)</f>
        <v>0</v>
      </c>
      <c r="J65" s="111"/>
      <c r="K65" s="111">
        <f>SUM(K66:K66)</f>
        <v>0</v>
      </c>
      <c r="L65" s="111"/>
      <c r="M65" s="111">
        <f>SUM(M66:M66)</f>
        <v>0</v>
      </c>
      <c r="N65" s="111"/>
      <c r="O65" s="111">
        <f>SUM(O66:O66)</f>
        <v>0</v>
      </c>
      <c r="P65" s="111"/>
      <c r="Q65" s="111">
        <f>SUM(Q66:Q66)</f>
        <v>0</v>
      </c>
      <c r="R65" s="111"/>
      <c r="S65" s="111"/>
    </row>
    <row r="66" spans="1:19" ht="24.95" customHeight="1" x14ac:dyDescent="0.25">
      <c r="A66" s="125">
        <v>20</v>
      </c>
      <c r="B66" s="126" t="s">
        <v>183</v>
      </c>
      <c r="C66" s="127" t="s">
        <v>184</v>
      </c>
      <c r="D66" s="128" t="s">
        <v>0</v>
      </c>
      <c r="E66" s="129">
        <v>46</v>
      </c>
      <c r="F66" s="130"/>
      <c r="G66" s="131">
        <f>ROUND(E66*F66,2)</f>
        <v>0</v>
      </c>
      <c r="H66" s="130"/>
      <c r="I66" s="131">
        <f>ROUND(E66*H66,2)</f>
        <v>0</v>
      </c>
      <c r="J66" s="130"/>
      <c r="K66" s="131">
        <f>ROUND(E66*J66,2)</f>
        <v>0</v>
      </c>
      <c r="L66" s="131">
        <v>21</v>
      </c>
      <c r="M66" s="131">
        <f>G66*(1+L66/100)</f>
        <v>0</v>
      </c>
      <c r="N66" s="131">
        <v>0</v>
      </c>
      <c r="O66" s="131">
        <f>ROUND(E66*N66,2)</f>
        <v>0</v>
      </c>
      <c r="P66" s="131">
        <v>0</v>
      </c>
      <c r="Q66" s="131">
        <f>ROUND(E66*P66,2)</f>
        <v>0</v>
      </c>
      <c r="R66" s="131"/>
      <c r="S66" s="131" t="s">
        <v>95</v>
      </c>
    </row>
    <row r="67" spans="1:19" ht="24.95" customHeight="1" x14ac:dyDescent="0.25">
      <c r="A67" s="132" t="s">
        <v>88</v>
      </c>
      <c r="B67" s="107" t="s">
        <v>185</v>
      </c>
      <c r="C67" s="108" t="s">
        <v>186</v>
      </c>
      <c r="D67" s="109"/>
      <c r="E67" s="110"/>
      <c r="F67" s="111"/>
      <c r="G67" s="111">
        <f>SUMIF(AG68:AG74,"&lt;&gt;NOR",G68:G74)</f>
        <v>0</v>
      </c>
      <c r="H67" s="111"/>
      <c r="I67" s="111">
        <f>SUM(I68:I74)</f>
        <v>0</v>
      </c>
      <c r="J67" s="111"/>
      <c r="K67" s="111">
        <f>SUM(K68:K74)</f>
        <v>0</v>
      </c>
      <c r="L67" s="111"/>
      <c r="M67" s="111">
        <f>SUM(M68:M74)</f>
        <v>0</v>
      </c>
      <c r="N67" s="111"/>
      <c r="O67" s="111">
        <f>SUM(O68:O74)</f>
        <v>0</v>
      </c>
      <c r="P67" s="111"/>
      <c r="Q67" s="111">
        <f>SUM(Q68:Q74)</f>
        <v>0</v>
      </c>
      <c r="R67" s="111"/>
      <c r="S67" s="111"/>
    </row>
    <row r="68" spans="1:19" ht="24.95" customHeight="1" x14ac:dyDescent="0.25">
      <c r="A68" s="125">
        <v>21</v>
      </c>
      <c r="B68" s="126" t="s">
        <v>187</v>
      </c>
      <c r="C68" s="127" t="s">
        <v>188</v>
      </c>
      <c r="D68" s="128" t="s">
        <v>136</v>
      </c>
      <c r="E68" s="129">
        <v>18.287500000000001</v>
      </c>
      <c r="F68" s="130"/>
      <c r="G68" s="131">
        <f>ROUND(E68*F68,2)</f>
        <v>0</v>
      </c>
      <c r="H68" s="130"/>
      <c r="I68" s="131">
        <f>ROUND(E68*H68,2)</f>
        <v>0</v>
      </c>
      <c r="J68" s="130"/>
      <c r="K68" s="131">
        <f>ROUND(E68*J68,2)</f>
        <v>0</v>
      </c>
      <c r="L68" s="131">
        <v>21</v>
      </c>
      <c r="M68" s="131">
        <f>G68*(1+L68/100)</f>
        <v>0</v>
      </c>
      <c r="N68" s="131">
        <v>0</v>
      </c>
      <c r="O68" s="131">
        <f>ROUND(E68*N68,2)</f>
        <v>0</v>
      </c>
      <c r="P68" s="131">
        <v>0</v>
      </c>
      <c r="Q68" s="131">
        <f>ROUND(E68*P68,2)</f>
        <v>0</v>
      </c>
      <c r="R68" s="131" t="s">
        <v>109</v>
      </c>
      <c r="S68" s="131" t="s">
        <v>95</v>
      </c>
    </row>
    <row r="69" spans="1:19" ht="24.95" customHeight="1" x14ac:dyDescent="0.25">
      <c r="A69" s="112">
        <v>22</v>
      </c>
      <c r="B69" s="113" t="s">
        <v>189</v>
      </c>
      <c r="C69" s="114" t="s">
        <v>190</v>
      </c>
      <c r="D69" s="115" t="s">
        <v>136</v>
      </c>
      <c r="E69" s="116">
        <v>164.58750000000001</v>
      </c>
      <c r="F69" s="117"/>
      <c r="G69" s="118">
        <f>ROUND(E69*F69,2)</f>
        <v>0</v>
      </c>
      <c r="H69" s="117"/>
      <c r="I69" s="118">
        <f>ROUND(E69*H69,2)</f>
        <v>0</v>
      </c>
      <c r="J69" s="117"/>
      <c r="K69" s="118">
        <f>ROUND(E69*J69,2)</f>
        <v>0</v>
      </c>
      <c r="L69" s="118">
        <v>21</v>
      </c>
      <c r="M69" s="118">
        <f>G69*(1+L69/100)</f>
        <v>0</v>
      </c>
      <c r="N69" s="118">
        <v>0</v>
      </c>
      <c r="O69" s="118">
        <f>ROUND(E69*N69,2)</f>
        <v>0</v>
      </c>
      <c r="P69" s="118">
        <v>0</v>
      </c>
      <c r="Q69" s="118">
        <f>ROUND(E69*P69,2)</f>
        <v>0</v>
      </c>
      <c r="R69" s="118" t="s">
        <v>109</v>
      </c>
      <c r="S69" s="118" t="s">
        <v>95</v>
      </c>
    </row>
    <row r="70" spans="1:19" ht="24.95" customHeight="1" x14ac:dyDescent="0.25">
      <c r="A70" s="119"/>
      <c r="B70" s="120"/>
      <c r="C70" s="122" t="s">
        <v>191</v>
      </c>
      <c r="D70" s="123"/>
      <c r="E70" s="124">
        <v>164.58750000000001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</row>
    <row r="71" spans="1:19" ht="24.95" customHeight="1" x14ac:dyDescent="0.25">
      <c r="A71" s="112">
        <v>23</v>
      </c>
      <c r="B71" s="113" t="s">
        <v>192</v>
      </c>
      <c r="C71" s="114" t="s">
        <v>193</v>
      </c>
      <c r="D71" s="115" t="s">
        <v>136</v>
      </c>
      <c r="E71" s="116">
        <v>8.1675000000000004</v>
      </c>
      <c r="F71" s="117"/>
      <c r="G71" s="118">
        <f>ROUND(E71*F71,2)</f>
        <v>0</v>
      </c>
      <c r="H71" s="117"/>
      <c r="I71" s="118">
        <f>ROUND(E71*H71,2)</f>
        <v>0</v>
      </c>
      <c r="J71" s="117"/>
      <c r="K71" s="118">
        <f>ROUND(E71*J71,2)</f>
        <v>0</v>
      </c>
      <c r="L71" s="118">
        <v>21</v>
      </c>
      <c r="M71" s="118">
        <f>G71*(1+L71/100)</f>
        <v>0</v>
      </c>
      <c r="N71" s="118">
        <v>0</v>
      </c>
      <c r="O71" s="118">
        <f>ROUND(E71*N71,2)</f>
        <v>0</v>
      </c>
      <c r="P71" s="118">
        <v>0</v>
      </c>
      <c r="Q71" s="118">
        <f>ROUND(E71*P71,2)</f>
        <v>0</v>
      </c>
      <c r="R71" s="118" t="s">
        <v>194</v>
      </c>
      <c r="S71" s="118" t="s">
        <v>95</v>
      </c>
    </row>
    <row r="72" spans="1:19" ht="24.95" customHeight="1" x14ac:dyDescent="0.25">
      <c r="A72" s="119"/>
      <c r="B72" s="120"/>
      <c r="C72" s="122" t="s">
        <v>195</v>
      </c>
      <c r="D72" s="123"/>
      <c r="E72" s="124">
        <v>8.1675000000000004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</row>
    <row r="73" spans="1:19" ht="24.95" customHeight="1" x14ac:dyDescent="0.25">
      <c r="A73" s="125">
        <v>24</v>
      </c>
      <c r="B73" s="126" t="s">
        <v>196</v>
      </c>
      <c r="C73" s="127" t="s">
        <v>197</v>
      </c>
      <c r="D73" s="128" t="s">
        <v>136</v>
      </c>
      <c r="E73" s="129">
        <v>7.8375000000000004</v>
      </c>
      <c r="F73" s="130"/>
      <c r="G73" s="131">
        <f>ROUND(E73*F73,2)</f>
        <v>0</v>
      </c>
      <c r="H73" s="130"/>
      <c r="I73" s="131">
        <f>ROUND(E73*H73,2)</f>
        <v>0</v>
      </c>
      <c r="J73" s="130"/>
      <c r="K73" s="131">
        <f>ROUND(E73*J73,2)</f>
        <v>0</v>
      </c>
      <c r="L73" s="131">
        <v>21</v>
      </c>
      <c r="M73" s="131">
        <f>G73*(1+L73/100)</f>
        <v>0</v>
      </c>
      <c r="N73" s="131">
        <v>0</v>
      </c>
      <c r="O73" s="131">
        <f>ROUND(E73*N73,2)</f>
        <v>0</v>
      </c>
      <c r="P73" s="131">
        <v>0</v>
      </c>
      <c r="Q73" s="131">
        <f>ROUND(E73*P73,2)</f>
        <v>0</v>
      </c>
      <c r="R73" s="131" t="s">
        <v>194</v>
      </c>
      <c r="S73" s="131" t="s">
        <v>95</v>
      </c>
    </row>
    <row r="74" spans="1:19" ht="24.95" customHeight="1" x14ac:dyDescent="0.25">
      <c r="A74" s="112">
        <v>25</v>
      </c>
      <c r="B74" s="113" t="s">
        <v>198</v>
      </c>
      <c r="C74" s="114" t="s">
        <v>199</v>
      </c>
      <c r="D74" s="115" t="s">
        <v>136</v>
      </c>
      <c r="E74" s="116">
        <v>18.287500000000001</v>
      </c>
      <c r="F74" s="117"/>
      <c r="G74" s="118">
        <f>ROUND(E74*F74,2)</f>
        <v>0</v>
      </c>
      <c r="H74" s="117"/>
      <c r="I74" s="118">
        <f>ROUND(E74*H74,2)</f>
        <v>0</v>
      </c>
      <c r="J74" s="117"/>
      <c r="K74" s="118">
        <f>ROUND(E74*J74,2)</f>
        <v>0</v>
      </c>
      <c r="L74" s="118">
        <v>21</v>
      </c>
      <c r="M74" s="118">
        <f>G74*(1+L74/100)</f>
        <v>0</v>
      </c>
      <c r="N74" s="118">
        <v>0</v>
      </c>
      <c r="O74" s="118">
        <f>ROUND(E74*N74,2)</f>
        <v>0</v>
      </c>
      <c r="P74" s="118">
        <v>0</v>
      </c>
      <c r="Q74" s="118">
        <f>ROUND(E74*P74,2)</f>
        <v>0</v>
      </c>
      <c r="R74" s="118" t="s">
        <v>109</v>
      </c>
      <c r="S74" s="118" t="s">
        <v>95</v>
      </c>
    </row>
    <row r="75" spans="1:19" x14ac:dyDescent="0.25">
      <c r="A75" s="102"/>
      <c r="B75" s="103"/>
      <c r="C75" s="133"/>
      <c r="D75" s="104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</row>
    <row r="76" spans="1:19" x14ac:dyDescent="0.25">
      <c r="A76" s="134"/>
      <c r="B76" s="135" t="s">
        <v>7</v>
      </c>
      <c r="C76" s="136"/>
      <c r="D76" s="137"/>
      <c r="E76" s="138"/>
      <c r="F76" s="138"/>
      <c r="G76" s="139">
        <f>G8+G18+G21+G26+G40+G47+G57+G61+G65+G67</f>
        <v>0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</row>
  </sheetData>
  <mergeCells count="18">
    <mergeCell ref="C16:G16"/>
    <mergeCell ref="A1:G1"/>
    <mergeCell ref="C2:G2"/>
    <mergeCell ref="C3:G3"/>
    <mergeCell ref="C4:G4"/>
    <mergeCell ref="C10:G10"/>
    <mergeCell ref="C64:G64"/>
    <mergeCell ref="C23:G23"/>
    <mergeCell ref="C28:G28"/>
    <mergeCell ref="C29:G29"/>
    <mergeCell ref="C34:G34"/>
    <mergeCell ref="C42:G42"/>
    <mergeCell ref="C45:G45"/>
    <mergeCell ref="C49:G49"/>
    <mergeCell ref="C52:G52"/>
    <mergeCell ref="C59:G59"/>
    <mergeCell ref="C60:G60"/>
    <mergeCell ref="C63:G63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Stavební náklady</vt:lpstr>
      <vt:lpstr>ON+VN</vt:lpstr>
      <vt:lpstr>Kanalizační přípojky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2020-05-11T11:59:51Z</cp:lastPrinted>
  <dcterms:created xsi:type="dcterms:W3CDTF">2018-05-28T10:42:46Z</dcterms:created>
  <dcterms:modified xsi:type="dcterms:W3CDTF">2021-07-16T08:11:42Z</dcterms:modified>
</cp:coreProperties>
</file>