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0"/>
  </bookViews>
  <sheets>
    <sheet name="Rekapitulace" sheetId="1" r:id="rId1"/>
    <sheet name="000_Ostatní" sheetId="2" r:id="rId2"/>
    <sheet name="000_Vedlejší" sheetId="3" r:id="rId3"/>
    <sheet name="SO 201" sheetId="4" r:id="rId4"/>
  </sheets>
  <definedNames>
    <definedName name="_xlnm.Print_Area" localSheetId="3">'SO 201'!$B$1:$I$148</definedName>
  </definedNames>
  <calcPr calcId="152511"/>
</workbook>
</file>

<file path=xl/sharedStrings.xml><?xml version="1.0" encoding="utf-8"?>
<sst xmlns="http://schemas.openxmlformats.org/spreadsheetml/2006/main" count="712" uniqueCount="242">
  <si>
    <t>Firma: Správa a údržba silnic Jihomoravského kraje, příspěvková organizace kraje</t>
  </si>
  <si>
    <t>Rekapitulace ceny</t>
  </si>
  <si>
    <t>Stavba: 3945-5 - Most přes Střelický potok ve Střelicích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</si>
  <si>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</si>
  <si>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</si>
  <si>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</si>
  <si>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</si>
  <si>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</si>
  <si>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</si>
  <si>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</si>
  <si>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</si>
  <si>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</si>
  <si>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</si>
  <si>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</si>
  <si>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</si>
  <si>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3945-5</t>
  </si>
  <si>
    <t>Most přes Střelický potok ve Střelicích</t>
  </si>
  <si>
    <t>O</t>
  </si>
  <si>
    <t>Objekt:</t>
  </si>
  <si>
    <t>000</t>
  </si>
  <si>
    <t>Ostatní a vedlejší náklady</t>
  </si>
  <si>
    <t>O1</t>
  </si>
  <si>
    <t>Rozpočet:</t>
  </si>
  <si>
    <t>0,00</t>
  </si>
  <si>
    <t>15,00</t>
  </si>
  <si>
    <t>21,00</t>
  </si>
  <si>
    <t>3</t>
  </si>
  <si>
    <t>2</t>
  </si>
  <si>
    <t>Ostatní</t>
  </si>
  <si>
    <t>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</si>
  <si>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</si>
  <si>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</si>
  <si>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</si>
  <si>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</si>
  <si>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</si>
  <si>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</si>
  <si>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</si>
  <si>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</si>
  <si>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</si>
  <si>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</si>
  <si>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</si>
  <si>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</si>
  <si>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</si>
  <si>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</si>
  <si>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</si>
  <si>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</si>
  <si>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</si>
  <si>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</si>
  <si>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</si>
  <si>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</si>
  <si>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029113</t>
  </si>
  <si>
    <t/>
  </si>
  <si>
    <t>OSTATNÍ POŽADAVKY - GEODETICKÉ ZAMĚŘENÍ - CELKY</t>
  </si>
  <si>
    <t>KPL</t>
  </si>
  <si>
    <t>PP</t>
  </si>
  <si>
    <t>Geodetické zaměření stavby - popsáno v obchodních podmínkách</t>
  </si>
  <si>
    <t>VV</t>
  </si>
  <si>
    <t>TS</t>
  </si>
  <si>
    <t>zahrnuje veškeré náklady spojené s objednatelem požadovanými pracemi</t>
  </si>
  <si>
    <t>Vedlejší</t>
  </si>
  <si>
    <t>00001</t>
  </si>
  <si>
    <t>R</t>
  </si>
  <si>
    <t>Vytyčení veškerých inženýrských sítí v prostoru staveniště - popsáno v obchodních podmínkách  a v projektové dokumentaci</t>
  </si>
  <si>
    <t>00002</t>
  </si>
  <si>
    <t>Vytyčení obvodu prostoru staveniště - popsáno v projektové dokumentaci</t>
  </si>
  <si>
    <t>00003</t>
  </si>
  <si>
    <t>Zřízení a odstranění zařízení staveniště - popsáno v obchodních podmínkách</t>
  </si>
  <si>
    <t>00004</t>
  </si>
  <si>
    <t>Zajištění povolení k uzavírkám - popsáno v obchodních podmínkách, v zákoně č. 13/1997 Sb., a vyhlášce č. 104/1997</t>
  </si>
  <si>
    <t>00005</t>
  </si>
  <si>
    <t>Zajištění stanovení, umístění, údržbu, přemístění a odstranění dočasného dopravního značení - popsáno v projektové dokumentaci</t>
  </si>
  <si>
    <t>00006</t>
  </si>
  <si>
    <t>Zajištění povolení zvláštního užívání komunikací - popsáno v obchodních podmínkách, v zákoně č. 13/1997 Sb., a vyhlášce č. 104/1997</t>
  </si>
  <si>
    <t>7</t>
  </si>
  <si>
    <t>00011</t>
  </si>
  <si>
    <t>Ohlašování pohybu třetích osob na staveništi - popsáno v obchodních podmínkách</t>
  </si>
  <si>
    <t>8</t>
  </si>
  <si>
    <t>00014</t>
  </si>
  <si>
    <t>Zajištění provedení a výstupů veškerých zkoušek a revizí - popsáno v obchodních podmínkách, technických podmínkách a normách ČSN</t>
  </si>
  <si>
    <t>00018</t>
  </si>
  <si>
    <t>Návrh technologického postupu prací - popsáno v obchodních podmínkách</t>
  </si>
  <si>
    <t>02720</t>
  </si>
  <si>
    <t>POMOC PRÁCE ZŘÍZ NEBO ZAJIŠŤ REGULACI A OCHRANU DOPRAVY</t>
  </si>
  <si>
    <t>Přechodná úprava dopravního značení a objízdných tras, včetně údržby a úprav během stavebních prací v souladu s TP66 - "Zásady pro označování pracovních míst na PK a s platnými předpisy pro navrhování DZ na PK, vč. vyhlášky, kterou se provádějí pravidla provozu na pozemních komunikacích 294/2015 v platném znění.    
Stávající svislé dopravní značky se pro potřeby PDZ zachovají a dle potřeby zakryjí, upraví nebo doplní.  
Přechodné SDZ (značky, směrovací desky, závory, semafor. souprava, světla) se umístí na nosičích a podkladních deskách včetně nutných přesunů dle jednotlivých fází (etap) výstavby, dodávka, montáž, demontáž.    
Délka trvání a způsob řešení každé etapy závisí na prováděcí firmě.</t>
  </si>
  <si>
    <t>zahrnuje veškeré náklady spojené s objednatelem požadovanými zařízeními</t>
  </si>
  <si>
    <t>SO 201</t>
  </si>
  <si>
    <t>Most ev. č. 3945-5</t>
  </si>
  <si>
    <t>014102</t>
  </si>
  <si>
    <t>A</t>
  </si>
  <si>
    <t>POPLATKY ZA SKLÁDKU</t>
  </si>
  <si>
    <t>T</t>
  </si>
  <si>
    <t>Nevhodná zemina z výkopů.</t>
  </si>
  <si>
    <t>pol. 132738 
2,0*5,680=11,360 [A]</t>
  </si>
  <si>
    <t>zahrnuje veškeré poplatky provozovateli skládky související s uložením odpadu na skládce.</t>
  </si>
  <si>
    <t>113524</t>
  </si>
  <si>
    <t>ODSTRANĚNÍ CHODNÍKOVÝCH A SILNIČNÍCH OBRUBNÍKŮ BETONOVÝCH, ODVOZ DO 5KM</t>
  </si>
  <si>
    <t>M</t>
  </si>
  <si>
    <t>Odstranění betonových obrubníků z římsy</t>
  </si>
  <si>
    <t>8=8,000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</si>
  <si>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</si>
  <si>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11352B</t>
  </si>
  <si>
    <t>ODSTRANĚNÍ CHODNÍKOVÝCH A SILNIČNÍCH OBRUBNÍKŮ BETONOVÝCH - DOPRAVA</t>
  </si>
  <si>
    <t>tkm</t>
  </si>
  <si>
    <t>Převoz obrubníků z římsy na cestmistrovství Rosice (11,0 km)</t>
  </si>
  <si>
    <t>8,0*0,2*0,1*2,7*11,0=4,752 [A]</t>
  </si>
  <si>
    <t>Položka zahrnuje samostatnou dopravu suti a vybouraných hmot. Množství se určí jako součin hmotnosti [t] a požadované vzdálenosti [km].</t>
  </si>
  <si>
    <t>132738</t>
  </si>
  <si>
    <t>HLOUBENÍ RÝH ŠÍŘ DO 2M PAŽ I NEPAŽ TŘ. I, ODVOZ DO 20KM</t>
  </si>
  <si>
    <t>M3</t>
  </si>
  <si>
    <t>za opěrou 1: 1,0*2,0*0,9=1,800 [A]  
za opěrou 2: 1,0*2,0*0,9=1,800 [B] 
pod chodníkem (2,0-0,7)*8,0*0,2=2,080 [C] 
Celkem A+B+C=5,680 [D]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</si>
  <si>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</si>
  <si>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914122</t>
  </si>
  <si>
    <t>DOPRAVNÍ ZNAČKY ZÁKLADNÍ VELIKOSTI OCELOVÉ FÓLIE TŘ 1 - MONTÁŽ S PŘEMÍSTĚNÍM</t>
  </si>
  <si>
    <t>KUS</t>
  </si>
  <si>
    <t>položka zahrnuje: 
- dopravu demontované značky z dočasné skládky 
- osazení a montáž značky na místě určeném projektem 
- nutnou opravu poškozených částí 
nezahrnuje dodávku značky</t>
  </si>
  <si>
    <t>Zemní práce</t>
  </si>
  <si>
    <t>11372</t>
  </si>
  <si>
    <t>FRÉZOVÁNÍ ZPEVNĚNÝCH PLOCH ASFALTOVÝCH</t>
  </si>
  <si>
    <t>frézování stávajících vozovkových vrstev, likvidace v režii zhotovitele</t>
  </si>
  <si>
    <t>obrus 0,05*10,0*(7,0-0,25)=3,375 [A] 
rýha 0,25*8,0*0,7=1,400 [B] 
Celkem: A+B=4,775 [C]</t>
  </si>
  <si>
    <t>Základy</t>
  </si>
  <si>
    <t>261514</t>
  </si>
  <si>
    <t>VRTY PRO KOTVENÍ A INJEKTÁŽ TŘ V NA POVRCHU D DO 35MM</t>
  </si>
  <si>
    <t>Vrty  průměru 35 mm pro odvodnění spáry v nosné konstrukci. 
Vč. nezbytného odvodnění</t>
  </si>
  <si>
    <t>7*0,3=2,100 [A]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</si>
  <si>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</si>
  <si>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26155</t>
  </si>
  <si>
    <t>VRTY PRO KOTVENÍ, INJEKTÁŽ A MIKROPILOTY NA POVRCHU TŘ. V D DO 300MM</t>
  </si>
  <si>
    <t>Vrty DN200 pro vyústění rubové drenáže skrz OPĚRY. Délka vrtů 1 m.</t>
  </si>
  <si>
    <t>2*1,0=2,000 [A]</t>
  </si>
  <si>
    <t>Vodorovné konstrukce</t>
  </si>
  <si>
    <t>451312</t>
  </si>
  <si>
    <t>PODKLADNÍ A VÝPLŇOVÉ VRSTVY Z PROSTÉHO BETONU C12/15</t>
  </si>
  <si>
    <t>Podkladní beton za opěrami a křídly tl. min. 0,1 m</t>
  </si>
  <si>
    <t>Opěra1: 1,0*0,1*2,0=0,200 [A] 
Opěra 2: 1,0*0,1*2,0=0,200 [B] 
Celkem: A+B=0,400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</si>
  <si>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</si>
  <si>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45860</t>
  </si>
  <si>
    <t>VÝPLŇ ZA OPĚRAMI A ZDMI Z MEZEROVITÉHO BETONU</t>
  </si>
  <si>
    <t>Přechodová oblast mostu z mezerovitého betonu.</t>
  </si>
  <si>
    <t>za opěrou 1: 1,0*1,0*2,0=2,000 [A] 
za opěrou 2: 1,0*1,0*2,0=2,000 [B] 
Celkem: A+B=4,000 [C]</t>
  </si>
  <si>
    <t>položka zahrnuje: 
- dodávku mezerovitého betonu předepsané kvality a zásyp se zhutněním včetně mimostaveništní a vnitrostaveništní dopravy</t>
  </si>
  <si>
    <t>465923</t>
  </si>
  <si>
    <t>PŘEDLÁŽDĚNÍ DLAŽBY Z BETON DLAŽDIC</t>
  </si>
  <si>
    <t>M2</t>
  </si>
  <si>
    <t>1,6*4,4=7,040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</si>
  <si>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nutné zemní práce (svahování, úpravu pláně a pod.) 
- nezahrnuje podklad pod dlažbu, vykazuje se samostatně položkami SD 45</t>
  </si>
  <si>
    <t>Komunikace</t>
  </si>
  <si>
    <t>572213</t>
  </si>
  <si>
    <t>SPOJOVACÍ POSTŘIK Z EMULZE DO 0,5KG/M2</t>
  </si>
  <si>
    <t>Mezi obrusnou a ložnou vrstvou (resp. ochranou izolace). 0,3 kg/m2.</t>
  </si>
  <si>
    <t>8,0*0,7=5,600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</si>
  <si>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</si>
  <si>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574A44</t>
  </si>
  <si>
    <t>ASFALTOVÝ BETON PRO OBRUSNÉ VRSTVY ACO 11+, TL. 50MM</t>
  </si>
  <si>
    <t>Obrusná vrstva vozovky tl. 50 mm. ACO 11+.</t>
  </si>
  <si>
    <t>obrus (7,0-0,25)*10,0=67,500 [A]]  
rýha 8,0*0,7*4=22,400 [B] 
Celkem: A+B=89,900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</si>
  <si>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</si>
  <si>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575C65</t>
  </si>
  <si>
    <t>LITÝ ASFALT MA IV (OCHRANA MOSTNÍ IZOLACE) 16 TL. 45MM</t>
  </si>
  <si>
    <t>Ochrana izolace na mostě. Tl. 45 mm.</t>
  </si>
  <si>
    <t>587202</t>
  </si>
  <si>
    <t>PŘEDLÁŽDĚNÍ KRYTU Z DROBNÝCH KOSTEK</t>
  </si>
  <si>
    <t>10*0,25=2,500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</si>
  <si>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</si>
  <si>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58920</t>
  </si>
  <si>
    <t>VÝPLŇ SPAR MODIFIKOVANÝM ASFALTEM</t>
  </si>
  <si>
    <t>Výplň spáry vozovka - římsa s předtěsněním. I podél přechodových klínů.</t>
  </si>
  <si>
    <t>8,0=8,000 [A]</t>
  </si>
  <si>
    <t>položka zahrnuje: 
- dodávku předepsaného materiálu 
- vyčištění a výplň spar tímto materiálem</t>
  </si>
  <si>
    <t>Úpravy povrchů, podlahy, výplně otvorů</t>
  </si>
  <si>
    <t>626111</t>
  </si>
  <si>
    <t>REPROFILACE PODHLEDŮ, SVISLÝCH PLOCH SANAČNÍ MALTOU JEDNOVRST TL 10MM</t>
  </si>
  <si>
    <t>Sanace podhledu NK.</t>
  </si>
  <si>
    <t>2,0*4,0=8,000 [A]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</si>
  <si>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</si>
  <si>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626121</t>
  </si>
  <si>
    <t>REPROFIL PODHL, SVIS PLOCH SANAČ MALTOU DVOUVRST TL DO 40MM</t>
  </si>
  <si>
    <t>Sanace podhledu NK 2,0*4,0=8,000 [A] 
Sanace opěr 1,0*2,0*2=4,000 [B] 
Celkem A+B=12,000 [C]</t>
  </si>
  <si>
    <t>62631</t>
  </si>
  <si>
    <t>SPOJOVACÍ MŮSTEK MEZI STARÝM A NOVÝM BETONEM</t>
  </si>
  <si>
    <t>Sanace  podhledu NK.</t>
  </si>
  <si>
    <t>62652</t>
  </si>
  <si>
    <t>OCHRANA VÝZTUŽE PŘI NEDOSTATEČNÉM KRYTÍ</t>
  </si>
  <si>
    <t>Sanace pohledu NK.</t>
  </si>
  <si>
    <t>položka zahrnuje: 
dodávku veškerého materiálu potřebného pro předepsanou úpravu v předepsané kvalitě 
položení vrstvy v předepsané tloušťce 
potřebná lešení a podpěrné konstrukce</t>
  </si>
  <si>
    <t>Přidružená stavební výroba</t>
  </si>
  <si>
    <t>711112</t>
  </si>
  <si>
    <t>IZOLACE BĚŽNÝCH KONSTRUKCÍ PROTI ZEMNÍ VLHKOSTI ASFALTOVÝMI PÁSY</t>
  </si>
  <si>
    <t>Izolace rubu opěr a křídel</t>
  </si>
  <si>
    <t>Opěra 1: 0,8*2,0=1,600 [A]  
Opěra 2:  0,8*2,0=1,600 [B] 
Celkem A+B=3,200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</si>
  <si>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</si>
  <si>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711442</t>
  </si>
  <si>
    <t>IZOLACE MOSTOVEK CELOPLOŠNÁ ASFALTOVÝMI PÁSY S PEČETÍCÍ VRSTVOU</t>
  </si>
  <si>
    <t>Izolace mostovky vč. závěrných zídek, vč. úpravy povrchu před pokládkou dle TKP</t>
  </si>
  <si>
    <t>6,0*2,0=12,000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</si>
  <si>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</si>
  <si>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711502</t>
  </si>
  <si>
    <t>OCHRANA IZOLACE NA POVRCHU ASFALTOVÝMI PÁSY</t>
  </si>
  <si>
    <t>položka zahrnuje: 
- dodání  předepsaného ochranného materiálu 
- zřízení ochrany izolace</t>
  </si>
  <si>
    <t>711509</t>
  </si>
  <si>
    <t>OCHRANA IZOLACE NA POVRCHU TEXTILIÍ</t>
  </si>
  <si>
    <t>Ochrana izolace rubu opěr a křídel.</t>
  </si>
  <si>
    <t>Opěra 1: 0,8*2,0=1,600 [A] 
Opěra 2: 0,8*2,0=1,600 [B] 
Celkem A+B=3,200 [C]</t>
  </si>
  <si>
    <t>711612</t>
  </si>
  <si>
    <t>IZOLACE ŠTOL PROTI ZEM VLHK ASFALT PÁSY</t>
  </si>
  <si>
    <t>2*6*0,5=6,000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</si>
  <si>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geotextilii, cementový potěr, izolační přizdívku</t>
  </si>
  <si>
    <t>Ostatní konstrukce a práce</t>
  </si>
  <si>
    <t>914A21</t>
  </si>
  <si>
    <t>EV ČÍSLO MOSTU OCEL S FÓLIÍ TŘ.1 DODÁVKA A MONTÁŽ</t>
  </si>
  <si>
    <t>Nové cedule s označením názvu vodoteče a evidenční čísla mostu.</t>
  </si>
  <si>
    <t>Evidenční čísla mostu 2*1=2,000 [A] 
Cedule s názvem vodoteče 2*1=2,000 [B]]  
Celkem: A+B=4,000 [C]</t>
  </si>
  <si>
    <t>položka zahrnuje: 
- dodávku a montáž značek v požadovaném provedení</t>
  </si>
  <si>
    <t>914A23</t>
  </si>
  <si>
    <t>EV ČÍSLO MOSTU OCEL S FÓLIÍ TŘ.1 DEMONTÁŽ</t>
  </si>
  <si>
    <t>Evidenční čísla mostu 2=2,000 [A] 
Dopravní značka 1=1,000 [B] 
Celkem: A+B=3,000 [C]</t>
  </si>
  <si>
    <t>Položka zahrnuje odstranění, demontáž a odklizení materiálu s odvozem na předepsané místo</t>
  </si>
  <si>
    <t>915211</t>
  </si>
  <si>
    <t>VODOROVNÉ DOPRAVNÍ ZNAČENÍ PLASTEM HLADKÉ - DODÁVKA A POKLÁDKA</t>
  </si>
  <si>
    <t>7*4*0,5=14,000 [A]</t>
  </si>
  <si>
    <t>položka zahrnuje: 
- dodání a pokládku nátěrového materiálu (měří se pouze natíraná plocha) 
- předznačení a reflexní úpravu</t>
  </si>
  <si>
    <t>917224</t>
  </si>
  <si>
    <t>SILNIČNÍ A CHODNÍKOVÉ OBRUBY Z BETONOVÝCH OBRUBNÍKŮ ŠÍŘ 150MM</t>
  </si>
  <si>
    <t>Položka zahrnuje: 
dodání a pokládku betonových obrubníků o rozměrech předepsaných zadávací dokumentací 
betonové lože i boční betonovou opěrku.</t>
  </si>
  <si>
    <t>919112</t>
  </si>
  <si>
    <t>ŘEZÁNÍ ASFALTOVÉHO KRYTU VOZOVEK TL DO 100MM</t>
  </si>
  <si>
    <t>Na začátku úpravy 7=7,000 [A] 
Na konci úpravy 7=7,000 [B] 
Celkem: A+B=14,000 [C]</t>
  </si>
  <si>
    <t>položka zahrnuje řezání vozovkové vrstvy v předepsané tloušťce, včetně spotřeby vody</t>
  </si>
  <si>
    <t>931315</t>
  </si>
  <si>
    <t>TĚSNĚNÍ DILATAČ SPAR ASF ZÁLIVKOU PRŮŘ DO 600MM2</t>
  </si>
  <si>
    <t>položka zahrnuje dodávku a osazení předepsaného materiálu, očištění ploch spáry před úpravou, očištění okolí spáry po úpravě 
nezahrnuje těsnící profil</t>
  </si>
  <si>
    <t>938541</t>
  </si>
  <si>
    <t>OČIŠTĚNÍ BETON KONSTR OTRYSKÁNÍM TLAK VODOU DO 200 BARŮ</t>
  </si>
  <si>
    <t>Očištění horního povrchu NK a rubu betonových opěr.</t>
  </si>
  <si>
    <t>Horní povrch NK 6,0*2,0=12,000 [A] 
Rub opěr 1,6*2,0*2=6,400 [B] 
Celkem: A+B=18,400 [C]</t>
  </si>
  <si>
    <t>položka zahrnuje očištění předepsaným způsobem včetně odklizení vzniklého odpadu</t>
  </si>
  <si>
    <t>Izolační pásy s vysokou průtažností</t>
  </si>
  <si>
    <t>Přechod pro chodce</t>
  </si>
  <si>
    <t>Potrubí</t>
  </si>
  <si>
    <t>POTRUBÍ Z TRUB PLASTOVÝCH TLAKOVÝCH SVAŘOVANÝCH DN DO 40MM</t>
  </si>
  <si>
    <t>Trubičky do vrtů pro odvodnění nosné konstrukce</t>
  </si>
  <si>
    <t>položky pro zhotovení potrubí platí bez ohledu na sklon
zahrnuje:
- výrobní dokumentaci (včetně technologického předpisu)
- dodání veškerého trubního a pomocného materiálu (trouby, trubky, tvarovky, spojovací a těsnící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tlakové zkoušky ani proplach a dezinfekci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</si>
</sst>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3" borderId="5" xfId="0" applyFont="1" applyFill="1" applyBorder="1"/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4" fontId="3" fillId="3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SUM(C10:C12)</f>
        <v>0</v>
      </c>
      <c r="D6" s="8"/>
      <c r="E6" s="8"/>
    </row>
    <row r="7" spans="1:5" ht="12.75" customHeight="1">
      <c r="A7" s="8"/>
      <c r="B7" s="10" t="s">
        <v>5</v>
      </c>
      <c r="C7" s="13">
        <f>SUM(E10:E12)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28</v>
      </c>
      <c r="B10" s="22" t="s">
        <v>29</v>
      </c>
      <c r="C10" s="23">
        <f>'000_Ostatní'!I3</f>
        <v>0</v>
      </c>
      <c r="D10" s="23">
        <f>'000_Ostatní'!O2</f>
        <v>0</v>
      </c>
      <c r="E10" s="23">
        <f>C10+D10</f>
        <v>0</v>
      </c>
    </row>
    <row r="11" spans="1:5" ht="12.75" customHeight="1">
      <c r="A11" s="22" t="s">
        <v>59</v>
      </c>
      <c r="B11" s="22" t="s">
        <v>29</v>
      </c>
      <c r="C11" s="23">
        <f>'000_Vedlejší'!I3</f>
        <v>0</v>
      </c>
      <c r="D11" s="23">
        <f>'000_Vedlejší'!O2</f>
        <v>0</v>
      </c>
      <c r="E11" s="23">
        <f>C11+D11</f>
        <v>0</v>
      </c>
    </row>
    <row r="12" spans="1:5" ht="12.75" customHeight="1">
      <c r="A12" s="39" t="s">
        <v>85</v>
      </c>
      <c r="B12" s="39" t="s">
        <v>86</v>
      </c>
      <c r="C12" s="40">
        <f>'SO 201'!I3</f>
        <v>0</v>
      </c>
      <c r="D12" s="40">
        <f>'SO 201'!O2</f>
        <v>0</v>
      </c>
      <c r="E12" s="40">
        <f>C12+D12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 topLeftCell="A1">
      <pane ySplit="8" topLeftCell="A9" activePane="bottomLeft" state="frozen"/>
      <selection pane="bottomLeft" activeCell="H11" sqref="H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28</v>
      </c>
      <c r="I3" s="38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19</v>
      </c>
      <c r="D4" s="7"/>
      <c r="E4" s="18" t="s">
        <v>20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28</v>
      </c>
      <c r="D5" s="2"/>
      <c r="E5" s="21" t="s">
        <v>29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30</v>
      </c>
      <c r="B6" s="1" t="s">
        <v>32</v>
      </c>
      <c r="C6" s="1" t="s">
        <v>34</v>
      </c>
      <c r="D6" s="1" t="s">
        <v>35</v>
      </c>
      <c r="E6" s="1" t="s">
        <v>36</v>
      </c>
      <c r="F6" s="1" t="s">
        <v>38</v>
      </c>
      <c r="G6" s="1" t="s">
        <v>40</v>
      </c>
      <c r="H6" s="1" t="s">
        <v>42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43</v>
      </c>
      <c r="I7" s="19" t="s">
        <v>45</v>
      </c>
    </row>
    <row r="8" spans="1:9" ht="12.75" customHeight="1">
      <c r="A8" s="19" t="s">
        <v>31</v>
      </c>
      <c r="B8" s="19" t="s">
        <v>33</v>
      </c>
      <c r="C8" s="19" t="s">
        <v>27</v>
      </c>
      <c r="D8" s="19" t="s">
        <v>26</v>
      </c>
      <c r="E8" s="19" t="s">
        <v>37</v>
      </c>
      <c r="F8" s="19" t="s">
        <v>39</v>
      </c>
      <c r="G8" s="19" t="s">
        <v>41</v>
      </c>
      <c r="H8" s="19" t="s">
        <v>44</v>
      </c>
      <c r="I8" s="19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48</v>
      </c>
      <c r="F9" s="25"/>
      <c r="G9" s="25"/>
      <c r="H9" s="25"/>
      <c r="I9" s="28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4" t="s">
        <v>49</v>
      </c>
      <c r="B10" s="29" t="s">
        <v>33</v>
      </c>
      <c r="C10" s="29" t="s">
        <v>50</v>
      </c>
      <c r="D10" s="24" t="s">
        <v>51</v>
      </c>
      <c r="E10" s="30" t="s">
        <v>52</v>
      </c>
      <c r="F10" s="31" t="s">
        <v>53</v>
      </c>
      <c r="G10" s="32">
        <v>1</v>
      </c>
      <c r="H10" s="33">
        <v>0</v>
      </c>
      <c r="I10" s="33">
        <f>ROUND(ROUND(H10,2)*ROUND(G10,3),2)</f>
        <v>0</v>
      </c>
      <c r="O10">
        <f>(I10*21)/100</f>
        <v>0</v>
      </c>
      <c r="P10" t="s">
        <v>27</v>
      </c>
    </row>
    <row r="11" spans="1:5" ht="12.75">
      <c r="A11" s="34" t="s">
        <v>54</v>
      </c>
      <c r="E11" s="35" t="s">
        <v>55</v>
      </c>
    </row>
    <row r="12" spans="1:5" ht="12.75">
      <c r="A12" s="36" t="s">
        <v>56</v>
      </c>
      <c r="E12" s="37" t="s">
        <v>51</v>
      </c>
    </row>
    <row r="13" spans="1:5" ht="12.75">
      <c r="A13" t="s">
        <v>57</v>
      </c>
      <c r="E13" s="35" t="s">
        <v>58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workbookViewId="0" topLeftCell="A1">
      <pane ySplit="8" topLeftCell="A9" activePane="bottomLeft" state="frozen"/>
      <selection pane="bottomLeft" activeCell="H47" sqref="H4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59</v>
      </c>
      <c r="I3" s="38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19</v>
      </c>
      <c r="D4" s="7"/>
      <c r="E4" s="18" t="s">
        <v>20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59</v>
      </c>
      <c r="D5" s="2"/>
      <c r="E5" s="21" t="s">
        <v>29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30</v>
      </c>
      <c r="B6" s="1" t="s">
        <v>32</v>
      </c>
      <c r="C6" s="1" t="s">
        <v>34</v>
      </c>
      <c r="D6" s="1" t="s">
        <v>35</v>
      </c>
      <c r="E6" s="1" t="s">
        <v>36</v>
      </c>
      <c r="F6" s="1" t="s">
        <v>38</v>
      </c>
      <c r="G6" s="1" t="s">
        <v>40</v>
      </c>
      <c r="H6" s="1" t="s">
        <v>42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43</v>
      </c>
      <c r="I7" s="19" t="s">
        <v>45</v>
      </c>
    </row>
    <row r="8" spans="1:9" ht="12.75" customHeight="1">
      <c r="A8" s="19" t="s">
        <v>31</v>
      </c>
      <c r="B8" s="19" t="s">
        <v>33</v>
      </c>
      <c r="C8" s="19" t="s">
        <v>27</v>
      </c>
      <c r="D8" s="19" t="s">
        <v>26</v>
      </c>
      <c r="E8" s="19" t="s">
        <v>37</v>
      </c>
      <c r="F8" s="19" t="s">
        <v>39</v>
      </c>
      <c r="G8" s="19" t="s">
        <v>41</v>
      </c>
      <c r="H8" s="19" t="s">
        <v>44</v>
      </c>
      <c r="I8" s="19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48</v>
      </c>
      <c r="F9" s="25"/>
      <c r="G9" s="25"/>
      <c r="H9" s="25"/>
      <c r="I9" s="28">
        <f>0+Q9</f>
        <v>0</v>
      </c>
      <c r="O9">
        <f>0+R9</f>
        <v>0</v>
      </c>
      <c r="Q9">
        <f>0+I10+I14+I18+I22+I26+I30+I34+I38+I42+I46</f>
        <v>0</v>
      </c>
      <c r="R9">
        <f>0+O10+O14+O18+O22+O26+O30+O34+O38+O42+O46</f>
        <v>0</v>
      </c>
    </row>
    <row r="10" spans="1:16" ht="25.5">
      <c r="A10" s="24" t="s">
        <v>49</v>
      </c>
      <c r="B10" s="29" t="s">
        <v>33</v>
      </c>
      <c r="C10" s="29" t="s">
        <v>60</v>
      </c>
      <c r="D10" s="24" t="s">
        <v>61</v>
      </c>
      <c r="E10" s="30" t="s">
        <v>62</v>
      </c>
      <c r="F10" s="31" t="s">
        <v>53</v>
      </c>
      <c r="G10" s="32">
        <v>1</v>
      </c>
      <c r="H10" s="33">
        <v>0</v>
      </c>
      <c r="I10" s="33">
        <f>ROUND(ROUND(H10,2)*ROUND(G10,3),2)</f>
        <v>0</v>
      </c>
      <c r="O10">
        <f>(I10*21)/100</f>
        <v>0</v>
      </c>
      <c r="P10" t="s">
        <v>27</v>
      </c>
    </row>
    <row r="11" spans="1:5" ht="12.75">
      <c r="A11" s="34" t="s">
        <v>54</v>
      </c>
      <c r="E11" s="35" t="s">
        <v>51</v>
      </c>
    </row>
    <row r="12" spans="1:5" ht="12.75">
      <c r="A12" s="36" t="s">
        <v>56</v>
      </c>
      <c r="E12" s="37" t="s">
        <v>51</v>
      </c>
    </row>
    <row r="13" spans="1:5" ht="12.75">
      <c r="A13" t="s">
        <v>57</v>
      </c>
      <c r="E13" s="35" t="s">
        <v>51</v>
      </c>
    </row>
    <row r="14" spans="1:16" ht="12.75">
      <c r="A14" s="24" t="s">
        <v>49</v>
      </c>
      <c r="B14" s="29" t="s">
        <v>27</v>
      </c>
      <c r="C14" s="29" t="s">
        <v>63</v>
      </c>
      <c r="D14" s="24" t="s">
        <v>61</v>
      </c>
      <c r="E14" s="30" t="s">
        <v>64</v>
      </c>
      <c r="F14" s="31" t="s">
        <v>53</v>
      </c>
      <c r="G14" s="32">
        <v>1</v>
      </c>
      <c r="H14" s="33">
        <v>0</v>
      </c>
      <c r="I14" s="33">
        <f>ROUND(ROUND(H14,2)*ROUND(G14,3),2)</f>
        <v>0</v>
      </c>
      <c r="O14">
        <f>(I14*21)/100</f>
        <v>0</v>
      </c>
      <c r="P14" t="s">
        <v>27</v>
      </c>
    </row>
    <row r="15" spans="1:5" ht="12.75">
      <c r="A15" s="34" t="s">
        <v>54</v>
      </c>
      <c r="E15" s="35" t="s">
        <v>51</v>
      </c>
    </row>
    <row r="16" spans="1:5" ht="12.75">
      <c r="A16" s="36" t="s">
        <v>56</v>
      </c>
      <c r="E16" s="37" t="s">
        <v>51</v>
      </c>
    </row>
    <row r="17" spans="1:5" ht="12.75">
      <c r="A17" t="s">
        <v>57</v>
      </c>
      <c r="E17" s="35" t="s">
        <v>51</v>
      </c>
    </row>
    <row r="18" spans="1:16" ht="12.75">
      <c r="A18" s="24" t="s">
        <v>49</v>
      </c>
      <c r="B18" s="29" t="s">
        <v>26</v>
      </c>
      <c r="C18" s="29" t="s">
        <v>65</v>
      </c>
      <c r="D18" s="24" t="s">
        <v>61</v>
      </c>
      <c r="E18" s="30" t="s">
        <v>66</v>
      </c>
      <c r="F18" s="31" t="s">
        <v>53</v>
      </c>
      <c r="G18" s="32">
        <v>1</v>
      </c>
      <c r="H18" s="33">
        <v>0</v>
      </c>
      <c r="I18" s="33">
        <f>ROUND(ROUND(H18,2)*ROUND(G18,3),2)</f>
        <v>0</v>
      </c>
      <c r="O18">
        <f>(I18*21)/100</f>
        <v>0</v>
      </c>
      <c r="P18" t="s">
        <v>27</v>
      </c>
    </row>
    <row r="19" spans="1:5" ht="12.75">
      <c r="A19" s="34" t="s">
        <v>54</v>
      </c>
      <c r="E19" s="35" t="s">
        <v>51</v>
      </c>
    </row>
    <row r="20" spans="1:5" ht="12.75">
      <c r="A20" s="36" t="s">
        <v>56</v>
      </c>
      <c r="E20" s="37" t="s">
        <v>51</v>
      </c>
    </row>
    <row r="21" spans="1:5" ht="12.75">
      <c r="A21" t="s">
        <v>57</v>
      </c>
      <c r="E21" s="35" t="s">
        <v>51</v>
      </c>
    </row>
    <row r="22" spans="1:16" ht="25.5">
      <c r="A22" s="24" t="s">
        <v>49</v>
      </c>
      <c r="B22" s="29" t="s">
        <v>37</v>
      </c>
      <c r="C22" s="29" t="s">
        <v>67</v>
      </c>
      <c r="D22" s="24" t="s">
        <v>61</v>
      </c>
      <c r="E22" s="30" t="s">
        <v>68</v>
      </c>
      <c r="F22" s="31" t="s">
        <v>53</v>
      </c>
      <c r="G22" s="32">
        <v>1</v>
      </c>
      <c r="H22" s="33">
        <v>0</v>
      </c>
      <c r="I22" s="33">
        <f>ROUND(ROUND(H22,2)*ROUND(G22,3),2)</f>
        <v>0</v>
      </c>
      <c r="O22">
        <f>(I22*21)/100</f>
        <v>0</v>
      </c>
      <c r="P22" t="s">
        <v>27</v>
      </c>
    </row>
    <row r="23" spans="1:5" ht="12.75">
      <c r="A23" s="34" t="s">
        <v>54</v>
      </c>
      <c r="E23" s="35" t="s">
        <v>51</v>
      </c>
    </row>
    <row r="24" spans="1:5" ht="12.75">
      <c r="A24" s="36" t="s">
        <v>56</v>
      </c>
      <c r="E24" s="37" t="s">
        <v>51</v>
      </c>
    </row>
    <row r="25" spans="1:5" ht="12.75">
      <c r="A25" t="s">
        <v>57</v>
      </c>
      <c r="E25" s="35" t="s">
        <v>51</v>
      </c>
    </row>
    <row r="26" spans="1:16" ht="25.5">
      <c r="A26" s="24" t="s">
        <v>49</v>
      </c>
      <c r="B26" s="29" t="s">
        <v>39</v>
      </c>
      <c r="C26" s="29" t="s">
        <v>69</v>
      </c>
      <c r="D26" s="24" t="s">
        <v>61</v>
      </c>
      <c r="E26" s="30" t="s">
        <v>70</v>
      </c>
      <c r="F26" s="31" t="s">
        <v>53</v>
      </c>
      <c r="G26" s="32">
        <v>1</v>
      </c>
      <c r="H26" s="33">
        <v>0</v>
      </c>
      <c r="I26" s="33">
        <f>ROUND(ROUND(H26,2)*ROUND(G26,3),2)</f>
        <v>0</v>
      </c>
      <c r="O26">
        <f>(I26*21)/100</f>
        <v>0</v>
      </c>
      <c r="P26" t="s">
        <v>27</v>
      </c>
    </row>
    <row r="27" spans="1:5" ht="12.75">
      <c r="A27" s="34" t="s">
        <v>54</v>
      </c>
      <c r="E27" s="35" t="s">
        <v>51</v>
      </c>
    </row>
    <row r="28" spans="1:5" ht="12.75">
      <c r="A28" s="36" t="s">
        <v>56</v>
      </c>
      <c r="E28" s="37" t="s">
        <v>51</v>
      </c>
    </row>
    <row r="29" spans="1:5" ht="12.75">
      <c r="A29" t="s">
        <v>57</v>
      </c>
      <c r="E29" s="35" t="s">
        <v>51</v>
      </c>
    </row>
    <row r="30" spans="1:16" ht="25.5">
      <c r="A30" s="24" t="s">
        <v>49</v>
      </c>
      <c r="B30" s="29" t="s">
        <v>41</v>
      </c>
      <c r="C30" s="29" t="s">
        <v>71</v>
      </c>
      <c r="D30" s="24" t="s">
        <v>61</v>
      </c>
      <c r="E30" s="30" t="s">
        <v>72</v>
      </c>
      <c r="F30" s="31" t="s">
        <v>53</v>
      </c>
      <c r="G30" s="32">
        <v>1</v>
      </c>
      <c r="H30" s="33">
        <v>0</v>
      </c>
      <c r="I30" s="33">
        <f>ROUND(ROUND(H30,2)*ROUND(G30,3),2)</f>
        <v>0</v>
      </c>
      <c r="O30">
        <f>(I30*21)/100</f>
        <v>0</v>
      </c>
      <c r="P30" t="s">
        <v>27</v>
      </c>
    </row>
    <row r="31" spans="1:5" ht="12.75">
      <c r="A31" s="34" t="s">
        <v>54</v>
      </c>
      <c r="E31" s="35" t="s">
        <v>51</v>
      </c>
    </row>
    <row r="32" spans="1:5" ht="12.75">
      <c r="A32" s="36" t="s">
        <v>56</v>
      </c>
      <c r="E32" s="37" t="s">
        <v>51</v>
      </c>
    </row>
    <row r="33" spans="1:5" ht="12.75">
      <c r="A33" t="s">
        <v>57</v>
      </c>
      <c r="E33" s="35" t="s">
        <v>51</v>
      </c>
    </row>
    <row r="34" spans="1:16" ht="12.75">
      <c r="A34" s="24" t="s">
        <v>49</v>
      </c>
      <c r="B34" s="29" t="s">
        <v>73</v>
      </c>
      <c r="C34" s="29" t="s">
        <v>74</v>
      </c>
      <c r="D34" s="24" t="s">
        <v>61</v>
      </c>
      <c r="E34" s="30" t="s">
        <v>75</v>
      </c>
      <c r="F34" s="31" t="s">
        <v>53</v>
      </c>
      <c r="G34" s="32">
        <v>1</v>
      </c>
      <c r="H34" s="33">
        <v>0</v>
      </c>
      <c r="I34" s="33">
        <f>ROUND(ROUND(H34,2)*ROUND(G34,3),2)</f>
        <v>0</v>
      </c>
      <c r="O34">
        <f>(I34*21)/100</f>
        <v>0</v>
      </c>
      <c r="P34" t="s">
        <v>27</v>
      </c>
    </row>
    <row r="35" spans="1:5" ht="12.75">
      <c r="A35" s="34" t="s">
        <v>54</v>
      </c>
      <c r="E35" s="35" t="s">
        <v>51</v>
      </c>
    </row>
    <row r="36" spans="1:5" ht="12.75">
      <c r="A36" s="36" t="s">
        <v>56</v>
      </c>
      <c r="E36" s="37" t="s">
        <v>51</v>
      </c>
    </row>
    <row r="37" spans="1:5" ht="12.75">
      <c r="A37" t="s">
        <v>57</v>
      </c>
      <c r="E37" s="35" t="s">
        <v>51</v>
      </c>
    </row>
    <row r="38" spans="1:16" ht="25.5">
      <c r="A38" s="24" t="s">
        <v>49</v>
      </c>
      <c r="B38" s="29" t="s">
        <v>76</v>
      </c>
      <c r="C38" s="29" t="s">
        <v>77</v>
      </c>
      <c r="D38" s="24" t="s">
        <v>61</v>
      </c>
      <c r="E38" s="30" t="s">
        <v>78</v>
      </c>
      <c r="F38" s="31" t="s">
        <v>53</v>
      </c>
      <c r="G38" s="32">
        <v>1</v>
      </c>
      <c r="H38" s="33">
        <v>0</v>
      </c>
      <c r="I38" s="33">
        <f>ROUND(ROUND(H38,2)*ROUND(G38,3),2)</f>
        <v>0</v>
      </c>
      <c r="O38">
        <f>(I38*21)/100</f>
        <v>0</v>
      </c>
      <c r="P38" t="s">
        <v>27</v>
      </c>
    </row>
    <row r="39" spans="1:5" ht="12.75">
      <c r="A39" s="34" t="s">
        <v>54</v>
      </c>
      <c r="E39" s="35" t="s">
        <v>51</v>
      </c>
    </row>
    <row r="40" spans="1:5" ht="12.75">
      <c r="A40" s="36" t="s">
        <v>56</v>
      </c>
      <c r="E40" s="37" t="s">
        <v>51</v>
      </c>
    </row>
    <row r="41" spans="1:5" ht="12.75">
      <c r="A41" t="s">
        <v>57</v>
      </c>
      <c r="E41" s="35" t="s">
        <v>51</v>
      </c>
    </row>
    <row r="42" spans="1:16" ht="12.75">
      <c r="A42" s="24" t="s">
        <v>49</v>
      </c>
      <c r="B42" s="29" t="s">
        <v>44</v>
      </c>
      <c r="C42" s="29" t="s">
        <v>79</v>
      </c>
      <c r="D42" s="24" t="s">
        <v>61</v>
      </c>
      <c r="E42" s="30" t="s">
        <v>80</v>
      </c>
      <c r="F42" s="31" t="s">
        <v>53</v>
      </c>
      <c r="G42" s="32">
        <v>1</v>
      </c>
      <c r="H42" s="33">
        <v>0</v>
      </c>
      <c r="I42" s="33">
        <f>ROUND(ROUND(H42,2)*ROUND(G42,3),2)</f>
        <v>0</v>
      </c>
      <c r="O42">
        <f>(I42*21)/100</f>
        <v>0</v>
      </c>
      <c r="P42" t="s">
        <v>27</v>
      </c>
    </row>
    <row r="43" spans="1:5" ht="12.75">
      <c r="A43" s="34" t="s">
        <v>54</v>
      </c>
      <c r="E43" s="35" t="s">
        <v>51</v>
      </c>
    </row>
    <row r="44" spans="1:5" ht="12.75">
      <c r="A44" s="36" t="s">
        <v>56</v>
      </c>
      <c r="E44" s="37" t="s">
        <v>51</v>
      </c>
    </row>
    <row r="45" spans="1:5" ht="12.75">
      <c r="A45" t="s">
        <v>57</v>
      </c>
      <c r="E45" s="35" t="s">
        <v>51</v>
      </c>
    </row>
    <row r="46" spans="1:16" ht="12.75">
      <c r="A46" s="24" t="s">
        <v>49</v>
      </c>
      <c r="B46" s="29" t="s">
        <v>46</v>
      </c>
      <c r="C46" s="29" t="s">
        <v>81</v>
      </c>
      <c r="D46" s="24" t="s">
        <v>51</v>
      </c>
      <c r="E46" s="30" t="s">
        <v>82</v>
      </c>
      <c r="F46" s="31" t="s">
        <v>53</v>
      </c>
      <c r="G46" s="32">
        <v>1</v>
      </c>
      <c r="H46" s="33">
        <v>0</v>
      </c>
      <c r="I46" s="33">
        <f>ROUND(ROUND(H46,2)*ROUND(G46,3),2)</f>
        <v>0</v>
      </c>
      <c r="O46">
        <f>(I46*21)/100</f>
        <v>0</v>
      </c>
      <c r="P46" t="s">
        <v>27</v>
      </c>
    </row>
    <row r="47" spans="1:5" ht="140.25">
      <c r="A47" s="34" t="s">
        <v>54</v>
      </c>
      <c r="E47" s="35" t="s">
        <v>83</v>
      </c>
    </row>
    <row r="48" spans="1:5" ht="12.75">
      <c r="A48" s="36" t="s">
        <v>56</v>
      </c>
      <c r="E48" s="37" t="s">
        <v>51</v>
      </c>
    </row>
    <row r="49" spans="1:5" ht="12.75">
      <c r="A49" t="s">
        <v>57</v>
      </c>
      <c r="E49" s="35" t="s">
        <v>84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8"/>
  <sheetViews>
    <sheetView workbookViewId="0" topLeftCell="A1">
      <pane ySplit="7" topLeftCell="A8" activePane="bottomLeft" state="frozen"/>
      <selection pane="bottomLeft" activeCell="H146" sqref="H14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0+O8+O29+O34+O43+O56+O77+O94+O120+O115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85</v>
      </c>
      <c r="I3" s="38">
        <f>0+I8+I29+I34+I43+I56+I77+I94+I120+I115</f>
        <v>0</v>
      </c>
      <c r="O3" t="s">
        <v>23</v>
      </c>
      <c r="P3" t="s">
        <v>27</v>
      </c>
    </row>
    <row r="4" spans="1:16" ht="15" customHeight="1">
      <c r="A4" t="s">
        <v>17</v>
      </c>
      <c r="B4" s="20" t="s">
        <v>22</v>
      </c>
      <c r="C4" s="3" t="s">
        <v>85</v>
      </c>
      <c r="D4" s="2"/>
      <c r="E4" s="21" t="s">
        <v>86</v>
      </c>
      <c r="F4" s="12"/>
      <c r="G4" s="12"/>
      <c r="H4" s="25"/>
      <c r="I4" s="25"/>
      <c r="O4" t="s">
        <v>24</v>
      </c>
      <c r="P4" t="s">
        <v>27</v>
      </c>
    </row>
    <row r="5" spans="1:16" ht="12.75" customHeight="1">
      <c r="A5" s="1" t="s">
        <v>30</v>
      </c>
      <c r="B5" s="1" t="s">
        <v>32</v>
      </c>
      <c r="C5" s="1" t="s">
        <v>34</v>
      </c>
      <c r="D5" s="1" t="s">
        <v>35</v>
      </c>
      <c r="E5" s="1" t="s">
        <v>36</v>
      </c>
      <c r="F5" s="1" t="s">
        <v>38</v>
      </c>
      <c r="G5" s="1" t="s">
        <v>40</v>
      </c>
      <c r="H5" s="1" t="s">
        <v>42</v>
      </c>
      <c r="I5" s="1"/>
      <c r="O5" t="s">
        <v>25</v>
      </c>
      <c r="P5" t="s">
        <v>27</v>
      </c>
    </row>
    <row r="6" spans="1:9" ht="12.75" customHeight="1">
      <c r="A6" s="1"/>
      <c r="B6" s="1"/>
      <c r="C6" s="1"/>
      <c r="D6" s="1"/>
      <c r="E6" s="1"/>
      <c r="F6" s="1"/>
      <c r="G6" s="1"/>
      <c r="H6" s="19" t="s">
        <v>43</v>
      </c>
      <c r="I6" s="19" t="s">
        <v>45</v>
      </c>
    </row>
    <row r="7" spans="1:9" ht="12.75" customHeight="1">
      <c r="A7" s="19" t="s">
        <v>31</v>
      </c>
      <c r="B7" s="19" t="s">
        <v>33</v>
      </c>
      <c r="C7" s="19" t="s">
        <v>27</v>
      </c>
      <c r="D7" s="19" t="s">
        <v>26</v>
      </c>
      <c r="E7" s="19" t="s">
        <v>37</v>
      </c>
      <c r="F7" s="19" t="s">
        <v>39</v>
      </c>
      <c r="G7" s="19" t="s">
        <v>41</v>
      </c>
      <c r="H7" s="19" t="s">
        <v>44</v>
      </c>
      <c r="I7" s="19" t="s">
        <v>46</v>
      </c>
    </row>
    <row r="8" spans="1:18" ht="12.75" customHeight="1">
      <c r="A8" s="25" t="s">
        <v>47</v>
      </c>
      <c r="B8" s="25"/>
      <c r="C8" s="26" t="s">
        <v>31</v>
      </c>
      <c r="D8" s="25"/>
      <c r="E8" s="27" t="s">
        <v>48</v>
      </c>
      <c r="F8" s="25"/>
      <c r="G8" s="25"/>
      <c r="H8" s="25"/>
      <c r="I8" s="28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24" t="s">
        <v>49</v>
      </c>
      <c r="B9" s="29" t="s">
        <v>33</v>
      </c>
      <c r="C9" s="29" t="s">
        <v>87</v>
      </c>
      <c r="D9" s="24" t="s">
        <v>88</v>
      </c>
      <c r="E9" s="30" t="s">
        <v>89</v>
      </c>
      <c r="F9" s="31" t="s">
        <v>90</v>
      </c>
      <c r="G9" s="32">
        <v>11.36</v>
      </c>
      <c r="H9" s="33">
        <v>0</v>
      </c>
      <c r="I9" s="33">
        <f>ROUND(ROUND(H9,2)*ROUND(G9,3),2)</f>
        <v>0</v>
      </c>
      <c r="O9">
        <f>(I9*21)/100</f>
        <v>0</v>
      </c>
      <c r="P9" t="s">
        <v>27</v>
      </c>
    </row>
    <row r="10" spans="1:5" ht="12.75">
      <c r="A10" s="34" t="s">
        <v>54</v>
      </c>
      <c r="E10" s="35" t="s">
        <v>91</v>
      </c>
    </row>
    <row r="11" spans="1:5" ht="25.5">
      <c r="A11" s="36" t="s">
        <v>56</v>
      </c>
      <c r="E11" s="37" t="s">
        <v>92</v>
      </c>
    </row>
    <row r="12" spans="1:5" ht="25.5">
      <c r="A12" t="s">
        <v>57</v>
      </c>
      <c r="E12" s="35" t="s">
        <v>93</v>
      </c>
    </row>
    <row r="13" spans="1:16" ht="25.5">
      <c r="A13" s="24" t="s">
        <v>49</v>
      </c>
      <c r="B13" s="29" t="s">
        <v>27</v>
      </c>
      <c r="C13" s="29" t="s">
        <v>94</v>
      </c>
      <c r="D13" s="24" t="s">
        <v>51</v>
      </c>
      <c r="E13" s="30" t="s">
        <v>95</v>
      </c>
      <c r="F13" s="31" t="s">
        <v>96</v>
      </c>
      <c r="G13" s="32">
        <v>8</v>
      </c>
      <c r="H13" s="33">
        <v>0</v>
      </c>
      <c r="I13" s="33">
        <f>ROUND(ROUND(H13,2)*ROUND(G13,3),2)</f>
        <v>0</v>
      </c>
      <c r="O13">
        <f>(I13*21)/100</f>
        <v>0</v>
      </c>
      <c r="P13" t="s">
        <v>27</v>
      </c>
    </row>
    <row r="14" spans="1:5" ht="12.75">
      <c r="A14" s="34" t="s">
        <v>54</v>
      </c>
      <c r="E14" s="35" t="s">
        <v>97</v>
      </c>
    </row>
    <row r="15" spans="1:5" ht="12.75">
      <c r="A15" s="36" t="s">
        <v>56</v>
      </c>
      <c r="E15" s="37" t="s">
        <v>98</v>
      </c>
    </row>
    <row r="16" spans="1:5" ht="63.75">
      <c r="A16" t="s">
        <v>57</v>
      </c>
      <c r="E16" s="35" t="s">
        <v>99</v>
      </c>
    </row>
    <row r="17" spans="1:16" ht="25.5">
      <c r="A17" s="24" t="s">
        <v>49</v>
      </c>
      <c r="B17" s="29" t="s">
        <v>26</v>
      </c>
      <c r="C17" s="29" t="s">
        <v>100</v>
      </c>
      <c r="D17" s="24" t="s">
        <v>51</v>
      </c>
      <c r="E17" s="30" t="s">
        <v>101</v>
      </c>
      <c r="F17" s="31" t="s">
        <v>102</v>
      </c>
      <c r="G17" s="32">
        <v>4.752</v>
      </c>
      <c r="H17" s="33">
        <v>0</v>
      </c>
      <c r="I17" s="33">
        <f>ROUND(ROUND(H17,2)*ROUND(G17,3),2)</f>
        <v>0</v>
      </c>
      <c r="O17">
        <f>(I17*21)/100</f>
        <v>0</v>
      </c>
      <c r="P17" t="s">
        <v>27</v>
      </c>
    </row>
    <row r="18" spans="1:5" ht="12.75">
      <c r="A18" s="34" t="s">
        <v>54</v>
      </c>
      <c r="E18" s="35" t="s">
        <v>103</v>
      </c>
    </row>
    <row r="19" spans="1:5" ht="12.75">
      <c r="A19" s="36" t="s">
        <v>56</v>
      </c>
      <c r="E19" s="37" t="s">
        <v>104</v>
      </c>
    </row>
    <row r="20" spans="1:5" ht="25.5">
      <c r="A20" t="s">
        <v>57</v>
      </c>
      <c r="E20" s="35" t="s">
        <v>105</v>
      </c>
    </row>
    <row r="21" spans="1:16" ht="12.75">
      <c r="A21" s="24" t="s">
        <v>49</v>
      </c>
      <c r="B21" s="29">
        <v>4</v>
      </c>
      <c r="C21" s="29" t="s">
        <v>106</v>
      </c>
      <c r="D21" s="24" t="s">
        <v>51</v>
      </c>
      <c r="E21" s="30" t="s">
        <v>107</v>
      </c>
      <c r="F21" s="31" t="s">
        <v>108</v>
      </c>
      <c r="G21" s="32">
        <v>5.68</v>
      </c>
      <c r="H21" s="33">
        <v>0</v>
      </c>
      <c r="I21" s="33">
        <f>ROUND(ROUND(H21,2)*ROUND(G21,3),2)</f>
        <v>0</v>
      </c>
      <c r="O21">
        <f>(I21*21)/100</f>
        <v>0</v>
      </c>
      <c r="P21" t="s">
        <v>27</v>
      </c>
    </row>
    <row r="22" spans="1:5" ht="12.75">
      <c r="A22" s="34" t="s">
        <v>54</v>
      </c>
      <c r="E22" s="35" t="s">
        <v>51</v>
      </c>
    </row>
    <row r="23" spans="1:5" ht="51">
      <c r="A23" s="36" t="s">
        <v>56</v>
      </c>
      <c r="E23" s="37" t="s">
        <v>109</v>
      </c>
    </row>
    <row r="24" spans="1:5" ht="318.75">
      <c r="A24" t="s">
        <v>57</v>
      </c>
      <c r="E24" s="35" t="s">
        <v>110</v>
      </c>
    </row>
    <row r="25" spans="1:16" ht="25.5">
      <c r="A25" s="24" t="s">
        <v>49</v>
      </c>
      <c r="B25" s="29">
        <v>5</v>
      </c>
      <c r="C25" s="29" t="s">
        <v>111</v>
      </c>
      <c r="D25" s="24" t="s">
        <v>51</v>
      </c>
      <c r="E25" s="30" t="s">
        <v>112</v>
      </c>
      <c r="F25" s="31" t="s">
        <v>113</v>
      </c>
      <c r="G25" s="32">
        <v>1</v>
      </c>
      <c r="H25" s="33">
        <v>0</v>
      </c>
      <c r="I25" s="33">
        <f>ROUND(ROUND(H25,2)*ROUND(G25,3),2)</f>
        <v>0</v>
      </c>
      <c r="O25">
        <f>(I25*21)/100</f>
        <v>0</v>
      </c>
      <c r="P25" t="s">
        <v>27</v>
      </c>
    </row>
    <row r="26" spans="1:5" ht="12.75">
      <c r="A26" s="34" t="s">
        <v>54</v>
      </c>
      <c r="E26" s="35" t="s">
        <v>51</v>
      </c>
    </row>
    <row r="27" spans="1:5" ht="12.75">
      <c r="A27" s="36" t="s">
        <v>56</v>
      </c>
      <c r="E27" s="37" t="s">
        <v>51</v>
      </c>
    </row>
    <row r="28" spans="1:5" ht="63.75">
      <c r="A28" t="s">
        <v>57</v>
      </c>
      <c r="E28" s="35" t="s">
        <v>114</v>
      </c>
    </row>
    <row r="29" spans="1:18" ht="12.75" customHeight="1">
      <c r="A29" s="12" t="s">
        <v>47</v>
      </c>
      <c r="B29" s="12"/>
      <c r="C29" s="41" t="s">
        <v>33</v>
      </c>
      <c r="D29" s="12"/>
      <c r="E29" s="27" t="s">
        <v>115</v>
      </c>
      <c r="F29" s="12"/>
      <c r="G29" s="12"/>
      <c r="H29" s="12"/>
      <c r="I29" s="42">
        <f>0+Q29</f>
        <v>0</v>
      </c>
      <c r="O29">
        <f>0+R29</f>
        <v>0</v>
      </c>
      <c r="Q29">
        <f>0+I30</f>
        <v>0</v>
      </c>
      <c r="R29">
        <f>0+O30</f>
        <v>0</v>
      </c>
    </row>
    <row r="30" spans="1:16" ht="12.75">
      <c r="A30" s="24" t="s">
        <v>49</v>
      </c>
      <c r="B30" s="29">
        <v>6</v>
      </c>
      <c r="C30" s="29" t="s">
        <v>116</v>
      </c>
      <c r="D30" s="24" t="s">
        <v>51</v>
      </c>
      <c r="E30" s="30" t="s">
        <v>117</v>
      </c>
      <c r="F30" s="31" t="s">
        <v>108</v>
      </c>
      <c r="G30" s="32">
        <v>4.775</v>
      </c>
      <c r="H30" s="33">
        <v>0</v>
      </c>
      <c r="I30" s="33">
        <f>ROUND(ROUND(H30,2)*ROUND(G30,3),2)</f>
        <v>0</v>
      </c>
      <c r="O30">
        <f>(I30*21)/100</f>
        <v>0</v>
      </c>
      <c r="P30" t="s">
        <v>27</v>
      </c>
    </row>
    <row r="31" spans="1:5" ht="12.75">
      <c r="A31" s="34" t="s">
        <v>54</v>
      </c>
      <c r="E31" s="35" t="s">
        <v>118</v>
      </c>
    </row>
    <row r="32" spans="1:5" ht="38.25">
      <c r="A32" s="36" t="s">
        <v>56</v>
      </c>
      <c r="E32" s="37" t="s">
        <v>119</v>
      </c>
    </row>
    <row r="33" spans="1:5" ht="63.75">
      <c r="A33" t="s">
        <v>57</v>
      </c>
      <c r="E33" s="35" t="s">
        <v>99</v>
      </c>
    </row>
    <row r="34" spans="1:18" ht="12.75" customHeight="1">
      <c r="A34" s="12" t="s">
        <v>47</v>
      </c>
      <c r="B34" s="12"/>
      <c r="C34" s="41" t="s">
        <v>27</v>
      </c>
      <c r="D34" s="12"/>
      <c r="E34" s="27" t="s">
        <v>120</v>
      </c>
      <c r="F34" s="12"/>
      <c r="G34" s="12"/>
      <c r="H34" s="12"/>
      <c r="I34" s="42">
        <f>0+Q34</f>
        <v>0</v>
      </c>
      <c r="O34">
        <f>0+R34</f>
        <v>0</v>
      </c>
      <c r="Q34">
        <f>0+I35+I39</f>
        <v>0</v>
      </c>
      <c r="R34">
        <f>0+O35+O39</f>
        <v>0</v>
      </c>
    </row>
    <row r="35" spans="1:16" ht="12.75">
      <c r="A35" s="24" t="s">
        <v>49</v>
      </c>
      <c r="B35" s="29">
        <v>7</v>
      </c>
      <c r="C35" s="29" t="s">
        <v>121</v>
      </c>
      <c r="D35" s="24" t="s">
        <v>51</v>
      </c>
      <c r="E35" s="30" t="s">
        <v>122</v>
      </c>
      <c r="F35" s="31" t="s">
        <v>96</v>
      </c>
      <c r="G35" s="32">
        <v>2.1</v>
      </c>
      <c r="H35" s="33">
        <v>0</v>
      </c>
      <c r="I35" s="33">
        <f>ROUND(ROUND(H35,2)*ROUND(G35,3),2)</f>
        <v>0</v>
      </c>
      <c r="O35">
        <f>(I35*21)/100</f>
        <v>0</v>
      </c>
      <c r="P35" t="s">
        <v>27</v>
      </c>
    </row>
    <row r="36" spans="1:5" ht="25.5">
      <c r="A36" s="34" t="s">
        <v>54</v>
      </c>
      <c r="E36" s="35" t="s">
        <v>123</v>
      </c>
    </row>
    <row r="37" spans="1:5" ht="12.75">
      <c r="A37" s="36" t="s">
        <v>56</v>
      </c>
      <c r="E37" s="37" t="s">
        <v>124</v>
      </c>
    </row>
    <row r="38" spans="1:5" ht="63.75">
      <c r="A38" t="s">
        <v>57</v>
      </c>
      <c r="E38" s="35" t="s">
        <v>125</v>
      </c>
    </row>
    <row r="39" spans="1:16" ht="25.5">
      <c r="A39" s="24" t="s">
        <v>49</v>
      </c>
      <c r="B39" s="29">
        <v>8</v>
      </c>
      <c r="C39" s="29" t="s">
        <v>126</v>
      </c>
      <c r="D39" s="24" t="s">
        <v>51</v>
      </c>
      <c r="E39" s="30" t="s">
        <v>127</v>
      </c>
      <c r="F39" s="31" t="s">
        <v>96</v>
      </c>
      <c r="G39" s="32">
        <v>2</v>
      </c>
      <c r="H39" s="33">
        <v>0</v>
      </c>
      <c r="I39" s="33">
        <f>ROUND(ROUND(H39,2)*ROUND(G39,3),2)</f>
        <v>0</v>
      </c>
      <c r="O39">
        <f>(I39*21)/100</f>
        <v>0</v>
      </c>
      <c r="P39" t="s">
        <v>27</v>
      </c>
    </row>
    <row r="40" spans="1:5" ht="12.75">
      <c r="A40" s="34" t="s">
        <v>54</v>
      </c>
      <c r="E40" s="35" t="s">
        <v>128</v>
      </c>
    </row>
    <row r="41" spans="1:5" ht="12.75">
      <c r="A41" s="36" t="s">
        <v>56</v>
      </c>
      <c r="E41" s="37" t="s">
        <v>129</v>
      </c>
    </row>
    <row r="42" spans="1:5" ht="63.75">
      <c r="A42" t="s">
        <v>57</v>
      </c>
      <c r="E42" s="35" t="s">
        <v>125</v>
      </c>
    </row>
    <row r="43" spans="1:18" ht="12.75" customHeight="1">
      <c r="A43" s="12" t="s">
        <v>47</v>
      </c>
      <c r="B43" s="12"/>
      <c r="C43" s="41" t="s">
        <v>37</v>
      </c>
      <c r="D43" s="12"/>
      <c r="E43" s="27" t="s">
        <v>130</v>
      </c>
      <c r="F43" s="12"/>
      <c r="G43" s="12"/>
      <c r="H43" s="12"/>
      <c r="I43" s="42">
        <f>0+Q43</f>
        <v>0</v>
      </c>
      <c r="O43">
        <f>0+R43</f>
        <v>0</v>
      </c>
      <c r="Q43">
        <f>0+I44+I48+I52</f>
        <v>0</v>
      </c>
      <c r="R43">
        <f>0+O44+O48+O52</f>
        <v>0</v>
      </c>
    </row>
    <row r="44" spans="1:16" ht="12.75">
      <c r="A44" s="24" t="s">
        <v>49</v>
      </c>
      <c r="B44" s="29">
        <v>9</v>
      </c>
      <c r="C44" s="29" t="s">
        <v>131</v>
      </c>
      <c r="D44" s="24" t="s">
        <v>51</v>
      </c>
      <c r="E44" s="30" t="s">
        <v>132</v>
      </c>
      <c r="F44" s="31" t="s">
        <v>108</v>
      </c>
      <c r="G44" s="32">
        <v>0.4</v>
      </c>
      <c r="H44" s="33">
        <v>0</v>
      </c>
      <c r="I44" s="33">
        <f>ROUND(ROUND(H44,2)*ROUND(G44,3),2)</f>
        <v>0</v>
      </c>
      <c r="O44">
        <f>(I44*21)/100</f>
        <v>0</v>
      </c>
      <c r="P44" t="s">
        <v>27</v>
      </c>
    </row>
    <row r="45" spans="1:5" ht="12.75">
      <c r="A45" s="34" t="s">
        <v>54</v>
      </c>
      <c r="E45" s="35" t="s">
        <v>133</v>
      </c>
    </row>
    <row r="46" spans="1:5" ht="38.25">
      <c r="A46" s="36" t="s">
        <v>56</v>
      </c>
      <c r="E46" s="37" t="s">
        <v>134</v>
      </c>
    </row>
    <row r="47" spans="1:5" ht="369.75">
      <c r="A47" t="s">
        <v>57</v>
      </c>
      <c r="E47" s="35" t="s">
        <v>135</v>
      </c>
    </row>
    <row r="48" spans="1:16" ht="12.75">
      <c r="A48" s="24" t="s">
        <v>49</v>
      </c>
      <c r="B48" s="29">
        <v>10</v>
      </c>
      <c r="C48" s="29" t="s">
        <v>136</v>
      </c>
      <c r="D48" s="24" t="s">
        <v>51</v>
      </c>
      <c r="E48" s="30" t="s">
        <v>137</v>
      </c>
      <c r="F48" s="31" t="s">
        <v>108</v>
      </c>
      <c r="G48" s="32">
        <v>4</v>
      </c>
      <c r="H48" s="33">
        <v>0</v>
      </c>
      <c r="I48" s="33">
        <f>ROUND(ROUND(H48,2)*ROUND(G48,3),2)</f>
        <v>0</v>
      </c>
      <c r="O48">
        <f>(I48*21)/100</f>
        <v>0</v>
      </c>
      <c r="P48" t="s">
        <v>27</v>
      </c>
    </row>
    <row r="49" spans="1:5" ht="12.75">
      <c r="A49" s="34" t="s">
        <v>54</v>
      </c>
      <c r="E49" s="35" t="s">
        <v>138</v>
      </c>
    </row>
    <row r="50" spans="1:5" ht="38.25">
      <c r="A50" s="36" t="s">
        <v>56</v>
      </c>
      <c r="E50" s="37" t="s">
        <v>139</v>
      </c>
    </row>
    <row r="51" spans="1:5" ht="38.25">
      <c r="A51" t="s">
        <v>57</v>
      </c>
      <c r="E51" s="35" t="s">
        <v>140</v>
      </c>
    </row>
    <row r="52" spans="1:16" ht="12.75">
      <c r="A52" s="24" t="s">
        <v>49</v>
      </c>
      <c r="B52" s="29">
        <v>11</v>
      </c>
      <c r="C52" s="29" t="s">
        <v>141</v>
      </c>
      <c r="D52" s="24" t="s">
        <v>51</v>
      </c>
      <c r="E52" s="30" t="s">
        <v>142</v>
      </c>
      <c r="F52" s="31" t="s">
        <v>143</v>
      </c>
      <c r="G52" s="32">
        <v>7.04</v>
      </c>
      <c r="H52" s="33">
        <v>0</v>
      </c>
      <c r="I52" s="33">
        <f>ROUND(ROUND(H52,2)*ROUND(G52,3),2)</f>
        <v>0</v>
      </c>
      <c r="O52">
        <f>(I52*21)/100</f>
        <v>0</v>
      </c>
      <c r="P52" t="s">
        <v>27</v>
      </c>
    </row>
    <row r="53" spans="1:5" ht="12.75">
      <c r="A53" s="34" t="s">
        <v>54</v>
      </c>
      <c r="E53" s="35" t="s">
        <v>51</v>
      </c>
    </row>
    <row r="54" spans="1:5" ht="12.75">
      <c r="A54" s="36" t="s">
        <v>56</v>
      </c>
      <c r="E54" s="37" t="s">
        <v>144</v>
      </c>
    </row>
    <row r="55" spans="1:5" ht="102">
      <c r="A55" t="s">
        <v>57</v>
      </c>
      <c r="E55" s="35" t="s">
        <v>145</v>
      </c>
    </row>
    <row r="56" spans="1:18" ht="12.75" customHeight="1">
      <c r="A56" s="12" t="s">
        <v>47</v>
      </c>
      <c r="B56" s="12"/>
      <c r="C56" s="41" t="s">
        <v>39</v>
      </c>
      <c r="D56" s="12"/>
      <c r="E56" s="27" t="s">
        <v>146</v>
      </c>
      <c r="F56" s="12"/>
      <c r="G56" s="12"/>
      <c r="H56" s="12"/>
      <c r="I56" s="42">
        <f>0+Q56</f>
        <v>0</v>
      </c>
      <c r="O56">
        <f>0+R56</f>
        <v>0</v>
      </c>
      <c r="Q56">
        <f>0+I57+I61+I65+I69+I73</f>
        <v>0</v>
      </c>
      <c r="R56">
        <f>0+O57+O61+O65+O69+O73</f>
        <v>0</v>
      </c>
    </row>
    <row r="57" spans="1:16" ht="12.75">
      <c r="A57" s="24" t="s">
        <v>49</v>
      </c>
      <c r="B57" s="29">
        <v>12</v>
      </c>
      <c r="C57" s="29" t="s">
        <v>147</v>
      </c>
      <c r="D57" s="24" t="s">
        <v>51</v>
      </c>
      <c r="E57" s="30" t="s">
        <v>148</v>
      </c>
      <c r="F57" s="31" t="s">
        <v>143</v>
      </c>
      <c r="G57" s="32">
        <v>5.6</v>
      </c>
      <c r="H57" s="33">
        <v>0</v>
      </c>
      <c r="I57" s="33">
        <f>ROUND(ROUND(H57,2)*ROUND(G57,3),2)</f>
        <v>0</v>
      </c>
      <c r="O57">
        <f>(I57*21)/100</f>
        <v>0</v>
      </c>
      <c r="P57" t="s">
        <v>27</v>
      </c>
    </row>
    <row r="58" spans="1:5" ht="12.75">
      <c r="A58" s="34" t="s">
        <v>54</v>
      </c>
      <c r="E58" s="35" t="s">
        <v>149</v>
      </c>
    </row>
    <row r="59" spans="1:5" ht="12.75">
      <c r="A59" s="36" t="s">
        <v>56</v>
      </c>
      <c r="E59" s="37" t="s">
        <v>150</v>
      </c>
    </row>
    <row r="60" spans="1:5" ht="51">
      <c r="A60" t="s">
        <v>57</v>
      </c>
      <c r="E60" s="35" t="s">
        <v>151</v>
      </c>
    </row>
    <row r="61" spans="1:16" ht="12.75">
      <c r="A61" s="24" t="s">
        <v>49</v>
      </c>
      <c r="B61" s="29">
        <v>13</v>
      </c>
      <c r="C61" s="29" t="s">
        <v>152</v>
      </c>
      <c r="D61" s="24" t="s">
        <v>51</v>
      </c>
      <c r="E61" s="30" t="s">
        <v>153</v>
      </c>
      <c r="F61" s="31" t="s">
        <v>143</v>
      </c>
      <c r="G61" s="32">
        <v>89.9</v>
      </c>
      <c r="H61" s="33">
        <v>0</v>
      </c>
      <c r="I61" s="33">
        <f>ROUND(ROUND(H61,2)*ROUND(G61,3),2)</f>
        <v>0</v>
      </c>
      <c r="O61">
        <f>(I61*21)/100</f>
        <v>0</v>
      </c>
      <c r="P61" t="s">
        <v>27</v>
      </c>
    </row>
    <row r="62" spans="1:5" ht="12.75">
      <c r="A62" s="34" t="s">
        <v>54</v>
      </c>
      <c r="E62" s="35" t="s">
        <v>154</v>
      </c>
    </row>
    <row r="63" spans="1:5" ht="38.25">
      <c r="A63" s="36" t="s">
        <v>56</v>
      </c>
      <c r="E63" s="37" t="s">
        <v>155</v>
      </c>
    </row>
    <row r="64" spans="1:5" ht="140.25">
      <c r="A64" t="s">
        <v>57</v>
      </c>
      <c r="E64" s="35" t="s">
        <v>156</v>
      </c>
    </row>
    <row r="65" spans="1:16" ht="12.75">
      <c r="A65" s="24" t="s">
        <v>49</v>
      </c>
      <c r="B65" s="29">
        <v>14</v>
      </c>
      <c r="C65" s="29" t="s">
        <v>157</v>
      </c>
      <c r="D65" s="24" t="s">
        <v>51</v>
      </c>
      <c r="E65" s="30" t="s">
        <v>158</v>
      </c>
      <c r="F65" s="31" t="s">
        <v>143</v>
      </c>
      <c r="G65" s="32">
        <v>5.6</v>
      </c>
      <c r="H65" s="33">
        <v>0</v>
      </c>
      <c r="I65" s="33">
        <f>ROUND(ROUND(H65,2)*ROUND(G65,3),2)</f>
        <v>0</v>
      </c>
      <c r="O65">
        <f>(I65*21)/100</f>
        <v>0</v>
      </c>
      <c r="P65" t="s">
        <v>27</v>
      </c>
    </row>
    <row r="66" spans="1:5" ht="12.75">
      <c r="A66" s="34" t="s">
        <v>54</v>
      </c>
      <c r="E66" s="35" t="s">
        <v>159</v>
      </c>
    </row>
    <row r="67" spans="1:5" ht="12.75">
      <c r="A67" s="36" t="s">
        <v>56</v>
      </c>
      <c r="E67" s="37" t="s">
        <v>150</v>
      </c>
    </row>
    <row r="68" spans="1:5" ht="140.25">
      <c r="A68" t="s">
        <v>57</v>
      </c>
      <c r="E68" s="35" t="s">
        <v>156</v>
      </c>
    </row>
    <row r="69" spans="1:16" ht="12.75">
      <c r="A69" s="24" t="s">
        <v>49</v>
      </c>
      <c r="B69" s="29">
        <v>15</v>
      </c>
      <c r="C69" s="29" t="s">
        <v>160</v>
      </c>
      <c r="D69" s="24" t="s">
        <v>51</v>
      </c>
      <c r="E69" s="30" t="s">
        <v>161</v>
      </c>
      <c r="F69" s="31" t="s">
        <v>143</v>
      </c>
      <c r="G69" s="32">
        <v>2.5</v>
      </c>
      <c r="H69" s="33">
        <v>0</v>
      </c>
      <c r="I69" s="33">
        <f>ROUND(ROUND(H69,2)*ROUND(G69,3),2)</f>
        <v>0</v>
      </c>
      <c r="O69">
        <f>(I69*21)/100</f>
        <v>0</v>
      </c>
      <c r="P69" t="s">
        <v>27</v>
      </c>
    </row>
    <row r="70" spans="1:5" ht="12.75">
      <c r="A70" s="34" t="s">
        <v>54</v>
      </c>
      <c r="E70" s="35" t="s">
        <v>51</v>
      </c>
    </row>
    <row r="71" spans="1:5" ht="12.75">
      <c r="A71" s="36" t="s">
        <v>56</v>
      </c>
      <c r="E71" s="37" t="s">
        <v>162</v>
      </c>
    </row>
    <row r="72" spans="1:5" ht="102">
      <c r="A72" t="s">
        <v>57</v>
      </c>
      <c r="E72" s="35" t="s">
        <v>163</v>
      </c>
    </row>
    <row r="73" spans="1:16" ht="12.75">
      <c r="A73" s="24" t="s">
        <v>49</v>
      </c>
      <c r="B73" s="29">
        <v>16</v>
      </c>
      <c r="C73" s="29" t="s">
        <v>164</v>
      </c>
      <c r="D73" s="24" t="s">
        <v>51</v>
      </c>
      <c r="E73" s="30" t="s">
        <v>165</v>
      </c>
      <c r="F73" s="31" t="s">
        <v>96</v>
      </c>
      <c r="G73" s="32">
        <v>8</v>
      </c>
      <c r="H73" s="33">
        <v>0</v>
      </c>
      <c r="I73" s="33">
        <f>ROUND(ROUND(H73,2)*ROUND(G73,3),2)</f>
        <v>0</v>
      </c>
      <c r="O73">
        <f>(I73*21)/100</f>
        <v>0</v>
      </c>
      <c r="P73" t="s">
        <v>27</v>
      </c>
    </row>
    <row r="74" spans="1:5" ht="12.75">
      <c r="A74" s="34" t="s">
        <v>54</v>
      </c>
      <c r="E74" s="35" t="s">
        <v>166</v>
      </c>
    </row>
    <row r="75" spans="1:5" ht="12.75">
      <c r="A75" s="36" t="s">
        <v>56</v>
      </c>
      <c r="E75" s="37" t="s">
        <v>167</v>
      </c>
    </row>
    <row r="76" spans="1:5" ht="38.25">
      <c r="A76" t="s">
        <v>57</v>
      </c>
      <c r="E76" s="35" t="s">
        <v>168</v>
      </c>
    </row>
    <row r="77" spans="1:18" ht="12.75" customHeight="1">
      <c r="A77" s="12" t="s">
        <v>47</v>
      </c>
      <c r="B77" s="12"/>
      <c r="C77" s="41" t="s">
        <v>41</v>
      </c>
      <c r="D77" s="12"/>
      <c r="E77" s="27" t="s">
        <v>169</v>
      </c>
      <c r="F77" s="12"/>
      <c r="G77" s="12"/>
      <c r="H77" s="12"/>
      <c r="I77" s="42">
        <f>0+Q77</f>
        <v>0</v>
      </c>
      <c r="O77">
        <f>0+R77</f>
        <v>0</v>
      </c>
      <c r="Q77">
        <f>0+I78+I82+I86+I90</f>
        <v>0</v>
      </c>
      <c r="R77">
        <f>0+O78+O82+O86+O90</f>
        <v>0</v>
      </c>
    </row>
    <row r="78" spans="1:16" ht="25.5">
      <c r="A78" s="24" t="s">
        <v>49</v>
      </c>
      <c r="B78" s="29">
        <v>17</v>
      </c>
      <c r="C78" s="29" t="s">
        <v>170</v>
      </c>
      <c r="D78" s="24" t="s">
        <v>51</v>
      </c>
      <c r="E78" s="30" t="s">
        <v>171</v>
      </c>
      <c r="F78" s="31" t="s">
        <v>143</v>
      </c>
      <c r="G78" s="32">
        <v>8</v>
      </c>
      <c r="H78" s="33">
        <v>0</v>
      </c>
      <c r="I78" s="33">
        <f>ROUND(ROUND(H78,2)*ROUND(G78,3),2)</f>
        <v>0</v>
      </c>
      <c r="O78">
        <f>(I78*21)/100</f>
        <v>0</v>
      </c>
      <c r="P78" t="s">
        <v>27</v>
      </c>
    </row>
    <row r="79" spans="1:5" ht="12.75">
      <c r="A79" s="34" t="s">
        <v>54</v>
      </c>
      <c r="E79" s="35" t="s">
        <v>172</v>
      </c>
    </row>
    <row r="80" spans="1:5" ht="12.75">
      <c r="A80" s="36" t="s">
        <v>56</v>
      </c>
      <c r="E80" s="37" t="s">
        <v>173</v>
      </c>
    </row>
    <row r="81" spans="1:5" ht="76.5">
      <c r="A81" t="s">
        <v>57</v>
      </c>
      <c r="E81" s="35" t="s">
        <v>174</v>
      </c>
    </row>
    <row r="82" spans="1:16" ht="12.75">
      <c r="A82" s="24" t="s">
        <v>49</v>
      </c>
      <c r="B82" s="29">
        <v>18</v>
      </c>
      <c r="C82" s="29" t="s">
        <v>175</v>
      </c>
      <c r="D82" s="24" t="s">
        <v>51</v>
      </c>
      <c r="E82" s="30" t="s">
        <v>176</v>
      </c>
      <c r="F82" s="31" t="s">
        <v>143</v>
      </c>
      <c r="G82" s="32">
        <v>12</v>
      </c>
      <c r="H82" s="33">
        <v>0</v>
      </c>
      <c r="I82" s="33">
        <f>ROUND(ROUND(H82,2)*ROUND(G82,3),2)</f>
        <v>0</v>
      </c>
      <c r="O82">
        <f>(I82*21)/100</f>
        <v>0</v>
      </c>
      <c r="P82" t="s">
        <v>27</v>
      </c>
    </row>
    <row r="83" spans="1:5" ht="12.75">
      <c r="A83" s="34" t="s">
        <v>54</v>
      </c>
      <c r="E83" s="35" t="s">
        <v>172</v>
      </c>
    </row>
    <row r="84" spans="1:5" ht="38.25">
      <c r="A84" s="36" t="s">
        <v>56</v>
      </c>
      <c r="E84" s="37" t="s">
        <v>177</v>
      </c>
    </row>
    <row r="85" spans="1:5" ht="76.5">
      <c r="A85" t="s">
        <v>57</v>
      </c>
      <c r="E85" s="35" t="s">
        <v>174</v>
      </c>
    </row>
    <row r="86" spans="1:16" ht="12.75">
      <c r="A86" s="24" t="s">
        <v>49</v>
      </c>
      <c r="B86" s="29">
        <v>19</v>
      </c>
      <c r="C86" s="29" t="s">
        <v>178</v>
      </c>
      <c r="D86" s="24" t="s">
        <v>51</v>
      </c>
      <c r="E86" s="30" t="s">
        <v>179</v>
      </c>
      <c r="F86" s="31" t="s">
        <v>143</v>
      </c>
      <c r="G86" s="32">
        <v>8</v>
      </c>
      <c r="H86" s="33">
        <v>0</v>
      </c>
      <c r="I86" s="33">
        <f>ROUND(ROUND(H86,2)*ROUND(G86,3),2)</f>
        <v>0</v>
      </c>
      <c r="O86">
        <f>(I86*21)/100</f>
        <v>0</v>
      </c>
      <c r="P86" t="s">
        <v>27</v>
      </c>
    </row>
    <row r="87" spans="1:5" ht="12.75">
      <c r="A87" s="34" t="s">
        <v>54</v>
      </c>
      <c r="E87" s="35" t="s">
        <v>180</v>
      </c>
    </row>
    <row r="88" spans="1:5" ht="12.75">
      <c r="A88" s="36" t="s">
        <v>56</v>
      </c>
      <c r="E88" s="37" t="s">
        <v>173</v>
      </c>
    </row>
    <row r="89" spans="1:5" ht="76.5">
      <c r="A89" t="s">
        <v>57</v>
      </c>
      <c r="E89" s="35" t="s">
        <v>174</v>
      </c>
    </row>
    <row r="90" spans="1:16" ht="12.75">
      <c r="A90" s="24" t="s">
        <v>49</v>
      </c>
      <c r="B90" s="29">
        <v>20</v>
      </c>
      <c r="C90" s="29" t="s">
        <v>181</v>
      </c>
      <c r="D90" s="24" t="s">
        <v>51</v>
      </c>
      <c r="E90" s="30" t="s">
        <v>182</v>
      </c>
      <c r="F90" s="31" t="s">
        <v>143</v>
      </c>
      <c r="G90" s="32">
        <v>8</v>
      </c>
      <c r="H90" s="33">
        <v>0</v>
      </c>
      <c r="I90" s="33">
        <f>ROUND(ROUND(H90,2)*ROUND(G90,3),2)</f>
        <v>0</v>
      </c>
      <c r="O90">
        <f>(I90*21)/100</f>
        <v>0</v>
      </c>
      <c r="P90" t="s">
        <v>27</v>
      </c>
    </row>
    <row r="91" spans="1:5" ht="12.75">
      <c r="A91" s="34" t="s">
        <v>54</v>
      </c>
      <c r="E91" s="35" t="s">
        <v>183</v>
      </c>
    </row>
    <row r="92" spans="1:5" ht="12.75">
      <c r="A92" s="36" t="s">
        <v>56</v>
      </c>
      <c r="E92" s="37" t="s">
        <v>173</v>
      </c>
    </row>
    <row r="93" spans="1:5" ht="63.75">
      <c r="A93" t="s">
        <v>57</v>
      </c>
      <c r="E93" s="35" t="s">
        <v>184</v>
      </c>
    </row>
    <row r="94" spans="1:18" ht="12.75" customHeight="1">
      <c r="A94" s="12" t="s">
        <v>47</v>
      </c>
      <c r="B94" s="12"/>
      <c r="C94" s="41" t="s">
        <v>73</v>
      </c>
      <c r="D94" s="12"/>
      <c r="E94" s="27" t="s">
        <v>185</v>
      </c>
      <c r="F94" s="12"/>
      <c r="G94" s="12"/>
      <c r="H94" s="12"/>
      <c r="I94" s="42">
        <f>0+Q94</f>
        <v>0</v>
      </c>
      <c r="O94">
        <f>0+R94</f>
        <v>0</v>
      </c>
      <c r="Q94">
        <f>0+I95+I99+I103+I107+I111</f>
        <v>0</v>
      </c>
      <c r="R94">
        <f>0+O95+O99+O103+O107+O111</f>
        <v>0</v>
      </c>
    </row>
    <row r="95" spans="1:16" ht="25.5">
      <c r="A95" s="24" t="s">
        <v>49</v>
      </c>
      <c r="B95" s="29">
        <v>21</v>
      </c>
      <c r="C95" s="29" t="s">
        <v>186</v>
      </c>
      <c r="D95" s="24" t="s">
        <v>51</v>
      </c>
      <c r="E95" s="30" t="s">
        <v>187</v>
      </c>
      <c r="F95" s="31" t="s">
        <v>143</v>
      </c>
      <c r="G95" s="32">
        <v>3.2</v>
      </c>
      <c r="H95" s="33">
        <v>0</v>
      </c>
      <c r="I95" s="33">
        <f>ROUND(ROUND(H95,2)*ROUND(G95,3),2)</f>
        <v>0</v>
      </c>
      <c r="O95">
        <f>(I95*21)/100</f>
        <v>0</v>
      </c>
      <c r="P95" t="s">
        <v>27</v>
      </c>
    </row>
    <row r="96" spans="1:5" ht="12.75">
      <c r="A96" s="34" t="s">
        <v>54</v>
      </c>
      <c r="E96" s="35" t="s">
        <v>188</v>
      </c>
    </row>
    <row r="97" spans="1:5" ht="38.25">
      <c r="A97" s="36" t="s">
        <v>56</v>
      </c>
      <c r="E97" s="37" t="s">
        <v>189</v>
      </c>
    </row>
    <row r="98" spans="1:5" ht="191.25">
      <c r="A98" t="s">
        <v>57</v>
      </c>
      <c r="E98" s="35" t="s">
        <v>190</v>
      </c>
    </row>
    <row r="99" spans="1:16" ht="25.5">
      <c r="A99" s="24" t="s">
        <v>49</v>
      </c>
      <c r="B99" s="29">
        <v>22</v>
      </c>
      <c r="C99" s="29" t="s">
        <v>191</v>
      </c>
      <c r="D99" s="24" t="s">
        <v>51</v>
      </c>
      <c r="E99" s="30" t="s">
        <v>192</v>
      </c>
      <c r="F99" s="31" t="s">
        <v>143</v>
      </c>
      <c r="G99" s="32">
        <v>12</v>
      </c>
      <c r="H99" s="33">
        <v>0</v>
      </c>
      <c r="I99" s="33">
        <f>ROUND(ROUND(H99,2)*ROUND(G99,3),2)</f>
        <v>0</v>
      </c>
      <c r="O99">
        <f>(I99*21)/100</f>
        <v>0</v>
      </c>
      <c r="P99" t="s">
        <v>27</v>
      </c>
    </row>
    <row r="100" spans="1:5" ht="12.75">
      <c r="A100" s="34" t="s">
        <v>54</v>
      </c>
      <c r="E100" s="35" t="s">
        <v>193</v>
      </c>
    </row>
    <row r="101" spans="1:5" ht="12.75">
      <c r="A101" s="36" t="s">
        <v>56</v>
      </c>
      <c r="E101" s="37" t="s">
        <v>194</v>
      </c>
    </row>
    <row r="102" spans="1:5" ht="216.75">
      <c r="A102" t="s">
        <v>57</v>
      </c>
      <c r="E102" s="35" t="s">
        <v>195</v>
      </c>
    </row>
    <row r="103" spans="1:16" ht="12.75">
      <c r="A103" s="24" t="s">
        <v>49</v>
      </c>
      <c r="B103" s="29">
        <v>23</v>
      </c>
      <c r="C103" s="29" t="s">
        <v>196</v>
      </c>
      <c r="D103" s="24" t="s">
        <v>51</v>
      </c>
      <c r="E103" s="30" t="s">
        <v>197</v>
      </c>
      <c r="F103" s="31" t="s">
        <v>143</v>
      </c>
      <c r="G103" s="32">
        <v>12</v>
      </c>
      <c r="H103" s="33">
        <v>0</v>
      </c>
      <c r="I103" s="33">
        <f>ROUND(ROUND(H103,2)*ROUND(G103,3),2)</f>
        <v>0</v>
      </c>
      <c r="O103">
        <f>(I103*21)/100</f>
        <v>0</v>
      </c>
      <c r="P103" t="s">
        <v>27</v>
      </c>
    </row>
    <row r="104" spans="1:5" ht="12.75">
      <c r="A104" s="34" t="s">
        <v>54</v>
      </c>
      <c r="E104" s="35" t="s">
        <v>51</v>
      </c>
    </row>
    <row r="105" spans="1:5" ht="12.75">
      <c r="A105" s="36" t="s">
        <v>56</v>
      </c>
      <c r="E105" s="37" t="s">
        <v>194</v>
      </c>
    </row>
    <row r="106" spans="1:5" ht="38.25">
      <c r="A106" t="s">
        <v>57</v>
      </c>
      <c r="E106" s="35" t="s">
        <v>198</v>
      </c>
    </row>
    <row r="107" spans="1:16" ht="12.75">
      <c r="A107" s="24" t="s">
        <v>49</v>
      </c>
      <c r="B107" s="29">
        <v>24</v>
      </c>
      <c r="C107" s="29" t="s">
        <v>199</v>
      </c>
      <c r="D107" s="24" t="s">
        <v>51</v>
      </c>
      <c r="E107" s="30" t="s">
        <v>200</v>
      </c>
      <c r="F107" s="31" t="s">
        <v>143</v>
      </c>
      <c r="G107" s="32">
        <v>3.2</v>
      </c>
      <c r="H107" s="33">
        <v>0</v>
      </c>
      <c r="I107" s="33">
        <f>ROUND(ROUND(H107,2)*ROUND(G107,3),2)</f>
        <v>0</v>
      </c>
      <c r="O107">
        <f>(I107*21)/100</f>
        <v>0</v>
      </c>
      <c r="P107" t="s">
        <v>27</v>
      </c>
    </row>
    <row r="108" spans="1:5" ht="12.75">
      <c r="A108" s="34" t="s">
        <v>54</v>
      </c>
      <c r="E108" s="35" t="s">
        <v>201</v>
      </c>
    </row>
    <row r="109" spans="1:5" ht="38.25">
      <c r="A109" s="36" t="s">
        <v>56</v>
      </c>
      <c r="E109" s="37" t="s">
        <v>202</v>
      </c>
    </row>
    <row r="110" spans="1:5" ht="38.25">
      <c r="A110" t="s">
        <v>57</v>
      </c>
      <c r="E110" s="35" t="s">
        <v>198</v>
      </c>
    </row>
    <row r="111" spans="1:16" ht="12.75">
      <c r="A111" s="24" t="s">
        <v>49</v>
      </c>
      <c r="B111" s="29">
        <v>25</v>
      </c>
      <c r="C111" s="29" t="s">
        <v>203</v>
      </c>
      <c r="D111" s="24" t="s">
        <v>51</v>
      </c>
      <c r="E111" s="30" t="s">
        <v>204</v>
      </c>
      <c r="F111" s="31" t="s">
        <v>143</v>
      </c>
      <c r="G111" s="32">
        <v>6</v>
      </c>
      <c r="H111" s="33">
        <v>0</v>
      </c>
      <c r="I111" s="33">
        <f>ROUND(ROUND(H111,2)*ROUND(G111,3),2)</f>
        <v>0</v>
      </c>
      <c r="O111">
        <f>(I111*21)/100</f>
        <v>0</v>
      </c>
      <c r="P111" t="s">
        <v>27</v>
      </c>
    </row>
    <row r="112" spans="1:5" ht="12.75">
      <c r="A112" s="34" t="s">
        <v>54</v>
      </c>
      <c r="E112" s="35" t="s">
        <v>236</v>
      </c>
    </row>
    <row r="113" spans="1:5" ht="12.75">
      <c r="A113" s="36" t="s">
        <v>56</v>
      </c>
      <c r="E113" s="37" t="s">
        <v>205</v>
      </c>
    </row>
    <row r="114" spans="1:5" ht="191.25">
      <c r="A114" t="s">
        <v>57</v>
      </c>
      <c r="E114" s="35" t="s">
        <v>206</v>
      </c>
    </row>
    <row r="115" spans="1:18" ht="12.75" customHeight="1">
      <c r="A115" s="12" t="s">
        <v>47</v>
      </c>
      <c r="B115" s="12"/>
      <c r="C115" s="44" t="s">
        <v>76</v>
      </c>
      <c r="D115" s="45"/>
      <c r="E115" s="46" t="s">
        <v>238</v>
      </c>
      <c r="F115" s="12"/>
      <c r="G115" s="12"/>
      <c r="H115" s="12"/>
      <c r="I115" s="42">
        <f>0+Q115</f>
        <v>0</v>
      </c>
      <c r="O115">
        <f>0+R115</f>
        <v>0</v>
      </c>
      <c r="Q115" s="49">
        <f>0+I116</f>
        <v>0</v>
      </c>
      <c r="R115">
        <f>0+O116</f>
        <v>0</v>
      </c>
    </row>
    <row r="116" spans="2:16" ht="12.75">
      <c r="B116" s="29">
        <v>26</v>
      </c>
      <c r="C116" s="29">
        <v>87314</v>
      </c>
      <c r="D116" s="24" t="s">
        <v>51</v>
      </c>
      <c r="E116" s="43" t="s">
        <v>239</v>
      </c>
      <c r="F116" s="31" t="s">
        <v>96</v>
      </c>
      <c r="G116" s="32">
        <v>2.1</v>
      </c>
      <c r="H116" s="33">
        <v>0</v>
      </c>
      <c r="I116" s="33">
        <f>ROUND(ROUND(H116,2)*ROUND(G116,3),2)</f>
        <v>0</v>
      </c>
      <c r="O116">
        <f>(I116*21)/100</f>
        <v>0</v>
      </c>
      <c r="P116" t="s">
        <v>27</v>
      </c>
    </row>
    <row r="117" spans="2:5" ht="12.75">
      <c r="B117" s="47"/>
      <c r="C117" s="47"/>
      <c r="D117" s="48"/>
      <c r="E117" s="35" t="s">
        <v>240</v>
      </c>
    </row>
    <row r="118" ht="12.75">
      <c r="E118" s="37" t="s">
        <v>124</v>
      </c>
    </row>
    <row r="119" ht="255">
      <c r="E119" s="35" t="s">
        <v>241</v>
      </c>
    </row>
    <row r="120" spans="1:18" ht="12.75" customHeight="1">
      <c r="A120" s="12" t="s">
        <v>47</v>
      </c>
      <c r="B120" s="12"/>
      <c r="C120" s="41" t="s">
        <v>44</v>
      </c>
      <c r="D120" s="12"/>
      <c r="E120" s="27" t="s">
        <v>207</v>
      </c>
      <c r="F120" s="12"/>
      <c r="G120" s="12"/>
      <c r="H120" s="12"/>
      <c r="I120" s="42">
        <f>0+Q120</f>
        <v>0</v>
      </c>
      <c r="O120">
        <f>0+R120</f>
        <v>0</v>
      </c>
      <c r="Q120">
        <f>0+I121+I125+I129+I133+I137+I141+I145</f>
        <v>0</v>
      </c>
      <c r="R120">
        <f>0+O121+O125+O129+O133+O137+O141+O145</f>
        <v>0</v>
      </c>
    </row>
    <row r="121" spans="1:16" ht="12.75">
      <c r="A121" s="24" t="s">
        <v>49</v>
      </c>
      <c r="B121" s="29">
        <v>27</v>
      </c>
      <c r="C121" s="29" t="s">
        <v>208</v>
      </c>
      <c r="D121" s="24" t="s">
        <v>51</v>
      </c>
      <c r="E121" s="30" t="s">
        <v>209</v>
      </c>
      <c r="F121" s="31" t="s">
        <v>113</v>
      </c>
      <c r="G121" s="32">
        <v>4</v>
      </c>
      <c r="H121" s="33">
        <v>0</v>
      </c>
      <c r="I121" s="33">
        <f>ROUND(ROUND(H121,2)*ROUND(G121,3),2)</f>
        <v>0</v>
      </c>
      <c r="O121">
        <f>(I121*21)/100</f>
        <v>0</v>
      </c>
      <c r="P121" t="s">
        <v>27</v>
      </c>
    </row>
    <row r="122" spans="1:5" ht="12.75">
      <c r="A122" s="34" t="s">
        <v>54</v>
      </c>
      <c r="E122" s="35" t="s">
        <v>210</v>
      </c>
    </row>
    <row r="123" spans="1:5" ht="38.25">
      <c r="A123" s="36" t="s">
        <v>56</v>
      </c>
      <c r="E123" s="37" t="s">
        <v>211</v>
      </c>
    </row>
    <row r="124" spans="1:5" ht="25.5">
      <c r="A124" t="s">
        <v>57</v>
      </c>
      <c r="E124" s="35" t="s">
        <v>212</v>
      </c>
    </row>
    <row r="125" spans="1:16" ht="12.75">
      <c r="A125" s="24" t="s">
        <v>49</v>
      </c>
      <c r="B125" s="29">
        <v>28</v>
      </c>
      <c r="C125" s="29" t="s">
        <v>213</v>
      </c>
      <c r="D125" s="24" t="s">
        <v>51</v>
      </c>
      <c r="E125" s="30" t="s">
        <v>214</v>
      </c>
      <c r="F125" s="31" t="s">
        <v>113</v>
      </c>
      <c r="G125" s="32">
        <v>3</v>
      </c>
      <c r="H125" s="33">
        <v>0</v>
      </c>
      <c r="I125" s="33">
        <f>ROUND(ROUND(H125,2)*ROUND(G125,3),2)</f>
        <v>0</v>
      </c>
      <c r="O125">
        <f>(I125*21)/100</f>
        <v>0</v>
      </c>
      <c r="P125" t="s">
        <v>27</v>
      </c>
    </row>
    <row r="126" spans="1:5" ht="12.75">
      <c r="A126" s="34" t="s">
        <v>54</v>
      </c>
      <c r="E126" s="35" t="s">
        <v>51</v>
      </c>
    </row>
    <row r="127" spans="1:5" ht="38.25">
      <c r="A127" s="36" t="s">
        <v>56</v>
      </c>
      <c r="E127" s="37" t="s">
        <v>215</v>
      </c>
    </row>
    <row r="128" spans="1:5" ht="25.5">
      <c r="A128" t="s">
        <v>57</v>
      </c>
      <c r="E128" s="35" t="s">
        <v>216</v>
      </c>
    </row>
    <row r="129" spans="1:16" ht="25.5">
      <c r="A129" s="24" t="s">
        <v>49</v>
      </c>
      <c r="B129" s="29">
        <v>29</v>
      </c>
      <c r="C129" s="29" t="s">
        <v>217</v>
      </c>
      <c r="D129" s="24" t="s">
        <v>51</v>
      </c>
      <c r="E129" s="30" t="s">
        <v>218</v>
      </c>
      <c r="F129" s="31" t="s">
        <v>143</v>
      </c>
      <c r="G129" s="32">
        <v>14</v>
      </c>
      <c r="H129" s="33">
        <v>0</v>
      </c>
      <c r="I129" s="33">
        <f>ROUND(ROUND(H129,2)*ROUND(G129,3),2)</f>
        <v>0</v>
      </c>
      <c r="O129">
        <f>(I129*21)/100</f>
        <v>0</v>
      </c>
      <c r="P129" t="s">
        <v>27</v>
      </c>
    </row>
    <row r="130" spans="1:5" ht="12.75">
      <c r="A130" s="34" t="s">
        <v>54</v>
      </c>
      <c r="E130" s="35" t="s">
        <v>237</v>
      </c>
    </row>
    <row r="131" spans="1:5" ht="12.75">
      <c r="A131" s="36" t="s">
        <v>56</v>
      </c>
      <c r="E131" s="37" t="s">
        <v>219</v>
      </c>
    </row>
    <row r="132" spans="1:5" ht="38.25">
      <c r="A132" t="s">
        <v>57</v>
      </c>
      <c r="E132" s="35" t="s">
        <v>220</v>
      </c>
    </row>
    <row r="133" spans="1:16" ht="12.75">
      <c r="A133" s="24" t="s">
        <v>49</v>
      </c>
      <c r="B133" s="29">
        <v>30</v>
      </c>
      <c r="C133" s="29" t="s">
        <v>221</v>
      </c>
      <c r="D133" s="24" t="s">
        <v>51</v>
      </c>
      <c r="E133" s="30" t="s">
        <v>222</v>
      </c>
      <c r="F133" s="31" t="s">
        <v>96</v>
      </c>
      <c r="G133" s="32">
        <v>8</v>
      </c>
      <c r="H133" s="33">
        <v>0</v>
      </c>
      <c r="I133" s="33">
        <f>ROUND(ROUND(H133,2)*ROUND(G133,3),2)</f>
        <v>0</v>
      </c>
      <c r="O133">
        <f>(I133*21)/100</f>
        <v>0</v>
      </c>
      <c r="P133" t="s">
        <v>27</v>
      </c>
    </row>
    <row r="134" spans="1:5" ht="12.75">
      <c r="A134" s="34" t="s">
        <v>54</v>
      </c>
      <c r="E134" s="35" t="s">
        <v>51</v>
      </c>
    </row>
    <row r="135" spans="1:5" ht="12.75">
      <c r="A135" s="36" t="s">
        <v>56</v>
      </c>
      <c r="E135" s="37" t="s">
        <v>51</v>
      </c>
    </row>
    <row r="136" spans="1:5" ht="51">
      <c r="A136" t="s">
        <v>57</v>
      </c>
      <c r="E136" s="35" t="s">
        <v>223</v>
      </c>
    </row>
    <row r="137" spans="1:16" ht="12.75">
      <c r="A137" s="24" t="s">
        <v>49</v>
      </c>
      <c r="B137" s="29">
        <v>31</v>
      </c>
      <c r="C137" s="29" t="s">
        <v>224</v>
      </c>
      <c r="D137" s="24" t="s">
        <v>51</v>
      </c>
      <c r="E137" s="30" t="s">
        <v>225</v>
      </c>
      <c r="F137" s="31" t="s">
        <v>96</v>
      </c>
      <c r="G137" s="32">
        <v>14</v>
      </c>
      <c r="H137" s="33">
        <v>0</v>
      </c>
      <c r="I137" s="33">
        <f>ROUND(ROUND(H137,2)*ROUND(G137,3),2)</f>
        <v>0</v>
      </c>
      <c r="O137">
        <f>(I137*21)/100</f>
        <v>0</v>
      </c>
      <c r="P137" t="s">
        <v>27</v>
      </c>
    </row>
    <row r="138" spans="1:5" ht="12.75">
      <c r="A138" s="34" t="s">
        <v>54</v>
      </c>
      <c r="E138" s="35" t="s">
        <v>51</v>
      </c>
    </row>
    <row r="139" spans="1:5" ht="38.25">
      <c r="A139" s="36" t="s">
        <v>56</v>
      </c>
      <c r="E139" s="37" t="s">
        <v>226</v>
      </c>
    </row>
    <row r="140" spans="1:5" ht="25.5">
      <c r="A140" t="s">
        <v>57</v>
      </c>
      <c r="E140" s="35" t="s">
        <v>227</v>
      </c>
    </row>
    <row r="141" spans="1:16" ht="12.75">
      <c r="A141" s="24" t="s">
        <v>49</v>
      </c>
      <c r="B141" s="29">
        <v>32</v>
      </c>
      <c r="C141" s="29" t="s">
        <v>228</v>
      </c>
      <c r="D141" s="24" t="s">
        <v>51</v>
      </c>
      <c r="E141" s="30" t="s">
        <v>229</v>
      </c>
      <c r="F141" s="31" t="s">
        <v>96</v>
      </c>
      <c r="G141" s="32">
        <v>14</v>
      </c>
      <c r="H141" s="33">
        <v>0</v>
      </c>
      <c r="I141" s="33">
        <f>ROUND(ROUND(H141,2)*ROUND(G141,3),2)</f>
        <v>0</v>
      </c>
      <c r="O141">
        <f>(I141*21)/100</f>
        <v>0</v>
      </c>
      <c r="P141" t="s">
        <v>27</v>
      </c>
    </row>
    <row r="142" spans="1:5" ht="12.75">
      <c r="A142" s="34" t="s">
        <v>54</v>
      </c>
      <c r="E142" s="35" t="s">
        <v>51</v>
      </c>
    </row>
    <row r="143" spans="1:5" ht="38.25">
      <c r="A143" s="36" t="s">
        <v>56</v>
      </c>
      <c r="E143" s="37" t="s">
        <v>226</v>
      </c>
    </row>
    <row r="144" spans="1:5" ht="38.25">
      <c r="A144" t="s">
        <v>57</v>
      </c>
      <c r="E144" s="35" t="s">
        <v>230</v>
      </c>
    </row>
    <row r="145" spans="1:16" ht="12.75">
      <c r="A145" s="24" t="s">
        <v>49</v>
      </c>
      <c r="B145" s="29">
        <v>33</v>
      </c>
      <c r="C145" s="29" t="s">
        <v>231</v>
      </c>
      <c r="D145" s="24" t="s">
        <v>51</v>
      </c>
      <c r="E145" s="30" t="s">
        <v>232</v>
      </c>
      <c r="F145" s="31" t="s">
        <v>143</v>
      </c>
      <c r="G145" s="32">
        <v>18.4</v>
      </c>
      <c r="H145" s="33">
        <v>0</v>
      </c>
      <c r="I145" s="33">
        <f>ROUND(ROUND(H145,2)*ROUND(G145,3),2)</f>
        <v>0</v>
      </c>
      <c r="O145">
        <f>(I145*21)/100</f>
        <v>0</v>
      </c>
      <c r="P145" t="s">
        <v>27</v>
      </c>
    </row>
    <row r="146" spans="1:5" ht="12.75">
      <c r="A146" s="34" t="s">
        <v>54</v>
      </c>
      <c r="E146" s="35" t="s">
        <v>233</v>
      </c>
    </row>
    <row r="147" spans="1:5" ht="38.25">
      <c r="A147" s="36" t="s">
        <v>56</v>
      </c>
      <c r="E147" s="37" t="s">
        <v>234</v>
      </c>
    </row>
    <row r="148" spans="1:5" ht="25.5">
      <c r="A148" t="s">
        <v>57</v>
      </c>
      <c r="E148" s="35" t="s">
        <v>235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Zuzana</dc:creator>
  <cp:keywords/>
  <dc:description/>
  <cp:lastModifiedBy>Your User Name</cp:lastModifiedBy>
  <cp:lastPrinted>2021-08-17T07:58:30Z</cp:lastPrinted>
  <dcterms:created xsi:type="dcterms:W3CDTF">2021-08-17T08:17:49Z</dcterms:created>
  <dcterms:modified xsi:type="dcterms:W3CDTF">2021-08-17T08:21:15Z</dcterms:modified>
  <cp:category/>
  <cp:version/>
  <cp:contentType/>
  <cp:contentStatus/>
</cp:coreProperties>
</file>