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artosova_sylvie_kr-jihomoravsky_cz/Documents/Documents/projekt kanalizace Hustopeče/VZ STAVBA/VZ všechny části/ke zveřejnění/"/>
    </mc:Choice>
  </mc:AlternateContent>
  <xr:revisionPtr revIDLastSave="0" documentId="8_{564F13E5-0E98-40AB-B091-65FD60D01B1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091 0911 Pol" sheetId="13" r:id="rId5"/>
    <sheet name="092 0921 Pol" sheetId="14" r:id="rId6"/>
    <sheet name="DSO 01.1 01.3 Pol" sheetId="15" r:id="rId7"/>
    <sheet name="DSO 01.1 VON Pol" sheetId="16" r:id="rId8"/>
    <sheet name="DSO 01.2 01.4 Pol" sheetId="17" r:id="rId9"/>
    <sheet name="DSO 01.2 VON Pol" sheetId="18" r:id="rId10"/>
    <sheet name="DSO 02.1 02.1.1 Pol" sheetId="19" r:id="rId11"/>
    <sheet name="DSO 02.1 02.1.2 Pol" sheetId="20" r:id="rId12"/>
    <sheet name="DSO 02.4 02.4 Pol" sheetId="21" r:id="rId13"/>
    <sheet name="SO 01 01.1 Pol" sheetId="22" r:id="rId14"/>
    <sheet name="SO 01 01.2 Pol" sheetId="23" r:id="rId15"/>
  </sheets>
  <externalReferences>
    <externalReference r:id="rId16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'091 0911 Pol'!$1:$7</definedName>
    <definedName name="_xlnm.Print_Titles" localSheetId="5">'092 0921 Pol'!$1:$7</definedName>
    <definedName name="_xlnm.Print_Titles" localSheetId="6">'DSO 01.1 01.3 Pol'!$1:$7</definedName>
    <definedName name="_xlnm.Print_Titles" localSheetId="7">'DSO 01.1 VON Pol'!$1:$7</definedName>
    <definedName name="_xlnm.Print_Titles" localSheetId="8">'DSO 01.2 01.4 Pol'!$1:$7</definedName>
    <definedName name="_xlnm.Print_Titles" localSheetId="9">'DSO 01.2 VON Pol'!$1:$7</definedName>
    <definedName name="_xlnm.Print_Titles" localSheetId="10">'DSO 02.1 02.1.1 Pol'!$1:$7</definedName>
    <definedName name="_xlnm.Print_Titles" localSheetId="11">'DSO 02.1 02.1.2 Pol'!$1:$7</definedName>
    <definedName name="_xlnm.Print_Titles" localSheetId="12">'DSO 02.4 02.4 Pol'!$1:$7</definedName>
    <definedName name="_xlnm.Print_Titles" localSheetId="13">'SO 01 01.1 Pol'!$1:$7</definedName>
    <definedName name="_xlnm.Print_Titles" localSheetId="14">'SO 01 01.2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'091 0911 Pol'!$A$1:$X$55</definedName>
    <definedName name="_xlnm.Print_Area" localSheetId="5">'092 0921 Pol'!$A$1:$X$56</definedName>
    <definedName name="_xlnm.Print_Area" localSheetId="6">'DSO 01.1 01.3 Pol'!$A$1:$X$102</definedName>
    <definedName name="_xlnm.Print_Area" localSheetId="7">'DSO 01.1 VON Pol'!$A$1:$X$35</definedName>
    <definedName name="_xlnm.Print_Area" localSheetId="8">'DSO 01.2 01.4 Pol'!$A$1:$X$102</definedName>
    <definedName name="_xlnm.Print_Area" localSheetId="9">'DSO 01.2 VON Pol'!$A$1:$X$35</definedName>
    <definedName name="_xlnm.Print_Area" localSheetId="10">'DSO 02.1 02.1.1 Pol'!$A$1:$X$129</definedName>
    <definedName name="_xlnm.Print_Area" localSheetId="11">'DSO 02.1 02.1.2 Pol'!$A$1:$X$105</definedName>
    <definedName name="_xlnm.Print_Area" localSheetId="12">'DSO 02.4 02.4 Pol'!$A$1:$X$44</definedName>
    <definedName name="_xlnm.Print_Area" localSheetId="13">'SO 01 01.1 Pol'!$A$1:$X$166</definedName>
    <definedName name="_xlnm.Print_Area" localSheetId="14">'SO 01 01.2 Pol'!$A$1:$X$116</definedName>
    <definedName name="_xlnm.Print_Area" localSheetId="1">Stavba!$A$1:$J$82</definedName>
    <definedName name="_xlnm.Print_Area" localSheetId="3">'VON VON Naklady'!$A$1:$X$44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07" i="23" l="1"/>
  <c r="BA53" i="23"/>
  <c r="BA36" i="23"/>
  <c r="BA28" i="23"/>
  <c r="BA26" i="23"/>
  <c r="BA24" i="23"/>
  <c r="BA22" i="23"/>
  <c r="BA20" i="23"/>
  <c r="BA18" i="23"/>
  <c r="BA16" i="23"/>
  <c r="BA14" i="23"/>
  <c r="BA12" i="23"/>
  <c r="G9" i="23"/>
  <c r="M9" i="23" s="1"/>
  <c r="I9" i="23"/>
  <c r="K9" i="23"/>
  <c r="O9" i="23"/>
  <c r="Q9" i="23"/>
  <c r="V9" i="23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3" i="23"/>
  <c r="M13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I19" i="23"/>
  <c r="K19" i="23"/>
  <c r="M19" i="23"/>
  <c r="O19" i="23"/>
  <c r="Q19" i="23"/>
  <c r="V19" i="23"/>
  <c r="G21" i="23"/>
  <c r="M21" i="23" s="1"/>
  <c r="I21" i="23"/>
  <c r="K21" i="23"/>
  <c r="O21" i="23"/>
  <c r="Q21" i="23"/>
  <c r="V21" i="23"/>
  <c r="G23" i="23"/>
  <c r="M23" i="23" s="1"/>
  <c r="I23" i="23"/>
  <c r="K23" i="23"/>
  <c r="O23" i="23"/>
  <c r="Q23" i="23"/>
  <c r="V23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9" i="23"/>
  <c r="M29" i="23" s="1"/>
  <c r="I29" i="23"/>
  <c r="K29" i="23"/>
  <c r="O29" i="23"/>
  <c r="Q29" i="23"/>
  <c r="V29" i="23"/>
  <c r="G31" i="23"/>
  <c r="I31" i="23"/>
  <c r="K31" i="23"/>
  <c r="M31" i="23"/>
  <c r="O31" i="23"/>
  <c r="Q31" i="23"/>
  <c r="V31" i="23"/>
  <c r="G33" i="23"/>
  <c r="I33" i="23"/>
  <c r="K33" i="23"/>
  <c r="M33" i="23"/>
  <c r="O33" i="23"/>
  <c r="Q33" i="23"/>
  <c r="V33" i="23"/>
  <c r="G35" i="23"/>
  <c r="M35" i="23" s="1"/>
  <c r="I35" i="23"/>
  <c r="K35" i="23"/>
  <c r="O35" i="23"/>
  <c r="Q35" i="23"/>
  <c r="V35" i="23"/>
  <c r="G37" i="23"/>
  <c r="M37" i="23" s="1"/>
  <c r="I37" i="23"/>
  <c r="K37" i="23"/>
  <c r="O37" i="23"/>
  <c r="Q37" i="23"/>
  <c r="V37" i="23"/>
  <c r="G39" i="23"/>
  <c r="M39" i="23" s="1"/>
  <c r="I39" i="23"/>
  <c r="K39" i="23"/>
  <c r="O39" i="23"/>
  <c r="Q39" i="23"/>
  <c r="V39" i="23"/>
  <c r="G41" i="23"/>
  <c r="M41" i="23" s="1"/>
  <c r="I41" i="23"/>
  <c r="K41" i="23"/>
  <c r="O41" i="23"/>
  <c r="Q41" i="23"/>
  <c r="V41" i="23"/>
  <c r="G43" i="23"/>
  <c r="I43" i="23"/>
  <c r="K43" i="23"/>
  <c r="M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8" i="23"/>
  <c r="M48" i="23" s="1"/>
  <c r="I48" i="23"/>
  <c r="K48" i="23"/>
  <c r="O48" i="23"/>
  <c r="Q48" i="23"/>
  <c r="V48" i="23"/>
  <c r="G50" i="23"/>
  <c r="M50" i="23" s="1"/>
  <c r="I50" i="23"/>
  <c r="K50" i="23"/>
  <c r="O50" i="23"/>
  <c r="Q50" i="23"/>
  <c r="V50" i="23"/>
  <c r="G52" i="23"/>
  <c r="M52" i="23" s="1"/>
  <c r="I52" i="23"/>
  <c r="K52" i="23"/>
  <c r="O52" i="23"/>
  <c r="Q52" i="23"/>
  <c r="V52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9" i="23"/>
  <c r="M59" i="23" s="1"/>
  <c r="I59" i="23"/>
  <c r="K59" i="23"/>
  <c r="O59" i="23"/>
  <c r="Q59" i="23"/>
  <c r="V59" i="23"/>
  <c r="G60" i="23"/>
  <c r="I60" i="23"/>
  <c r="K60" i="23"/>
  <c r="M60" i="23"/>
  <c r="O60" i="23"/>
  <c r="Q60" i="23"/>
  <c r="V60" i="23"/>
  <c r="G62" i="23"/>
  <c r="G58" i="23" s="1"/>
  <c r="I62" i="23"/>
  <c r="K62" i="23"/>
  <c r="O62" i="23"/>
  <c r="O58" i="23" s="1"/>
  <c r="Q62" i="23"/>
  <c r="V62" i="23"/>
  <c r="G63" i="23"/>
  <c r="M63" i="23" s="1"/>
  <c r="I63" i="23"/>
  <c r="K63" i="23"/>
  <c r="O63" i="23"/>
  <c r="Q63" i="23"/>
  <c r="Q58" i="23" s="1"/>
  <c r="V63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8" i="23"/>
  <c r="I68" i="23"/>
  <c r="K68" i="23"/>
  <c r="M68" i="23"/>
  <c r="O68" i="23"/>
  <c r="Q68" i="23"/>
  <c r="V68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3" i="23"/>
  <c r="I73" i="23"/>
  <c r="K73" i="23"/>
  <c r="M73" i="23"/>
  <c r="O73" i="23"/>
  <c r="Q73" i="23"/>
  <c r="V73" i="23"/>
  <c r="G75" i="23"/>
  <c r="M75" i="23" s="1"/>
  <c r="I75" i="23"/>
  <c r="K75" i="23"/>
  <c r="O75" i="23"/>
  <c r="Q75" i="23"/>
  <c r="V75" i="23"/>
  <c r="G77" i="23"/>
  <c r="M77" i="23" s="1"/>
  <c r="I77" i="23"/>
  <c r="K77" i="23"/>
  <c r="O77" i="23"/>
  <c r="Q77" i="23"/>
  <c r="V77" i="23"/>
  <c r="G79" i="23"/>
  <c r="M79" i="23" s="1"/>
  <c r="I79" i="23"/>
  <c r="K79" i="23"/>
  <c r="O79" i="23"/>
  <c r="Q79" i="23"/>
  <c r="V79" i="23"/>
  <c r="G81" i="23"/>
  <c r="I81" i="23"/>
  <c r="K81" i="23"/>
  <c r="M81" i="23"/>
  <c r="O81" i="23"/>
  <c r="Q81" i="23"/>
  <c r="V81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I86" i="23"/>
  <c r="K86" i="23"/>
  <c r="M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V91" i="23"/>
  <c r="G92" i="23"/>
  <c r="M92" i="23" s="1"/>
  <c r="M91" i="23" s="1"/>
  <c r="I92" i="23"/>
  <c r="I91" i="23" s="1"/>
  <c r="K92" i="23"/>
  <c r="K91" i="23" s="1"/>
  <c r="O92" i="23"/>
  <c r="O91" i="23" s="1"/>
  <c r="Q92" i="23"/>
  <c r="Q91" i="23" s="1"/>
  <c r="V92" i="23"/>
  <c r="G94" i="23"/>
  <c r="V94" i="23"/>
  <c r="G95" i="23"/>
  <c r="I95" i="23"/>
  <c r="I94" i="23" s="1"/>
  <c r="K95" i="23"/>
  <c r="K94" i="23" s="1"/>
  <c r="M95" i="23"/>
  <c r="M94" i="23" s="1"/>
  <c r="O95" i="23"/>
  <c r="O94" i="23" s="1"/>
  <c r="Q95" i="23"/>
  <c r="Q94" i="23" s="1"/>
  <c r="V95" i="23"/>
  <c r="G96" i="23"/>
  <c r="G97" i="23"/>
  <c r="M97" i="23" s="1"/>
  <c r="M96" i="23" s="1"/>
  <c r="I97" i="23"/>
  <c r="I96" i="23" s="1"/>
  <c r="K97" i="23"/>
  <c r="K96" i="23" s="1"/>
  <c r="O97" i="23"/>
  <c r="O96" i="23" s="1"/>
  <c r="Q97" i="23"/>
  <c r="Q96" i="23" s="1"/>
  <c r="V97" i="23"/>
  <c r="V96" i="23" s="1"/>
  <c r="G99" i="23"/>
  <c r="K99" i="23"/>
  <c r="O99" i="23"/>
  <c r="G100" i="23"/>
  <c r="I100" i="23"/>
  <c r="I99" i="23" s="1"/>
  <c r="K100" i="23"/>
  <c r="M100" i="23"/>
  <c r="M99" i="23" s="1"/>
  <c r="O100" i="23"/>
  <c r="Q100" i="23"/>
  <c r="Q99" i="23" s="1"/>
  <c r="V100" i="23"/>
  <c r="V99" i="23" s="1"/>
  <c r="G103" i="23"/>
  <c r="O103" i="23"/>
  <c r="G104" i="23"/>
  <c r="I104" i="23"/>
  <c r="I103" i="23" s="1"/>
  <c r="K104" i="23"/>
  <c r="K103" i="23" s="1"/>
  <c r="M104" i="23"/>
  <c r="M103" i="23" s="1"/>
  <c r="O104" i="23"/>
  <c r="Q104" i="23"/>
  <c r="Q103" i="23" s="1"/>
  <c r="V104" i="23"/>
  <c r="V103" i="23" s="1"/>
  <c r="G106" i="23"/>
  <c r="I106" i="23"/>
  <c r="K106" i="23"/>
  <c r="M106" i="23"/>
  <c r="O106" i="23"/>
  <c r="Q106" i="23"/>
  <c r="V106" i="23"/>
  <c r="G108" i="23"/>
  <c r="M108" i="23" s="1"/>
  <c r="I108" i="23"/>
  <c r="K108" i="23"/>
  <c r="O108" i="23"/>
  <c r="Q108" i="23"/>
  <c r="V108" i="23"/>
  <c r="V105" i="23" s="1"/>
  <c r="G110" i="23"/>
  <c r="M110" i="23" s="1"/>
  <c r="I110" i="23"/>
  <c r="K110" i="23"/>
  <c r="O110" i="23"/>
  <c r="Q110" i="23"/>
  <c r="V110" i="23"/>
  <c r="G111" i="23"/>
  <c r="M111" i="23" s="1"/>
  <c r="I111" i="23"/>
  <c r="K111" i="23"/>
  <c r="O111" i="23"/>
  <c r="O105" i="23" s="1"/>
  <c r="Q111" i="23"/>
  <c r="V111" i="23"/>
  <c r="G112" i="23"/>
  <c r="I112" i="23"/>
  <c r="K112" i="23"/>
  <c r="M112" i="23"/>
  <c r="O112" i="23"/>
  <c r="Q112" i="23"/>
  <c r="V112" i="23"/>
  <c r="AE115" i="23"/>
  <c r="F60" i="1" s="1"/>
  <c r="BA157" i="22"/>
  <c r="BA133" i="22"/>
  <c r="BA131" i="22"/>
  <c r="BA129" i="22"/>
  <c r="BA86" i="22"/>
  <c r="BA48" i="22"/>
  <c r="BA40" i="22"/>
  <c r="BA38" i="22"/>
  <c r="BA36" i="22"/>
  <c r="BA34" i="22"/>
  <c r="BA32" i="22"/>
  <c r="BA30" i="22"/>
  <c r="BA28" i="22"/>
  <c r="BA26" i="22"/>
  <c r="BA24" i="22"/>
  <c r="BA22" i="22"/>
  <c r="BA20" i="22"/>
  <c r="BA16" i="22"/>
  <c r="BA14" i="22"/>
  <c r="BA12" i="22"/>
  <c r="BA10" i="22"/>
  <c r="G9" i="22"/>
  <c r="M9" i="22" s="1"/>
  <c r="I9" i="22"/>
  <c r="K9" i="22"/>
  <c r="O9" i="22"/>
  <c r="Q9" i="22"/>
  <c r="V9" i="22"/>
  <c r="G11" i="22"/>
  <c r="I11" i="22"/>
  <c r="K11" i="22"/>
  <c r="M11" i="22"/>
  <c r="O11" i="22"/>
  <c r="Q11" i="22"/>
  <c r="V11" i="22"/>
  <c r="G13" i="22"/>
  <c r="M13" i="22" s="1"/>
  <c r="I13" i="22"/>
  <c r="K13" i="22"/>
  <c r="O13" i="22"/>
  <c r="Q13" i="22"/>
  <c r="V13" i="22"/>
  <c r="G15" i="22"/>
  <c r="I15" i="22"/>
  <c r="K15" i="22"/>
  <c r="O15" i="22"/>
  <c r="Q15" i="22"/>
  <c r="V15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M19" i="22" s="1"/>
  <c r="I19" i="22"/>
  <c r="K19" i="22"/>
  <c r="O19" i="22"/>
  <c r="Q19" i="22"/>
  <c r="V19" i="22"/>
  <c r="G21" i="22"/>
  <c r="M21" i="22" s="1"/>
  <c r="I21" i="22"/>
  <c r="K21" i="22"/>
  <c r="O21" i="22"/>
  <c r="Q21" i="22"/>
  <c r="V21" i="22"/>
  <c r="G23" i="22"/>
  <c r="M23" i="22" s="1"/>
  <c r="I23" i="22"/>
  <c r="K23" i="22"/>
  <c r="O23" i="22"/>
  <c r="Q23" i="22"/>
  <c r="V23" i="22"/>
  <c r="G25" i="22"/>
  <c r="I25" i="22"/>
  <c r="K25" i="22"/>
  <c r="M25" i="22"/>
  <c r="O25" i="22"/>
  <c r="Q25" i="22"/>
  <c r="V25" i="22"/>
  <c r="G27" i="22"/>
  <c r="I27" i="22"/>
  <c r="K27" i="22"/>
  <c r="M27" i="22"/>
  <c r="O27" i="22"/>
  <c r="Q27" i="22"/>
  <c r="V27" i="22"/>
  <c r="G29" i="22"/>
  <c r="M29" i="22" s="1"/>
  <c r="I29" i="22"/>
  <c r="K29" i="22"/>
  <c r="O29" i="22"/>
  <c r="Q29" i="22"/>
  <c r="V29" i="22"/>
  <c r="G31" i="22"/>
  <c r="M31" i="22" s="1"/>
  <c r="I31" i="22"/>
  <c r="K31" i="22"/>
  <c r="O31" i="22"/>
  <c r="Q31" i="22"/>
  <c r="V31" i="22"/>
  <c r="G33" i="22"/>
  <c r="I33" i="22"/>
  <c r="K33" i="22"/>
  <c r="M33" i="22"/>
  <c r="O33" i="22"/>
  <c r="Q33" i="22"/>
  <c r="V33" i="22"/>
  <c r="G35" i="22"/>
  <c r="I35" i="22"/>
  <c r="K35" i="22"/>
  <c r="M35" i="22"/>
  <c r="O35" i="22"/>
  <c r="Q35" i="22"/>
  <c r="V35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1" i="22"/>
  <c r="I41" i="22"/>
  <c r="K41" i="22"/>
  <c r="M41" i="22"/>
  <c r="O41" i="22"/>
  <c r="Q41" i="22"/>
  <c r="V41" i="22"/>
  <c r="G43" i="22"/>
  <c r="M43" i="22" s="1"/>
  <c r="I43" i="22"/>
  <c r="K43" i="22"/>
  <c r="O43" i="22"/>
  <c r="Q43" i="22"/>
  <c r="V43" i="22"/>
  <c r="G45" i="22"/>
  <c r="M45" i="22" s="1"/>
  <c r="I45" i="22"/>
  <c r="K45" i="22"/>
  <c r="O45" i="22"/>
  <c r="Q45" i="22"/>
  <c r="V45" i="22"/>
  <c r="G47" i="22"/>
  <c r="I47" i="22"/>
  <c r="K47" i="22"/>
  <c r="M47" i="22"/>
  <c r="O47" i="22"/>
  <c r="Q47" i="22"/>
  <c r="V47" i="22"/>
  <c r="G49" i="22"/>
  <c r="M49" i="22" s="1"/>
  <c r="I49" i="22"/>
  <c r="K49" i="22"/>
  <c r="O49" i="22"/>
  <c r="Q49" i="22"/>
  <c r="V49" i="22"/>
  <c r="G51" i="22"/>
  <c r="M51" i="22" s="1"/>
  <c r="I51" i="22"/>
  <c r="K51" i="22"/>
  <c r="O51" i="22"/>
  <c r="Q51" i="22"/>
  <c r="V51" i="22"/>
  <c r="G53" i="22"/>
  <c r="M53" i="22" s="1"/>
  <c r="I53" i="22"/>
  <c r="K53" i="22"/>
  <c r="O53" i="22"/>
  <c r="Q53" i="22"/>
  <c r="V53" i="22"/>
  <c r="G55" i="22"/>
  <c r="I55" i="22"/>
  <c r="K55" i="22"/>
  <c r="M55" i="22"/>
  <c r="O55" i="22"/>
  <c r="Q55" i="22"/>
  <c r="V55" i="22"/>
  <c r="G57" i="22"/>
  <c r="I57" i="22"/>
  <c r="K57" i="22"/>
  <c r="M57" i="22"/>
  <c r="O57" i="22"/>
  <c r="Q57" i="22"/>
  <c r="V57" i="22"/>
  <c r="G59" i="22"/>
  <c r="I59" i="22"/>
  <c r="K59" i="22"/>
  <c r="M59" i="22"/>
  <c r="O59" i="22"/>
  <c r="Q59" i="22"/>
  <c r="V59" i="22"/>
  <c r="G61" i="22"/>
  <c r="M61" i="22" s="1"/>
  <c r="I61" i="22"/>
  <c r="K61" i="22"/>
  <c r="O61" i="22"/>
  <c r="Q61" i="22"/>
  <c r="V61" i="22"/>
  <c r="G63" i="22"/>
  <c r="M63" i="22" s="1"/>
  <c r="I63" i="22"/>
  <c r="K63" i="22"/>
  <c r="O63" i="22"/>
  <c r="Q63" i="22"/>
  <c r="V63" i="22"/>
  <c r="G65" i="22"/>
  <c r="M65" i="22" s="1"/>
  <c r="I65" i="22"/>
  <c r="K65" i="22"/>
  <c r="O65" i="22"/>
  <c r="Q65" i="22"/>
  <c r="V65" i="22"/>
  <c r="G67" i="22"/>
  <c r="I67" i="22"/>
  <c r="K67" i="22"/>
  <c r="M67" i="22"/>
  <c r="O67" i="22"/>
  <c r="Q67" i="22"/>
  <c r="V67" i="22"/>
  <c r="G69" i="22"/>
  <c r="M69" i="22" s="1"/>
  <c r="I69" i="22"/>
  <c r="K69" i="22"/>
  <c r="O69" i="22"/>
  <c r="Q69" i="22"/>
  <c r="V69" i="22"/>
  <c r="G71" i="22"/>
  <c r="I71" i="22"/>
  <c r="K71" i="22"/>
  <c r="M71" i="22"/>
  <c r="O71" i="22"/>
  <c r="Q71" i="22"/>
  <c r="V71" i="22"/>
  <c r="G73" i="22"/>
  <c r="M73" i="22" s="1"/>
  <c r="I73" i="22"/>
  <c r="K73" i="22"/>
  <c r="O73" i="22"/>
  <c r="Q73" i="22"/>
  <c r="V73" i="22"/>
  <c r="G75" i="22"/>
  <c r="I75" i="22"/>
  <c r="K75" i="22"/>
  <c r="M75" i="22"/>
  <c r="O75" i="22"/>
  <c r="Q75" i="22"/>
  <c r="V75" i="22"/>
  <c r="G76" i="22"/>
  <c r="M76" i="22" s="1"/>
  <c r="I76" i="22"/>
  <c r="K76" i="22"/>
  <c r="O76" i="22"/>
  <c r="Q76" i="22"/>
  <c r="V76" i="22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Q78" i="22"/>
  <c r="V78" i="22"/>
  <c r="G81" i="22"/>
  <c r="M81" i="22" s="1"/>
  <c r="I81" i="22"/>
  <c r="K81" i="22"/>
  <c r="O81" i="22"/>
  <c r="Q81" i="22"/>
  <c r="V81" i="22"/>
  <c r="G83" i="22"/>
  <c r="M83" i="22" s="1"/>
  <c r="I83" i="22"/>
  <c r="K83" i="22"/>
  <c r="O83" i="22"/>
  <c r="Q83" i="22"/>
  <c r="V83" i="22"/>
  <c r="G85" i="22"/>
  <c r="M85" i="22" s="1"/>
  <c r="I85" i="22"/>
  <c r="K85" i="22"/>
  <c r="O85" i="22"/>
  <c r="Q85" i="22"/>
  <c r="V85" i="22"/>
  <c r="G87" i="22"/>
  <c r="M87" i="22" s="1"/>
  <c r="I87" i="22"/>
  <c r="K87" i="22"/>
  <c r="O87" i="22"/>
  <c r="Q87" i="22"/>
  <c r="V87" i="22"/>
  <c r="G88" i="22"/>
  <c r="I88" i="22"/>
  <c r="K88" i="22"/>
  <c r="M88" i="22"/>
  <c r="O88" i="22"/>
  <c r="Q88" i="22"/>
  <c r="V88" i="22"/>
  <c r="G89" i="22"/>
  <c r="M89" i="22" s="1"/>
  <c r="I89" i="22"/>
  <c r="K89" i="22"/>
  <c r="O89" i="22"/>
  <c r="Q89" i="22"/>
  <c r="V89" i="22"/>
  <c r="G91" i="22"/>
  <c r="M91" i="22" s="1"/>
  <c r="I91" i="22"/>
  <c r="K91" i="22"/>
  <c r="O91" i="22"/>
  <c r="Q91" i="22"/>
  <c r="V91" i="22"/>
  <c r="G93" i="22"/>
  <c r="M93" i="22" s="1"/>
  <c r="I93" i="22"/>
  <c r="K93" i="22"/>
  <c r="O93" i="22"/>
  <c r="Q93" i="22"/>
  <c r="V93" i="22"/>
  <c r="G95" i="22"/>
  <c r="I95" i="22"/>
  <c r="K95" i="22"/>
  <c r="O95" i="22"/>
  <c r="O90" i="22" s="1"/>
  <c r="Q95" i="22"/>
  <c r="V95" i="22"/>
  <c r="G96" i="22"/>
  <c r="M96" i="22" s="1"/>
  <c r="I96" i="22"/>
  <c r="K96" i="22"/>
  <c r="O96" i="22"/>
  <c r="Q96" i="22"/>
  <c r="V96" i="22"/>
  <c r="G98" i="22"/>
  <c r="M98" i="22" s="1"/>
  <c r="I98" i="22"/>
  <c r="K98" i="22"/>
  <c r="O98" i="22"/>
  <c r="Q98" i="22"/>
  <c r="V98" i="22"/>
  <c r="G99" i="22"/>
  <c r="G97" i="22" s="1"/>
  <c r="I99" i="22"/>
  <c r="K99" i="22"/>
  <c r="O99" i="22"/>
  <c r="Q99" i="22"/>
  <c r="V99" i="22"/>
  <c r="G101" i="22"/>
  <c r="M101" i="22" s="1"/>
  <c r="I101" i="22"/>
  <c r="I97" i="22" s="1"/>
  <c r="K101" i="22"/>
  <c r="O101" i="22"/>
  <c r="Q101" i="22"/>
  <c r="V101" i="22"/>
  <c r="G102" i="22"/>
  <c r="M102" i="22" s="1"/>
  <c r="I102" i="22"/>
  <c r="K102" i="22"/>
  <c r="O102" i="22"/>
  <c r="Q102" i="22"/>
  <c r="V102" i="22"/>
  <c r="G104" i="22"/>
  <c r="I104" i="22"/>
  <c r="K104" i="22"/>
  <c r="M104" i="22"/>
  <c r="O104" i="22"/>
  <c r="Q104" i="22"/>
  <c r="Q103" i="22" s="1"/>
  <c r="V104" i="22"/>
  <c r="G105" i="22"/>
  <c r="M105" i="22" s="1"/>
  <c r="I105" i="22"/>
  <c r="K105" i="22"/>
  <c r="O105" i="22"/>
  <c r="Q105" i="22"/>
  <c r="V105" i="22"/>
  <c r="G107" i="22"/>
  <c r="M107" i="22" s="1"/>
  <c r="I107" i="22"/>
  <c r="K107" i="22"/>
  <c r="O107" i="22"/>
  <c r="Q107" i="22"/>
  <c r="V107" i="22"/>
  <c r="G109" i="22"/>
  <c r="I109" i="22"/>
  <c r="K109" i="22"/>
  <c r="M109" i="22"/>
  <c r="O109" i="22"/>
  <c r="Q109" i="22"/>
  <c r="V109" i="22"/>
  <c r="G110" i="22"/>
  <c r="M110" i="22" s="1"/>
  <c r="I110" i="22"/>
  <c r="K110" i="22"/>
  <c r="O110" i="22"/>
  <c r="Q110" i="22"/>
  <c r="V110" i="22"/>
  <c r="G111" i="22"/>
  <c r="O111" i="22"/>
  <c r="G112" i="22"/>
  <c r="I112" i="22"/>
  <c r="I111" i="22" s="1"/>
  <c r="K112" i="22"/>
  <c r="K111" i="22" s="1"/>
  <c r="M112" i="22"/>
  <c r="M111" i="22" s="1"/>
  <c r="O112" i="22"/>
  <c r="Q112" i="22"/>
  <c r="Q111" i="22" s="1"/>
  <c r="V112" i="22"/>
  <c r="V111" i="22" s="1"/>
  <c r="G116" i="22"/>
  <c r="M116" i="22" s="1"/>
  <c r="I116" i="22"/>
  <c r="K116" i="22"/>
  <c r="O116" i="22"/>
  <c r="Q116" i="22"/>
  <c r="V116" i="22"/>
  <c r="G118" i="22"/>
  <c r="M118" i="22" s="1"/>
  <c r="I118" i="22"/>
  <c r="K118" i="22"/>
  <c r="O118" i="22"/>
  <c r="Q118" i="22"/>
  <c r="V118" i="22"/>
  <c r="G120" i="22"/>
  <c r="I120" i="22"/>
  <c r="K120" i="22"/>
  <c r="M120" i="22"/>
  <c r="O120" i="22"/>
  <c r="Q120" i="22"/>
  <c r="V120" i="22"/>
  <c r="G121" i="22"/>
  <c r="I121" i="22"/>
  <c r="K121" i="22"/>
  <c r="M121" i="22"/>
  <c r="O121" i="22"/>
  <c r="Q121" i="22"/>
  <c r="V121" i="22"/>
  <c r="V115" i="22" s="1"/>
  <c r="G123" i="22"/>
  <c r="M123" i="22" s="1"/>
  <c r="I123" i="22"/>
  <c r="K123" i="22"/>
  <c r="O123" i="22"/>
  <c r="Q123" i="22"/>
  <c r="V123" i="22"/>
  <c r="G124" i="22"/>
  <c r="M124" i="22" s="1"/>
  <c r="I124" i="22"/>
  <c r="K124" i="22"/>
  <c r="O124" i="22"/>
  <c r="Q124" i="22"/>
  <c r="V124" i="22"/>
  <c r="G125" i="22"/>
  <c r="M125" i="22" s="1"/>
  <c r="I125" i="22"/>
  <c r="K125" i="22"/>
  <c r="O125" i="22"/>
  <c r="Q125" i="22"/>
  <c r="V125" i="22"/>
  <c r="G128" i="22"/>
  <c r="M128" i="22" s="1"/>
  <c r="I128" i="22"/>
  <c r="K128" i="22"/>
  <c r="O128" i="22"/>
  <c r="Q128" i="22"/>
  <c r="V128" i="22"/>
  <c r="G130" i="22"/>
  <c r="I130" i="22"/>
  <c r="K130" i="22"/>
  <c r="M130" i="22"/>
  <c r="O130" i="22"/>
  <c r="Q130" i="22"/>
  <c r="V130" i="22"/>
  <c r="G132" i="22"/>
  <c r="M132" i="22" s="1"/>
  <c r="I132" i="22"/>
  <c r="K132" i="22"/>
  <c r="O132" i="22"/>
  <c r="Q132" i="22"/>
  <c r="V132" i="22"/>
  <c r="G134" i="22"/>
  <c r="M134" i="22" s="1"/>
  <c r="I134" i="22"/>
  <c r="K134" i="22"/>
  <c r="O134" i="22"/>
  <c r="Q134" i="22"/>
  <c r="V134" i="22"/>
  <c r="G135" i="22"/>
  <c r="M135" i="22" s="1"/>
  <c r="I135" i="22"/>
  <c r="K135" i="22"/>
  <c r="O135" i="22"/>
  <c r="Q135" i="22"/>
  <c r="V135" i="22"/>
  <c r="G136" i="22"/>
  <c r="I136" i="22"/>
  <c r="K136" i="22"/>
  <c r="M136" i="22"/>
  <c r="O136" i="22"/>
  <c r="Q136" i="22"/>
  <c r="V136" i="22"/>
  <c r="G137" i="22"/>
  <c r="M137" i="22" s="1"/>
  <c r="I137" i="22"/>
  <c r="K137" i="22"/>
  <c r="O137" i="22"/>
  <c r="Q137" i="22"/>
  <c r="V137" i="22"/>
  <c r="G139" i="22"/>
  <c r="G138" i="22" s="1"/>
  <c r="I139" i="22"/>
  <c r="I138" i="22" s="1"/>
  <c r="K139" i="22"/>
  <c r="O139" i="22"/>
  <c r="Q139" i="22"/>
  <c r="Q138" i="22" s="1"/>
  <c r="V139" i="22"/>
  <c r="G141" i="22"/>
  <c r="I141" i="22"/>
  <c r="K141" i="22"/>
  <c r="M141" i="22"/>
  <c r="O141" i="22"/>
  <c r="Q141" i="22"/>
  <c r="V141" i="22"/>
  <c r="K143" i="22"/>
  <c r="V143" i="22"/>
  <c r="G144" i="22"/>
  <c r="M144" i="22" s="1"/>
  <c r="M143" i="22" s="1"/>
  <c r="I144" i="22"/>
  <c r="I143" i="22" s="1"/>
  <c r="K144" i="22"/>
  <c r="O144" i="22"/>
  <c r="O143" i="22" s="1"/>
  <c r="Q144" i="22"/>
  <c r="Q143" i="22" s="1"/>
  <c r="V144" i="22"/>
  <c r="V145" i="22"/>
  <c r="G146" i="22"/>
  <c r="I146" i="22"/>
  <c r="K146" i="22"/>
  <c r="M146" i="22"/>
  <c r="O146" i="22"/>
  <c r="Q146" i="22"/>
  <c r="V146" i="22"/>
  <c r="G148" i="22"/>
  <c r="M148" i="22" s="1"/>
  <c r="I148" i="22"/>
  <c r="K148" i="22"/>
  <c r="K145" i="22" s="1"/>
  <c r="O148" i="22"/>
  <c r="Q148" i="22"/>
  <c r="V148" i="22"/>
  <c r="G150" i="22"/>
  <c r="G149" i="22" s="1"/>
  <c r="I150" i="22"/>
  <c r="I149" i="22" s="1"/>
  <c r="K150" i="22"/>
  <c r="K149" i="22" s="1"/>
  <c r="O150" i="22"/>
  <c r="O149" i="22" s="1"/>
  <c r="Q150" i="22"/>
  <c r="Q149" i="22" s="1"/>
  <c r="V150" i="22"/>
  <c r="V149" i="22" s="1"/>
  <c r="G154" i="22"/>
  <c r="M154" i="22" s="1"/>
  <c r="M153" i="22" s="1"/>
  <c r="I154" i="22"/>
  <c r="I153" i="22" s="1"/>
  <c r="K154" i="22"/>
  <c r="K153" i="22" s="1"/>
  <c r="O154" i="22"/>
  <c r="O153" i="22" s="1"/>
  <c r="Q154" i="22"/>
  <c r="Q153" i="22" s="1"/>
  <c r="V154" i="22"/>
  <c r="V153" i="22" s="1"/>
  <c r="G156" i="22"/>
  <c r="I156" i="22"/>
  <c r="K156" i="22"/>
  <c r="K155" i="22" s="1"/>
  <c r="O156" i="22"/>
  <c r="Q156" i="22"/>
  <c r="V156" i="22"/>
  <c r="G158" i="22"/>
  <c r="M158" i="22" s="1"/>
  <c r="I158" i="22"/>
  <c r="K158" i="22"/>
  <c r="O158" i="22"/>
  <c r="Q158" i="22"/>
  <c r="V158" i="22"/>
  <c r="G160" i="22"/>
  <c r="M160" i="22" s="1"/>
  <c r="I160" i="22"/>
  <c r="K160" i="22"/>
  <c r="O160" i="22"/>
  <c r="Q160" i="22"/>
  <c r="V160" i="22"/>
  <c r="G161" i="22"/>
  <c r="I161" i="22"/>
  <c r="K161" i="22"/>
  <c r="M161" i="22"/>
  <c r="O161" i="22"/>
  <c r="Q161" i="22"/>
  <c r="V161" i="22"/>
  <c r="G162" i="22"/>
  <c r="M162" i="22" s="1"/>
  <c r="I162" i="22"/>
  <c r="K162" i="22"/>
  <c r="O162" i="22"/>
  <c r="Q162" i="22"/>
  <c r="V162" i="22"/>
  <c r="AE165" i="22"/>
  <c r="F59" i="1" s="1"/>
  <c r="BA38" i="21"/>
  <c r="BA32" i="21"/>
  <c r="BA18" i="21"/>
  <c r="BA16" i="21"/>
  <c r="BA14" i="21"/>
  <c r="BA12" i="21"/>
  <c r="BA10" i="21"/>
  <c r="G9" i="21"/>
  <c r="M9" i="21" s="1"/>
  <c r="I9" i="21"/>
  <c r="K9" i="21"/>
  <c r="O9" i="21"/>
  <c r="Q9" i="21"/>
  <c r="V9" i="2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I15" i="21"/>
  <c r="K15" i="21"/>
  <c r="O15" i="21"/>
  <c r="Q15" i="21"/>
  <c r="V15" i="21"/>
  <c r="G17" i="21"/>
  <c r="M17" i="21" s="1"/>
  <c r="I17" i="21"/>
  <c r="K17" i="21"/>
  <c r="O17" i="21"/>
  <c r="Q17" i="21"/>
  <c r="V17" i="21"/>
  <c r="G19" i="21"/>
  <c r="I19" i="21"/>
  <c r="K19" i="21"/>
  <c r="M19" i="21"/>
  <c r="O19" i="21"/>
  <c r="Q19" i="21"/>
  <c r="V19" i="21"/>
  <c r="G21" i="21"/>
  <c r="M21" i="21" s="1"/>
  <c r="I21" i="21"/>
  <c r="K21" i="21"/>
  <c r="O21" i="21"/>
  <c r="Q21" i="21"/>
  <c r="V21" i="21"/>
  <c r="G23" i="21"/>
  <c r="M23" i="21" s="1"/>
  <c r="I23" i="21"/>
  <c r="K23" i="21"/>
  <c r="O23" i="21"/>
  <c r="Q23" i="21"/>
  <c r="V23" i="21"/>
  <c r="G24" i="21"/>
  <c r="I24" i="21"/>
  <c r="K24" i="21"/>
  <c r="M24" i="21"/>
  <c r="O24" i="21"/>
  <c r="Q24" i="21"/>
  <c r="V24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M33" i="21" s="1"/>
  <c r="I33" i="21"/>
  <c r="K33" i="21"/>
  <c r="O33" i="21"/>
  <c r="Q33" i="21"/>
  <c r="V33" i="21"/>
  <c r="G34" i="21"/>
  <c r="M34" i="21" s="1"/>
  <c r="I34" i="21"/>
  <c r="K34" i="21"/>
  <c r="O34" i="21"/>
  <c r="Q34" i="21"/>
  <c r="V34" i="21"/>
  <c r="G36" i="21"/>
  <c r="M36" i="21" s="1"/>
  <c r="I36" i="21"/>
  <c r="K36" i="21"/>
  <c r="K35" i="21" s="1"/>
  <c r="O36" i="21"/>
  <c r="O35" i="21" s="1"/>
  <c r="Q36" i="21"/>
  <c r="V36" i="21"/>
  <c r="G37" i="21"/>
  <c r="I37" i="21"/>
  <c r="K37" i="21"/>
  <c r="M37" i="21"/>
  <c r="O37" i="21"/>
  <c r="Q37" i="21"/>
  <c r="V37" i="21"/>
  <c r="G41" i="21"/>
  <c r="G40" i="21" s="1"/>
  <c r="I41" i="21"/>
  <c r="I40" i="21" s="1"/>
  <c r="K41" i="21"/>
  <c r="K40" i="21" s="1"/>
  <c r="O41" i="21"/>
  <c r="O40" i="21" s="1"/>
  <c r="Q41" i="21"/>
  <c r="Q40" i="21" s="1"/>
  <c r="V41" i="21"/>
  <c r="V40" i="21" s="1"/>
  <c r="AE43" i="21"/>
  <c r="F57" i="1" s="1"/>
  <c r="BA96" i="20"/>
  <c r="BA55" i="20"/>
  <c r="BA49" i="20"/>
  <c r="BA36" i="20"/>
  <c r="BA28" i="20"/>
  <c r="BA26" i="20"/>
  <c r="BA24" i="20"/>
  <c r="BA22" i="20"/>
  <c r="BA20" i="20"/>
  <c r="BA18" i="20"/>
  <c r="BA16" i="20"/>
  <c r="BA14" i="20"/>
  <c r="BA12" i="20"/>
  <c r="G9" i="20"/>
  <c r="M9" i="20" s="1"/>
  <c r="I9" i="20"/>
  <c r="K9" i="20"/>
  <c r="O9" i="20"/>
  <c r="Q9" i="20"/>
  <c r="V9" i="20"/>
  <c r="G10" i="20"/>
  <c r="I10" i="20"/>
  <c r="K10" i="20"/>
  <c r="M10" i="20"/>
  <c r="O10" i="20"/>
  <c r="Q10" i="20"/>
  <c r="V10" i="20"/>
  <c r="G11" i="20"/>
  <c r="I11" i="20"/>
  <c r="K11" i="20"/>
  <c r="O11" i="20"/>
  <c r="Q11" i="20"/>
  <c r="V11" i="20"/>
  <c r="G13" i="20"/>
  <c r="I13" i="20"/>
  <c r="K13" i="20"/>
  <c r="O13" i="20"/>
  <c r="Q13" i="20"/>
  <c r="V13" i="20"/>
  <c r="G15" i="20"/>
  <c r="I15" i="20"/>
  <c r="K15" i="20"/>
  <c r="M15" i="20"/>
  <c r="O15" i="20"/>
  <c r="Q15" i="20"/>
  <c r="V15" i="20"/>
  <c r="G17" i="20"/>
  <c r="M17" i="20" s="1"/>
  <c r="I17" i="20"/>
  <c r="K17" i="20"/>
  <c r="O17" i="20"/>
  <c r="Q17" i="20"/>
  <c r="V17" i="20"/>
  <c r="G19" i="20"/>
  <c r="I19" i="20"/>
  <c r="K19" i="20"/>
  <c r="M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M25" i="20" s="1"/>
  <c r="I25" i="20"/>
  <c r="K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M37" i="20" s="1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4" i="20"/>
  <c r="M44" i="20" s="1"/>
  <c r="I44" i="20"/>
  <c r="K44" i="20"/>
  <c r="O44" i="20"/>
  <c r="Q44" i="20"/>
  <c r="V44" i="20"/>
  <c r="G45" i="20"/>
  <c r="I45" i="20"/>
  <c r="K45" i="20"/>
  <c r="M45" i="20"/>
  <c r="O45" i="20"/>
  <c r="Q45" i="20"/>
  <c r="V45" i="20"/>
  <c r="G48" i="20"/>
  <c r="M48" i="20" s="1"/>
  <c r="I48" i="20"/>
  <c r="K48" i="20"/>
  <c r="O48" i="20"/>
  <c r="Q48" i="20"/>
  <c r="V48" i="20"/>
  <c r="G50" i="20"/>
  <c r="M50" i="20" s="1"/>
  <c r="I50" i="20"/>
  <c r="K50" i="20"/>
  <c r="O50" i="20"/>
  <c r="Q50" i="20"/>
  <c r="V50" i="20"/>
  <c r="G52" i="20"/>
  <c r="M52" i="20" s="1"/>
  <c r="I52" i="20"/>
  <c r="K52" i="20"/>
  <c r="O52" i="20"/>
  <c r="Q52" i="20"/>
  <c r="V52" i="20"/>
  <c r="G54" i="20"/>
  <c r="I54" i="20"/>
  <c r="K54" i="20"/>
  <c r="M54" i="20"/>
  <c r="O54" i="20"/>
  <c r="Q54" i="20"/>
  <c r="V54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1" i="20"/>
  <c r="M61" i="20" s="1"/>
  <c r="I61" i="20"/>
  <c r="K61" i="20"/>
  <c r="K60" i="20" s="1"/>
  <c r="O61" i="20"/>
  <c r="Q61" i="20"/>
  <c r="Q60" i="20" s="1"/>
  <c r="V61" i="20"/>
  <c r="G63" i="20"/>
  <c r="I63" i="20"/>
  <c r="K63" i="20"/>
  <c r="O63" i="20"/>
  <c r="Q63" i="20"/>
  <c r="V63" i="20"/>
  <c r="G65" i="20"/>
  <c r="M65" i="20" s="1"/>
  <c r="I65" i="20"/>
  <c r="K65" i="20"/>
  <c r="O65" i="20"/>
  <c r="Q65" i="20"/>
  <c r="V65" i="20"/>
  <c r="G66" i="20"/>
  <c r="I66" i="20"/>
  <c r="K66" i="20"/>
  <c r="M66" i="20"/>
  <c r="O66" i="20"/>
  <c r="Q66" i="20"/>
  <c r="V66" i="20"/>
  <c r="G68" i="20"/>
  <c r="I68" i="20"/>
  <c r="K68" i="20"/>
  <c r="O68" i="20"/>
  <c r="Q68" i="20"/>
  <c r="V68" i="20"/>
  <c r="G70" i="20"/>
  <c r="M70" i="20" s="1"/>
  <c r="I70" i="20"/>
  <c r="K70" i="20"/>
  <c r="O70" i="20"/>
  <c r="Q70" i="20"/>
  <c r="Q64" i="20" s="1"/>
  <c r="V70" i="20"/>
  <c r="G71" i="20"/>
  <c r="M71" i="20" s="1"/>
  <c r="I71" i="20"/>
  <c r="K71" i="20"/>
  <c r="O71" i="20"/>
  <c r="Q71" i="20"/>
  <c r="V71" i="20"/>
  <c r="G73" i="20"/>
  <c r="G72" i="20" s="1"/>
  <c r="I73" i="20"/>
  <c r="K73" i="20"/>
  <c r="O73" i="20"/>
  <c r="Q73" i="20"/>
  <c r="V73" i="20"/>
  <c r="G75" i="20"/>
  <c r="M75" i="20" s="1"/>
  <c r="I75" i="20"/>
  <c r="K75" i="20"/>
  <c r="O75" i="20"/>
  <c r="Q75" i="20"/>
  <c r="V75" i="20"/>
  <c r="G77" i="20"/>
  <c r="M77" i="20" s="1"/>
  <c r="I77" i="20"/>
  <c r="K77" i="20"/>
  <c r="O77" i="20"/>
  <c r="Q77" i="20"/>
  <c r="V77" i="20"/>
  <c r="G79" i="20"/>
  <c r="M79" i="20" s="1"/>
  <c r="I79" i="20"/>
  <c r="K79" i="20"/>
  <c r="O79" i="20"/>
  <c r="Q79" i="20"/>
  <c r="V79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I84" i="20"/>
  <c r="K84" i="20"/>
  <c r="M84" i="20"/>
  <c r="O84" i="20"/>
  <c r="Q84" i="20"/>
  <c r="V84" i="20"/>
  <c r="G86" i="20"/>
  <c r="M86" i="20" s="1"/>
  <c r="M85" i="20" s="1"/>
  <c r="I86" i="20"/>
  <c r="I85" i="20" s="1"/>
  <c r="K86" i="20"/>
  <c r="K85" i="20" s="1"/>
  <c r="O86" i="20"/>
  <c r="O85" i="20" s="1"/>
  <c r="Q86" i="20"/>
  <c r="Q85" i="20" s="1"/>
  <c r="V86" i="20"/>
  <c r="V85" i="20" s="1"/>
  <c r="O88" i="20"/>
  <c r="G89" i="20"/>
  <c r="G88" i="20" s="1"/>
  <c r="I89" i="20"/>
  <c r="I88" i="20" s="1"/>
  <c r="K89" i="20"/>
  <c r="K88" i="20" s="1"/>
  <c r="M89" i="20"/>
  <c r="M88" i="20" s="1"/>
  <c r="O89" i="20"/>
  <c r="Q89" i="20"/>
  <c r="Q88" i="20" s="1"/>
  <c r="V89" i="20"/>
  <c r="V88" i="20" s="1"/>
  <c r="K92" i="20"/>
  <c r="O92" i="20"/>
  <c r="V92" i="20"/>
  <c r="G93" i="20"/>
  <c r="G92" i="20" s="1"/>
  <c r="I93" i="20"/>
  <c r="I92" i="20" s="1"/>
  <c r="K93" i="20"/>
  <c r="M93" i="20"/>
  <c r="M92" i="20" s="1"/>
  <c r="O93" i="20"/>
  <c r="Q93" i="20"/>
  <c r="Q92" i="20" s="1"/>
  <c r="V93" i="20"/>
  <c r="G95" i="20"/>
  <c r="M95" i="20" s="1"/>
  <c r="I95" i="20"/>
  <c r="K95" i="20"/>
  <c r="O95" i="20"/>
  <c r="Q95" i="20"/>
  <c r="V95" i="20"/>
  <c r="G97" i="20"/>
  <c r="I97" i="20"/>
  <c r="K97" i="20"/>
  <c r="O97" i="20"/>
  <c r="Q97" i="20"/>
  <c r="V97" i="20"/>
  <c r="G99" i="20"/>
  <c r="I99" i="20"/>
  <c r="K99" i="20"/>
  <c r="M99" i="20"/>
  <c r="O99" i="20"/>
  <c r="Q99" i="20"/>
  <c r="V99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AE104" i="20"/>
  <c r="F55" i="1" s="1"/>
  <c r="BA120" i="19"/>
  <c r="BA102" i="19"/>
  <c r="BA100" i="19"/>
  <c r="BA59" i="19"/>
  <c r="BA53" i="19"/>
  <c r="BA40" i="19"/>
  <c r="BA32" i="19"/>
  <c r="BA30" i="19"/>
  <c r="BA28" i="19"/>
  <c r="BA26" i="19"/>
  <c r="BA24" i="19"/>
  <c r="BA22" i="19"/>
  <c r="BA20" i="19"/>
  <c r="BA18" i="19"/>
  <c r="BA16" i="19"/>
  <c r="BA14" i="19"/>
  <c r="BA12" i="19"/>
  <c r="G9" i="19"/>
  <c r="M9" i="19" s="1"/>
  <c r="I9" i="19"/>
  <c r="K9" i="19"/>
  <c r="O9" i="19"/>
  <c r="Q9" i="19"/>
  <c r="V9" i="19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3" i="19"/>
  <c r="I13" i="19"/>
  <c r="K13" i="19"/>
  <c r="O13" i="19"/>
  <c r="Q13" i="19"/>
  <c r="V13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I27" i="19"/>
  <c r="K27" i="19"/>
  <c r="M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7" i="19"/>
  <c r="M37" i="19" s="1"/>
  <c r="I37" i="19"/>
  <c r="K37" i="19"/>
  <c r="O37" i="19"/>
  <c r="Q37" i="19"/>
  <c r="V37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5" i="19"/>
  <c r="M45" i="19" s="1"/>
  <c r="I45" i="19"/>
  <c r="K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M48" i="19"/>
  <c r="O48" i="19"/>
  <c r="Q48" i="19"/>
  <c r="V48" i="19"/>
  <c r="G49" i="19"/>
  <c r="I49" i="19"/>
  <c r="K49" i="19"/>
  <c r="M49" i="19"/>
  <c r="O49" i="19"/>
  <c r="Q49" i="19"/>
  <c r="V49" i="19"/>
  <c r="G52" i="19"/>
  <c r="M52" i="19" s="1"/>
  <c r="I52" i="19"/>
  <c r="K52" i="19"/>
  <c r="O52" i="19"/>
  <c r="Q52" i="19"/>
  <c r="V52" i="19"/>
  <c r="G54" i="19"/>
  <c r="M54" i="19" s="1"/>
  <c r="I54" i="19"/>
  <c r="K54" i="19"/>
  <c r="O54" i="19"/>
  <c r="Q54" i="19"/>
  <c r="V54" i="19"/>
  <c r="G56" i="19"/>
  <c r="M56" i="19" s="1"/>
  <c r="I56" i="19"/>
  <c r="K56" i="19"/>
  <c r="O56" i="19"/>
  <c r="Q56" i="19"/>
  <c r="V56" i="19"/>
  <c r="G58" i="19"/>
  <c r="I58" i="19"/>
  <c r="K58" i="19"/>
  <c r="M58" i="19"/>
  <c r="O58" i="19"/>
  <c r="Q58" i="19"/>
  <c r="V58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I62" i="19"/>
  <c r="K62" i="19"/>
  <c r="M62" i="19"/>
  <c r="O62" i="19"/>
  <c r="Q62" i="19"/>
  <c r="V62" i="19"/>
  <c r="G64" i="19"/>
  <c r="I64" i="19"/>
  <c r="K64" i="19"/>
  <c r="O64" i="19"/>
  <c r="Q64" i="19"/>
  <c r="V64" i="19"/>
  <c r="G66" i="19"/>
  <c r="M66" i="19" s="1"/>
  <c r="I66" i="19"/>
  <c r="K66" i="19"/>
  <c r="O66" i="19"/>
  <c r="Q66" i="19"/>
  <c r="V66" i="19"/>
  <c r="G68" i="19"/>
  <c r="I68" i="19"/>
  <c r="K68" i="19"/>
  <c r="M68" i="19"/>
  <c r="O68" i="19"/>
  <c r="Q68" i="19"/>
  <c r="V68" i="19"/>
  <c r="G69" i="19"/>
  <c r="I69" i="19"/>
  <c r="K69" i="19"/>
  <c r="M69" i="19"/>
  <c r="O69" i="19"/>
  <c r="Q69" i="19"/>
  <c r="V69" i="19"/>
  <c r="G71" i="19"/>
  <c r="G70" i="19" s="1"/>
  <c r="I71" i="19"/>
  <c r="I70" i="19" s="1"/>
  <c r="K71" i="19"/>
  <c r="M71" i="19"/>
  <c r="O71" i="19"/>
  <c r="Q71" i="19"/>
  <c r="Q70" i="19" s="1"/>
  <c r="V71" i="19"/>
  <c r="G73" i="19"/>
  <c r="I73" i="19"/>
  <c r="K73" i="19"/>
  <c r="M73" i="19"/>
  <c r="O73" i="19"/>
  <c r="O70" i="19" s="1"/>
  <c r="Q73" i="19"/>
  <c r="V73" i="19"/>
  <c r="G75" i="19"/>
  <c r="I75" i="19"/>
  <c r="K75" i="19"/>
  <c r="O75" i="19"/>
  <c r="O74" i="19" s="1"/>
  <c r="Q75" i="19"/>
  <c r="V75" i="19"/>
  <c r="G76" i="19"/>
  <c r="I76" i="19"/>
  <c r="K76" i="19"/>
  <c r="M76" i="19"/>
  <c r="O76" i="19"/>
  <c r="Q76" i="19"/>
  <c r="V76" i="19"/>
  <c r="G78" i="19"/>
  <c r="M78" i="19" s="1"/>
  <c r="I78" i="19"/>
  <c r="K78" i="19"/>
  <c r="O78" i="19"/>
  <c r="Q78" i="19"/>
  <c r="V78" i="19"/>
  <c r="G80" i="19"/>
  <c r="M80" i="19" s="1"/>
  <c r="I80" i="19"/>
  <c r="K80" i="19"/>
  <c r="O80" i="19"/>
  <c r="Q80" i="19"/>
  <c r="V80" i="19"/>
  <c r="G81" i="19"/>
  <c r="M81" i="19" s="1"/>
  <c r="I81" i="19"/>
  <c r="K81" i="19"/>
  <c r="O81" i="19"/>
  <c r="Q81" i="19"/>
  <c r="V81" i="19"/>
  <c r="I82" i="19"/>
  <c r="O82" i="19"/>
  <c r="Q82" i="19"/>
  <c r="G83" i="19"/>
  <c r="M83" i="19" s="1"/>
  <c r="M82" i="19" s="1"/>
  <c r="I83" i="19"/>
  <c r="K83" i="19"/>
  <c r="K82" i="19" s="1"/>
  <c r="O83" i="19"/>
  <c r="Q83" i="19"/>
  <c r="V83" i="19"/>
  <c r="V82" i="19" s="1"/>
  <c r="G87" i="19"/>
  <c r="I87" i="19"/>
  <c r="K87" i="19"/>
  <c r="O87" i="19"/>
  <c r="Q87" i="19"/>
  <c r="V87" i="19"/>
  <c r="G89" i="19"/>
  <c r="M89" i="19" s="1"/>
  <c r="I89" i="19"/>
  <c r="K89" i="19"/>
  <c r="O89" i="19"/>
  <c r="Q89" i="19"/>
  <c r="V89" i="19"/>
  <c r="G91" i="19"/>
  <c r="I91" i="19"/>
  <c r="K91" i="19"/>
  <c r="M91" i="19"/>
  <c r="O91" i="19"/>
  <c r="Q91" i="19"/>
  <c r="V91" i="19"/>
  <c r="G93" i="19"/>
  <c r="M93" i="19" s="1"/>
  <c r="I93" i="19"/>
  <c r="K93" i="19"/>
  <c r="O93" i="19"/>
  <c r="Q93" i="19"/>
  <c r="V93" i="19"/>
  <c r="G94" i="19"/>
  <c r="M94" i="19" s="1"/>
  <c r="I94" i="19"/>
  <c r="K94" i="19"/>
  <c r="O94" i="19"/>
  <c r="Q94" i="19"/>
  <c r="V94" i="19"/>
  <c r="G95" i="19"/>
  <c r="M95" i="19" s="1"/>
  <c r="I95" i="19"/>
  <c r="K95" i="19"/>
  <c r="O95" i="19"/>
  <c r="Q95" i="19"/>
  <c r="V95" i="19"/>
  <c r="G96" i="19"/>
  <c r="I96" i="19"/>
  <c r="K96" i="19"/>
  <c r="M96" i="19"/>
  <c r="O96" i="19"/>
  <c r="Q96" i="19"/>
  <c r="V96" i="19"/>
  <c r="G99" i="19"/>
  <c r="I99" i="19"/>
  <c r="K99" i="19"/>
  <c r="M99" i="19"/>
  <c r="O99" i="19"/>
  <c r="Q99" i="19"/>
  <c r="V99" i="19"/>
  <c r="G101" i="19"/>
  <c r="M101" i="19" s="1"/>
  <c r="I101" i="19"/>
  <c r="K101" i="19"/>
  <c r="O101" i="19"/>
  <c r="Q101" i="19"/>
  <c r="V101" i="19"/>
  <c r="G103" i="19"/>
  <c r="M103" i="19" s="1"/>
  <c r="I103" i="19"/>
  <c r="K103" i="19"/>
  <c r="O103" i="19"/>
  <c r="Q103" i="19"/>
  <c r="V103" i="19"/>
  <c r="G104" i="19"/>
  <c r="M104" i="19" s="1"/>
  <c r="I104" i="19"/>
  <c r="K104" i="19"/>
  <c r="O104" i="19"/>
  <c r="Q104" i="19"/>
  <c r="V104" i="19"/>
  <c r="G105" i="19"/>
  <c r="M105" i="19" s="1"/>
  <c r="I105" i="19"/>
  <c r="K105" i="19"/>
  <c r="O105" i="19"/>
  <c r="Q105" i="19"/>
  <c r="V105" i="19"/>
  <c r="G106" i="19"/>
  <c r="M106" i="19" s="1"/>
  <c r="I106" i="19"/>
  <c r="K106" i="19"/>
  <c r="O106" i="19"/>
  <c r="Q106" i="19"/>
  <c r="V106" i="19"/>
  <c r="Q107" i="19"/>
  <c r="G108" i="19"/>
  <c r="M108" i="19" s="1"/>
  <c r="I108" i="19"/>
  <c r="I107" i="19" s="1"/>
  <c r="K108" i="19"/>
  <c r="O108" i="19"/>
  <c r="O107" i="19" s="1"/>
  <c r="Q108" i="19"/>
  <c r="V108" i="19"/>
  <c r="G110" i="19"/>
  <c r="M110" i="19" s="1"/>
  <c r="I110" i="19"/>
  <c r="K110" i="19"/>
  <c r="O110" i="19"/>
  <c r="Q110" i="19"/>
  <c r="V110" i="19"/>
  <c r="O112" i="19"/>
  <c r="G113" i="19"/>
  <c r="M113" i="19" s="1"/>
  <c r="M112" i="19" s="1"/>
  <c r="I113" i="19"/>
  <c r="I112" i="19" s="1"/>
  <c r="K113" i="19"/>
  <c r="K112" i="19" s="1"/>
  <c r="O113" i="19"/>
  <c r="Q113" i="19"/>
  <c r="Q112" i="19" s="1"/>
  <c r="V113" i="19"/>
  <c r="V112" i="19" s="1"/>
  <c r="K116" i="19"/>
  <c r="G117" i="19"/>
  <c r="G116" i="19" s="1"/>
  <c r="I117" i="19"/>
  <c r="I116" i="19" s="1"/>
  <c r="K117" i="19"/>
  <c r="M117" i="19"/>
  <c r="M116" i="19" s="1"/>
  <c r="O117" i="19"/>
  <c r="O116" i="19" s="1"/>
  <c r="Q117" i="19"/>
  <c r="Q116" i="19" s="1"/>
  <c r="V117" i="19"/>
  <c r="V116" i="19" s="1"/>
  <c r="G119" i="19"/>
  <c r="M119" i="19" s="1"/>
  <c r="I119" i="19"/>
  <c r="K119" i="19"/>
  <c r="O119" i="19"/>
  <c r="Q119" i="19"/>
  <c r="V119" i="19"/>
  <c r="G121" i="19"/>
  <c r="M121" i="19" s="1"/>
  <c r="I121" i="19"/>
  <c r="K121" i="19"/>
  <c r="O121" i="19"/>
  <c r="Q121" i="19"/>
  <c r="V121" i="19"/>
  <c r="G123" i="19"/>
  <c r="I123" i="19"/>
  <c r="K123" i="19"/>
  <c r="M123" i="19"/>
  <c r="O123" i="19"/>
  <c r="Q123" i="19"/>
  <c r="V123" i="19"/>
  <c r="G124" i="19"/>
  <c r="I124" i="19"/>
  <c r="K124" i="19"/>
  <c r="O124" i="19"/>
  <c r="O118" i="19" s="1"/>
  <c r="Q124" i="19"/>
  <c r="V124" i="19"/>
  <c r="G125" i="19"/>
  <c r="M125" i="19" s="1"/>
  <c r="I125" i="19"/>
  <c r="K125" i="19"/>
  <c r="O125" i="19"/>
  <c r="Q125" i="19"/>
  <c r="V125" i="19"/>
  <c r="AE128" i="19"/>
  <c r="F54" i="1" s="1"/>
  <c r="BA32" i="18"/>
  <c r="BA30" i="18"/>
  <c r="BA28" i="18"/>
  <c r="BA26" i="18"/>
  <c r="BA24" i="18"/>
  <c r="BA22" i="18"/>
  <c r="BA19" i="18"/>
  <c r="BA17" i="18"/>
  <c r="BA15" i="18"/>
  <c r="BA13" i="18"/>
  <c r="BA11" i="18"/>
  <c r="G9" i="18"/>
  <c r="M9" i="18" s="1"/>
  <c r="I9" i="18"/>
  <c r="I8" i="18" s="1"/>
  <c r="K9" i="18"/>
  <c r="K8" i="18" s="1"/>
  <c r="O9" i="18"/>
  <c r="Q9" i="18"/>
  <c r="V9" i="18"/>
  <c r="G12" i="18"/>
  <c r="I12" i="18"/>
  <c r="K12" i="18"/>
  <c r="M12" i="18"/>
  <c r="O12" i="18"/>
  <c r="Q12" i="18"/>
  <c r="V12" i="18"/>
  <c r="G14" i="18"/>
  <c r="M14" i="18" s="1"/>
  <c r="I14" i="18"/>
  <c r="K14" i="18"/>
  <c r="O14" i="18"/>
  <c r="Q14" i="18"/>
  <c r="V14" i="18"/>
  <c r="G16" i="18"/>
  <c r="I16" i="18"/>
  <c r="K16" i="18"/>
  <c r="O16" i="18"/>
  <c r="Q16" i="18"/>
  <c r="V16" i="18"/>
  <c r="G18" i="18"/>
  <c r="M18" i="18" s="1"/>
  <c r="I18" i="18"/>
  <c r="K18" i="18"/>
  <c r="O18" i="18"/>
  <c r="Q18" i="18"/>
  <c r="V18" i="18"/>
  <c r="G21" i="18"/>
  <c r="M21" i="18" s="1"/>
  <c r="I21" i="18"/>
  <c r="K21" i="18"/>
  <c r="O21" i="18"/>
  <c r="Q21" i="18"/>
  <c r="V21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V25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1" i="18"/>
  <c r="M31" i="18" s="1"/>
  <c r="I31" i="18"/>
  <c r="K31" i="18"/>
  <c r="O31" i="18"/>
  <c r="Q31" i="18"/>
  <c r="V31" i="18"/>
  <c r="AE34" i="18"/>
  <c r="F52" i="1" s="1"/>
  <c r="BA93" i="17"/>
  <c r="BA77" i="17"/>
  <c r="BA65" i="17"/>
  <c r="BA46" i="17"/>
  <c r="BA32" i="17"/>
  <c r="BA24" i="17"/>
  <c r="BA22" i="17"/>
  <c r="BA20" i="17"/>
  <c r="BA18" i="17"/>
  <c r="BA16" i="17"/>
  <c r="BA14" i="17"/>
  <c r="BA12" i="17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1" i="17"/>
  <c r="I51" i="17"/>
  <c r="K51" i="17"/>
  <c r="K50" i="17" s="1"/>
  <c r="M51" i="17"/>
  <c r="O51" i="17"/>
  <c r="Q51" i="17"/>
  <c r="V51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I60" i="17"/>
  <c r="K60" i="17"/>
  <c r="O60" i="17"/>
  <c r="Q60" i="17"/>
  <c r="V60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6" i="17"/>
  <c r="O66" i="17"/>
  <c r="G67" i="17"/>
  <c r="M67" i="17" s="1"/>
  <c r="M66" i="17" s="1"/>
  <c r="I67" i="17"/>
  <c r="I66" i="17" s="1"/>
  <c r="K67" i="17"/>
  <c r="K66" i="17" s="1"/>
  <c r="O67" i="17"/>
  <c r="Q67" i="17"/>
  <c r="Q66" i="17" s="1"/>
  <c r="V67" i="17"/>
  <c r="V66" i="17" s="1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O80" i="17"/>
  <c r="G81" i="17"/>
  <c r="M81" i="17" s="1"/>
  <c r="M80" i="17" s="1"/>
  <c r="I81" i="17"/>
  <c r="K81" i="17"/>
  <c r="K80" i="17" s="1"/>
  <c r="O81" i="17"/>
  <c r="Q81" i="17"/>
  <c r="Q80" i="17" s="1"/>
  <c r="V81" i="17"/>
  <c r="V80" i="17" s="1"/>
  <c r="K83" i="17"/>
  <c r="G84" i="17"/>
  <c r="M84" i="17" s="1"/>
  <c r="M83" i="17" s="1"/>
  <c r="I84" i="17"/>
  <c r="I83" i="17" s="1"/>
  <c r="K84" i="17"/>
  <c r="O84" i="17"/>
  <c r="O83" i="17" s="1"/>
  <c r="Q84" i="17"/>
  <c r="Q83" i="17" s="1"/>
  <c r="V84" i="17"/>
  <c r="V83" i="17" s="1"/>
  <c r="G86" i="17"/>
  <c r="M86" i="17" s="1"/>
  <c r="M85" i="17" s="1"/>
  <c r="I86" i="17"/>
  <c r="I85" i="17" s="1"/>
  <c r="K86" i="17"/>
  <c r="K85" i="17" s="1"/>
  <c r="O86" i="17"/>
  <c r="O85" i="17" s="1"/>
  <c r="Q86" i="17"/>
  <c r="Q85" i="17" s="1"/>
  <c r="V86" i="17"/>
  <c r="V85" i="17" s="1"/>
  <c r="K89" i="17"/>
  <c r="G90" i="17"/>
  <c r="M90" i="17" s="1"/>
  <c r="M89" i="17" s="1"/>
  <c r="I90" i="17"/>
  <c r="I89" i="17" s="1"/>
  <c r="K90" i="17"/>
  <c r="O90" i="17"/>
  <c r="O89" i="17" s="1"/>
  <c r="Q90" i="17"/>
  <c r="Q89" i="17" s="1"/>
  <c r="V90" i="17"/>
  <c r="V89" i="17" s="1"/>
  <c r="G92" i="17"/>
  <c r="M92" i="17" s="1"/>
  <c r="I92" i="17"/>
  <c r="K92" i="17"/>
  <c r="O92" i="17"/>
  <c r="Q92" i="17"/>
  <c r="V92" i="17"/>
  <c r="V91" i="17" s="1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7" i="17"/>
  <c r="I97" i="17"/>
  <c r="K97" i="17"/>
  <c r="O97" i="17"/>
  <c r="Q97" i="17"/>
  <c r="V97" i="17"/>
  <c r="G98" i="17"/>
  <c r="I98" i="17"/>
  <c r="K98" i="17"/>
  <c r="M98" i="17"/>
  <c r="O98" i="17"/>
  <c r="Q98" i="17"/>
  <c r="V98" i="17"/>
  <c r="AE101" i="17"/>
  <c r="F51" i="1" s="1"/>
  <c r="BA32" i="16"/>
  <c r="BA30" i="16"/>
  <c r="BA28" i="16"/>
  <c r="BA26" i="16"/>
  <c r="BA24" i="16"/>
  <c r="BA22" i="16"/>
  <c r="BA19" i="16"/>
  <c r="BA17" i="16"/>
  <c r="BA15" i="16"/>
  <c r="BA13" i="16"/>
  <c r="BA11" i="16"/>
  <c r="G9" i="16"/>
  <c r="M9" i="16" s="1"/>
  <c r="I9" i="16"/>
  <c r="K9" i="16"/>
  <c r="O9" i="16"/>
  <c r="Q9" i="16"/>
  <c r="V9" i="16"/>
  <c r="G12" i="16"/>
  <c r="I12" i="16"/>
  <c r="K12" i="16"/>
  <c r="M12" i="16"/>
  <c r="O12" i="16"/>
  <c r="Q12" i="16"/>
  <c r="V12" i="16"/>
  <c r="G14" i="16"/>
  <c r="I14" i="16"/>
  <c r="K14" i="16"/>
  <c r="M14" i="16"/>
  <c r="O14" i="16"/>
  <c r="Q14" i="16"/>
  <c r="V14" i="16"/>
  <c r="G16" i="16"/>
  <c r="I16" i="16"/>
  <c r="K16" i="16"/>
  <c r="O16" i="16"/>
  <c r="O8" i="16" s="1"/>
  <c r="Q16" i="16"/>
  <c r="V16" i="16"/>
  <c r="G18" i="16"/>
  <c r="M18" i="16" s="1"/>
  <c r="I18" i="16"/>
  <c r="K18" i="16"/>
  <c r="O18" i="16"/>
  <c r="Q18" i="16"/>
  <c r="V18" i="16"/>
  <c r="G21" i="16"/>
  <c r="I21" i="16"/>
  <c r="K21" i="16"/>
  <c r="M21" i="16"/>
  <c r="O21" i="16"/>
  <c r="Q21" i="16"/>
  <c r="V21" i="16"/>
  <c r="G23" i="16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Q29" i="16"/>
  <c r="V29" i="16"/>
  <c r="G31" i="16"/>
  <c r="M31" i="16" s="1"/>
  <c r="I31" i="16"/>
  <c r="K31" i="16"/>
  <c r="O31" i="16"/>
  <c r="Q31" i="16"/>
  <c r="V31" i="16"/>
  <c r="AE34" i="16"/>
  <c r="F49" i="1" s="1"/>
  <c r="BA93" i="15"/>
  <c r="BA77" i="15"/>
  <c r="BA65" i="15"/>
  <c r="BA46" i="15"/>
  <c r="BA32" i="15"/>
  <c r="BA24" i="15"/>
  <c r="BA22" i="15"/>
  <c r="BA20" i="15"/>
  <c r="BA18" i="15"/>
  <c r="BA16" i="15"/>
  <c r="BA14" i="15"/>
  <c r="BA12" i="15"/>
  <c r="G9" i="15"/>
  <c r="M9" i="15" s="1"/>
  <c r="I9" i="15"/>
  <c r="I8" i="15" s="1"/>
  <c r="K9" i="15"/>
  <c r="O9" i="15"/>
  <c r="Q9" i="15"/>
  <c r="V9" i="15"/>
  <c r="G10" i="15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I15" i="15"/>
  <c r="K15" i="15"/>
  <c r="M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1" i="15"/>
  <c r="I51" i="15"/>
  <c r="K51" i="15"/>
  <c r="K50" i="15" s="1"/>
  <c r="M51" i="15"/>
  <c r="O51" i="15"/>
  <c r="Q51" i="15"/>
  <c r="V51" i="15"/>
  <c r="V50" i="15" s="1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7" i="15"/>
  <c r="M67" i="15" s="1"/>
  <c r="M66" i="15" s="1"/>
  <c r="I67" i="15"/>
  <c r="I66" i="15" s="1"/>
  <c r="K67" i="15"/>
  <c r="K66" i="15" s="1"/>
  <c r="O67" i="15"/>
  <c r="O66" i="15" s="1"/>
  <c r="Q67" i="15"/>
  <c r="Q66" i="15" s="1"/>
  <c r="V67" i="15"/>
  <c r="V66" i="15" s="1"/>
  <c r="G71" i="15"/>
  <c r="I71" i="15"/>
  <c r="K71" i="15"/>
  <c r="M71" i="15"/>
  <c r="O71" i="15"/>
  <c r="Q71" i="15"/>
  <c r="V71" i="15"/>
  <c r="G73" i="15"/>
  <c r="G70" i="15" s="1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6" i="15"/>
  <c r="M76" i="15" s="1"/>
  <c r="I76" i="15"/>
  <c r="I70" i="15" s="1"/>
  <c r="K76" i="15"/>
  <c r="O76" i="15"/>
  <c r="Q76" i="15"/>
  <c r="V76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G81" i="15"/>
  <c r="M81" i="15" s="1"/>
  <c r="M80" i="15" s="1"/>
  <c r="I81" i="15"/>
  <c r="I80" i="15" s="1"/>
  <c r="K81" i="15"/>
  <c r="K80" i="15" s="1"/>
  <c r="O81" i="15"/>
  <c r="O80" i="15" s="1"/>
  <c r="Q81" i="15"/>
  <c r="Q80" i="15" s="1"/>
  <c r="V81" i="15"/>
  <c r="V80" i="15" s="1"/>
  <c r="K83" i="15"/>
  <c r="V83" i="15"/>
  <c r="G84" i="15"/>
  <c r="G83" i="15" s="1"/>
  <c r="I84" i="15"/>
  <c r="I83" i="15" s="1"/>
  <c r="K84" i="15"/>
  <c r="M84" i="15"/>
  <c r="M83" i="15" s="1"/>
  <c r="O84" i="15"/>
  <c r="O83" i="15" s="1"/>
  <c r="Q84" i="15"/>
  <c r="Q83" i="15" s="1"/>
  <c r="V84" i="15"/>
  <c r="G85" i="15"/>
  <c r="G86" i="15"/>
  <c r="M86" i="15" s="1"/>
  <c r="M85" i="15" s="1"/>
  <c r="I86" i="15"/>
  <c r="I85" i="15" s="1"/>
  <c r="K86" i="15"/>
  <c r="K85" i="15" s="1"/>
  <c r="O86" i="15"/>
  <c r="O85" i="15" s="1"/>
  <c r="Q86" i="15"/>
  <c r="Q85" i="15" s="1"/>
  <c r="V86" i="15"/>
  <c r="V85" i="15" s="1"/>
  <c r="G90" i="15"/>
  <c r="G89" i="15" s="1"/>
  <c r="I90" i="15"/>
  <c r="I89" i="15" s="1"/>
  <c r="K90" i="15"/>
  <c r="K89" i="15" s="1"/>
  <c r="M90" i="15"/>
  <c r="M89" i="15" s="1"/>
  <c r="O90" i="15"/>
  <c r="O89" i="15" s="1"/>
  <c r="Q90" i="15"/>
  <c r="Q89" i="15" s="1"/>
  <c r="V90" i="15"/>
  <c r="V89" i="15" s="1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7" i="15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AE101" i="15"/>
  <c r="BA46" i="14"/>
  <c r="BA35" i="14"/>
  <c r="BA29" i="14"/>
  <c r="BA18" i="14"/>
  <c r="BA12" i="14"/>
  <c r="BA10" i="14"/>
  <c r="G9" i="14"/>
  <c r="I9" i="14"/>
  <c r="I8" i="14" s="1"/>
  <c r="K9" i="14"/>
  <c r="M9" i="14"/>
  <c r="O9" i="14"/>
  <c r="Q9" i="14"/>
  <c r="V9" i="14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O15" i="14"/>
  <c r="Q15" i="14"/>
  <c r="V15" i="14"/>
  <c r="G17" i="14"/>
  <c r="I17" i="14"/>
  <c r="K17" i="14"/>
  <c r="O17" i="14"/>
  <c r="Q17" i="14"/>
  <c r="V17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I34" i="14"/>
  <c r="K34" i="14"/>
  <c r="M34" i="14"/>
  <c r="O34" i="14"/>
  <c r="Q34" i="14"/>
  <c r="V34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O38" i="14"/>
  <c r="G39" i="14"/>
  <c r="I39" i="14"/>
  <c r="I38" i="14" s="1"/>
  <c r="K39" i="14"/>
  <c r="K38" i="14" s="1"/>
  <c r="M39" i="14"/>
  <c r="M38" i="14" s="1"/>
  <c r="O39" i="14"/>
  <c r="Q39" i="14"/>
  <c r="Q38" i="14" s="1"/>
  <c r="V39" i="14"/>
  <c r="V38" i="14" s="1"/>
  <c r="G42" i="14"/>
  <c r="I42" i="14"/>
  <c r="K42" i="14"/>
  <c r="O42" i="14"/>
  <c r="O41" i="14" s="1"/>
  <c r="Q42" i="14"/>
  <c r="V42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V41" i="14" s="1"/>
  <c r="G47" i="14"/>
  <c r="I47" i="14"/>
  <c r="K47" i="14"/>
  <c r="M47" i="14"/>
  <c r="O47" i="14"/>
  <c r="Q47" i="14"/>
  <c r="V47" i="14"/>
  <c r="G48" i="14"/>
  <c r="O48" i="14"/>
  <c r="G49" i="14"/>
  <c r="M49" i="14" s="1"/>
  <c r="M48" i="14" s="1"/>
  <c r="I49" i="14"/>
  <c r="I48" i="14" s="1"/>
  <c r="K49" i="14"/>
  <c r="K48" i="14" s="1"/>
  <c r="O49" i="14"/>
  <c r="Q49" i="14"/>
  <c r="Q48" i="14" s="1"/>
  <c r="V49" i="14"/>
  <c r="V48" i="14" s="1"/>
  <c r="I52" i="14"/>
  <c r="K52" i="14"/>
  <c r="Q52" i="14"/>
  <c r="G53" i="14"/>
  <c r="G52" i="14" s="1"/>
  <c r="I53" i="14"/>
  <c r="K53" i="14"/>
  <c r="O53" i="14"/>
  <c r="O52" i="14" s="1"/>
  <c r="Q53" i="14"/>
  <c r="V53" i="14"/>
  <c r="V52" i="14" s="1"/>
  <c r="AE55" i="14"/>
  <c r="F46" i="1" s="1"/>
  <c r="BA45" i="13"/>
  <c r="BA35" i="13"/>
  <c r="BA29" i="13"/>
  <c r="BA18" i="13"/>
  <c r="BA12" i="13"/>
  <c r="BA10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G8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I38" i="13"/>
  <c r="O38" i="13"/>
  <c r="Q38" i="13"/>
  <c r="G39" i="13"/>
  <c r="M39" i="13" s="1"/>
  <c r="M38" i="13" s="1"/>
  <c r="I39" i="13"/>
  <c r="K39" i="13"/>
  <c r="K38" i="13" s="1"/>
  <c r="O39" i="13"/>
  <c r="Q39" i="13"/>
  <c r="V39" i="13"/>
  <c r="V38" i="13" s="1"/>
  <c r="G42" i="13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Q46" i="13"/>
  <c r="V46" i="13"/>
  <c r="G47" i="13"/>
  <c r="G48" i="13"/>
  <c r="M48" i="13" s="1"/>
  <c r="M47" i="13" s="1"/>
  <c r="I48" i="13"/>
  <c r="I47" i="13" s="1"/>
  <c r="K48" i="13"/>
  <c r="K47" i="13" s="1"/>
  <c r="O48" i="13"/>
  <c r="O47" i="13" s="1"/>
  <c r="Q48" i="13"/>
  <c r="Q47" i="13" s="1"/>
  <c r="V48" i="13"/>
  <c r="V47" i="13" s="1"/>
  <c r="G52" i="13"/>
  <c r="G51" i="13" s="1"/>
  <c r="I52" i="13"/>
  <c r="I51" i="13" s="1"/>
  <c r="K52" i="13"/>
  <c r="K51" i="13" s="1"/>
  <c r="M52" i="13"/>
  <c r="M51" i="13" s="1"/>
  <c r="O52" i="13"/>
  <c r="O51" i="13" s="1"/>
  <c r="Q52" i="13"/>
  <c r="Q51" i="13" s="1"/>
  <c r="V52" i="13"/>
  <c r="V51" i="13" s="1"/>
  <c r="AE54" i="13"/>
  <c r="F43" i="1" s="1"/>
  <c r="BA41" i="12"/>
  <c r="BA39" i="12"/>
  <c r="BA37" i="12"/>
  <c r="BA35" i="12"/>
  <c r="BA33" i="12"/>
  <c r="BA31" i="12"/>
  <c r="BA29" i="12"/>
  <c r="BA27" i="12"/>
  <c r="BA25" i="12"/>
  <c r="BA22" i="12"/>
  <c r="BA19" i="12"/>
  <c r="BA17" i="12"/>
  <c r="BA15" i="12"/>
  <c r="BA13" i="12"/>
  <c r="BA11" i="12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K20" i="12" s="1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AE43" i="12"/>
  <c r="AF43" i="12"/>
  <c r="I18" i="1"/>
  <c r="H42" i="1"/>
  <c r="F41" i="1" l="1"/>
  <c r="F40" i="1"/>
  <c r="F39" i="1"/>
  <c r="G8" i="12"/>
  <c r="I77" i="1"/>
  <c r="I41" i="13"/>
  <c r="F47" i="1"/>
  <c r="AF34" i="18"/>
  <c r="G52" i="1" s="1"/>
  <c r="H52" i="1" s="1"/>
  <c r="I52" i="1" s="1"/>
  <c r="K8" i="17"/>
  <c r="Q91" i="15"/>
  <c r="Q8" i="13"/>
  <c r="M107" i="19"/>
  <c r="V60" i="20"/>
  <c r="AF104" i="20"/>
  <c r="G55" i="1" s="1"/>
  <c r="H55" i="1" s="1"/>
  <c r="I55" i="1" s="1"/>
  <c r="M11" i="20"/>
  <c r="V8" i="20"/>
  <c r="G41" i="1"/>
  <c r="G40" i="1"/>
  <c r="Q41" i="14"/>
  <c r="G91" i="15"/>
  <c r="AF55" i="14"/>
  <c r="M17" i="14"/>
  <c r="O20" i="12"/>
  <c r="I20" i="12"/>
  <c r="K8" i="12"/>
  <c r="I8" i="12"/>
  <c r="M23" i="16"/>
  <c r="AF34" i="16"/>
  <c r="G49" i="1" s="1"/>
  <c r="H49" i="1" s="1"/>
  <c r="I49" i="1" s="1"/>
  <c r="K115" i="22"/>
  <c r="I103" i="22"/>
  <c r="O97" i="22"/>
  <c r="Q90" i="22"/>
  <c r="O72" i="23"/>
  <c r="K58" i="23"/>
  <c r="K8" i="23"/>
  <c r="F44" i="1"/>
  <c r="F48" i="1"/>
  <c r="F56" i="1"/>
  <c r="Q20" i="12"/>
  <c r="AF54" i="13"/>
  <c r="K41" i="13"/>
  <c r="G38" i="13"/>
  <c r="G54" i="13" s="1"/>
  <c r="M53" i="14"/>
  <c r="M52" i="14" s="1"/>
  <c r="I41" i="14"/>
  <c r="O8" i="14"/>
  <c r="K91" i="15"/>
  <c r="K56" i="15"/>
  <c r="Q50" i="15"/>
  <c r="K20" i="16"/>
  <c r="G91" i="17"/>
  <c r="Q91" i="17"/>
  <c r="K70" i="17"/>
  <c r="G56" i="17"/>
  <c r="V56" i="17"/>
  <c r="I50" i="17"/>
  <c r="I8" i="17"/>
  <c r="V118" i="19"/>
  <c r="G112" i="19"/>
  <c r="V107" i="19"/>
  <c r="K74" i="19"/>
  <c r="V63" i="19"/>
  <c r="K8" i="19"/>
  <c r="G94" i="20"/>
  <c r="I72" i="20"/>
  <c r="G8" i="20"/>
  <c r="Q8" i="20"/>
  <c r="M41" i="21"/>
  <c r="M40" i="21" s="1"/>
  <c r="O8" i="21"/>
  <c r="AF165" i="22"/>
  <c r="Q115" i="22"/>
  <c r="G103" i="22"/>
  <c r="Q97" i="22"/>
  <c r="M99" i="22"/>
  <c r="K97" i="22"/>
  <c r="K8" i="22"/>
  <c r="I8" i="23"/>
  <c r="V20" i="12"/>
  <c r="Q8" i="12"/>
  <c r="K8" i="13"/>
  <c r="G41" i="14"/>
  <c r="I91" i="15"/>
  <c r="O70" i="15"/>
  <c r="M70" i="15"/>
  <c r="I56" i="15"/>
  <c r="O8" i="15"/>
  <c r="Q20" i="16"/>
  <c r="V8" i="16"/>
  <c r="Q70" i="17"/>
  <c r="I56" i="17"/>
  <c r="O50" i="17"/>
  <c r="K20" i="18"/>
  <c r="O8" i="18"/>
  <c r="G118" i="19"/>
  <c r="Q118" i="19"/>
  <c r="G82" i="19"/>
  <c r="I74" i="19"/>
  <c r="Q63" i="19"/>
  <c r="I8" i="19"/>
  <c r="K94" i="20"/>
  <c r="K72" i="20"/>
  <c r="G64" i="20"/>
  <c r="V64" i="20"/>
  <c r="O60" i="20"/>
  <c r="I35" i="21"/>
  <c r="Q155" i="22"/>
  <c r="G155" i="22"/>
  <c r="Q145" i="22"/>
  <c r="O115" i="22"/>
  <c r="K103" i="22"/>
  <c r="K90" i="22"/>
  <c r="I8" i="22"/>
  <c r="K105" i="23"/>
  <c r="I105" i="23"/>
  <c r="Q72" i="23"/>
  <c r="K64" i="23"/>
  <c r="F45" i="1"/>
  <c r="F53" i="1"/>
  <c r="V8" i="12"/>
  <c r="Q41" i="13"/>
  <c r="I8" i="13"/>
  <c r="V8" i="14"/>
  <c r="O91" i="15"/>
  <c r="K70" i="15"/>
  <c r="O56" i="15"/>
  <c r="G8" i="16"/>
  <c r="Q8" i="16"/>
  <c r="O8" i="17"/>
  <c r="Q20" i="18"/>
  <c r="G107" i="19"/>
  <c r="Q86" i="19"/>
  <c r="G74" i="19"/>
  <c r="V70" i="19"/>
  <c r="O63" i="19"/>
  <c r="Q94" i="20"/>
  <c r="I64" i="20"/>
  <c r="I60" i="20"/>
  <c r="M35" i="21"/>
  <c r="V8" i="21"/>
  <c r="G143" i="22"/>
  <c r="V138" i="22"/>
  <c r="I90" i="22"/>
  <c r="V72" i="23"/>
  <c r="Q64" i="23"/>
  <c r="O8" i="23"/>
  <c r="V41" i="13"/>
  <c r="O41" i="13"/>
  <c r="K41" i="14"/>
  <c r="G8" i="14"/>
  <c r="G55" i="14" s="1"/>
  <c r="Q8" i="14"/>
  <c r="V8" i="15"/>
  <c r="K91" i="17"/>
  <c r="V50" i="17"/>
  <c r="V8" i="18"/>
  <c r="K118" i="19"/>
  <c r="V86" i="19"/>
  <c r="O86" i="19"/>
  <c r="K63" i="19"/>
  <c r="O8" i="19"/>
  <c r="K8" i="20"/>
  <c r="G8" i="21"/>
  <c r="Q8" i="21"/>
  <c r="O8" i="22"/>
  <c r="V58" i="23"/>
  <c r="F50" i="1"/>
  <c r="F58" i="1"/>
  <c r="O8" i="13"/>
  <c r="V91" i="15"/>
  <c r="Q70" i="15"/>
  <c r="V56" i="15"/>
  <c r="I50" i="15"/>
  <c r="Q8" i="15"/>
  <c r="O20" i="16"/>
  <c r="K8" i="16"/>
  <c r="I91" i="17"/>
  <c r="O70" i="17"/>
  <c r="K56" i="17"/>
  <c r="Q50" i="17"/>
  <c r="V8" i="17"/>
  <c r="G8" i="18"/>
  <c r="Q8" i="18"/>
  <c r="I118" i="19"/>
  <c r="K107" i="19"/>
  <c r="I63" i="19"/>
  <c r="O72" i="20"/>
  <c r="K64" i="20"/>
  <c r="G60" i="20"/>
  <c r="I8" i="20"/>
  <c r="V155" i="22"/>
  <c r="O145" i="22"/>
  <c r="O138" i="22"/>
  <c r="I115" i="22"/>
  <c r="O103" i="22"/>
  <c r="V97" i="22"/>
  <c r="I58" i="23"/>
  <c r="V8" i="23"/>
  <c r="G56" i="15"/>
  <c r="I71" i="1" s="1"/>
  <c r="Q56" i="15"/>
  <c r="O50" i="15"/>
  <c r="V20" i="16"/>
  <c r="I20" i="16"/>
  <c r="I8" i="16"/>
  <c r="O91" i="17"/>
  <c r="G85" i="17"/>
  <c r="V70" i="17"/>
  <c r="I70" i="17"/>
  <c r="O56" i="17"/>
  <c r="Q8" i="17"/>
  <c r="O20" i="18"/>
  <c r="I86" i="19"/>
  <c r="V74" i="19"/>
  <c r="M70" i="19"/>
  <c r="G63" i="19"/>
  <c r="V8" i="19"/>
  <c r="O94" i="20"/>
  <c r="G85" i="20"/>
  <c r="I74" i="1" s="1"/>
  <c r="Q72" i="20"/>
  <c r="O8" i="20"/>
  <c r="V35" i="21"/>
  <c r="K8" i="21"/>
  <c r="I155" i="22"/>
  <c r="I145" i="22"/>
  <c r="K138" i="22"/>
  <c r="G115" i="22"/>
  <c r="V103" i="22"/>
  <c r="V8" i="22"/>
  <c r="Q105" i="23"/>
  <c r="K72" i="23"/>
  <c r="I72" i="23"/>
  <c r="O64" i="23"/>
  <c r="Q8" i="23"/>
  <c r="G41" i="13"/>
  <c r="V8" i="13"/>
  <c r="K8" i="14"/>
  <c r="V70" i="15"/>
  <c r="K8" i="15"/>
  <c r="Q56" i="17"/>
  <c r="V20" i="18"/>
  <c r="I20" i="18"/>
  <c r="K86" i="19"/>
  <c r="G86" i="19"/>
  <c r="Q74" i="19"/>
  <c r="K70" i="19"/>
  <c r="G8" i="19"/>
  <c r="G128" i="19" s="1"/>
  <c r="Q8" i="19"/>
  <c r="V94" i="20"/>
  <c r="I94" i="20"/>
  <c r="V72" i="20"/>
  <c r="O64" i="20"/>
  <c r="Q35" i="21"/>
  <c r="I8" i="21"/>
  <c r="O155" i="22"/>
  <c r="G90" i="22"/>
  <c r="V90" i="22"/>
  <c r="G8" i="22"/>
  <c r="G165" i="22" s="1"/>
  <c r="Q8" i="22"/>
  <c r="V64" i="23"/>
  <c r="I64" i="23"/>
  <c r="M8" i="23"/>
  <c r="M64" i="23"/>
  <c r="M105" i="23"/>
  <c r="M72" i="23"/>
  <c r="G105" i="23"/>
  <c r="G72" i="23"/>
  <c r="G8" i="23"/>
  <c r="G64" i="23"/>
  <c r="AF115" i="23"/>
  <c r="G60" i="1" s="1"/>
  <c r="H60" i="1" s="1"/>
  <c r="I60" i="1" s="1"/>
  <c r="M62" i="23"/>
  <c r="M58" i="23" s="1"/>
  <c r="M145" i="22"/>
  <c r="M97" i="22"/>
  <c r="M115" i="22"/>
  <c r="M103" i="22"/>
  <c r="M95" i="22"/>
  <c r="M90" i="22" s="1"/>
  <c r="M15" i="22"/>
  <c r="M8" i="22" s="1"/>
  <c r="M156" i="22"/>
  <c r="M155" i="22" s="1"/>
  <c r="G153" i="22"/>
  <c r="M150" i="22"/>
  <c r="M149" i="22" s="1"/>
  <c r="M139" i="22"/>
  <c r="M138" i="22" s="1"/>
  <c r="G145" i="22"/>
  <c r="I76" i="1" s="1"/>
  <c r="M8" i="21"/>
  <c r="AF43" i="21"/>
  <c r="G35" i="21"/>
  <c r="M15" i="21"/>
  <c r="M94" i="20"/>
  <c r="M97" i="20"/>
  <c r="M73" i="20"/>
  <c r="M72" i="20" s="1"/>
  <c r="M68" i="20"/>
  <c r="M64" i="20" s="1"/>
  <c r="M63" i="20"/>
  <c r="M60" i="20" s="1"/>
  <c r="M13" i="20"/>
  <c r="M8" i="20" s="1"/>
  <c r="AF128" i="19"/>
  <c r="M124" i="19"/>
  <c r="M118" i="19" s="1"/>
  <c r="M87" i="19"/>
  <c r="M86" i="19" s="1"/>
  <c r="M75" i="19"/>
  <c r="M74" i="19" s="1"/>
  <c r="M64" i="19"/>
  <c r="M63" i="19" s="1"/>
  <c r="M13" i="19"/>
  <c r="M8" i="19" s="1"/>
  <c r="M20" i="18"/>
  <c r="G20" i="18"/>
  <c r="M16" i="18"/>
  <c r="M8" i="18" s="1"/>
  <c r="M8" i="17"/>
  <c r="M70" i="17"/>
  <c r="M50" i="17"/>
  <c r="G50" i="17"/>
  <c r="G8" i="17"/>
  <c r="G89" i="17"/>
  <c r="I78" i="1" s="1"/>
  <c r="I17" i="1" s="1"/>
  <c r="G83" i="17"/>
  <c r="I75" i="1" s="1"/>
  <c r="AF101" i="17"/>
  <c r="M97" i="17"/>
  <c r="M91" i="17" s="1"/>
  <c r="G70" i="17"/>
  <c r="M60" i="17"/>
  <c r="M56" i="17" s="1"/>
  <c r="M20" i="16"/>
  <c r="M8" i="16"/>
  <c r="G20" i="16"/>
  <c r="M16" i="16"/>
  <c r="M8" i="15"/>
  <c r="M50" i="15"/>
  <c r="G66" i="15"/>
  <c r="I72" i="1" s="1"/>
  <c r="G50" i="15"/>
  <c r="G8" i="15"/>
  <c r="G101" i="15" s="1"/>
  <c r="AF101" i="15"/>
  <c r="M97" i="15"/>
  <c r="M91" i="15" s="1"/>
  <c r="M62" i="15"/>
  <c r="M56" i="15" s="1"/>
  <c r="M8" i="14"/>
  <c r="M42" i="14"/>
  <c r="M41" i="14" s="1"/>
  <c r="M15" i="14"/>
  <c r="M42" i="13"/>
  <c r="M41" i="13" s="1"/>
  <c r="M15" i="13"/>
  <c r="M8" i="13" s="1"/>
  <c r="M20" i="12"/>
  <c r="M8" i="12"/>
  <c r="G20" i="12"/>
  <c r="I81" i="1" s="1"/>
  <c r="I20" i="1" s="1"/>
  <c r="J28" i="1"/>
  <c r="J26" i="1"/>
  <c r="G38" i="1"/>
  <c r="F38" i="1"/>
  <c r="J23" i="1"/>
  <c r="J24" i="1"/>
  <c r="J25" i="1"/>
  <c r="J27" i="1"/>
  <c r="E24" i="1"/>
  <c r="E26" i="1"/>
  <c r="G47" i="1" l="1"/>
  <c r="G48" i="1"/>
  <c r="G101" i="17"/>
  <c r="G57" i="1"/>
  <c r="H57" i="1" s="1"/>
  <c r="I57" i="1" s="1"/>
  <c r="G56" i="1"/>
  <c r="H56" i="1" s="1"/>
  <c r="I56" i="1" s="1"/>
  <c r="G115" i="23"/>
  <c r="G43" i="21"/>
  <c r="G43" i="1"/>
  <c r="H43" i="1" s="1"/>
  <c r="I43" i="1" s="1"/>
  <c r="G44" i="1"/>
  <c r="I68" i="1"/>
  <c r="H47" i="1"/>
  <c r="I47" i="1" s="1"/>
  <c r="G39" i="1"/>
  <c r="G61" i="1" s="1"/>
  <c r="G25" i="1" s="1"/>
  <c r="A25" i="1" s="1"/>
  <c r="H58" i="1"/>
  <c r="I58" i="1" s="1"/>
  <c r="G34" i="16"/>
  <c r="H53" i="1"/>
  <c r="I53" i="1" s="1"/>
  <c r="G59" i="1"/>
  <c r="H59" i="1" s="1"/>
  <c r="I59" i="1" s="1"/>
  <c r="G58" i="1"/>
  <c r="H48" i="1"/>
  <c r="I48" i="1" s="1"/>
  <c r="I69" i="1"/>
  <c r="H44" i="1"/>
  <c r="I44" i="1" s="1"/>
  <c r="G46" i="1"/>
  <c r="H46" i="1" s="1"/>
  <c r="I46" i="1" s="1"/>
  <c r="G45" i="1"/>
  <c r="H45" i="1" s="1"/>
  <c r="I45" i="1" s="1"/>
  <c r="I80" i="1"/>
  <c r="I19" i="1" s="1"/>
  <c r="G43" i="12"/>
  <c r="G34" i="18"/>
  <c r="F61" i="1"/>
  <c r="I73" i="1"/>
  <c r="G51" i="1"/>
  <c r="H51" i="1" s="1"/>
  <c r="I51" i="1" s="1"/>
  <c r="G50" i="1"/>
  <c r="H50" i="1" s="1"/>
  <c r="I50" i="1" s="1"/>
  <c r="G54" i="1"/>
  <c r="H54" i="1" s="1"/>
  <c r="I54" i="1" s="1"/>
  <c r="G53" i="1"/>
  <c r="I70" i="1"/>
  <c r="I79" i="1"/>
  <c r="H40" i="1"/>
  <c r="I40" i="1" s="1"/>
  <c r="G104" i="20"/>
  <c r="H41" i="1"/>
  <c r="I41" i="1" s="1"/>
  <c r="A26" i="1" l="1"/>
  <c r="G26" i="1"/>
  <c r="H39" i="1"/>
  <c r="G23" i="1"/>
  <c r="A23" i="1" s="1"/>
  <c r="A24" i="1" s="1"/>
  <c r="G28" i="1"/>
  <c r="I16" i="1"/>
  <c r="I21" i="1" s="1"/>
  <c r="I82" i="1"/>
  <c r="G24" i="1"/>
  <c r="A27" i="1" s="1"/>
  <c r="J81" i="1" l="1"/>
  <c r="J71" i="1"/>
  <c r="J73" i="1"/>
  <c r="J78" i="1"/>
  <c r="J79" i="1"/>
  <c r="J72" i="1"/>
  <c r="J75" i="1"/>
  <c r="J68" i="1"/>
  <c r="J82" i="1" s="1"/>
  <c r="J74" i="1"/>
  <c r="J77" i="1"/>
  <c r="J70" i="1"/>
  <c r="J76" i="1"/>
  <c r="J69" i="1"/>
  <c r="J80" i="1"/>
  <c r="I39" i="1"/>
  <c r="I61" i="1" s="1"/>
  <c r="H61" i="1"/>
  <c r="A29" i="1"/>
  <c r="G29" i="1"/>
  <c r="G27" i="1" s="1"/>
  <c r="J40" i="1" l="1"/>
  <c r="J60" i="1"/>
  <c r="J41" i="1"/>
  <c r="J56" i="1"/>
  <c r="J59" i="1"/>
  <c r="J55" i="1"/>
  <c r="J57" i="1"/>
  <c r="J39" i="1"/>
  <c r="J61" i="1" s="1"/>
  <c r="J53" i="1"/>
  <c r="J52" i="1"/>
  <c r="J54" i="1"/>
  <c r="J49" i="1"/>
  <c r="J48" i="1"/>
  <c r="J58" i="1"/>
  <c r="J45" i="1"/>
  <c r="J44" i="1"/>
  <c r="J46" i="1"/>
  <c r="J43" i="1"/>
  <c r="J51" i="1"/>
  <c r="J50" i="1"/>
  <c r="J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Hovězák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<sst xmlns="http://schemas.openxmlformats.org/spreadsheetml/2006/main" count="5242" uniqueCount="547">
  <si>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</si>
  <si>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</si>
  <si>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</si>
  <si>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</si>
  <si>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</si>
  <si>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</si>
  <si>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</si>
  <si>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</si>
  <si>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</si>
  <si>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</si>
  <si>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</si>
  <si>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</si>
  <si>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</si>
  <si>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</si>
  <si>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</si>
  <si>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</si>
  <si>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</si>
  <si>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</si>
  <si>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</si>
  <si>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</si>
  <si>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</si>
  <si>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</si>
  <si>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</si>
  <si>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</si>
  <si>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</si>
  <si>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</si>
  <si>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</si>
  <si>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</si>
  <si>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</si>
  <si>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</si>
  <si>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</si>
  <si>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</si>
  <si>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</si>
  <si>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</si>
  <si>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</si>
  <si>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</si>
  <si>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</si>
  <si>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</si>
  <si>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</si>
  <si>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</si>
  <si>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</si>
  <si>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</si>
  <si>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</si>
  <si>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Milan Hovězák</t>
  </si>
  <si>
    <t>1918_21</t>
  </si>
  <si>
    <t>Rekonstrukce kanalizace Nemocnice Hustopeče</t>
  </si>
  <si>
    <t>Stavba</t>
  </si>
  <si>
    <t>Ostatní a vedlejší náklady</t>
  </si>
  <si>
    <t>VON</t>
  </si>
  <si>
    <t>Vedlejší a ostatní náklady</t>
  </si>
  <si>
    <t>Stavební objekt</t>
  </si>
  <si>
    <t>091</t>
  </si>
  <si>
    <t>Provizorní propojení kanalizace v místě AN č. 1</t>
  </si>
  <si>
    <t>0911</t>
  </si>
  <si>
    <t>Zřízení provizorního propojení</t>
  </si>
  <si>
    <t>092</t>
  </si>
  <si>
    <t>Provizorní propojení kanalizace v místě AN č. 2</t>
  </si>
  <si>
    <t>0921</t>
  </si>
  <si>
    <t>DSO 01.1</t>
  </si>
  <si>
    <t>Přípojka jednotné kanalizace č. 1</t>
  </si>
  <si>
    <t>01.3</t>
  </si>
  <si>
    <t>Přípojka kanalizace č. 1</t>
  </si>
  <si>
    <t>DSO 01.2</t>
  </si>
  <si>
    <t>Přípojka jednotné kanalizace č. 2</t>
  </si>
  <si>
    <t>01.4</t>
  </si>
  <si>
    <t>Přípojka kanalizace č. 2</t>
  </si>
  <si>
    <t>DSO 02.1</t>
  </si>
  <si>
    <t>Dešťová kanalizace - stoková síť</t>
  </si>
  <si>
    <t>02.1.1</t>
  </si>
  <si>
    <t>Dešťová kanalizace stoková síť</t>
  </si>
  <si>
    <t>02.1.2</t>
  </si>
  <si>
    <t>Přípojky v areálu</t>
  </si>
  <si>
    <t>DSO 02.4</t>
  </si>
  <si>
    <t>Retenční nádrž</t>
  </si>
  <si>
    <t>02.4</t>
  </si>
  <si>
    <t>SO 01</t>
  </si>
  <si>
    <t>Splašková a jednotná kanalizace</t>
  </si>
  <si>
    <t>01.1</t>
  </si>
  <si>
    <t>Splašková a jednotná kanalizace - stoková síť</t>
  </si>
  <si>
    <t>01.2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</si>
  <si>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</si>
  <si>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</si>
  <si>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</si>
  <si>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</si>
  <si>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</si>
  <si>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</si>
  <si>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</si>
  <si>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</si>
  <si>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</si>
  <si>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</si>
  <si>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</si>
  <si>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</si>
  <si>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</si>
  <si>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</si>
  <si>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</si>
  <si>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</si>
  <si>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</si>
  <si>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</si>
  <si>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</si>
  <si>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</si>
  <si>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</si>
  <si>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</si>
  <si>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</si>
  <si>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</si>
  <si>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721</t>
  </si>
  <si>
    <t>Vnitřní kanalizace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</si>
  <si>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</si>
  <si>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</si>
  <si>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</si>
  <si>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</si>
  <si>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</si>
  <si>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</si>
  <si>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</si>
  <si>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</si>
  <si>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Vedlejší a ostatní náklady (areálová stoková síť)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</si>
  <si>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</si>
  <si>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</si>
  <si>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</si>
  <si>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</si>
  <si>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</si>
  <si>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</si>
  <si>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</si>
  <si>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</si>
  <si>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</si>
  <si>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</si>
  <si>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</si>
  <si>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</si>
  <si>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</si>
  <si>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</si>
  <si>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</si>
  <si>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</si>
  <si>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</si>
  <si>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</si>
  <si>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</si>
  <si>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</si>
  <si>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</si>
  <si>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</si>
  <si>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</si>
  <si>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</si>
  <si>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</si>
  <si>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</si>
  <si>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</si>
  <si>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</si>
  <si>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</si>
  <si>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21/ II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</si>
  <si>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</si>
  <si>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</si>
  <si>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</si>
  <si>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</si>
  <si>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</si>
  <si>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</si>
  <si>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</si>
  <si>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</si>
  <si>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</si>
  <si>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</si>
  <si>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</si>
  <si>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</si>
  <si>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</si>
  <si>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</si>
  <si>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</si>
  <si>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</si>
  <si>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</si>
  <si>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</si>
  <si>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</si>
  <si>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</si>
  <si>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realizační dokumentace (výkresy tvaru a výztuže) : 1</t>
  </si>
  <si>
    <t>VV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</si>
  <si>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</si>
  <si>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</si>
  <si>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</si>
  <si>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</si>
  <si>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</si>
  <si>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</si>
  <si>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</si>
  <si>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</si>
  <si>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</si>
  <si>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</si>
  <si>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</si>
  <si>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</si>
  <si>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</si>
  <si>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</si>
  <si>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</si>
  <si>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</si>
  <si>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</si>
  <si>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</si>
  <si>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</si>
  <si>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</si>
  <si>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</si>
  <si>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</si>
  <si>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</si>
  <si>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</si>
  <si>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</si>
  <si>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</si>
  <si>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</si>
  <si>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</si>
  <si>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Geodetické zaměření rohů stavby, stabilizace bodů a sestavení laviček.</t>
  </si>
  <si>
    <t>END</t>
  </si>
  <si>
    <t>Položkový soupis prací a dodávek</t>
  </si>
  <si>
    <t>132201212R00</t>
  </si>
  <si>
    <t xml:space="preserve">Hloubení rýh šířky přes 60 do 200 cm do 1000 m3, v hornině 3, hloubení strojně </t>
  </si>
  <si>
    <t>m3</t>
  </si>
  <si>
    <t>800-1</t>
  </si>
  <si>
    <t>Práce</t>
  </si>
  <si>
    <t>POL1_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</si>
  <si>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</si>
  <si>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</si>
  <si>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132201219R00</t>
  </si>
  <si>
    <t xml:space="preserve">Hloubení rýh šířky přes 60 do 200 cm příplatek za lepivost, v hornině 3,  </t>
  </si>
  <si>
    <t>151201102R00</t>
  </si>
  <si>
    <t>Zřízení pažení a rozepření stěn rýh zátažné, hloubky do 4 m</t>
  </si>
  <si>
    <t>m2</t>
  </si>
  <si>
    <t>pro podzemní vedení pro všechny šířky rýhy,</t>
  </si>
  <si>
    <t>151201112R00</t>
  </si>
  <si>
    <t>Odstranění pažení a rozepření rýh zátažné, hloubky do 4 m</t>
  </si>
  <si>
    <t>pro podzemní vedení s uložením materiálu na vzdálenost do 3 m od kraje výkopu,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</si>
  <si>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</si>
  <si>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</si>
  <si>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</si>
  <si>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</si>
  <si>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</si>
  <si>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</si>
  <si>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</si>
  <si>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</si>
  <si>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</si>
  <si>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</si>
  <si>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</si>
  <si>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</si>
  <si>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</si>
  <si>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</si>
  <si>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</si>
  <si>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</si>
  <si>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</si>
  <si>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</si>
  <si>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</si>
  <si>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</si>
  <si>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</si>
  <si>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</si>
  <si>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</si>
  <si>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</si>
  <si>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</si>
  <si>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</si>
  <si>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</si>
  <si>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</si>
  <si>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</si>
  <si>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</si>
  <si>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</si>
  <si>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00572410R</t>
  </si>
  <si>
    <t>směs travní parková, pro mírnou zátěž</t>
  </si>
  <si>
    <t>kg</t>
  </si>
  <si>
    <t>SPCM</t>
  </si>
  <si>
    <t>Specifikace</t>
  </si>
  <si>
    <t>POL3_</t>
  </si>
  <si>
    <t>451573111R00</t>
  </si>
  <si>
    <t>Lože pod potrubí, stoky a drobné objekty z písku a štěrkopísku  do 65 mm</t>
  </si>
  <si>
    <t>827-1</t>
  </si>
  <si>
    <t>v otevřeném výkopu,</t>
  </si>
  <si>
    <t>892855114R00</t>
  </si>
  <si>
    <t>Kamerové prohlídky potrubí do 200 m</t>
  </si>
  <si>
    <t>m</t>
  </si>
  <si>
    <t>871373121R0x</t>
  </si>
  <si>
    <t>Montáž trub z plastu, gumový kroužek, DN 250</t>
  </si>
  <si>
    <t>Vlastní</t>
  </si>
  <si>
    <t>RTS 20/ II</t>
  </si>
  <si>
    <t>894431421RCA</t>
  </si>
  <si>
    <t>Šachty plastové plastové šachty z dílců D 600 mm, dno přímé s výkyvnými hrdly, D 250 mm, délka šachtové roury 2,00 m, poklop litina 12,5 t</t>
  </si>
  <si>
    <t>kus</t>
  </si>
  <si>
    <t>AP-HSV</t>
  </si>
  <si>
    <t>Agregovaná položka</t>
  </si>
  <si>
    <t>POL2_</t>
  </si>
  <si>
    <t>Plastové dno, šachta z korugované trouby, těsnění, teleskopický adaptér, rám do teleskopu, poklop litinový.</t>
  </si>
  <si>
    <t>80898901</t>
  </si>
  <si>
    <t>Potrubí PP hladké SN10 DN250</t>
  </si>
  <si>
    <t>998276101R00</t>
  </si>
  <si>
    <t>Přesun hmot pro trubní vedení z trub plastových nebo sklolaminátových v otevřeném výkopu</t>
  </si>
  <si>
    <t>t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</si>
  <si>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</si>
  <si>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</si>
  <si>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</si>
  <si>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</si>
  <si>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721290113R00</t>
  </si>
  <si>
    <t>Zkouška těsnosti kanalizace v objektech vodou, DN 300</t>
  </si>
  <si>
    <t>800-721</t>
  </si>
  <si>
    <t>871393121R00</t>
  </si>
  <si>
    <t>Montáž potrubí z trub z plastů těsněných gumovým kroužkem  DN 400 mm</t>
  </si>
  <si>
    <t>v otevřeném výkopu ve sklonu do 20 %,</t>
  </si>
  <si>
    <t>894412311RAB</t>
  </si>
  <si>
    <t>Šachty z betonových dílců betonové šachty prefabrikované_x000D_
 DN 1000, stěna 120 mm, dno přímé V max. 40, hloubka dna 2,26 m, poklop litina 40 t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</si>
  <si>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</si>
  <si>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80898901x</t>
  </si>
  <si>
    <t>Potrubí PP hladké SN10 DN400</t>
  </si>
  <si>
    <t>113107535R00</t>
  </si>
  <si>
    <t>Odstranění podkladů nebo krytů z kameniva hrubého drceného, v ploše jednotlivě do 50 m2, tloušťka vrstvy 350 mm</t>
  </si>
  <si>
    <t>822-1</t>
  </si>
  <si>
    <t>113108312R00</t>
  </si>
  <si>
    <t>Odstranění podkladů nebo krytů živičných, v ploše jednotlivě do 50 m2, tloušťka vrstvy 120 mm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</si>
  <si>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</si>
  <si>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</si>
  <si>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</si>
  <si>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121101102R00</t>
  </si>
  <si>
    <t>Sejmutí ornice s přemístěním na vzdálenost přes 50 do 100 m</t>
  </si>
  <si>
    <t>nebo lesní půdy, s vodorovným přemístěním na hromady v místě upotřebení nebo na dočasné či trvalé skládky se složením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</si>
  <si>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</si>
  <si>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</si>
  <si>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</si>
  <si>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</si>
  <si>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</si>
  <si>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</si>
  <si>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131201209R00</t>
  </si>
  <si>
    <t xml:space="preserve">Hloubení zapažených jam a zářezů příplatek za lepivost, v hornině 3,  </t>
  </si>
  <si>
    <t>139601102R00</t>
  </si>
  <si>
    <t>Ruční výkop jam, rýh a šachet v hornině 3</t>
  </si>
  <si>
    <t>s přehozením na vzdálenost do 5 m nebo s naložením na ruční dopravní prostředek</t>
  </si>
  <si>
    <t>58344154R</t>
  </si>
  <si>
    <t>štěrkodrť frakce 0,0 až 22,0 mm; třída A</t>
  </si>
  <si>
    <t>452111111R00</t>
  </si>
  <si>
    <t>Osazení betonových dílců pod potrubí pražců v otevřeném výkopu průřezové plochy do 25 000 mm2</t>
  </si>
  <si>
    <t>452312131R00</t>
  </si>
  <si>
    <t>Podkladní a zajišťovací konstrukce z betonu sedlové lože, z betonu prostého třídy C 12/15</t>
  </si>
  <si>
    <t>z cementu portlandského nebo struskoportlandského, v otevřeném výkopu,</t>
  </si>
  <si>
    <t>457621411R00</t>
  </si>
  <si>
    <t xml:space="preserve">Plášťové těsnění z vodostavebního asfaltobetonu všechny sklony, úprava spár zálivkou, do 1 kg zálivky na 1 m spáry,  </t>
  </si>
  <si>
    <t>832-1</t>
  </si>
  <si>
    <t>45288001</t>
  </si>
  <si>
    <t>Pražec podkladní pro potrubí DN 250</t>
  </si>
  <si>
    <t>564871111RT2</t>
  </si>
  <si>
    <t>Podklad ze štěrkodrti s rozprostřením a zhutněním frakce 0-32 mm, tloušťka po zhutnění 250 mm</t>
  </si>
  <si>
    <t>565161111R00</t>
  </si>
  <si>
    <t>Podklad z kameniva obaleného asfaltem ACP 16+ až ACP 22+, v pruhu šířky do 3 m, třídy 1, tloušťka po zhutnění 80 mm</t>
  </si>
  <si>
    <t>s rozprostřením a zhutněním</t>
  </si>
  <si>
    <t>573111111R00</t>
  </si>
  <si>
    <t>Postřik živičný infiltrační s posypem kamenivem v množství 0,6 kg/m2</t>
  </si>
  <si>
    <t>z asfaltu silničního</t>
  </si>
  <si>
    <t>573211111R00</t>
  </si>
  <si>
    <t>Postřik živičný spojovací bez posypu kamenivem z asfaltu silničního, v množství od 0,5 do 0,7 kg/m2</t>
  </si>
  <si>
    <t>577113114R00</t>
  </si>
  <si>
    <t>Beton asfaltový z modifikovaného asfaltu v pruhu šířky do 3 m, ACO 16 S , tloušťky 50 mm, plochy přes 1000 m2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</si>
  <si>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</si>
  <si>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</si>
  <si>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</si>
  <si>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631312511RM1</t>
  </si>
  <si>
    <t xml:space="preserve">Mazanina z betonu prostého tl. přes 50 do 80 mm třídy C 12/15,  </t>
  </si>
  <si>
    <t>801-1</t>
  </si>
  <si>
    <t>(z kameniva) hlazená dřevěným hladítkem</t>
  </si>
  <si>
    <t>Včetně vytvoření dilatačních spár, bez zaplnění.</t>
  </si>
  <si>
    <t>831372121R00</t>
  </si>
  <si>
    <t>Montáž potrubí z trub kameninových těsněných pryžovými kroužky montáž- bez specifikace DN 300 mm</t>
  </si>
  <si>
    <t>pro splaškovou kanalizaci v otevřeném výkopu ve sklonu do 20 %,</t>
  </si>
  <si>
    <t>899623141R00</t>
  </si>
  <si>
    <t>Obetonování potrubí nebo zdiva stok betonem prostým třídy C 12/15</t>
  </si>
  <si>
    <t>894412311RBB</t>
  </si>
  <si>
    <t>Šachty z betonových dílců betonové šachty prefabrikované_x000D_
 DN 1000, stěna 120 mm, dno přímé V max. 40, hloubka dna 3,26 m, poklop litina 40 t</t>
  </si>
  <si>
    <t>831260018RAx</t>
  </si>
  <si>
    <t>DN 300 prováděná bezvýkop. technologií, hloubka 3,0 m</t>
  </si>
  <si>
    <t>59710699.AR</t>
  </si>
  <si>
    <t>trouba kameninová hrdlová; DN 300,0 mm; l = 2500,0 mm; třída 160; spoj C; FN 48 kN/m</t>
  </si>
  <si>
    <t>919735113R00</t>
  </si>
  <si>
    <t>Řezání stávajících krytů nebo podkladů živičných, hloubky přes 100 do 150 mm</t>
  </si>
  <si>
    <t>včetně spotřeby vody</t>
  </si>
  <si>
    <t>9363111R0x</t>
  </si>
  <si>
    <t>Zaplnění potrubí a šachet popílkocementovou suspenzí</t>
  </si>
  <si>
    <t>998275101R00</t>
  </si>
  <si>
    <t>Přesun hmot pro kanalizace z trub kameninových v otevřeném výkopu</t>
  </si>
  <si>
    <t>trubní ražené nebo hloubené (827 2.5), včetně drobných objektů</t>
  </si>
  <si>
    <t>979082119R00</t>
  </si>
  <si>
    <t>Vodorovná doprava suti a vybouraných hmot vodorovná doprava suti po suchu do 1000 m, příplatek za dalších i započatých 1000 m přes 1000 m</t>
  </si>
  <si>
    <t>821-1</t>
  </si>
  <si>
    <t>se složením a hrubým urovnáním nebo s přeložením na jiný dopravní prostředek kromě lodi, vč. příplatku za každých dalších i započatých 1000 m přes 1000 m,</t>
  </si>
  <si>
    <t>979083117R00</t>
  </si>
  <si>
    <t>Vodorovné přemístění suti přes 5000 m do 6000 m</t>
  </si>
  <si>
    <t>800-6</t>
  </si>
  <si>
    <t>včetně naložení na dopravní prostředek a složení,</t>
  </si>
  <si>
    <t>979990001R00</t>
  </si>
  <si>
    <t>Poplatek za skládku stavební suti, skupina 17 09 04 z Katalogu odpadů</t>
  </si>
  <si>
    <t>801-3</t>
  </si>
  <si>
    <t>RTS 20/ I</t>
  </si>
  <si>
    <t>979990112R00</t>
  </si>
  <si>
    <t>Poplatek za skládku obalovaný asfalt , skupina 17 09 04 z Katalogu odpadů</t>
  </si>
  <si>
    <t>979093111R00</t>
  </si>
  <si>
    <t>Uložení suti na skládku bez zhutnění</t>
  </si>
  <si>
    <t>Přesun suti</t>
  </si>
  <si>
    <t>POL8_</t>
  </si>
  <si>
    <t>s hrubým urovnáním,</t>
  </si>
  <si>
    <t>113107625R00</t>
  </si>
  <si>
    <t>Odstranění podkladů nebo krytů z kameniva hrubého drceného, v ploše jednotlivě nad 50 m2, tloušťka vrstvy 250 mm</t>
  </si>
  <si>
    <t>113108313R00</t>
  </si>
  <si>
    <t>Odstranění podkladů nebo krytů živičných, v ploše jednotlivě do 50 m2, tloušťka vrstvy 130 mm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</si>
  <si>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</si>
  <si>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</si>
  <si>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</si>
  <si>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</si>
  <si>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</si>
  <si>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</si>
  <si>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</si>
  <si>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</si>
  <si>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119001411R00</t>
  </si>
  <si>
    <t>Dočasné zajištění podzemního potrubí nebo vedení betonového potrubí_x000D_
 DN  do 200 mm</t>
  </si>
  <si>
    <t>119001412R00</t>
  </si>
  <si>
    <t>Dočasné zajištění podzemního potrubí nebo vedení betonového potrubí_x000D_
 DN  přes 200  do 500 mm</t>
  </si>
  <si>
    <t>162201102R00</t>
  </si>
  <si>
    <t>Vodorovné přemístění výkopku z horniny 1 až 4, na vzdálenost přes 20  do 50 m</t>
  </si>
  <si>
    <t>212532111R00</t>
  </si>
  <si>
    <t>Lože pro trativody z kameniva hrubého drceného frskce 16-32 mm</t>
  </si>
  <si>
    <t>800-2</t>
  </si>
  <si>
    <t>Včetně vyčištění dna rýh.</t>
  </si>
  <si>
    <t>212561111RK1</t>
  </si>
  <si>
    <t>Výplň trativodů kamenivem hrubým drceným, frakce 4-16 mm</t>
  </si>
  <si>
    <t>do rýh bez zhutnění s úpravou povrchu výplně,</t>
  </si>
  <si>
    <t>212753114R00</t>
  </si>
  <si>
    <t>Plastové drenážní trubky montáž ohebné plastové drenážní trubky do rýhy, DN 100, bez lože</t>
  </si>
  <si>
    <t>28611223.AR</t>
  </si>
  <si>
    <t>trubka plastová drenážní PVC; ohebná; perforovaná po celém obvodu; DN 100,0 mm</t>
  </si>
  <si>
    <t>871373121R00</t>
  </si>
  <si>
    <t>Montáž potrubí z trub z plastů těsněných gumovým kroužkem  DN 300 mm</t>
  </si>
  <si>
    <t>877363121R00</t>
  </si>
  <si>
    <t>Montáž tvarovek na potrubí z trub z plastů těsněných gumovým kroužkem odbočných DN 250 mm</t>
  </si>
  <si>
    <t>80088835</t>
  </si>
  <si>
    <t>Přepojení stávající kanalizace do DN 300 do nové šachty</t>
  </si>
  <si>
    <t>kpl</t>
  </si>
  <si>
    <t>8990123411</t>
  </si>
  <si>
    <t>Přepojení přípojky domova pro seniory</t>
  </si>
  <si>
    <t>demontáž potrubí KG DN 300 dl. 3 m : 1</t>
  </si>
  <si>
    <t xml:space="preserve">propojení přípojky do Šd20 : </t>
  </si>
  <si>
    <t>28650751Rx</t>
  </si>
  <si>
    <t>Odbočka kanalizační PP 250/150</t>
  </si>
  <si>
    <t>80898902</t>
  </si>
  <si>
    <t>Potrubí PP hladké SN10 DN300</t>
  </si>
  <si>
    <t>80898903</t>
  </si>
  <si>
    <t>916161111RT1</t>
  </si>
  <si>
    <t>Osazení silniční obruby z dlažebních kostek včetně dodávky dlažebních kostek_x000D_
 z kostek velkých 160 mm, s boční opěrou z betonu prostého, do lože z betonu prostého C 12/15</t>
  </si>
  <si>
    <t>v jedné řadě, se zřízením lože tl. 5 až 10 cm, s vyplněním a zatřením spár cementovou maltou</t>
  </si>
  <si>
    <t>Vodorovné přemístění suti na skládku do 6000 m</t>
  </si>
  <si>
    <t>110001R0x</t>
  </si>
  <si>
    <t>Sonda pro vyhledání potrubí - ruční výkop a zásyp</t>
  </si>
  <si>
    <t>871313121R00</t>
  </si>
  <si>
    <t>Montáž potrubí z trub z plastů těsněných gumovým kroužkem  DN 150 mm</t>
  </si>
  <si>
    <t>871353121R00</t>
  </si>
  <si>
    <t>Montáž potrubí z trub z plastů těsněných gumovým kroužkem  DN 200 mm</t>
  </si>
  <si>
    <t>877313123R00</t>
  </si>
  <si>
    <t>Montáž tvarovek na potrubí z trub z plastů těsněných gumovým kroužkem jednoosých DN 150 mm</t>
  </si>
  <si>
    <t>877353123R00</t>
  </si>
  <si>
    <t>Montáž tvarovek na potrubí z trub z plastů těsněných gumovým kroužkem jednoosých DN 200 mm</t>
  </si>
  <si>
    <t>28611264.Ax</t>
  </si>
  <si>
    <t>Potrubí kanal. PP hladké SN8 DN 150</t>
  </si>
  <si>
    <t>28611265.Ax</t>
  </si>
  <si>
    <t>Potrubí kanal. PP hladké SN8 DN 200</t>
  </si>
  <si>
    <t>28651662.ARx</t>
  </si>
  <si>
    <t>Koleno kanalizační 160/ 45° PP</t>
  </si>
  <si>
    <t>28651667.ARx</t>
  </si>
  <si>
    <t>Koleno kanalizační 200/ 45° PP</t>
  </si>
  <si>
    <t>721290112R00</t>
  </si>
  <si>
    <t>Zkouška těsnosti kanalizace v objektech vodou, DN 200</t>
  </si>
  <si>
    <t>121101101R00</t>
  </si>
  <si>
    <t>Sejmutí ornice s přemístěním na vzdálenost do 50 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</si>
  <si>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</si>
  <si>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</si>
  <si>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</si>
  <si>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299901</t>
  </si>
  <si>
    <t>D+M vírový ventil Q = 40 l/s</t>
  </si>
  <si>
    <t>ks</t>
  </si>
  <si>
    <t>213150060RA0</t>
  </si>
  <si>
    <t>Vsakovací nádrže z plastových bloků vsakovací nádrže pro odvodnění betonové zámkové dlažby,  , zpevněná plocha 500 m2</t>
  </si>
  <si>
    <t>Vyhloubení jámy s urovnáním dna do předepsaného profilu a spádu, s případným nutným přemístěním ve výkopišti. Svislé přemístění výkopku. Uložení části výkopku na přilehlém terénu na vzdálenost do 3 m od okraje jámy Odvoz přebytku zeminy do 6 km se složením, bez rozhrnutí. Lože ze štěrkodrtě frakce do 63 mm tl. 100 mm. Montáž vsakovacích plastových bloků. Rozprostření geotextilie. Osazení filtrační šachty. Zpětný zásyp vykopanou zemonou s uložením výkopku po vrstvách, se zhutněním. Dodávka vsakovacích bloků, odvětrávací hlavice, geotextilie a filtrační šachty.</t>
  </si>
  <si>
    <t>Bez poplatku za skládku.</t>
  </si>
  <si>
    <t>998331011R00</t>
  </si>
  <si>
    <t xml:space="preserve">Přesun hmot pro nádrže přesun hmot pro nádrže,  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</si>
  <si>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</si>
  <si>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</si>
  <si>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</si>
  <si>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112101101R00</t>
  </si>
  <si>
    <t>Kácení stromů listnatých_x000D_
 o průměru kmene přes 100 do 300 mm</t>
  </si>
  <si>
    <t>s odřezáním kmene a odvětvením, včetně případného odklizení kmene a větví na oddělené hromady na vzdálenost do 50 m nebo s naložením na dopravní prostředek,</t>
  </si>
  <si>
    <t>112101121R00</t>
  </si>
  <si>
    <t>Kácení stromů jehličnatých bez odkornění_x000D_
 o průměru přes 100 do 300 mm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</si>
  <si>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</si>
  <si>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</si>
  <si>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</si>
  <si>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</si>
  <si>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</si>
  <si>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</si>
  <si>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162301405R00</t>
  </si>
  <si>
    <t>Vodorovné přemístění větví, kmenů, nebo pařezů větví stromů jehličnatých, průměru kmene přes 100 do 300 mm, na vzdálenost do 5 000 m</t>
  </si>
  <si>
    <t>162301411R00</t>
  </si>
  <si>
    <t>Vodorovné přemístění větví, kmenů, nebo pařezů kmenů stromů listnatých, průměru kmene přes 100 do 300 mm, na vzdálenost do 5 000 m</t>
  </si>
  <si>
    <t>162301415R00</t>
  </si>
  <si>
    <t>Vodorovné přemístění větví, kmenů, nebo pařezů kmenů stromů jehličnatých, průměru kmene přes 100 do 300 mm, na vzdálenost do 5 000 m</t>
  </si>
  <si>
    <t>162301421R00</t>
  </si>
  <si>
    <t>Vodorovné přemístění větví, kmenů, nebo pařezů pařezů, průměru kmene přes 100 do 300 mm, na vzdálenost do 5 000 m</t>
  </si>
  <si>
    <t>162301901R00</t>
  </si>
  <si>
    <t>Vodorovné přemístění větví, kmenů, nebo pařezů příplatek k cenám za každých dalších i započatých 5 000 m přes 5 000 m_x000D_
 větví stromů listnatých, průměru kmene přes 100 do 300 mm</t>
  </si>
  <si>
    <t>162301905R00</t>
  </si>
  <si>
    <t>Vodorovné přemístění větví, kmenů, nebo pařezů příplatek k cenám za každých dalších i započatých 5 000 m přes 5 000 m_x000D_
 větví stromů jehličnatých, průměru kmene přes 100 do 300 mm</t>
  </si>
  <si>
    <t>162301911R00</t>
  </si>
  <si>
    <t>Vodorovné přemístění větví, kmenů, nebo pařezů příplatek k cenám za každých dalších i započatých 5 000 m přes 5 000 m_x000D_
 kmenů stromů listnatých, průměru kmene přes 100 do 300 mm</t>
  </si>
  <si>
    <t>162301915R00</t>
  </si>
  <si>
    <t>Vodorovné přemístění větví, kmenů, nebo pařezů příplatek k cenám za každých dalších i započatých 5 000 m přes 5 000 m_x000D_
 kmenů stromů jehličnatých, průměru kmene přes 100 do 300 mm</t>
  </si>
  <si>
    <t>162301921R00</t>
  </si>
  <si>
    <t>Vodorovné přemístění větví, kmenů, nebo pařezů příplatek k cenám za každých dalších i započatých 5 000 m přes 5 000 m_x000D_
 pařezů, průměru kmene přes 100 do 300 mm</t>
  </si>
  <si>
    <t>162702292R00</t>
  </si>
  <si>
    <t>Poplatek za skládku větví a kulatin</t>
  </si>
  <si>
    <t>831362121R00</t>
  </si>
  <si>
    <t>Montáž potrubí z trub kameninových těsněných pryžovými kroužky montáž- bez specifikace DN 250 mm</t>
  </si>
  <si>
    <t>837371221R0x</t>
  </si>
  <si>
    <t>Montáž tvarov. kamenin. odboč. pryž. krouž. DN 250</t>
  </si>
  <si>
    <t>89901234</t>
  </si>
  <si>
    <t>demontáž a likvidace plast. šachty DN 600 vč. potrubí KG DN 250 dl. 4 m : 1</t>
  </si>
  <si>
    <t xml:space="preserve">propojení potrubí přípojky KG DN 250 do Šs17 : </t>
  </si>
  <si>
    <t>894412311RCB</t>
  </si>
  <si>
    <t>Šachty z betonových dílců betonové šachty prefabrikované_x000D_
 DN 1000, stěna 120 mm, dno přímé V max. 40, hloubka dna 4,26 m, poklop litina 40 t</t>
  </si>
  <si>
    <t>59710698.AR</t>
  </si>
  <si>
    <t>trouba kameninová hrdlová; DN 250,0 mm; l = 2500,0 mm; třída 160; spoj C; FN 40 kN/m</t>
  </si>
  <si>
    <t>597115455R</t>
  </si>
  <si>
    <t>odbočka kameninová hrdlová šikmá; 45,0 °; DN 250,0 mm; DN2 150 mm; spoj C/F; třída 160; FN 40 kN/m; FN2 34 kN/m</t>
  </si>
  <si>
    <t>59711546.AR</t>
  </si>
  <si>
    <t>odbočka kameninová hrdlová 45,0 °; DN 250,0 mm; DN2 200 mm; spoj C/F; třída 160; / 200; FN 40 kN/m; FN2 40 kN/m</t>
  </si>
  <si>
    <t>969021131R00</t>
  </si>
  <si>
    <t>Vybourání kanalizačního potrubí DN do 300 mm</t>
  </si>
  <si>
    <t>včetně pomocného lešení o výšce podlahy do 1900 mm a pro zatížení do 1,5 kPa  (150 kg/m2),</t>
  </si>
  <si>
    <t>968803</t>
  </si>
  <si>
    <t>Odbourání zhlaví kanal. šachty (odstr. kónusu a poklopu)</t>
  </si>
  <si>
    <t>831312121R00</t>
  </si>
  <si>
    <t>Montáž potrubí z trub kameninových těsněných pryžovými kroužky montáž- bez specifikace DN 150 mm</t>
  </si>
  <si>
    <t>831352121R00</t>
  </si>
  <si>
    <t>Montáž potrubí z trub kameninových těsněných pryžovými kroužky montáž- bez specifikace DN 200 mm</t>
  </si>
  <si>
    <t>837312221R00</t>
  </si>
  <si>
    <t>Montáž kameninových tvarovek těsněných pryžovými kroužky jednoosých DN 150 mm</t>
  </si>
  <si>
    <t>na potrubí z trub kameninových pro splaškovou kanalizaci v otevřeném výkopu,</t>
  </si>
  <si>
    <t>837352221R00</t>
  </si>
  <si>
    <t>Montáž kameninových tvarovek těsněných pryžovými kroužky jednoosých DN 200 mm</t>
  </si>
  <si>
    <t>59710651R</t>
  </si>
  <si>
    <t>trouba kameninová hrdlová; DN 150,0 mm; l = 1250,0 mm; spoj F; FN 34 kN/m</t>
  </si>
  <si>
    <t>RTS 21/ I</t>
  </si>
  <si>
    <t>59710676R</t>
  </si>
  <si>
    <t>trouba kameninová hrdlová; DN 200,0 mm; l = 1500,0 mm; třída 160; spoj F; FN 32 kN/m</t>
  </si>
  <si>
    <t>59710944R</t>
  </si>
  <si>
    <t>oblouk kameninový 15,0 °; DN 150,0 mm; spoj F; FN 34 kN/m</t>
  </si>
  <si>
    <t>597109450R</t>
  </si>
  <si>
    <t>oblouk kameninový 30,0 °; DN 150,0 mm; spoj F; FN 34 kN/m</t>
  </si>
  <si>
    <t>597109451R</t>
  </si>
  <si>
    <t>oblouk kameninový 45,0 °; DN 150,0 mm; spoj F; FN 34 kN/m</t>
  </si>
  <si>
    <t>59710946R</t>
  </si>
  <si>
    <t>oblouk kameninový 15,0 °; DN 200,0 mm; spoj F; třída 200; FN 40 kN/m</t>
  </si>
  <si>
    <t>59710947.A1R</t>
  </si>
  <si>
    <t>oblouk kameninový 30,0 °; DN 200,0 mm; spoj F; třída 200; FN 40 kN/m</t>
  </si>
  <si>
    <t>59710947.A2R</t>
  </si>
  <si>
    <t>oblouk kameninový 45,0 °; DN 200,0 mm; spoj F; třída 200; FN 40 kN/m</t>
  </si>
  <si>
    <t>969021121R00</t>
  </si>
  <si>
    <t>Vybourání kanalizačního potrubí DN do 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</si>
</sst>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189" t="s">
        <v>39</v>
      </c>
      <c r="B2" s="189"/>
      <c r="C2" s="189"/>
      <c r="D2" s="189"/>
      <c r="E2" s="189"/>
      <c r="F2" s="189"/>
      <c r="G2" s="189"/>
    </row>
  </sheetData>
  <sheetProtection password="C71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17" zoomScaleNormal="100" zoomScaleSheetLayoutView="75" workbookViewId="0">
      <selection activeCell="M19" sqref="M1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76" t="s">
        <v>22</v>
      </c>
      <c r="C2" s="77"/>
      <c r="D2" s="78" t="s">
        <v>44</v>
      </c>
      <c r="E2" s="230" t="s">
        <v>45</v>
      </c>
      <c r="F2" s="231"/>
      <c r="G2" s="231"/>
      <c r="H2" s="231"/>
      <c r="I2" s="231"/>
      <c r="J2" s="232"/>
      <c r="O2" s="1"/>
    </row>
    <row r="3" spans="1:15" ht="27" hidden="1" customHeight="1" x14ac:dyDescent="0.25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5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42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7"/>
      <c r="E11" s="237"/>
      <c r="F11" s="237"/>
      <c r="G11" s="237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SUMIF(F68:F81,A16,I68:I81)+SUMIF(F68:F81,"PSU",I68:I81)</f>
        <v>0</v>
      </c>
      <c r="J16" s="204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SUMIF(F68:F81,A17,I68:I81)</f>
        <v>0</v>
      </c>
      <c r="J17" s="204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SUMIF(F68:F81,A18,I68:I81)</f>
        <v>0</v>
      </c>
      <c r="J18" s="204"/>
    </row>
    <row r="19" spans="1:10" ht="23.25" customHeight="1" x14ac:dyDescent="0.25">
      <c r="A19" s="138" t="s">
        <v>109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SUMIF(F68:F81,A19,I68:I81)</f>
        <v>0</v>
      </c>
      <c r="J19" s="204"/>
    </row>
    <row r="20" spans="1:10" ht="23.25" customHeight="1" x14ac:dyDescent="0.25">
      <c r="A20" s="138" t="s">
        <v>110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SUMIF(F68:F81,A20,I68:I81)</f>
        <v>0</v>
      </c>
      <c r="J20" s="204"/>
    </row>
    <row r="21" spans="1:10" ht="23.25" customHeight="1" x14ac:dyDescent="0.3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A27</f>
        <v>0</v>
      </c>
      <c r="H29" s="207"/>
      <c r="I29" s="207"/>
      <c r="J29" s="119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46</v>
      </c>
      <c r="C39" s="192"/>
      <c r="D39" s="192"/>
      <c r="E39" s="192"/>
      <c r="F39" s="99">
        <f>'VON VON Naklady'!AE43+'091 0911 Pol'!AE54+'092 0921 Pol'!AE55+'DSO 01.1 01.3 Pol'!AE101+'DSO 01.1 VON Pol'!AE34+'DSO 01.2 01.4 Pol'!AE101+'DSO 01.2 VON Pol'!AE34+'DSO 02.1 02.1.1 Pol'!AE128+'DSO 02.1 02.1.2 Pol'!AE104+'DSO 02.4 02.4 Pol'!AE43+'SO 01 01.1 Pol'!AE165+'SO 01 01.2 Pol'!AE115</f>
        <v>0</v>
      </c>
      <c r="G39" s="100">
        <f>'VON VON Naklady'!AF43+'091 0911 Pol'!AF54+'092 0921 Pol'!AF55+'DSO 01.1 01.3 Pol'!AF101+'DSO 01.1 VON Pol'!AF34+'DSO 01.2 01.4 Pol'!AF101+'DSO 01.2 VON Pol'!AF34+'DSO 02.1 02.1.1 Pol'!AF128+'DSO 02.1 02.1.2 Pol'!AF104+'DSO 02.4 02.4 Pol'!AF43+'SO 01 01.1 Pol'!AF165+'SO 01 01.2 Pol'!AF115</f>
        <v>0</v>
      </c>
      <c r="H39" s="101">
        <f t="shared" ref="H39:H60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/>
      <c r="C40" s="196" t="s">
        <v>47</v>
      </c>
      <c r="D40" s="196"/>
      <c r="E40" s="196"/>
      <c r="F40" s="104">
        <f>'VON VON Naklady'!AE43</f>
        <v>0</v>
      </c>
      <c r="G40" s="105">
        <f>'VON VON Naklady'!AF43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48</v>
      </c>
      <c r="C41" s="192" t="s">
        <v>49</v>
      </c>
      <c r="D41" s="192"/>
      <c r="E41" s="192"/>
      <c r="F41" s="108">
        <f>'VON VON Naklady'!AE43</f>
        <v>0</v>
      </c>
      <c r="G41" s="101">
        <f>'VON VON Naklady'!AF43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2</v>
      </c>
      <c r="B42" s="103"/>
      <c r="C42" s="196" t="s">
        <v>50</v>
      </c>
      <c r="D42" s="196"/>
      <c r="E42" s="196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5">
      <c r="A43" s="88">
        <v>2</v>
      </c>
      <c r="B43" s="103" t="s">
        <v>51</v>
      </c>
      <c r="C43" s="196" t="s">
        <v>52</v>
      </c>
      <c r="D43" s="196"/>
      <c r="E43" s="196"/>
      <c r="F43" s="104">
        <f>'091 0911 Pol'!AE54</f>
        <v>0</v>
      </c>
      <c r="G43" s="105">
        <f>'091 0911 Pol'!AF54</f>
        <v>0</v>
      </c>
      <c r="H43" s="105">
        <f t="shared" si="1"/>
        <v>0</v>
      </c>
      <c r="I43" s="105">
        <f t="shared" ref="I43:I60" si="2">F43+G43+H43</f>
        <v>0</v>
      </c>
      <c r="J43" s="106" t="str">
        <f t="shared" ref="J43:J60" si="3">IF(CenaCelkemVypocet=0,"",I43/CenaCelkemVypocet*100)</f>
        <v/>
      </c>
    </row>
    <row r="44" spans="1:10" ht="25.5" customHeight="1" x14ac:dyDescent="0.25">
      <c r="A44" s="88">
        <v>3</v>
      </c>
      <c r="B44" s="107" t="s">
        <v>53</v>
      </c>
      <c r="C44" s="192" t="s">
        <v>54</v>
      </c>
      <c r="D44" s="192"/>
      <c r="E44" s="192"/>
      <c r="F44" s="108">
        <f>'091 0911 Pol'!AE54</f>
        <v>0</v>
      </c>
      <c r="G44" s="101">
        <f>'091 0911 Pol'!AF54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2</v>
      </c>
      <c r="B45" s="103" t="s">
        <v>55</v>
      </c>
      <c r="C45" s="196" t="s">
        <v>56</v>
      </c>
      <c r="D45" s="196"/>
      <c r="E45" s="196"/>
      <c r="F45" s="104">
        <f>'092 0921 Pol'!AE55</f>
        <v>0</v>
      </c>
      <c r="G45" s="105">
        <f>'092 0921 Pol'!AF55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5">
      <c r="A46" s="88">
        <v>3</v>
      </c>
      <c r="B46" s="107" t="s">
        <v>57</v>
      </c>
      <c r="C46" s="192" t="s">
        <v>54</v>
      </c>
      <c r="D46" s="192"/>
      <c r="E46" s="192"/>
      <c r="F46" s="108">
        <f>'092 0921 Pol'!AE55</f>
        <v>0</v>
      </c>
      <c r="G46" s="101">
        <f>'092 0921 Pol'!AF55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>
        <v>2</v>
      </c>
      <c r="B47" s="103" t="s">
        <v>58</v>
      </c>
      <c r="C47" s="196" t="s">
        <v>59</v>
      </c>
      <c r="D47" s="196"/>
      <c r="E47" s="196"/>
      <c r="F47" s="104">
        <f>'DSO 01.1 01.3 Pol'!AE101+'DSO 01.1 VON Pol'!AE34</f>
        <v>0</v>
      </c>
      <c r="G47" s="105">
        <f>'DSO 01.1 01.3 Pol'!AF101+'DSO 01.1 VON Pol'!AF34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5">
      <c r="A48" s="88">
        <v>3</v>
      </c>
      <c r="B48" s="107" t="s">
        <v>60</v>
      </c>
      <c r="C48" s="192" t="s">
        <v>61</v>
      </c>
      <c r="D48" s="192"/>
      <c r="E48" s="192"/>
      <c r="F48" s="108">
        <f>'DSO 01.1 01.3 Pol'!AE101</f>
        <v>0</v>
      </c>
      <c r="G48" s="101">
        <f>'DSO 01.1 01.3 Pol'!AF101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5">
      <c r="A49" s="88">
        <v>3</v>
      </c>
      <c r="B49" s="107" t="s">
        <v>48</v>
      </c>
      <c r="C49" s="192" t="s">
        <v>49</v>
      </c>
      <c r="D49" s="192"/>
      <c r="E49" s="192"/>
      <c r="F49" s="108">
        <f>'DSO 01.1 VON Pol'!AE34</f>
        <v>0</v>
      </c>
      <c r="G49" s="101">
        <f>'DSO 01.1 VON Pol'!AF34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5">
      <c r="A50" s="88">
        <v>2</v>
      </c>
      <c r="B50" s="103" t="s">
        <v>62</v>
      </c>
      <c r="C50" s="196" t="s">
        <v>63</v>
      </c>
      <c r="D50" s="196"/>
      <c r="E50" s="196"/>
      <c r="F50" s="104">
        <f>'DSO 01.2 01.4 Pol'!AE101+'DSO 01.2 VON Pol'!AE34</f>
        <v>0</v>
      </c>
      <c r="G50" s="105">
        <f>'DSO 01.2 01.4 Pol'!AF101+'DSO 01.2 VON Pol'!AF34</f>
        <v>0</v>
      </c>
      <c r="H50" s="105">
        <f t="shared" si="1"/>
        <v>0</v>
      </c>
      <c r="I50" s="105">
        <f t="shared" si="2"/>
        <v>0</v>
      </c>
      <c r="J50" s="106" t="str">
        <f t="shared" si="3"/>
        <v/>
      </c>
    </row>
    <row r="51" spans="1:10" ht="25.5" customHeight="1" x14ac:dyDescent="0.25">
      <c r="A51" s="88">
        <v>3</v>
      </c>
      <c r="B51" s="107" t="s">
        <v>64</v>
      </c>
      <c r="C51" s="192" t="s">
        <v>65</v>
      </c>
      <c r="D51" s="192"/>
      <c r="E51" s="192"/>
      <c r="F51" s="108">
        <f>'DSO 01.2 01.4 Pol'!AE101</f>
        <v>0</v>
      </c>
      <c r="G51" s="101">
        <f>'DSO 01.2 01.4 Pol'!AF101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5">
      <c r="A52" s="88">
        <v>3</v>
      </c>
      <c r="B52" s="107" t="s">
        <v>48</v>
      </c>
      <c r="C52" s="192" t="s">
        <v>49</v>
      </c>
      <c r="D52" s="192"/>
      <c r="E52" s="192"/>
      <c r="F52" s="108">
        <f>'DSO 01.2 VON Pol'!AE34</f>
        <v>0</v>
      </c>
      <c r="G52" s="101">
        <f>'DSO 01.2 VON Pol'!AF34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5">
      <c r="A53" s="88">
        <v>2</v>
      </c>
      <c r="B53" s="103" t="s">
        <v>66</v>
      </c>
      <c r="C53" s="196" t="s">
        <v>67</v>
      </c>
      <c r="D53" s="196"/>
      <c r="E53" s="196"/>
      <c r="F53" s="104">
        <f>'DSO 02.1 02.1.1 Pol'!AE128+'DSO 02.1 02.1.2 Pol'!AE104</f>
        <v>0</v>
      </c>
      <c r="G53" s="105">
        <f>'DSO 02.1 02.1.1 Pol'!AF128+'DSO 02.1 02.1.2 Pol'!AF104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5">
      <c r="A54" s="88">
        <v>3</v>
      </c>
      <c r="B54" s="107" t="s">
        <v>68</v>
      </c>
      <c r="C54" s="192" t="s">
        <v>69</v>
      </c>
      <c r="D54" s="192"/>
      <c r="E54" s="192"/>
      <c r="F54" s="108">
        <f>'DSO 02.1 02.1.1 Pol'!AE128</f>
        <v>0</v>
      </c>
      <c r="G54" s="101">
        <f>'DSO 02.1 02.1.1 Pol'!AF128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5">
      <c r="A55" s="88">
        <v>3</v>
      </c>
      <c r="B55" s="107" t="s">
        <v>70</v>
      </c>
      <c r="C55" s="192" t="s">
        <v>71</v>
      </c>
      <c r="D55" s="192"/>
      <c r="E55" s="192"/>
      <c r="F55" s="108">
        <f>'DSO 02.1 02.1.2 Pol'!AE104</f>
        <v>0</v>
      </c>
      <c r="G55" s="101">
        <f>'DSO 02.1 02.1.2 Pol'!AF104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5">
      <c r="A56" s="88">
        <v>2</v>
      </c>
      <c r="B56" s="103" t="s">
        <v>72</v>
      </c>
      <c r="C56" s="196" t="s">
        <v>73</v>
      </c>
      <c r="D56" s="196"/>
      <c r="E56" s="196"/>
      <c r="F56" s="104">
        <f>'DSO 02.4 02.4 Pol'!AE43</f>
        <v>0</v>
      </c>
      <c r="G56" s="105">
        <f>'DSO 02.4 02.4 Pol'!AF43</f>
        <v>0</v>
      </c>
      <c r="H56" s="105">
        <f t="shared" si="1"/>
        <v>0</v>
      </c>
      <c r="I56" s="105">
        <f t="shared" si="2"/>
        <v>0</v>
      </c>
      <c r="J56" s="106" t="str">
        <f t="shared" si="3"/>
        <v/>
      </c>
    </row>
    <row r="57" spans="1:10" ht="25.5" customHeight="1" x14ac:dyDescent="0.25">
      <c r="A57" s="88">
        <v>3</v>
      </c>
      <c r="B57" s="107" t="s">
        <v>74</v>
      </c>
      <c r="C57" s="192" t="s">
        <v>73</v>
      </c>
      <c r="D57" s="192"/>
      <c r="E57" s="192"/>
      <c r="F57" s="108">
        <f>'DSO 02.4 02.4 Pol'!AE43</f>
        <v>0</v>
      </c>
      <c r="G57" s="101">
        <f>'DSO 02.4 02.4 Pol'!AF43</f>
        <v>0</v>
      </c>
      <c r="H57" s="101">
        <f t="shared" si="1"/>
        <v>0</v>
      </c>
      <c r="I57" s="101">
        <f t="shared" si="2"/>
        <v>0</v>
      </c>
      <c r="J57" s="102" t="str">
        <f t="shared" si="3"/>
        <v/>
      </c>
    </row>
    <row r="58" spans="1:10" ht="25.5" customHeight="1" x14ac:dyDescent="0.25">
      <c r="A58" s="88">
        <v>2</v>
      </c>
      <c r="B58" s="103" t="s">
        <v>75</v>
      </c>
      <c r="C58" s="196" t="s">
        <v>76</v>
      </c>
      <c r="D58" s="196"/>
      <c r="E58" s="196"/>
      <c r="F58" s="104">
        <f>'SO 01 01.1 Pol'!AE165+'SO 01 01.2 Pol'!AE115</f>
        <v>0</v>
      </c>
      <c r="G58" s="105">
        <f>'SO 01 01.1 Pol'!AF165+'SO 01 01.2 Pol'!AF115</f>
        <v>0</v>
      </c>
      <c r="H58" s="105">
        <f t="shared" si="1"/>
        <v>0</v>
      </c>
      <c r="I58" s="105">
        <f t="shared" si="2"/>
        <v>0</v>
      </c>
      <c r="J58" s="106" t="str">
        <f t="shared" si="3"/>
        <v/>
      </c>
    </row>
    <row r="59" spans="1:10" ht="25.5" customHeight="1" x14ac:dyDescent="0.25">
      <c r="A59" s="88">
        <v>3</v>
      </c>
      <c r="B59" s="107" t="s">
        <v>77</v>
      </c>
      <c r="C59" s="192" t="s">
        <v>78</v>
      </c>
      <c r="D59" s="192"/>
      <c r="E59" s="192"/>
      <c r="F59" s="108">
        <f>'SO 01 01.1 Pol'!AE165</f>
        <v>0</v>
      </c>
      <c r="G59" s="101">
        <f>'SO 01 01.1 Pol'!AF165</f>
        <v>0</v>
      </c>
      <c r="H59" s="101">
        <f t="shared" si="1"/>
        <v>0</v>
      </c>
      <c r="I59" s="101">
        <f t="shared" si="2"/>
        <v>0</v>
      </c>
      <c r="J59" s="102" t="str">
        <f t="shared" si="3"/>
        <v/>
      </c>
    </row>
    <row r="60" spans="1:10" ht="25.5" customHeight="1" x14ac:dyDescent="0.25">
      <c r="A60" s="88">
        <v>3</v>
      </c>
      <c r="B60" s="107" t="s">
        <v>79</v>
      </c>
      <c r="C60" s="192" t="s">
        <v>71</v>
      </c>
      <c r="D60" s="192"/>
      <c r="E60" s="192"/>
      <c r="F60" s="108">
        <f>'SO 01 01.2 Pol'!AE115</f>
        <v>0</v>
      </c>
      <c r="G60" s="101">
        <f>'SO 01 01.2 Pol'!AF115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5">
      <c r="A61" s="88"/>
      <c r="B61" s="193" t="s">
        <v>80</v>
      </c>
      <c r="C61" s="194"/>
      <c r="D61" s="194"/>
      <c r="E61" s="195"/>
      <c r="F61" s="109">
        <f>SUMIF(A39:A60,"=1",F39:F60)</f>
        <v>0</v>
      </c>
      <c r="G61" s="110">
        <f>SUMIF(A39:A60,"=1",G39:G60)</f>
        <v>0</v>
      </c>
      <c r="H61" s="110">
        <f>SUMIF(A39:A60,"=1",H39:H60)</f>
        <v>0</v>
      </c>
      <c r="I61" s="110">
        <f>SUMIF(A39:A60,"=1",I39:I60)</f>
        <v>0</v>
      </c>
      <c r="J61" s="111">
        <f>SUMIF(A39:A60,"=1",J39:J60)</f>
        <v>0</v>
      </c>
    </row>
    <row r="65" spans="1:10" ht="15.5" x14ac:dyDescent="0.35">
      <c r="B65" s="120" t="s">
        <v>82</v>
      </c>
    </row>
    <row r="67" spans="1:10" ht="25.5" customHeight="1" x14ac:dyDescent="0.25">
      <c r="A67" s="122"/>
      <c r="B67" s="125" t="s">
        <v>17</v>
      </c>
      <c r="C67" s="125" t="s">
        <v>5</v>
      </c>
      <c r="D67" s="126"/>
      <c r="E67" s="126"/>
      <c r="F67" s="127" t="s">
        <v>83</v>
      </c>
      <c r="G67" s="127"/>
      <c r="H67" s="127"/>
      <c r="I67" s="127" t="s">
        <v>29</v>
      </c>
      <c r="J67" s="127" t="s">
        <v>0</v>
      </c>
    </row>
    <row r="68" spans="1:10" ht="36.75" customHeight="1" x14ac:dyDescent="0.25">
      <c r="A68" s="123"/>
      <c r="B68" s="128" t="s">
        <v>84</v>
      </c>
      <c r="C68" s="190" t="s">
        <v>85</v>
      </c>
      <c r="D68" s="191"/>
      <c r="E68" s="191"/>
      <c r="F68" s="134" t="s">
        <v>24</v>
      </c>
      <c r="G68" s="135"/>
      <c r="H68" s="135"/>
      <c r="I68" s="135">
        <f>'091 0911 Pol'!G8+'092 0921 Pol'!G8+'DSO 01.1 01.3 Pol'!G8+'DSO 01.2 01.4 Pol'!G8+'DSO 02.1 02.1.1 Pol'!G8+'DSO 02.1 02.1.2 Pol'!G8+'DSO 02.4 02.4 Pol'!G8+'SO 01 01.1 Pol'!G8+'SO 01 01.2 Pol'!G8</f>
        <v>0</v>
      </c>
      <c r="J68" s="132" t="str">
        <f>IF(I82=0,"",I68/I82*100)</f>
        <v/>
      </c>
    </row>
    <row r="69" spans="1:10" ht="36.75" customHeight="1" x14ac:dyDescent="0.25">
      <c r="A69" s="123"/>
      <c r="B69" s="128" t="s">
        <v>86</v>
      </c>
      <c r="C69" s="190" t="s">
        <v>87</v>
      </c>
      <c r="D69" s="191"/>
      <c r="E69" s="191"/>
      <c r="F69" s="134" t="s">
        <v>24</v>
      </c>
      <c r="G69" s="135"/>
      <c r="H69" s="135"/>
      <c r="I69" s="135">
        <f>'DSO 02.1 02.1.1 Pol'!G63+'DSO 02.4 02.4 Pol'!G35+'SO 01 01.1 Pol'!G90</f>
        <v>0</v>
      </c>
      <c r="J69" s="132" t="str">
        <f>IF(I82=0,"",I69/I82*100)</f>
        <v/>
      </c>
    </row>
    <row r="70" spans="1:10" ht="36.75" customHeight="1" x14ac:dyDescent="0.25">
      <c r="A70" s="123"/>
      <c r="B70" s="128" t="s">
        <v>88</v>
      </c>
      <c r="C70" s="190" t="s">
        <v>89</v>
      </c>
      <c r="D70" s="191"/>
      <c r="E70" s="191"/>
      <c r="F70" s="134" t="s">
        <v>24</v>
      </c>
      <c r="G70" s="135"/>
      <c r="H70" s="135"/>
      <c r="I70" s="135">
        <f>'091 0911 Pol'!G38+'092 0921 Pol'!G38+'DSO 01.1 01.3 Pol'!G50+'DSO 01.2 01.4 Pol'!G50+'DSO 02.1 02.1.1 Pol'!G70+'DSO 02.1 02.1.2 Pol'!G60+'SO 01 01.1 Pol'!G97+'SO 01 01.2 Pol'!G58</f>
        <v>0</v>
      </c>
      <c r="J70" s="132" t="str">
        <f>IF(I82=0,"",I70/I82*100)</f>
        <v/>
      </c>
    </row>
    <row r="71" spans="1:10" ht="36.75" customHeight="1" x14ac:dyDescent="0.25">
      <c r="A71" s="123"/>
      <c r="B71" s="128" t="s">
        <v>90</v>
      </c>
      <c r="C71" s="190" t="s">
        <v>91</v>
      </c>
      <c r="D71" s="191"/>
      <c r="E71" s="191"/>
      <c r="F71" s="134" t="s">
        <v>24</v>
      </c>
      <c r="G71" s="135"/>
      <c r="H71" s="135"/>
      <c r="I71" s="135">
        <f>'DSO 01.1 01.3 Pol'!G56+'DSO 01.2 01.4 Pol'!G56+'DSO 02.1 02.1.1 Pol'!G74+'DSO 02.1 02.1.2 Pol'!G64+'SO 01 01.1 Pol'!G103+'SO 01 01.2 Pol'!G64</f>
        <v>0</v>
      </c>
      <c r="J71" s="132" t="str">
        <f>IF(I82=0,"",I71/I82*100)</f>
        <v/>
      </c>
    </row>
    <row r="72" spans="1:10" ht="36.75" customHeight="1" x14ac:dyDescent="0.25">
      <c r="A72" s="123"/>
      <c r="B72" s="128" t="s">
        <v>92</v>
      </c>
      <c r="C72" s="190" t="s">
        <v>93</v>
      </c>
      <c r="D72" s="191"/>
      <c r="E72" s="191"/>
      <c r="F72" s="134" t="s">
        <v>24</v>
      </c>
      <c r="G72" s="135"/>
      <c r="H72" s="135"/>
      <c r="I72" s="135">
        <f>'DSO 01.1 01.3 Pol'!G66+'DSO 01.2 01.4 Pol'!G66+'DSO 02.1 02.1.1 Pol'!G82+'SO 01 01.1 Pol'!G111</f>
        <v>0</v>
      </c>
      <c r="J72" s="132" t="str">
        <f>IF(I82=0,"",I72/I82*100)</f>
        <v/>
      </c>
    </row>
    <row r="73" spans="1:10" ht="36.75" customHeight="1" x14ac:dyDescent="0.25">
      <c r="A73" s="123"/>
      <c r="B73" s="128" t="s">
        <v>94</v>
      </c>
      <c r="C73" s="190" t="s">
        <v>95</v>
      </c>
      <c r="D73" s="191"/>
      <c r="E73" s="191"/>
      <c r="F73" s="134" t="s">
        <v>24</v>
      </c>
      <c r="G73" s="135"/>
      <c r="H73" s="135"/>
      <c r="I73" s="135">
        <f>'091 0911 Pol'!G41+'092 0921 Pol'!G41+'DSO 01.1 01.3 Pol'!G70+'DSO 01.2 01.4 Pol'!G70+'DSO 02.1 02.1.1 Pol'!G86+'DSO 02.1 02.1.2 Pol'!G72+'SO 01 01.1 Pol'!G115+'SO 01 01.2 Pol'!G72</f>
        <v>0</v>
      </c>
      <c r="J73" s="132" t="str">
        <f>IF(I82=0,"",I73/I82*100)</f>
        <v/>
      </c>
    </row>
    <row r="74" spans="1:10" ht="36.75" customHeight="1" x14ac:dyDescent="0.25">
      <c r="A74" s="123"/>
      <c r="B74" s="128" t="s">
        <v>96</v>
      </c>
      <c r="C74" s="190" t="s">
        <v>97</v>
      </c>
      <c r="D74" s="191"/>
      <c r="E74" s="191"/>
      <c r="F74" s="134" t="s">
        <v>24</v>
      </c>
      <c r="G74" s="135"/>
      <c r="H74" s="135"/>
      <c r="I74" s="135">
        <f>'DSO 01.1 01.3 Pol'!G80+'DSO 01.2 01.4 Pol'!G80+'DSO 02.1 02.1.1 Pol'!G107+'DSO 02.1 02.1.2 Pol'!G85+'SO 01 01.1 Pol'!G138+'SO 01 01.2 Pol'!G91</f>
        <v>0</v>
      </c>
      <c r="J74" s="132" t="str">
        <f>IF(I82=0,"",I74/I82*100)</f>
        <v/>
      </c>
    </row>
    <row r="75" spans="1:10" ht="36.75" customHeight="1" x14ac:dyDescent="0.25">
      <c r="A75" s="123"/>
      <c r="B75" s="128" t="s">
        <v>98</v>
      </c>
      <c r="C75" s="190" t="s">
        <v>99</v>
      </c>
      <c r="D75" s="191"/>
      <c r="E75" s="191"/>
      <c r="F75" s="134" t="s">
        <v>24</v>
      </c>
      <c r="G75" s="135"/>
      <c r="H75" s="135"/>
      <c r="I75" s="135">
        <f>'DSO 01.1 01.3 Pol'!G83+'DSO 01.2 01.4 Pol'!G83+'SO 01 01.1 Pol'!G143+'SO 01 01.2 Pol'!G94</f>
        <v>0</v>
      </c>
      <c r="J75" s="132" t="str">
        <f>IF(I82=0,"",I75/I82*100)</f>
        <v/>
      </c>
    </row>
    <row r="76" spans="1:10" ht="36.75" customHeight="1" x14ac:dyDescent="0.25">
      <c r="A76" s="123"/>
      <c r="B76" s="128" t="s">
        <v>100</v>
      </c>
      <c r="C76" s="190" t="s">
        <v>101</v>
      </c>
      <c r="D76" s="191"/>
      <c r="E76" s="191"/>
      <c r="F76" s="134" t="s">
        <v>24</v>
      </c>
      <c r="G76" s="135"/>
      <c r="H76" s="135"/>
      <c r="I76" s="135">
        <f>'SO 01 01.1 Pol'!G145+'SO 01 01.2 Pol'!G96</f>
        <v>0</v>
      </c>
      <c r="J76" s="132" t="str">
        <f>IF(I82=0,"",I76/I82*100)</f>
        <v/>
      </c>
    </row>
    <row r="77" spans="1:10" ht="36.75" customHeight="1" x14ac:dyDescent="0.25">
      <c r="A77" s="123"/>
      <c r="B77" s="128" t="s">
        <v>102</v>
      </c>
      <c r="C77" s="190" t="s">
        <v>103</v>
      </c>
      <c r="D77" s="191"/>
      <c r="E77" s="191"/>
      <c r="F77" s="134" t="s">
        <v>24</v>
      </c>
      <c r="G77" s="135"/>
      <c r="H77" s="135"/>
      <c r="I77" s="135">
        <f>'091 0911 Pol'!G47+'092 0921 Pol'!G48+'DSO 01.1 01.3 Pol'!G85+'DSO 01.2 01.4 Pol'!G85+'DSO 02.1 02.1.1 Pol'!G112+'DSO 02.1 02.1.2 Pol'!G88+'DSO 02.4 02.4 Pol'!G40+'SO 01 01.1 Pol'!G149+'SO 01 01.2 Pol'!G99</f>
        <v>0</v>
      </c>
      <c r="J77" s="132" t="str">
        <f>IF(I82=0,"",I77/I82*100)</f>
        <v/>
      </c>
    </row>
    <row r="78" spans="1:10" ht="36.75" customHeight="1" x14ac:dyDescent="0.25">
      <c r="A78" s="123"/>
      <c r="B78" s="128" t="s">
        <v>104</v>
      </c>
      <c r="C78" s="190" t="s">
        <v>105</v>
      </c>
      <c r="D78" s="191"/>
      <c r="E78" s="191"/>
      <c r="F78" s="134" t="s">
        <v>25</v>
      </c>
      <c r="G78" s="135"/>
      <c r="H78" s="135"/>
      <c r="I78" s="135">
        <f>'091 0911 Pol'!G51+'092 0921 Pol'!G52+'DSO 01.1 01.3 Pol'!G89+'DSO 01.2 01.4 Pol'!G89+'DSO 02.1 02.1.1 Pol'!G116+'DSO 02.1 02.1.2 Pol'!G92+'SO 01 01.1 Pol'!G153+'SO 01 01.2 Pol'!G103</f>
        <v>0</v>
      </c>
      <c r="J78" s="132" t="str">
        <f>IF(I82=0,"",I78/I82*100)</f>
        <v/>
      </c>
    </row>
    <row r="79" spans="1:10" ht="36.75" customHeight="1" x14ac:dyDescent="0.25">
      <c r="A79" s="123"/>
      <c r="B79" s="128" t="s">
        <v>106</v>
      </c>
      <c r="C79" s="190" t="s">
        <v>107</v>
      </c>
      <c r="D79" s="191"/>
      <c r="E79" s="191"/>
      <c r="F79" s="134" t="s">
        <v>108</v>
      </c>
      <c r="G79" s="135"/>
      <c r="H79" s="135"/>
      <c r="I79" s="135">
        <f>'DSO 01.1 01.3 Pol'!G91+'DSO 01.2 01.4 Pol'!G91+'DSO 02.1 02.1.1 Pol'!G118+'DSO 02.1 02.1.2 Pol'!G94+'SO 01 01.1 Pol'!G155+'SO 01 01.2 Pol'!G105</f>
        <v>0</v>
      </c>
      <c r="J79" s="132" t="str">
        <f>IF(I82=0,"",I79/I82*100)</f>
        <v/>
      </c>
    </row>
    <row r="80" spans="1:10" ht="36.75" customHeight="1" x14ac:dyDescent="0.25">
      <c r="A80" s="123"/>
      <c r="B80" s="128" t="s">
        <v>109</v>
      </c>
      <c r="C80" s="190" t="s">
        <v>27</v>
      </c>
      <c r="D80" s="191"/>
      <c r="E80" s="191"/>
      <c r="F80" s="134" t="s">
        <v>109</v>
      </c>
      <c r="G80" s="135"/>
      <c r="H80" s="135"/>
      <c r="I80" s="135">
        <f>'VON VON Naklady'!G8+'DSO 01.1 VON Pol'!G8+'DSO 01.2 VON Pol'!G8</f>
        <v>0</v>
      </c>
      <c r="J80" s="132" t="str">
        <f>IF(I82=0,"",I80/I82*100)</f>
        <v/>
      </c>
    </row>
    <row r="81" spans="1:10" ht="36.75" customHeight="1" x14ac:dyDescent="0.25">
      <c r="A81" s="123"/>
      <c r="B81" s="128" t="s">
        <v>110</v>
      </c>
      <c r="C81" s="190" t="s">
        <v>28</v>
      </c>
      <c r="D81" s="191"/>
      <c r="E81" s="191"/>
      <c r="F81" s="134" t="s">
        <v>110</v>
      </c>
      <c r="G81" s="135"/>
      <c r="H81" s="135"/>
      <c r="I81" s="135">
        <f>'VON VON Naklady'!G20+'DSO 01.1 VON Pol'!G20+'DSO 01.2 VON Pol'!G20</f>
        <v>0</v>
      </c>
      <c r="J81" s="132" t="str">
        <f>IF(I82=0,"",I81/I82*100)</f>
        <v/>
      </c>
    </row>
    <row r="82" spans="1:10" ht="25.5" customHeight="1" x14ac:dyDescent="0.25">
      <c r="A82" s="124"/>
      <c r="B82" s="129" t="s">
        <v>1</v>
      </c>
      <c r="C82" s="130"/>
      <c r="D82" s="131"/>
      <c r="E82" s="131"/>
      <c r="F82" s="136"/>
      <c r="G82" s="137"/>
      <c r="H82" s="137"/>
      <c r="I82" s="137">
        <f>SUM(I68:I81)</f>
        <v>0</v>
      </c>
      <c r="J82" s="133">
        <f>SUM(J68:J81)</f>
        <v>0</v>
      </c>
    </row>
    <row r="83" spans="1:10" x14ac:dyDescent="0.25">
      <c r="F83" s="86"/>
      <c r="G83" s="86"/>
      <c r="H83" s="86"/>
      <c r="I83" s="86"/>
      <c r="J83" s="87"/>
    </row>
    <row r="84" spans="1:10" x14ac:dyDescent="0.25">
      <c r="F84" s="86"/>
      <c r="G84" s="86"/>
      <c r="H84" s="86"/>
      <c r="I84" s="86"/>
      <c r="J84" s="87"/>
    </row>
    <row r="85" spans="1:10" x14ac:dyDescent="0.25">
      <c r="F85" s="86"/>
      <c r="G85" s="86"/>
      <c r="H85" s="86"/>
      <c r="I85" s="86"/>
      <c r="J85" s="87"/>
    </row>
  </sheetData>
  <sheetProtection password="C71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B61:E61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1" t="s">
        <v>6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7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8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9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sheetProtection password="C71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111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48</v>
      </c>
      <c r="C3" s="248" t="s">
        <v>114</v>
      </c>
      <c r="D3" s="249"/>
      <c r="E3" s="249"/>
      <c r="F3" s="249"/>
      <c r="G3" s="250"/>
      <c r="AC3" s="121" t="s">
        <v>115</v>
      </c>
      <c r="AG3" t="s">
        <v>116</v>
      </c>
    </row>
    <row r="4" spans="1:60" ht="25" customHeight="1" x14ac:dyDescent="0.25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109</v>
      </c>
      <c r="C8" s="175" t="s">
        <v>27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0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141</v>
      </c>
      <c r="C9" s="176" t="s">
        <v>142</v>
      </c>
      <c r="D9" s="168" t="s">
        <v>143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144</v>
      </c>
      <c r="T9" s="172" t="s">
        <v>145</v>
      </c>
      <c r="U9" s="156">
        <v>0</v>
      </c>
      <c r="V9" s="156">
        <f>ROUND(E9*U9,2)</f>
        <v>0</v>
      </c>
      <c r="W9" s="156"/>
      <c r="X9" s="156" t="s">
        <v>146</v>
      </c>
      <c r="Y9" s="147"/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5" t="s">
        <v>195</v>
      </c>
      <c r="D10" s="246"/>
      <c r="E10" s="246"/>
      <c r="F10" s="246"/>
      <c r="G10" s="24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54" t="s">
        <v>149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3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6">
        <v>2</v>
      </c>
      <c r="B12" s="167" t="s">
        <v>150</v>
      </c>
      <c r="C12" s="176" t="s">
        <v>151</v>
      </c>
      <c r="D12" s="168" t="s">
        <v>143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144</v>
      </c>
      <c r="T12" s="172" t="s">
        <v>145</v>
      </c>
      <c r="U12" s="156">
        <v>0</v>
      </c>
      <c r="V12" s="156">
        <f>ROUND(E12*U12,2)</f>
        <v>0</v>
      </c>
      <c r="W12" s="156"/>
      <c r="X12" s="156" t="s">
        <v>146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5" t="s">
        <v>152</v>
      </c>
      <c r="D13" s="246"/>
      <c r="E13" s="246"/>
      <c r="F13" s="246"/>
      <c r="G13" s="24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3" t="str">
        <f>C13</f>
        <v>Zaměření a vytýčení stávajících inženýrských sítí v místě stavby z hlediska jejich ochrany při provádění stavby.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66">
        <v>3</v>
      </c>
      <c r="B14" s="167" t="s">
        <v>153</v>
      </c>
      <c r="C14" s="176" t="s">
        <v>154</v>
      </c>
      <c r="D14" s="168" t="s">
        <v>143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144</v>
      </c>
      <c r="T14" s="172" t="s">
        <v>145</v>
      </c>
      <c r="U14" s="156">
        <v>0</v>
      </c>
      <c r="V14" s="156">
        <f>ROUND(E14*U14,2)</f>
        <v>0</v>
      </c>
      <c r="W14" s="156"/>
      <c r="X14" s="156" t="s">
        <v>146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5" outlineLevel="1" x14ac:dyDescent="0.25">
      <c r="A15" s="154"/>
      <c r="B15" s="155"/>
      <c r="C15" s="245" t="s">
        <v>155</v>
      </c>
      <c r="D15" s="246"/>
      <c r="E15" s="246"/>
      <c r="F15" s="246"/>
      <c r="G15" s="24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148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3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6">
        <v>4</v>
      </c>
      <c r="B16" s="167" t="s">
        <v>156</v>
      </c>
      <c r="C16" s="176" t="s">
        <v>157</v>
      </c>
      <c r="D16" s="168" t="s">
        <v>143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144</v>
      </c>
      <c r="T16" s="172" t="s">
        <v>145</v>
      </c>
      <c r="U16" s="156">
        <v>0</v>
      </c>
      <c r="V16" s="156">
        <f>ROUND(E16*U16,2)</f>
        <v>0</v>
      </c>
      <c r="W16" s="156"/>
      <c r="X16" s="156" t="s">
        <v>146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5" outlineLevel="1" x14ac:dyDescent="0.25">
      <c r="A17" s="154"/>
      <c r="B17" s="155"/>
      <c r="C17" s="245" t="s">
        <v>158</v>
      </c>
      <c r="D17" s="246"/>
      <c r="E17" s="246"/>
      <c r="F17" s="246"/>
      <c r="G17" s="24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6">
        <v>5</v>
      </c>
      <c r="B18" s="167" t="s">
        <v>159</v>
      </c>
      <c r="C18" s="176" t="s">
        <v>160</v>
      </c>
      <c r="D18" s="168" t="s">
        <v>143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144</v>
      </c>
      <c r="T18" s="172" t="s">
        <v>145</v>
      </c>
      <c r="U18" s="156">
        <v>0</v>
      </c>
      <c r="V18" s="156">
        <f>ROUND(E18*U18,2)</f>
        <v>0</v>
      </c>
      <c r="W18" s="156"/>
      <c r="X18" s="156" t="s">
        <v>146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5" outlineLevel="1" x14ac:dyDescent="0.25">
      <c r="A19" s="154"/>
      <c r="B19" s="155"/>
      <c r="C19" s="245" t="s">
        <v>161</v>
      </c>
      <c r="D19" s="246"/>
      <c r="E19" s="246"/>
      <c r="F19" s="246"/>
      <c r="G19" s="24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148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ht="13" x14ac:dyDescent="0.25">
      <c r="A20" s="160" t="s">
        <v>139</v>
      </c>
      <c r="B20" s="161" t="s">
        <v>110</v>
      </c>
      <c r="C20" s="175" t="s">
        <v>28</v>
      </c>
      <c r="D20" s="162"/>
      <c r="E20" s="163"/>
      <c r="F20" s="164"/>
      <c r="G20" s="164">
        <f>SUMIF(AG21:AG41,"&lt;&gt;NOR",G21:G41)</f>
        <v>0</v>
      </c>
      <c r="H20" s="164"/>
      <c r="I20" s="164">
        <f>SUM(I21:I41)</f>
        <v>0</v>
      </c>
      <c r="J20" s="164"/>
      <c r="K20" s="164">
        <f>SUM(K21:K41)</f>
        <v>0</v>
      </c>
      <c r="L20" s="164"/>
      <c r="M20" s="164">
        <f>SUM(M21:M41)</f>
        <v>0</v>
      </c>
      <c r="N20" s="164"/>
      <c r="O20" s="164">
        <f>SUM(O21:O41)</f>
        <v>0</v>
      </c>
      <c r="P20" s="164"/>
      <c r="Q20" s="164">
        <f>SUM(Q21:Q41)</f>
        <v>0</v>
      </c>
      <c r="R20" s="164"/>
      <c r="S20" s="164"/>
      <c r="T20" s="165"/>
      <c r="U20" s="159"/>
      <c r="V20" s="159">
        <f>SUM(V21:V41)</f>
        <v>0</v>
      </c>
      <c r="W20" s="159"/>
      <c r="X20" s="159"/>
      <c r="AG20" t="s">
        <v>140</v>
      </c>
    </row>
    <row r="21" spans="1:60" outlineLevel="1" x14ac:dyDescent="0.25">
      <c r="A21" s="166">
        <v>6</v>
      </c>
      <c r="B21" s="167" t="s">
        <v>162</v>
      </c>
      <c r="C21" s="176" t="s">
        <v>163</v>
      </c>
      <c r="D21" s="168" t="s">
        <v>143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144</v>
      </c>
      <c r="T21" s="172" t="s">
        <v>145</v>
      </c>
      <c r="U21" s="156">
        <v>0</v>
      </c>
      <c r="V21" s="156">
        <f>ROUND(E21*U21,2)</f>
        <v>0</v>
      </c>
      <c r="W21" s="156"/>
      <c r="X21" s="156" t="s">
        <v>146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45" t="s">
        <v>164</v>
      </c>
      <c r="D22" s="246"/>
      <c r="E22" s="246"/>
      <c r="F22" s="246"/>
      <c r="G22" s="24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148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77" t="s">
        <v>165</v>
      </c>
      <c r="D23" s="157"/>
      <c r="E23" s="158">
        <v>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6">
        <v>7</v>
      </c>
      <c r="B24" s="167" t="s">
        <v>167</v>
      </c>
      <c r="C24" s="176" t="s">
        <v>168</v>
      </c>
      <c r="D24" s="168" t="s">
        <v>143</v>
      </c>
      <c r="E24" s="169">
        <v>1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/>
      <c r="S24" s="171" t="s">
        <v>144</v>
      </c>
      <c r="T24" s="172" t="s">
        <v>145</v>
      </c>
      <c r="U24" s="156">
        <v>0</v>
      </c>
      <c r="V24" s="156">
        <f>ROUND(E24*U24,2)</f>
        <v>0</v>
      </c>
      <c r="W24" s="156"/>
      <c r="X24" s="156" t="s">
        <v>146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5" outlineLevel="1" x14ac:dyDescent="0.25">
      <c r="A25" s="154"/>
      <c r="B25" s="155"/>
      <c r="C25" s="245" t="s">
        <v>169</v>
      </c>
      <c r="D25" s="246"/>
      <c r="E25" s="246"/>
      <c r="F25" s="246"/>
      <c r="G25" s="24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148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3" t="str">
        <f>C25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6">
        <v>8</v>
      </c>
      <c r="B26" s="167" t="s">
        <v>170</v>
      </c>
      <c r="C26" s="176" t="s">
        <v>171</v>
      </c>
      <c r="D26" s="168" t="s">
        <v>143</v>
      </c>
      <c r="E26" s="169">
        <v>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144</v>
      </c>
      <c r="T26" s="172" t="s">
        <v>145</v>
      </c>
      <c r="U26" s="156">
        <v>0</v>
      </c>
      <c r="V26" s="156">
        <f>ROUND(E26*U26,2)</f>
        <v>0</v>
      </c>
      <c r="W26" s="156"/>
      <c r="X26" s="156" t="s">
        <v>146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5" outlineLevel="1" x14ac:dyDescent="0.25">
      <c r="A27" s="154"/>
      <c r="B27" s="155"/>
      <c r="C27" s="245" t="s">
        <v>172</v>
      </c>
      <c r="D27" s="246"/>
      <c r="E27" s="246"/>
      <c r="F27" s="246"/>
      <c r="G27" s="24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6">
        <v>9</v>
      </c>
      <c r="B28" s="167" t="s">
        <v>173</v>
      </c>
      <c r="C28" s="176" t="s">
        <v>174</v>
      </c>
      <c r="D28" s="168" t="s">
        <v>143</v>
      </c>
      <c r="E28" s="169">
        <v>1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1" t="s">
        <v>144</v>
      </c>
      <c r="T28" s="172" t="s">
        <v>145</v>
      </c>
      <c r="U28" s="156">
        <v>0</v>
      </c>
      <c r="V28" s="156">
        <f>ROUND(E28*U28,2)</f>
        <v>0</v>
      </c>
      <c r="W28" s="156"/>
      <c r="X28" s="156" t="s">
        <v>146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0.5" outlineLevel="1" x14ac:dyDescent="0.25">
      <c r="A29" s="154"/>
      <c r="B29" s="155"/>
      <c r="C29" s="245" t="s">
        <v>175</v>
      </c>
      <c r="D29" s="246"/>
      <c r="E29" s="246"/>
      <c r="F29" s="246"/>
      <c r="G29" s="24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3" t="str">
        <f>C29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6">
        <v>10</v>
      </c>
      <c r="B30" s="167" t="s">
        <v>176</v>
      </c>
      <c r="C30" s="176" t="s">
        <v>177</v>
      </c>
      <c r="D30" s="168" t="s">
        <v>143</v>
      </c>
      <c r="E30" s="169">
        <v>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1" t="s">
        <v>144</v>
      </c>
      <c r="T30" s="172" t="s">
        <v>145</v>
      </c>
      <c r="U30" s="156">
        <v>0</v>
      </c>
      <c r="V30" s="156">
        <f>ROUND(E30*U30,2)</f>
        <v>0</v>
      </c>
      <c r="W30" s="156"/>
      <c r="X30" s="156" t="s">
        <v>146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5" outlineLevel="1" x14ac:dyDescent="0.25">
      <c r="A31" s="154"/>
      <c r="B31" s="155"/>
      <c r="C31" s="245" t="s">
        <v>178</v>
      </c>
      <c r="D31" s="246"/>
      <c r="E31" s="246"/>
      <c r="F31" s="246"/>
      <c r="G31" s="24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148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3" t="str">
        <f>C31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6">
        <v>11</v>
      </c>
      <c r="B32" s="167" t="s">
        <v>179</v>
      </c>
      <c r="C32" s="176" t="s">
        <v>180</v>
      </c>
      <c r="D32" s="168" t="s">
        <v>143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144</v>
      </c>
      <c r="T32" s="172" t="s">
        <v>145</v>
      </c>
      <c r="U32" s="156">
        <v>0</v>
      </c>
      <c r="V32" s="156">
        <f>ROUND(E32*U32,2)</f>
        <v>0</v>
      </c>
      <c r="W32" s="156"/>
      <c r="X32" s="156" t="s">
        <v>146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5" outlineLevel="1" x14ac:dyDescent="0.25">
      <c r="A33" s="154"/>
      <c r="B33" s="155"/>
      <c r="C33" s="245" t="s">
        <v>181</v>
      </c>
      <c r="D33" s="246"/>
      <c r="E33" s="246"/>
      <c r="F33" s="246"/>
      <c r="G33" s="24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3" t="str">
        <f>C33</f>
        <v>Náklady zhotovitele, související s prováděním zkoušek a revizí předepsaných technickými normami nebo objednatelem a které jsou pro provedení díla nezbytné.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6">
        <v>12</v>
      </c>
      <c r="B34" s="167" t="s">
        <v>182</v>
      </c>
      <c r="C34" s="176" t="s">
        <v>183</v>
      </c>
      <c r="D34" s="168" t="s">
        <v>143</v>
      </c>
      <c r="E34" s="169">
        <v>1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1" t="s">
        <v>144</v>
      </c>
      <c r="T34" s="172" t="s">
        <v>145</v>
      </c>
      <c r="U34" s="156">
        <v>0</v>
      </c>
      <c r="V34" s="156">
        <f>ROUND(E34*U34,2)</f>
        <v>0</v>
      </c>
      <c r="W34" s="156"/>
      <c r="X34" s="156" t="s">
        <v>146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5" outlineLevel="1" x14ac:dyDescent="0.25">
      <c r="A35" s="154"/>
      <c r="B35" s="155"/>
      <c r="C35" s="245" t="s">
        <v>184</v>
      </c>
      <c r="D35" s="246"/>
      <c r="E35" s="246"/>
      <c r="F35" s="246"/>
      <c r="G35" s="24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66">
        <v>13</v>
      </c>
      <c r="B36" s="167" t="s">
        <v>185</v>
      </c>
      <c r="C36" s="176" t="s">
        <v>186</v>
      </c>
      <c r="D36" s="168" t="s">
        <v>143</v>
      </c>
      <c r="E36" s="169">
        <v>1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1" t="s">
        <v>144</v>
      </c>
      <c r="T36" s="172" t="s">
        <v>145</v>
      </c>
      <c r="U36" s="156">
        <v>0</v>
      </c>
      <c r="V36" s="156">
        <f>ROUND(E36*U36,2)</f>
        <v>0</v>
      </c>
      <c r="W36" s="156"/>
      <c r="X36" s="156" t="s">
        <v>146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245" t="s">
        <v>187</v>
      </c>
      <c r="D37" s="246"/>
      <c r="E37" s="246"/>
      <c r="F37" s="246"/>
      <c r="G37" s="24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3" t="str">
        <f>C37</f>
        <v>Náklady na vyhotovení dokumentace skutečného provedení stavby a její předání objednateli v požadované formě a požadovaném počtu.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6">
        <v>14</v>
      </c>
      <c r="B38" s="167" t="s">
        <v>188</v>
      </c>
      <c r="C38" s="176" t="s">
        <v>189</v>
      </c>
      <c r="D38" s="168" t="s">
        <v>143</v>
      </c>
      <c r="E38" s="169">
        <v>1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/>
      <c r="S38" s="171" t="s">
        <v>144</v>
      </c>
      <c r="T38" s="172" t="s">
        <v>145</v>
      </c>
      <c r="U38" s="156">
        <v>0</v>
      </c>
      <c r="V38" s="156">
        <f>ROUND(E38*U38,2)</f>
        <v>0</v>
      </c>
      <c r="W38" s="156"/>
      <c r="X38" s="156" t="s">
        <v>146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45" t="s">
        <v>190</v>
      </c>
      <c r="D39" s="246"/>
      <c r="E39" s="246"/>
      <c r="F39" s="246"/>
      <c r="G39" s="24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148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3" t="str">
        <f>C39</f>
        <v>Náklady na provedení skutečného zaměření stavby v rozsahu nezbytném pro zápis změny do katastru nemovitostí.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6">
        <v>15</v>
      </c>
      <c r="B40" s="167" t="s">
        <v>191</v>
      </c>
      <c r="C40" s="176" t="s">
        <v>192</v>
      </c>
      <c r="D40" s="168" t="s">
        <v>143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144</v>
      </c>
      <c r="T40" s="172" t="s">
        <v>145</v>
      </c>
      <c r="U40" s="156">
        <v>0</v>
      </c>
      <c r="V40" s="156">
        <f>ROUND(E40*U40,2)</f>
        <v>0</v>
      </c>
      <c r="W40" s="156"/>
      <c r="X40" s="156" t="s">
        <v>146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5" outlineLevel="1" x14ac:dyDescent="0.25">
      <c r="A41" s="154"/>
      <c r="B41" s="155"/>
      <c r="C41" s="245" t="s">
        <v>193</v>
      </c>
      <c r="D41" s="246"/>
      <c r="E41" s="246"/>
      <c r="F41" s="246"/>
      <c r="G41" s="24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3" t="str">
        <f>C41</f>
        <v>Náklady spojené s povinnou publicitou, pokud ji objednatel požaduje. Zahrnuje zejména náklady na propagační a informační billboardy, tabule, internetovou propagaci, tiskoviny apod.</v>
      </c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3"/>
      <c r="B42" s="4"/>
      <c r="C42" s="17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126</v>
      </c>
    </row>
    <row r="43" spans="1:60" ht="13" x14ac:dyDescent="0.25">
      <c r="A43" s="150"/>
      <c r="B43" s="151" t="s">
        <v>29</v>
      </c>
      <c r="C43" s="179"/>
      <c r="D43" s="152"/>
      <c r="E43" s="153"/>
      <c r="F43" s="153"/>
      <c r="G43" s="174">
        <f>G8+G20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194</v>
      </c>
    </row>
    <row r="44" spans="1:60" x14ac:dyDescent="0.25">
      <c r="C44" s="180"/>
      <c r="D44" s="10"/>
      <c r="AG44" t="s">
        <v>196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20">
    <mergeCell ref="C25:G25"/>
    <mergeCell ref="A1:G1"/>
    <mergeCell ref="C2:G2"/>
    <mergeCell ref="C3:G3"/>
    <mergeCell ref="C4:G4"/>
    <mergeCell ref="C10:G10"/>
    <mergeCell ref="C11:G11"/>
    <mergeCell ref="C13:G13"/>
    <mergeCell ref="C15:G15"/>
    <mergeCell ref="C17:G17"/>
    <mergeCell ref="C19:G19"/>
    <mergeCell ref="C22:G22"/>
    <mergeCell ref="C39:G39"/>
    <mergeCell ref="C41:G41"/>
    <mergeCell ref="C27:G27"/>
    <mergeCell ref="C29:G29"/>
    <mergeCell ref="C31:G31"/>
    <mergeCell ref="C33:G33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51</v>
      </c>
      <c r="C3" s="248" t="s">
        <v>52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53</v>
      </c>
      <c r="C4" s="251" t="s">
        <v>54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SUMIF(AG9:AG37,"&lt;&gt;NOR",G9:G37)</f>
        <v>0</v>
      </c>
      <c r="H8" s="164"/>
      <c r="I8" s="164">
        <f>SUM(I9:I37)</f>
        <v>0</v>
      </c>
      <c r="J8" s="164"/>
      <c r="K8" s="164">
        <f>SUM(K9:K37)</f>
        <v>0</v>
      </c>
      <c r="L8" s="164"/>
      <c r="M8" s="164">
        <f>SUM(M9:M37)</f>
        <v>0</v>
      </c>
      <c r="N8" s="164"/>
      <c r="O8" s="164">
        <f>SUM(O9:O37)</f>
        <v>3.93</v>
      </c>
      <c r="P8" s="164"/>
      <c r="Q8" s="164">
        <f>SUM(Q9:Q37)</f>
        <v>0</v>
      </c>
      <c r="R8" s="164"/>
      <c r="S8" s="164"/>
      <c r="T8" s="165"/>
      <c r="U8" s="159"/>
      <c r="V8" s="159">
        <f>SUM(V9:V37)</f>
        <v>27.75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198</v>
      </c>
      <c r="C9" s="176" t="s">
        <v>199</v>
      </c>
      <c r="D9" s="168" t="s">
        <v>200</v>
      </c>
      <c r="E9" s="169">
        <v>10.45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201</v>
      </c>
      <c r="S9" s="171" t="s">
        <v>144</v>
      </c>
      <c r="T9" s="172" t="s">
        <v>144</v>
      </c>
      <c r="U9" s="156">
        <v>0.16</v>
      </c>
      <c r="V9" s="156">
        <f>ROUND(E9*U9,2)</f>
        <v>1.67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5" outlineLevel="1" x14ac:dyDescent="0.25">
      <c r="A10" s="154"/>
      <c r="B10" s="155"/>
      <c r="C10" s="256" t="s">
        <v>204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2</v>
      </c>
      <c r="B11" s="167" t="s">
        <v>206</v>
      </c>
      <c r="C11" s="176" t="s">
        <v>207</v>
      </c>
      <c r="D11" s="168" t="s">
        <v>200</v>
      </c>
      <c r="E11" s="169">
        <v>10.45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8.4000000000000005E-2</v>
      </c>
      <c r="V11" s="156">
        <f>ROUND(E11*U11,2)</f>
        <v>0.88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204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208</v>
      </c>
      <c r="C13" s="176" t="s">
        <v>209</v>
      </c>
      <c r="D13" s="168" t="s">
        <v>210</v>
      </c>
      <c r="E13" s="169">
        <v>19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2.0200000000000001E-3</v>
      </c>
      <c r="O13" s="171">
        <f>ROUND(E13*N13,2)</f>
        <v>0.04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0.45800000000000002</v>
      </c>
      <c r="V13" s="156">
        <f>ROUND(E13*U13,2)</f>
        <v>8.6999999999999993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211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4</v>
      </c>
      <c r="B15" s="167" t="s">
        <v>212</v>
      </c>
      <c r="C15" s="176" t="s">
        <v>213</v>
      </c>
      <c r="D15" s="168" t="s">
        <v>210</v>
      </c>
      <c r="E15" s="169">
        <v>19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0.218</v>
      </c>
      <c r="V15" s="156">
        <f>ROUND(E15*U15,2)</f>
        <v>4.1399999999999997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6" t="s">
        <v>214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5</v>
      </c>
      <c r="B17" s="167" t="s">
        <v>215</v>
      </c>
      <c r="C17" s="176" t="s">
        <v>216</v>
      </c>
      <c r="D17" s="168" t="s">
        <v>200</v>
      </c>
      <c r="E17" s="169">
        <v>10.45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0.51900000000000002</v>
      </c>
      <c r="V17" s="156">
        <f>ROUND(E17*U17,2)</f>
        <v>5.42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6" t="s">
        <v>217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bez naložení do dopravní nádoby, ale s vyprázdněním dopravní nádoby na hromadu nebo na dopravní prostředek,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6</v>
      </c>
      <c r="B19" s="167" t="s">
        <v>218</v>
      </c>
      <c r="C19" s="176" t="s">
        <v>219</v>
      </c>
      <c r="D19" s="168" t="s">
        <v>200</v>
      </c>
      <c r="E19" s="169">
        <v>3.01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1.0999999999999999E-2</v>
      </c>
      <c r="V19" s="156">
        <f>ROUND(E19*U19,2)</f>
        <v>0.03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6" t="s">
        <v>220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" outlineLevel="1" x14ac:dyDescent="0.25">
      <c r="A21" s="166">
        <v>7</v>
      </c>
      <c r="B21" s="167" t="s">
        <v>221</v>
      </c>
      <c r="C21" s="176" t="s">
        <v>222</v>
      </c>
      <c r="D21" s="168" t="s">
        <v>200</v>
      </c>
      <c r="E21" s="169">
        <v>15.05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</v>
      </c>
      <c r="V21" s="156">
        <f>ROUND(E21*U21,2)</f>
        <v>0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220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1">
        <v>8</v>
      </c>
      <c r="B23" s="182" t="s">
        <v>223</v>
      </c>
      <c r="C23" s="188" t="s">
        <v>224</v>
      </c>
      <c r="D23" s="183" t="s">
        <v>200</v>
      </c>
      <c r="E23" s="184">
        <v>3.01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6" t="s">
        <v>201</v>
      </c>
      <c r="S23" s="186" t="s">
        <v>144</v>
      </c>
      <c r="T23" s="187" t="s">
        <v>144</v>
      </c>
      <c r="U23" s="156">
        <v>5.2999999999999999E-2</v>
      </c>
      <c r="V23" s="156">
        <f>ROUND(E23*U23,2)</f>
        <v>0.16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1">
        <v>9</v>
      </c>
      <c r="B24" s="182" t="s">
        <v>225</v>
      </c>
      <c r="C24" s="188" t="s">
        <v>226</v>
      </c>
      <c r="D24" s="183" t="s">
        <v>200</v>
      </c>
      <c r="E24" s="184">
        <v>3.01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 t="s">
        <v>201</v>
      </c>
      <c r="S24" s="186" t="s">
        <v>144</v>
      </c>
      <c r="T24" s="187" t="s">
        <v>144</v>
      </c>
      <c r="U24" s="156">
        <v>8.9999999999999993E-3</v>
      </c>
      <c r="V24" s="156">
        <f>ROUND(E24*U24,2)</f>
        <v>0.03</v>
      </c>
      <c r="W24" s="156"/>
      <c r="X24" s="156" t="s">
        <v>202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227</v>
      </c>
      <c r="C25" s="176" t="s">
        <v>228</v>
      </c>
      <c r="D25" s="168" t="s">
        <v>200</v>
      </c>
      <c r="E25" s="169">
        <v>7.74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0.20200000000000001</v>
      </c>
      <c r="V25" s="156">
        <f>ROUND(E25*U25,2)</f>
        <v>1.56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6" t="s">
        <v>229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4" t="s">
        <v>230</v>
      </c>
      <c r="D27" s="255"/>
      <c r="E27" s="255"/>
      <c r="F27" s="255"/>
      <c r="G27" s="2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6">
        <v>11</v>
      </c>
      <c r="B28" s="167" t="s">
        <v>231</v>
      </c>
      <c r="C28" s="176" t="s">
        <v>232</v>
      </c>
      <c r="D28" s="168" t="s">
        <v>200</v>
      </c>
      <c r="E28" s="169">
        <v>2.29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1.7</v>
      </c>
      <c r="O28" s="171">
        <f>ROUND(E28*N28,2)</f>
        <v>3.89</v>
      </c>
      <c r="P28" s="171">
        <v>0</v>
      </c>
      <c r="Q28" s="171">
        <f>ROUND(E28*P28,2)</f>
        <v>0</v>
      </c>
      <c r="R28" s="171" t="s">
        <v>201</v>
      </c>
      <c r="S28" s="171" t="s">
        <v>144</v>
      </c>
      <c r="T28" s="172" t="s">
        <v>144</v>
      </c>
      <c r="U28" s="156">
        <v>1.587</v>
      </c>
      <c r="V28" s="156">
        <f>ROUND(E28*U28,2)</f>
        <v>3.63</v>
      </c>
      <c r="W28" s="156"/>
      <c r="X28" s="156" t="s">
        <v>202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5" outlineLevel="1" x14ac:dyDescent="0.25">
      <c r="A29" s="154"/>
      <c r="B29" s="155"/>
      <c r="C29" s="256" t="s">
        <v>233</v>
      </c>
      <c r="D29" s="257"/>
      <c r="E29" s="257"/>
      <c r="F29" s="257"/>
      <c r="G29" s="257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3" t="str">
        <f>C29</f>
        <v>sypaninou z vhodných hornin tř. 1 - 4 nebo materiálem připraveným podél výkopu ve vzdálenosti do 3 m od jeho kraje, pro jakoukoliv hloubku výkopu a jakoukoliv míru zhutnění,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6">
        <v>12</v>
      </c>
      <c r="B30" s="167" t="s">
        <v>234</v>
      </c>
      <c r="C30" s="176" t="s">
        <v>235</v>
      </c>
      <c r="D30" s="168" t="s">
        <v>210</v>
      </c>
      <c r="E30" s="169">
        <v>7.6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 t="s">
        <v>236</v>
      </c>
      <c r="S30" s="171" t="s">
        <v>144</v>
      </c>
      <c r="T30" s="172" t="s">
        <v>144</v>
      </c>
      <c r="U30" s="156">
        <v>0.06</v>
      </c>
      <c r="V30" s="156">
        <f>ROUND(E30*U30,2)</f>
        <v>0.46</v>
      </c>
      <c r="W30" s="156"/>
      <c r="X30" s="156" t="s">
        <v>202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56" t="s">
        <v>237</v>
      </c>
      <c r="D31" s="257"/>
      <c r="E31" s="257"/>
      <c r="F31" s="257"/>
      <c r="G31" s="257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6">
        <v>13</v>
      </c>
      <c r="B32" s="167" t="s">
        <v>238</v>
      </c>
      <c r="C32" s="176" t="s">
        <v>239</v>
      </c>
      <c r="D32" s="168" t="s">
        <v>210</v>
      </c>
      <c r="E32" s="169">
        <v>4.18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 t="s">
        <v>201</v>
      </c>
      <c r="S32" s="171" t="s">
        <v>144</v>
      </c>
      <c r="T32" s="172" t="s">
        <v>144</v>
      </c>
      <c r="U32" s="156">
        <v>1.7999999999999999E-2</v>
      </c>
      <c r="V32" s="156">
        <f>ROUND(E32*U32,2)</f>
        <v>0.08</v>
      </c>
      <c r="W32" s="156"/>
      <c r="X32" s="156" t="s">
        <v>202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56" t="s">
        <v>240</v>
      </c>
      <c r="D33" s="257"/>
      <c r="E33" s="257"/>
      <c r="F33" s="257"/>
      <c r="G33" s="257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6">
        <v>14</v>
      </c>
      <c r="B34" s="167" t="s">
        <v>241</v>
      </c>
      <c r="C34" s="176" t="s">
        <v>242</v>
      </c>
      <c r="D34" s="168" t="s">
        <v>210</v>
      </c>
      <c r="E34" s="169">
        <v>7.6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 t="s">
        <v>201</v>
      </c>
      <c r="S34" s="171" t="s">
        <v>144</v>
      </c>
      <c r="T34" s="172" t="s">
        <v>144</v>
      </c>
      <c r="U34" s="156">
        <v>0.13</v>
      </c>
      <c r="V34" s="156">
        <f>ROUND(E34*U34,2)</f>
        <v>0.99</v>
      </c>
      <c r="W34" s="156"/>
      <c r="X34" s="156" t="s">
        <v>202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6" t="s">
        <v>243</v>
      </c>
      <c r="D35" s="257"/>
      <c r="E35" s="257"/>
      <c r="F35" s="257"/>
      <c r="G35" s="257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205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s případným nutným přemístěním hromad nebo dočasných skládek na místo potřeby ze vzdálenosti do 30 m, v rovině nebo ve svahu do 1 : 5,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1">
        <v>15</v>
      </c>
      <c r="B36" s="182" t="s">
        <v>244</v>
      </c>
      <c r="C36" s="188" t="s">
        <v>245</v>
      </c>
      <c r="D36" s="183" t="s">
        <v>200</v>
      </c>
      <c r="E36" s="184">
        <v>3.01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6" t="s">
        <v>201</v>
      </c>
      <c r="S36" s="186" t="s">
        <v>144</v>
      </c>
      <c r="T36" s="187" t="s">
        <v>144</v>
      </c>
      <c r="U36" s="156">
        <v>0</v>
      </c>
      <c r="V36" s="156">
        <f>ROUND(E36*U36,2)</f>
        <v>0</v>
      </c>
      <c r="W36" s="156"/>
      <c r="X36" s="156" t="s">
        <v>202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1">
        <v>16</v>
      </c>
      <c r="B37" s="182" t="s">
        <v>246</v>
      </c>
      <c r="C37" s="188" t="s">
        <v>247</v>
      </c>
      <c r="D37" s="183" t="s">
        <v>248</v>
      </c>
      <c r="E37" s="184">
        <v>0.30399999999999999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6">
        <v>1E-3</v>
      </c>
      <c r="O37" s="186">
        <f>ROUND(E37*N37,2)</f>
        <v>0</v>
      </c>
      <c r="P37" s="186">
        <v>0</v>
      </c>
      <c r="Q37" s="186">
        <f>ROUND(E37*P37,2)</f>
        <v>0</v>
      </c>
      <c r="R37" s="186" t="s">
        <v>249</v>
      </c>
      <c r="S37" s="186" t="s">
        <v>144</v>
      </c>
      <c r="T37" s="187" t="s">
        <v>144</v>
      </c>
      <c r="U37" s="156">
        <v>0</v>
      </c>
      <c r="V37" s="156">
        <f>ROUND(E37*U37,2)</f>
        <v>0</v>
      </c>
      <c r="W37" s="156"/>
      <c r="X37" s="156" t="s">
        <v>250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" x14ac:dyDescent="0.25">
      <c r="A38" s="160" t="s">
        <v>139</v>
      </c>
      <c r="B38" s="161" t="s">
        <v>88</v>
      </c>
      <c r="C38" s="175" t="s">
        <v>89</v>
      </c>
      <c r="D38" s="162"/>
      <c r="E38" s="163"/>
      <c r="F38" s="164"/>
      <c r="G38" s="164">
        <f>SUMIF(AG39:AG40,"&lt;&gt;NOR",G39:G40)</f>
        <v>0</v>
      </c>
      <c r="H38" s="164"/>
      <c r="I38" s="164">
        <f>SUM(I39:I40)</f>
        <v>0</v>
      </c>
      <c r="J38" s="164"/>
      <c r="K38" s="164">
        <f>SUM(K39:K40)</f>
        <v>0</v>
      </c>
      <c r="L38" s="164"/>
      <c r="M38" s="164">
        <f>SUM(M39:M40)</f>
        <v>0</v>
      </c>
      <c r="N38" s="164"/>
      <c r="O38" s="164">
        <f>SUM(O39:O40)</f>
        <v>0.79</v>
      </c>
      <c r="P38" s="164"/>
      <c r="Q38" s="164">
        <f>SUM(Q39:Q40)</f>
        <v>0</v>
      </c>
      <c r="R38" s="164"/>
      <c r="S38" s="164"/>
      <c r="T38" s="165"/>
      <c r="U38" s="159"/>
      <c r="V38" s="159">
        <f>SUM(V39:V40)</f>
        <v>0.55000000000000004</v>
      </c>
      <c r="W38" s="159"/>
      <c r="X38" s="159"/>
      <c r="AG38" t="s">
        <v>140</v>
      </c>
    </row>
    <row r="39" spans="1:60" outlineLevel="1" x14ac:dyDescent="0.25">
      <c r="A39" s="166">
        <v>17</v>
      </c>
      <c r="B39" s="167" t="s">
        <v>252</v>
      </c>
      <c r="C39" s="176" t="s">
        <v>253</v>
      </c>
      <c r="D39" s="168" t="s">
        <v>200</v>
      </c>
      <c r="E39" s="169">
        <v>0.41799999999999998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1.8907700000000001</v>
      </c>
      <c r="O39" s="171">
        <f>ROUND(E39*N39,2)</f>
        <v>0.79</v>
      </c>
      <c r="P39" s="171">
        <v>0</v>
      </c>
      <c r="Q39" s="171">
        <f>ROUND(E39*P39,2)</f>
        <v>0</v>
      </c>
      <c r="R39" s="171" t="s">
        <v>254</v>
      </c>
      <c r="S39" s="171" t="s">
        <v>144</v>
      </c>
      <c r="T39" s="172" t="s">
        <v>144</v>
      </c>
      <c r="U39" s="156">
        <v>1.3169999999999999</v>
      </c>
      <c r="V39" s="156">
        <f>ROUND(E39*U39,2)</f>
        <v>0.55000000000000004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255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13" x14ac:dyDescent="0.25">
      <c r="A41" s="160" t="s">
        <v>139</v>
      </c>
      <c r="B41" s="161" t="s">
        <v>94</v>
      </c>
      <c r="C41" s="175" t="s">
        <v>95</v>
      </c>
      <c r="D41" s="162"/>
      <c r="E41" s="163"/>
      <c r="F41" s="164"/>
      <c r="G41" s="164">
        <f>SUMIF(AG42:AG46,"&lt;&gt;NOR",G42:G46)</f>
        <v>0</v>
      </c>
      <c r="H41" s="164"/>
      <c r="I41" s="164">
        <f>SUM(I42:I46)</f>
        <v>0</v>
      </c>
      <c r="J41" s="164"/>
      <c r="K41" s="164">
        <f>SUM(K42:K46)</f>
        <v>0</v>
      </c>
      <c r="L41" s="164"/>
      <c r="M41" s="164">
        <f>SUM(M42:M46)</f>
        <v>0</v>
      </c>
      <c r="N41" s="164"/>
      <c r="O41" s="164">
        <f>SUM(O42:O46)</f>
        <v>0.16</v>
      </c>
      <c r="P41" s="164"/>
      <c r="Q41" s="164">
        <f>SUM(Q42:Q46)</f>
        <v>0</v>
      </c>
      <c r="R41" s="164"/>
      <c r="S41" s="164"/>
      <c r="T41" s="165"/>
      <c r="U41" s="159"/>
      <c r="V41" s="159">
        <f>SUM(V42:V46)</f>
        <v>2.92</v>
      </c>
      <c r="W41" s="159"/>
      <c r="X41" s="159"/>
      <c r="AG41" t="s">
        <v>140</v>
      </c>
    </row>
    <row r="42" spans="1:60" outlineLevel="1" x14ac:dyDescent="0.25">
      <c r="A42" s="181">
        <v>18</v>
      </c>
      <c r="B42" s="182" t="s">
        <v>256</v>
      </c>
      <c r="C42" s="188" t="s">
        <v>257</v>
      </c>
      <c r="D42" s="183" t="s">
        <v>258</v>
      </c>
      <c r="E42" s="184">
        <v>3.8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6" t="s">
        <v>254</v>
      </c>
      <c r="S42" s="186" t="s">
        <v>144</v>
      </c>
      <c r="T42" s="187" t="s">
        <v>144</v>
      </c>
      <c r="U42" s="156">
        <v>4.5999999999999999E-2</v>
      </c>
      <c r="V42" s="156">
        <f>ROUND(E42*U42,2)</f>
        <v>0.17</v>
      </c>
      <c r="W42" s="156"/>
      <c r="X42" s="156" t="s">
        <v>202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1">
        <v>19</v>
      </c>
      <c r="B43" s="182" t="s">
        <v>259</v>
      </c>
      <c r="C43" s="188" t="s">
        <v>260</v>
      </c>
      <c r="D43" s="183" t="s">
        <v>258</v>
      </c>
      <c r="E43" s="184">
        <v>3.8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6">
        <v>1.0000000000000001E-5</v>
      </c>
      <c r="O43" s="186">
        <f>ROUND(E43*N43,2)</f>
        <v>0</v>
      </c>
      <c r="P43" s="186">
        <v>0</v>
      </c>
      <c r="Q43" s="186">
        <f>ROUND(E43*P43,2)</f>
        <v>0</v>
      </c>
      <c r="R43" s="186"/>
      <c r="S43" s="186" t="s">
        <v>261</v>
      </c>
      <c r="T43" s="187" t="s">
        <v>262</v>
      </c>
      <c r="U43" s="156">
        <v>9.7000000000000003E-2</v>
      </c>
      <c r="V43" s="156">
        <f>ROUND(E43*U43,2)</f>
        <v>0.37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66">
        <v>20</v>
      </c>
      <c r="B44" s="167" t="s">
        <v>263</v>
      </c>
      <c r="C44" s="176" t="s">
        <v>264</v>
      </c>
      <c r="D44" s="168" t="s">
        <v>265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0.15692</v>
      </c>
      <c r="O44" s="171">
        <f>ROUND(E44*N44,2)</f>
        <v>0.16</v>
      </c>
      <c r="P44" s="171">
        <v>0</v>
      </c>
      <c r="Q44" s="171">
        <f>ROUND(E44*P44,2)</f>
        <v>0</v>
      </c>
      <c r="R44" s="171" t="s">
        <v>266</v>
      </c>
      <c r="S44" s="171" t="s">
        <v>144</v>
      </c>
      <c r="T44" s="172" t="s">
        <v>144</v>
      </c>
      <c r="U44" s="156">
        <v>2.3771900000000001</v>
      </c>
      <c r="V44" s="156">
        <f>ROUND(E44*U44,2)</f>
        <v>2.38</v>
      </c>
      <c r="W44" s="156"/>
      <c r="X44" s="156" t="s">
        <v>267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268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54"/>
      <c r="B45" s="155"/>
      <c r="C45" s="245" t="s">
        <v>269</v>
      </c>
      <c r="D45" s="246"/>
      <c r="E45" s="246"/>
      <c r="F45" s="246"/>
      <c r="G45" s="24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148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3" t="str">
        <f>C45</f>
        <v>Plastové dno, šachta z korugované trouby, těsnění, teleskopický adaptér, rám do teleskopu, poklop litinový.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1">
        <v>21</v>
      </c>
      <c r="B46" s="182" t="s">
        <v>270</v>
      </c>
      <c r="C46" s="188" t="s">
        <v>271</v>
      </c>
      <c r="D46" s="183" t="s">
        <v>258</v>
      </c>
      <c r="E46" s="184">
        <v>3.8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6">
        <v>0</v>
      </c>
      <c r="O46" s="186">
        <f>ROUND(E46*N46,2)</f>
        <v>0</v>
      </c>
      <c r="P46" s="186">
        <v>0</v>
      </c>
      <c r="Q46" s="186">
        <f>ROUND(E46*P46,2)</f>
        <v>0</v>
      </c>
      <c r="R46" s="186"/>
      <c r="S46" s="186" t="s">
        <v>261</v>
      </c>
      <c r="T46" s="187" t="s">
        <v>145</v>
      </c>
      <c r="U46" s="156">
        <v>0</v>
      </c>
      <c r="V46" s="156">
        <f>ROUND(E46*U46,2)</f>
        <v>0</v>
      </c>
      <c r="W46" s="156"/>
      <c r="X46" s="156" t="s">
        <v>250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" x14ac:dyDescent="0.25">
      <c r="A47" s="160" t="s">
        <v>139</v>
      </c>
      <c r="B47" s="161" t="s">
        <v>102</v>
      </c>
      <c r="C47" s="175" t="s">
        <v>103</v>
      </c>
      <c r="D47" s="162"/>
      <c r="E47" s="163"/>
      <c r="F47" s="164"/>
      <c r="G47" s="164">
        <f>SUMIF(AG48:AG50,"&lt;&gt;NOR",G48:G50)</f>
        <v>0</v>
      </c>
      <c r="H47" s="164"/>
      <c r="I47" s="164">
        <f>SUM(I48:I50)</f>
        <v>0</v>
      </c>
      <c r="J47" s="164"/>
      <c r="K47" s="164">
        <f>SUM(K48:K50)</f>
        <v>0</v>
      </c>
      <c r="L47" s="164"/>
      <c r="M47" s="164">
        <f>SUM(M48:M50)</f>
        <v>0</v>
      </c>
      <c r="N47" s="164"/>
      <c r="O47" s="164">
        <f>SUM(O48:O50)</f>
        <v>0</v>
      </c>
      <c r="P47" s="164"/>
      <c r="Q47" s="164">
        <f>SUM(Q48:Q50)</f>
        <v>0</v>
      </c>
      <c r="R47" s="164"/>
      <c r="S47" s="164"/>
      <c r="T47" s="165"/>
      <c r="U47" s="159"/>
      <c r="V47" s="159">
        <f>SUM(V48:V50)</f>
        <v>1</v>
      </c>
      <c r="W47" s="159"/>
      <c r="X47" s="159"/>
      <c r="AG47" t="s">
        <v>140</v>
      </c>
    </row>
    <row r="48" spans="1:60" outlineLevel="1" x14ac:dyDescent="0.25">
      <c r="A48" s="166">
        <v>22</v>
      </c>
      <c r="B48" s="167" t="s">
        <v>272</v>
      </c>
      <c r="C48" s="176" t="s">
        <v>273</v>
      </c>
      <c r="D48" s="168" t="s">
        <v>274</v>
      </c>
      <c r="E48" s="169">
        <v>4.7220599999999999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 t="s">
        <v>254</v>
      </c>
      <c r="S48" s="171" t="s">
        <v>144</v>
      </c>
      <c r="T48" s="172" t="s">
        <v>144</v>
      </c>
      <c r="U48" s="156">
        <v>0.21149999999999999</v>
      </c>
      <c r="V48" s="156">
        <f>ROUND(E48*U48,2)</f>
        <v>1</v>
      </c>
      <c r="W48" s="156"/>
      <c r="X48" s="156" t="s">
        <v>275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276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6" t="s">
        <v>277</v>
      </c>
      <c r="D49" s="257"/>
      <c r="E49" s="257"/>
      <c r="F49" s="257"/>
      <c r="G49" s="25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4" t="s">
        <v>278</v>
      </c>
      <c r="D50" s="255"/>
      <c r="E50" s="255"/>
      <c r="F50" s="255"/>
      <c r="G50" s="255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148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3" x14ac:dyDescent="0.25">
      <c r="A51" s="160" t="s">
        <v>139</v>
      </c>
      <c r="B51" s="161" t="s">
        <v>104</v>
      </c>
      <c r="C51" s="175" t="s">
        <v>105</v>
      </c>
      <c r="D51" s="162"/>
      <c r="E51" s="163"/>
      <c r="F51" s="164"/>
      <c r="G51" s="164">
        <f>SUMIF(AG52:AG52,"&lt;&gt;NOR",G52:G52)</f>
        <v>0</v>
      </c>
      <c r="H51" s="164"/>
      <c r="I51" s="164">
        <f>SUM(I52:I52)</f>
        <v>0</v>
      </c>
      <c r="J51" s="164"/>
      <c r="K51" s="164">
        <f>SUM(K52:K52)</f>
        <v>0</v>
      </c>
      <c r="L51" s="164"/>
      <c r="M51" s="164">
        <f>SUM(M52:M52)</f>
        <v>0</v>
      </c>
      <c r="N51" s="164"/>
      <c r="O51" s="164">
        <f>SUM(O52:O52)</f>
        <v>0</v>
      </c>
      <c r="P51" s="164"/>
      <c r="Q51" s="164">
        <f>SUM(Q52:Q52)</f>
        <v>0</v>
      </c>
      <c r="R51" s="164"/>
      <c r="S51" s="164"/>
      <c r="T51" s="165"/>
      <c r="U51" s="159"/>
      <c r="V51" s="159">
        <f>SUM(V52:V52)</f>
        <v>0.3</v>
      </c>
      <c r="W51" s="159"/>
      <c r="X51" s="159"/>
      <c r="AG51" t="s">
        <v>140</v>
      </c>
    </row>
    <row r="52" spans="1:60" outlineLevel="1" x14ac:dyDescent="0.25">
      <c r="A52" s="166">
        <v>23</v>
      </c>
      <c r="B52" s="167" t="s">
        <v>279</v>
      </c>
      <c r="C52" s="176" t="s">
        <v>280</v>
      </c>
      <c r="D52" s="168" t="s">
        <v>258</v>
      </c>
      <c r="E52" s="169">
        <v>3.8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 t="s">
        <v>281</v>
      </c>
      <c r="S52" s="171" t="s">
        <v>144</v>
      </c>
      <c r="T52" s="172" t="s">
        <v>144</v>
      </c>
      <c r="U52" s="156">
        <v>7.9000000000000001E-2</v>
      </c>
      <c r="V52" s="156">
        <f>ROUND(E52*U52,2)</f>
        <v>0.3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3"/>
      <c r="B53" s="4"/>
      <c r="C53" s="178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126</v>
      </c>
    </row>
    <row r="54" spans="1:60" ht="13" x14ac:dyDescent="0.25">
      <c r="A54" s="150"/>
      <c r="B54" s="151" t="s">
        <v>29</v>
      </c>
      <c r="C54" s="179"/>
      <c r="D54" s="152"/>
      <c r="E54" s="153"/>
      <c r="F54" s="153"/>
      <c r="G54" s="174">
        <f>G8+G38+G41+G47+G51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194</v>
      </c>
    </row>
    <row r="55" spans="1:60" x14ac:dyDescent="0.25">
      <c r="C55" s="180"/>
      <c r="D55" s="10"/>
      <c r="AG55" t="s">
        <v>196</v>
      </c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21">
    <mergeCell ref="C26:G26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45:G45"/>
    <mergeCell ref="C49:G49"/>
    <mergeCell ref="C50:G50"/>
    <mergeCell ref="C27:G27"/>
    <mergeCell ref="C29:G29"/>
    <mergeCell ref="C31:G31"/>
    <mergeCell ref="C33:G33"/>
    <mergeCell ref="C35:G35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55</v>
      </c>
      <c r="C3" s="248" t="s">
        <v>56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57</v>
      </c>
      <c r="C4" s="251" t="s">
        <v>54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SUMIF(AG9:AG37,"&lt;&gt;NOR",G9:G37)</f>
        <v>0</v>
      </c>
      <c r="H8" s="164"/>
      <c r="I8" s="164">
        <f>SUM(I9:I37)</f>
        <v>0</v>
      </c>
      <c r="J8" s="164"/>
      <c r="K8" s="164">
        <f>SUM(K9:K37)</f>
        <v>0</v>
      </c>
      <c r="L8" s="164"/>
      <c r="M8" s="164">
        <f>SUM(M9:M37)</f>
        <v>0</v>
      </c>
      <c r="N8" s="164"/>
      <c r="O8" s="164">
        <f>SUM(O9:O37)</f>
        <v>10.91</v>
      </c>
      <c r="P8" s="164"/>
      <c r="Q8" s="164">
        <f>SUM(Q9:Q37)</f>
        <v>0</v>
      </c>
      <c r="R8" s="164"/>
      <c r="S8" s="164"/>
      <c r="T8" s="165"/>
      <c r="U8" s="159"/>
      <c r="V8" s="159">
        <f>SUM(V9:V37)</f>
        <v>42.779999999999987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198</v>
      </c>
      <c r="C9" s="176" t="s">
        <v>199</v>
      </c>
      <c r="D9" s="168" t="s">
        <v>200</v>
      </c>
      <c r="E9" s="169">
        <v>13.71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201</v>
      </c>
      <c r="S9" s="171" t="s">
        <v>144</v>
      </c>
      <c r="T9" s="172" t="s">
        <v>144</v>
      </c>
      <c r="U9" s="156">
        <v>0.16</v>
      </c>
      <c r="V9" s="156">
        <f>ROUND(E9*U9,2)</f>
        <v>2.19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5" outlineLevel="1" x14ac:dyDescent="0.25">
      <c r="A10" s="154"/>
      <c r="B10" s="155"/>
      <c r="C10" s="256" t="s">
        <v>204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2</v>
      </c>
      <c r="B11" s="167" t="s">
        <v>206</v>
      </c>
      <c r="C11" s="176" t="s">
        <v>207</v>
      </c>
      <c r="D11" s="168" t="s">
        <v>200</v>
      </c>
      <c r="E11" s="169">
        <v>13.71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8.4000000000000005E-2</v>
      </c>
      <c r="V11" s="156">
        <f>ROUND(E11*U11,2)</f>
        <v>1.1499999999999999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204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208</v>
      </c>
      <c r="C13" s="176" t="s">
        <v>209</v>
      </c>
      <c r="D13" s="168" t="s">
        <v>210</v>
      </c>
      <c r="E13" s="169">
        <v>24.93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2.0200000000000001E-3</v>
      </c>
      <c r="O13" s="171">
        <f>ROUND(E13*N13,2)</f>
        <v>0.05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0.45800000000000002</v>
      </c>
      <c r="V13" s="156">
        <f>ROUND(E13*U13,2)</f>
        <v>11.42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211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4</v>
      </c>
      <c r="B15" s="167" t="s">
        <v>212</v>
      </c>
      <c r="C15" s="176" t="s">
        <v>213</v>
      </c>
      <c r="D15" s="168" t="s">
        <v>210</v>
      </c>
      <c r="E15" s="169">
        <v>24.93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0.218</v>
      </c>
      <c r="V15" s="156">
        <f>ROUND(E15*U15,2)</f>
        <v>5.43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6" t="s">
        <v>214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5</v>
      </c>
      <c r="B17" s="167" t="s">
        <v>215</v>
      </c>
      <c r="C17" s="176" t="s">
        <v>216</v>
      </c>
      <c r="D17" s="168" t="s">
        <v>200</v>
      </c>
      <c r="E17" s="169">
        <v>13.71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0.51900000000000002</v>
      </c>
      <c r="V17" s="156">
        <f>ROUND(E17*U17,2)</f>
        <v>7.12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6" t="s">
        <v>217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bez naložení do dopravní nádoby, ale s vyprázdněním dopravní nádoby na hromadu nebo na dopravní prostředek,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6</v>
      </c>
      <c r="B19" s="167" t="s">
        <v>218</v>
      </c>
      <c r="C19" s="176" t="s">
        <v>219</v>
      </c>
      <c r="D19" s="168" t="s">
        <v>200</v>
      </c>
      <c r="E19" s="169">
        <v>7.3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1.0999999999999999E-2</v>
      </c>
      <c r="V19" s="156">
        <f>ROUND(E19*U19,2)</f>
        <v>0.08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6" t="s">
        <v>220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" outlineLevel="1" x14ac:dyDescent="0.25">
      <c r="A21" s="166">
        <v>7</v>
      </c>
      <c r="B21" s="167" t="s">
        <v>221</v>
      </c>
      <c r="C21" s="176" t="s">
        <v>222</v>
      </c>
      <c r="D21" s="168" t="s">
        <v>200</v>
      </c>
      <c r="E21" s="169">
        <v>36.5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</v>
      </c>
      <c r="V21" s="156">
        <f>ROUND(E21*U21,2)</f>
        <v>0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220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1">
        <v>8</v>
      </c>
      <c r="B23" s="182" t="s">
        <v>223</v>
      </c>
      <c r="C23" s="188" t="s">
        <v>224</v>
      </c>
      <c r="D23" s="183" t="s">
        <v>200</v>
      </c>
      <c r="E23" s="184">
        <v>7.3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6" t="s">
        <v>201</v>
      </c>
      <c r="S23" s="186" t="s">
        <v>144</v>
      </c>
      <c r="T23" s="187" t="s">
        <v>144</v>
      </c>
      <c r="U23" s="156">
        <v>5.2999999999999999E-2</v>
      </c>
      <c r="V23" s="156">
        <f>ROUND(E23*U23,2)</f>
        <v>0.39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1">
        <v>9</v>
      </c>
      <c r="B24" s="182" t="s">
        <v>225</v>
      </c>
      <c r="C24" s="188" t="s">
        <v>226</v>
      </c>
      <c r="D24" s="183" t="s">
        <v>200</v>
      </c>
      <c r="E24" s="184">
        <v>7.3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 t="s">
        <v>201</v>
      </c>
      <c r="S24" s="186" t="s">
        <v>144</v>
      </c>
      <c r="T24" s="187" t="s">
        <v>144</v>
      </c>
      <c r="U24" s="156">
        <v>8.9999999999999993E-3</v>
      </c>
      <c r="V24" s="156">
        <f>ROUND(E24*U24,2)</f>
        <v>7.0000000000000007E-2</v>
      </c>
      <c r="W24" s="156"/>
      <c r="X24" s="156" t="s">
        <v>202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227</v>
      </c>
      <c r="C25" s="176" t="s">
        <v>228</v>
      </c>
      <c r="D25" s="168" t="s">
        <v>200</v>
      </c>
      <c r="E25" s="169">
        <v>7.3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0.20200000000000001</v>
      </c>
      <c r="V25" s="156">
        <f>ROUND(E25*U25,2)</f>
        <v>1.47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6" t="s">
        <v>229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254" t="s">
        <v>230</v>
      </c>
      <c r="D27" s="255"/>
      <c r="E27" s="255"/>
      <c r="F27" s="255"/>
      <c r="G27" s="2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6">
        <v>11</v>
      </c>
      <c r="B28" s="167" t="s">
        <v>231</v>
      </c>
      <c r="C28" s="176" t="s">
        <v>232</v>
      </c>
      <c r="D28" s="168" t="s">
        <v>200</v>
      </c>
      <c r="E28" s="169">
        <v>6.39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71">
        <v>1.7</v>
      </c>
      <c r="O28" s="171">
        <f>ROUND(E28*N28,2)</f>
        <v>10.86</v>
      </c>
      <c r="P28" s="171">
        <v>0</v>
      </c>
      <c r="Q28" s="171">
        <f>ROUND(E28*P28,2)</f>
        <v>0</v>
      </c>
      <c r="R28" s="171" t="s">
        <v>201</v>
      </c>
      <c r="S28" s="171" t="s">
        <v>144</v>
      </c>
      <c r="T28" s="172" t="s">
        <v>144</v>
      </c>
      <c r="U28" s="156">
        <v>1.587</v>
      </c>
      <c r="V28" s="156">
        <f>ROUND(E28*U28,2)</f>
        <v>10.14</v>
      </c>
      <c r="W28" s="156"/>
      <c r="X28" s="156" t="s">
        <v>202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5" outlineLevel="1" x14ac:dyDescent="0.25">
      <c r="A29" s="154"/>
      <c r="B29" s="155"/>
      <c r="C29" s="256" t="s">
        <v>233</v>
      </c>
      <c r="D29" s="257"/>
      <c r="E29" s="257"/>
      <c r="F29" s="257"/>
      <c r="G29" s="257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3" t="str">
        <f>C29</f>
        <v>sypaninou z vhodných hornin tř. 1 - 4 nebo materiálem připraveným podél výkopu ve vzdálenosti do 3 m od jeho kraje, pro jakoukoliv hloubku výkopu a jakoukoliv míru zhutnění,</v>
      </c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66">
        <v>12</v>
      </c>
      <c r="B30" s="167" t="s">
        <v>234</v>
      </c>
      <c r="C30" s="176" t="s">
        <v>235</v>
      </c>
      <c r="D30" s="168" t="s">
        <v>210</v>
      </c>
      <c r="E30" s="169">
        <v>16.600000000000001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 t="s">
        <v>236</v>
      </c>
      <c r="S30" s="171" t="s">
        <v>144</v>
      </c>
      <c r="T30" s="172" t="s">
        <v>144</v>
      </c>
      <c r="U30" s="156">
        <v>0.06</v>
      </c>
      <c r="V30" s="156">
        <f>ROUND(E30*U30,2)</f>
        <v>1</v>
      </c>
      <c r="W30" s="156"/>
      <c r="X30" s="156" t="s">
        <v>202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256" t="s">
        <v>237</v>
      </c>
      <c r="D31" s="257"/>
      <c r="E31" s="257"/>
      <c r="F31" s="257"/>
      <c r="G31" s="257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66">
        <v>13</v>
      </c>
      <c r="B32" s="167" t="s">
        <v>238</v>
      </c>
      <c r="C32" s="176" t="s">
        <v>239</v>
      </c>
      <c r="D32" s="168" t="s">
        <v>210</v>
      </c>
      <c r="E32" s="169">
        <v>9.14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 t="s">
        <v>201</v>
      </c>
      <c r="S32" s="171" t="s">
        <v>144</v>
      </c>
      <c r="T32" s="172" t="s">
        <v>144</v>
      </c>
      <c r="U32" s="156">
        <v>1.7999999999999999E-2</v>
      </c>
      <c r="V32" s="156">
        <f>ROUND(E32*U32,2)</f>
        <v>0.16</v>
      </c>
      <c r="W32" s="156"/>
      <c r="X32" s="156" t="s">
        <v>202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4"/>
      <c r="B33" s="155"/>
      <c r="C33" s="256" t="s">
        <v>240</v>
      </c>
      <c r="D33" s="257"/>
      <c r="E33" s="257"/>
      <c r="F33" s="257"/>
      <c r="G33" s="257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66">
        <v>14</v>
      </c>
      <c r="B34" s="167" t="s">
        <v>241</v>
      </c>
      <c r="C34" s="176" t="s">
        <v>242</v>
      </c>
      <c r="D34" s="168" t="s">
        <v>210</v>
      </c>
      <c r="E34" s="169">
        <v>16.600000000000001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 t="s">
        <v>201</v>
      </c>
      <c r="S34" s="171" t="s">
        <v>144</v>
      </c>
      <c r="T34" s="172" t="s">
        <v>144</v>
      </c>
      <c r="U34" s="156">
        <v>0.13</v>
      </c>
      <c r="V34" s="156">
        <f>ROUND(E34*U34,2)</f>
        <v>2.16</v>
      </c>
      <c r="W34" s="156"/>
      <c r="X34" s="156" t="s">
        <v>202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256" t="s">
        <v>243</v>
      </c>
      <c r="D35" s="257"/>
      <c r="E35" s="257"/>
      <c r="F35" s="257"/>
      <c r="G35" s="257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205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3" t="str">
        <f>C35</f>
        <v>s případným nutným přemístěním hromad nebo dočasných skládek na místo potřeby ze vzdálenosti do 30 m, v rovině nebo ve svahu do 1 : 5,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1">
        <v>15</v>
      </c>
      <c r="B36" s="182" t="s">
        <v>244</v>
      </c>
      <c r="C36" s="188" t="s">
        <v>245</v>
      </c>
      <c r="D36" s="183" t="s">
        <v>200</v>
      </c>
      <c r="E36" s="184">
        <v>7.3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6" t="s">
        <v>201</v>
      </c>
      <c r="S36" s="186" t="s">
        <v>144</v>
      </c>
      <c r="T36" s="187" t="s">
        <v>144</v>
      </c>
      <c r="U36" s="156">
        <v>0</v>
      </c>
      <c r="V36" s="156">
        <f>ROUND(E36*U36,2)</f>
        <v>0</v>
      </c>
      <c r="W36" s="156"/>
      <c r="X36" s="156" t="s">
        <v>202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1">
        <v>16</v>
      </c>
      <c r="B37" s="182" t="s">
        <v>246</v>
      </c>
      <c r="C37" s="188" t="s">
        <v>247</v>
      </c>
      <c r="D37" s="183" t="s">
        <v>248</v>
      </c>
      <c r="E37" s="184">
        <v>0.66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6">
        <v>1E-3</v>
      </c>
      <c r="O37" s="186">
        <f>ROUND(E37*N37,2)</f>
        <v>0</v>
      </c>
      <c r="P37" s="186">
        <v>0</v>
      </c>
      <c r="Q37" s="186">
        <f>ROUND(E37*P37,2)</f>
        <v>0</v>
      </c>
      <c r="R37" s="186" t="s">
        <v>249</v>
      </c>
      <c r="S37" s="186" t="s">
        <v>144</v>
      </c>
      <c r="T37" s="187" t="s">
        <v>144</v>
      </c>
      <c r="U37" s="156">
        <v>0</v>
      </c>
      <c r="V37" s="156">
        <f>ROUND(E37*U37,2)</f>
        <v>0</v>
      </c>
      <c r="W37" s="156"/>
      <c r="X37" s="156" t="s">
        <v>250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13" x14ac:dyDescent="0.25">
      <c r="A38" s="160" t="s">
        <v>139</v>
      </c>
      <c r="B38" s="161" t="s">
        <v>88</v>
      </c>
      <c r="C38" s="175" t="s">
        <v>89</v>
      </c>
      <c r="D38" s="162"/>
      <c r="E38" s="163"/>
      <c r="F38" s="164"/>
      <c r="G38" s="164">
        <f>SUMIF(AG39:AG40,"&lt;&gt;NOR",G39:G40)</f>
        <v>0</v>
      </c>
      <c r="H38" s="164"/>
      <c r="I38" s="164">
        <f>SUM(I39:I40)</f>
        <v>0</v>
      </c>
      <c r="J38" s="164"/>
      <c r="K38" s="164">
        <f>SUM(K39:K40)</f>
        <v>0</v>
      </c>
      <c r="L38" s="164"/>
      <c r="M38" s="164">
        <f>SUM(M39:M40)</f>
        <v>0</v>
      </c>
      <c r="N38" s="164"/>
      <c r="O38" s="164">
        <f>SUM(O39:O40)</f>
        <v>1.73</v>
      </c>
      <c r="P38" s="164"/>
      <c r="Q38" s="164">
        <f>SUM(Q39:Q40)</f>
        <v>0</v>
      </c>
      <c r="R38" s="164"/>
      <c r="S38" s="164"/>
      <c r="T38" s="165"/>
      <c r="U38" s="159"/>
      <c r="V38" s="159">
        <f>SUM(V39:V40)</f>
        <v>1.2</v>
      </c>
      <c r="W38" s="159"/>
      <c r="X38" s="159"/>
      <c r="AG38" t="s">
        <v>140</v>
      </c>
    </row>
    <row r="39" spans="1:60" outlineLevel="1" x14ac:dyDescent="0.25">
      <c r="A39" s="166">
        <v>17</v>
      </c>
      <c r="B39" s="167" t="s">
        <v>252</v>
      </c>
      <c r="C39" s="176" t="s">
        <v>253</v>
      </c>
      <c r="D39" s="168" t="s">
        <v>200</v>
      </c>
      <c r="E39" s="169">
        <v>0.91400000000000003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1.8907700000000001</v>
      </c>
      <c r="O39" s="171">
        <f>ROUND(E39*N39,2)</f>
        <v>1.73</v>
      </c>
      <c r="P39" s="171">
        <v>0</v>
      </c>
      <c r="Q39" s="171">
        <f>ROUND(E39*P39,2)</f>
        <v>0</v>
      </c>
      <c r="R39" s="171" t="s">
        <v>254</v>
      </c>
      <c r="S39" s="171" t="s">
        <v>144</v>
      </c>
      <c r="T39" s="172" t="s">
        <v>144</v>
      </c>
      <c r="U39" s="156">
        <v>1.3169999999999999</v>
      </c>
      <c r="V39" s="156">
        <f>ROUND(E39*U39,2)</f>
        <v>1.2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255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13" x14ac:dyDescent="0.25">
      <c r="A41" s="160" t="s">
        <v>139</v>
      </c>
      <c r="B41" s="161" t="s">
        <v>94</v>
      </c>
      <c r="C41" s="175" t="s">
        <v>95</v>
      </c>
      <c r="D41" s="162"/>
      <c r="E41" s="163"/>
      <c r="F41" s="164"/>
      <c r="G41" s="164">
        <f>SUMIF(AG42:AG47,"&lt;&gt;NOR",G42:G47)</f>
        <v>0</v>
      </c>
      <c r="H41" s="164"/>
      <c r="I41" s="164">
        <f>SUM(I42:I47)</f>
        <v>0</v>
      </c>
      <c r="J41" s="164"/>
      <c r="K41" s="164">
        <f>SUM(K42:K47)</f>
        <v>0</v>
      </c>
      <c r="L41" s="164"/>
      <c r="M41" s="164">
        <f>SUM(M42:M47)</f>
        <v>0</v>
      </c>
      <c r="N41" s="164"/>
      <c r="O41" s="164">
        <f>SUM(O42:O47)</f>
        <v>6.89</v>
      </c>
      <c r="P41" s="164"/>
      <c r="Q41" s="164">
        <f>SUM(Q42:Q47)</f>
        <v>0</v>
      </c>
      <c r="R41" s="164"/>
      <c r="S41" s="164"/>
      <c r="T41" s="165"/>
      <c r="U41" s="159"/>
      <c r="V41" s="159">
        <f>SUM(V42:V47)</f>
        <v>39.14</v>
      </c>
      <c r="W41" s="159"/>
      <c r="X41" s="159"/>
      <c r="AG41" t="s">
        <v>140</v>
      </c>
    </row>
    <row r="42" spans="1:60" outlineLevel="1" x14ac:dyDescent="0.25">
      <c r="A42" s="166">
        <v>18</v>
      </c>
      <c r="B42" s="167" t="s">
        <v>282</v>
      </c>
      <c r="C42" s="176" t="s">
        <v>283</v>
      </c>
      <c r="D42" s="168" t="s">
        <v>258</v>
      </c>
      <c r="E42" s="169">
        <v>8.31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1.0000000000000001E-5</v>
      </c>
      <c r="O42" s="171">
        <f>ROUND(E42*N42,2)</f>
        <v>0</v>
      </c>
      <c r="P42" s="171">
        <v>0</v>
      </c>
      <c r="Q42" s="171">
        <f>ROUND(E42*P42,2)</f>
        <v>0</v>
      </c>
      <c r="R42" s="171" t="s">
        <v>254</v>
      </c>
      <c r="S42" s="171" t="s">
        <v>144</v>
      </c>
      <c r="T42" s="172" t="s">
        <v>144</v>
      </c>
      <c r="U42" s="156">
        <v>0.14499999999999999</v>
      </c>
      <c r="V42" s="156">
        <f>ROUND(E42*U42,2)</f>
        <v>1.2</v>
      </c>
      <c r="W42" s="156"/>
      <c r="X42" s="156" t="s">
        <v>202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4"/>
      <c r="B43" s="155"/>
      <c r="C43" s="256" t="s">
        <v>284</v>
      </c>
      <c r="D43" s="257"/>
      <c r="E43" s="257"/>
      <c r="F43" s="257"/>
      <c r="G43" s="257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1">
        <v>19</v>
      </c>
      <c r="B44" s="182" t="s">
        <v>256</v>
      </c>
      <c r="C44" s="188" t="s">
        <v>257</v>
      </c>
      <c r="D44" s="183" t="s">
        <v>258</v>
      </c>
      <c r="E44" s="184">
        <v>8.31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6" t="s">
        <v>254</v>
      </c>
      <c r="S44" s="186" t="s">
        <v>144</v>
      </c>
      <c r="T44" s="187" t="s">
        <v>144</v>
      </c>
      <c r="U44" s="156">
        <v>4.5999999999999999E-2</v>
      </c>
      <c r="V44" s="156">
        <f>ROUND(E44*U44,2)</f>
        <v>0.38</v>
      </c>
      <c r="W44" s="156"/>
      <c r="X44" s="156" t="s">
        <v>202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66">
        <v>20</v>
      </c>
      <c r="B45" s="167" t="s">
        <v>285</v>
      </c>
      <c r="C45" s="176" t="s">
        <v>286</v>
      </c>
      <c r="D45" s="168" t="s">
        <v>265</v>
      </c>
      <c r="E45" s="169">
        <v>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3.4470100000000001</v>
      </c>
      <c r="O45" s="171">
        <f>ROUND(E45*N45,2)</f>
        <v>6.89</v>
      </c>
      <c r="P45" s="171">
        <v>0</v>
      </c>
      <c r="Q45" s="171">
        <f>ROUND(E45*P45,2)</f>
        <v>0</v>
      </c>
      <c r="R45" s="171" t="s">
        <v>266</v>
      </c>
      <c r="S45" s="171" t="s">
        <v>144</v>
      </c>
      <c r="T45" s="172" t="s">
        <v>144</v>
      </c>
      <c r="U45" s="156">
        <v>18.780719999999999</v>
      </c>
      <c r="V45" s="156">
        <f>ROUND(E45*U45,2)</f>
        <v>37.56</v>
      </c>
      <c r="W45" s="156"/>
      <c r="X45" s="156" t="s">
        <v>267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5" outlineLevel="1" x14ac:dyDescent="0.25">
      <c r="A46" s="154"/>
      <c r="B46" s="155"/>
      <c r="C46" s="256" t="s">
        <v>287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1">
        <v>21</v>
      </c>
      <c r="B47" s="182" t="s">
        <v>288</v>
      </c>
      <c r="C47" s="188" t="s">
        <v>289</v>
      </c>
      <c r="D47" s="183" t="s">
        <v>258</v>
      </c>
      <c r="E47" s="184">
        <v>8.31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6"/>
      <c r="S47" s="186" t="s">
        <v>261</v>
      </c>
      <c r="T47" s="187" t="s">
        <v>145</v>
      </c>
      <c r="U47" s="156">
        <v>0</v>
      </c>
      <c r="V47" s="156">
        <f>ROUND(E47*U47,2)</f>
        <v>0</v>
      </c>
      <c r="W47" s="156"/>
      <c r="X47" s="156" t="s">
        <v>250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251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13" x14ac:dyDescent="0.25">
      <c r="A48" s="160" t="s">
        <v>139</v>
      </c>
      <c r="B48" s="161" t="s">
        <v>102</v>
      </c>
      <c r="C48" s="175" t="s">
        <v>103</v>
      </c>
      <c r="D48" s="162"/>
      <c r="E48" s="163"/>
      <c r="F48" s="164"/>
      <c r="G48" s="164">
        <f>SUMIF(AG49:AG51,"&lt;&gt;NOR",G49:G51)</f>
        <v>0</v>
      </c>
      <c r="H48" s="164"/>
      <c r="I48" s="164">
        <f>SUM(I49:I51)</f>
        <v>0</v>
      </c>
      <c r="J48" s="164"/>
      <c r="K48" s="164">
        <f>SUM(K49:K51)</f>
        <v>0</v>
      </c>
      <c r="L48" s="164"/>
      <c r="M48" s="164">
        <f>SUM(M49:M51)</f>
        <v>0</v>
      </c>
      <c r="N48" s="164"/>
      <c r="O48" s="164">
        <f>SUM(O49:O51)</f>
        <v>0</v>
      </c>
      <c r="P48" s="164"/>
      <c r="Q48" s="164">
        <f>SUM(Q49:Q51)</f>
        <v>0</v>
      </c>
      <c r="R48" s="164"/>
      <c r="S48" s="164"/>
      <c r="T48" s="165"/>
      <c r="U48" s="159"/>
      <c r="V48" s="159">
        <f>SUM(V49:V51)</f>
        <v>5.35</v>
      </c>
      <c r="W48" s="159"/>
      <c r="X48" s="159"/>
      <c r="AG48" t="s">
        <v>140</v>
      </c>
    </row>
    <row r="49" spans="1:60" outlineLevel="1" x14ac:dyDescent="0.25">
      <c r="A49" s="166">
        <v>22</v>
      </c>
      <c r="B49" s="167" t="s">
        <v>272</v>
      </c>
      <c r="C49" s="176" t="s">
        <v>273</v>
      </c>
      <c r="D49" s="168" t="s">
        <v>274</v>
      </c>
      <c r="E49" s="169">
        <v>12.64227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254</v>
      </c>
      <c r="S49" s="171" t="s">
        <v>144</v>
      </c>
      <c r="T49" s="172" t="s">
        <v>144</v>
      </c>
      <c r="U49" s="156">
        <v>0.42299999999999999</v>
      </c>
      <c r="V49" s="156">
        <f>ROUND(E49*U49,2)</f>
        <v>5.35</v>
      </c>
      <c r="W49" s="156"/>
      <c r="X49" s="156" t="s">
        <v>275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276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6" t="s">
        <v>277</v>
      </c>
      <c r="D50" s="257"/>
      <c r="E50" s="257"/>
      <c r="F50" s="257"/>
      <c r="G50" s="25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54" t="s">
        <v>278</v>
      </c>
      <c r="D51" s="255"/>
      <c r="E51" s="255"/>
      <c r="F51" s="255"/>
      <c r="G51" s="25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148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13" x14ac:dyDescent="0.25">
      <c r="A52" s="160" t="s">
        <v>139</v>
      </c>
      <c r="B52" s="161" t="s">
        <v>104</v>
      </c>
      <c r="C52" s="175" t="s">
        <v>105</v>
      </c>
      <c r="D52" s="162"/>
      <c r="E52" s="163"/>
      <c r="F52" s="164"/>
      <c r="G52" s="164">
        <f>SUMIF(AG53:AG53,"&lt;&gt;NOR",G53:G53)</f>
        <v>0</v>
      </c>
      <c r="H52" s="164"/>
      <c r="I52" s="164">
        <f>SUM(I53:I53)</f>
        <v>0</v>
      </c>
      <c r="J52" s="164"/>
      <c r="K52" s="164">
        <f>SUM(K53:K53)</f>
        <v>0</v>
      </c>
      <c r="L52" s="164"/>
      <c r="M52" s="164">
        <f>SUM(M53:M53)</f>
        <v>0</v>
      </c>
      <c r="N52" s="164"/>
      <c r="O52" s="164">
        <f>SUM(O53:O53)</f>
        <v>0</v>
      </c>
      <c r="P52" s="164"/>
      <c r="Q52" s="164">
        <f>SUM(Q53:Q53)</f>
        <v>0</v>
      </c>
      <c r="R52" s="164"/>
      <c r="S52" s="164"/>
      <c r="T52" s="165"/>
      <c r="U52" s="159"/>
      <c r="V52" s="159">
        <f>SUM(V53:V53)</f>
        <v>0.66</v>
      </c>
      <c r="W52" s="159"/>
      <c r="X52" s="159"/>
      <c r="AG52" t="s">
        <v>140</v>
      </c>
    </row>
    <row r="53" spans="1:60" outlineLevel="1" x14ac:dyDescent="0.25">
      <c r="A53" s="166">
        <v>23</v>
      </c>
      <c r="B53" s="167" t="s">
        <v>279</v>
      </c>
      <c r="C53" s="176" t="s">
        <v>280</v>
      </c>
      <c r="D53" s="168" t="s">
        <v>258</v>
      </c>
      <c r="E53" s="169">
        <v>8.31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 t="s">
        <v>281</v>
      </c>
      <c r="S53" s="171" t="s">
        <v>144</v>
      </c>
      <c r="T53" s="172" t="s">
        <v>144</v>
      </c>
      <c r="U53" s="156">
        <v>7.9000000000000001E-2</v>
      </c>
      <c r="V53" s="156">
        <f>ROUND(E53*U53,2)</f>
        <v>0.66</v>
      </c>
      <c r="W53" s="156"/>
      <c r="X53" s="156" t="s">
        <v>202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3"/>
      <c r="B54" s="4"/>
      <c r="C54" s="178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126</v>
      </c>
    </row>
    <row r="55" spans="1:60" ht="13" x14ac:dyDescent="0.25">
      <c r="A55" s="150"/>
      <c r="B55" s="151" t="s">
        <v>29</v>
      </c>
      <c r="C55" s="179"/>
      <c r="D55" s="152"/>
      <c r="E55" s="153"/>
      <c r="F55" s="153"/>
      <c r="G55" s="174">
        <f>G8+G38+G41+G48+G52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194</v>
      </c>
    </row>
    <row r="56" spans="1:60" x14ac:dyDescent="0.25">
      <c r="C56" s="180"/>
      <c r="D56" s="10"/>
      <c r="AG56" t="s">
        <v>196</v>
      </c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22">
    <mergeCell ref="C26:G26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43:G43"/>
    <mergeCell ref="C46:G46"/>
    <mergeCell ref="C50:G50"/>
    <mergeCell ref="C51:G51"/>
    <mergeCell ref="C27:G27"/>
    <mergeCell ref="C29:G29"/>
    <mergeCell ref="C31:G31"/>
    <mergeCell ref="C33:G33"/>
    <mergeCell ref="C35:G35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58</v>
      </c>
      <c r="C3" s="248" t="s">
        <v>59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60</v>
      </c>
      <c r="C4" s="251" t="s">
        <v>61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SUMIF(AG9:AG49,"&lt;&gt;NOR",G9:G49)</f>
        <v>0</v>
      </c>
      <c r="H8" s="164"/>
      <c r="I8" s="164">
        <f>SUM(I9:I49)</f>
        <v>0</v>
      </c>
      <c r="J8" s="164"/>
      <c r="K8" s="164">
        <f>SUM(K9:K49)</f>
        <v>0</v>
      </c>
      <c r="L8" s="164"/>
      <c r="M8" s="164">
        <f>SUM(M9:M49)</f>
        <v>0</v>
      </c>
      <c r="N8" s="164"/>
      <c r="O8" s="164">
        <f>SUM(O9:O49)</f>
        <v>47.18</v>
      </c>
      <c r="P8" s="164"/>
      <c r="Q8" s="164">
        <f>SUM(Q9:Q49)</f>
        <v>6.4099999999999993</v>
      </c>
      <c r="R8" s="164"/>
      <c r="S8" s="164"/>
      <c r="T8" s="165"/>
      <c r="U8" s="159"/>
      <c r="V8" s="159">
        <f>SUM(V9:V49)</f>
        <v>169.44000000000003</v>
      </c>
      <c r="W8" s="159"/>
      <c r="X8" s="159"/>
      <c r="AG8" t="s">
        <v>140</v>
      </c>
    </row>
    <row r="9" spans="1:60" ht="20" outlineLevel="1" x14ac:dyDescent="0.25">
      <c r="A9" s="181">
        <v>1</v>
      </c>
      <c r="B9" s="182" t="s">
        <v>290</v>
      </c>
      <c r="C9" s="188" t="s">
        <v>291</v>
      </c>
      <c r="D9" s="183" t="s">
        <v>210</v>
      </c>
      <c r="E9" s="184">
        <v>6.2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0.77</v>
      </c>
      <c r="Q9" s="186">
        <f>ROUND(E9*P9,2)</f>
        <v>4.7699999999999996</v>
      </c>
      <c r="R9" s="186" t="s">
        <v>292</v>
      </c>
      <c r="S9" s="186" t="s">
        <v>144</v>
      </c>
      <c r="T9" s="187" t="s">
        <v>144</v>
      </c>
      <c r="U9" s="156">
        <v>1.1505000000000001</v>
      </c>
      <c r="V9" s="156">
        <f>ROUND(E9*U9,2)</f>
        <v>7.13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1">
        <v>2</v>
      </c>
      <c r="B10" s="182" t="s">
        <v>293</v>
      </c>
      <c r="C10" s="188" t="s">
        <v>294</v>
      </c>
      <c r="D10" s="183" t="s">
        <v>210</v>
      </c>
      <c r="E10" s="184">
        <v>6.2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0.26400000000000001</v>
      </c>
      <c r="Q10" s="186">
        <f>ROUND(E10*P10,2)</f>
        <v>1.64</v>
      </c>
      <c r="R10" s="186" t="s">
        <v>292</v>
      </c>
      <c r="S10" s="186" t="s">
        <v>144</v>
      </c>
      <c r="T10" s="187" t="s">
        <v>144</v>
      </c>
      <c r="U10" s="156">
        <v>0.44979999999999998</v>
      </c>
      <c r="V10" s="156">
        <f>ROUND(E10*U10,2)</f>
        <v>2.79</v>
      </c>
      <c r="W10" s="156"/>
      <c r="X10" s="156" t="s">
        <v>202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3</v>
      </c>
      <c r="B11" s="167" t="s">
        <v>295</v>
      </c>
      <c r="C11" s="176" t="s">
        <v>296</v>
      </c>
      <c r="D11" s="168" t="s">
        <v>258</v>
      </c>
      <c r="E11" s="169">
        <v>3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2.478E-2</v>
      </c>
      <c r="O11" s="171">
        <f>ROUND(E11*N11,2)</f>
        <v>7.0000000000000007E-2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0.54700000000000004</v>
      </c>
      <c r="V11" s="156">
        <f>ROUND(E11*U11,2)</f>
        <v>1.64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297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4</v>
      </c>
      <c r="B13" s="167" t="s">
        <v>298</v>
      </c>
      <c r="C13" s="176" t="s">
        <v>299</v>
      </c>
      <c r="D13" s="168" t="s">
        <v>200</v>
      </c>
      <c r="E13" s="169">
        <v>4.2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3.2000000000000001E-2</v>
      </c>
      <c r="V13" s="156">
        <f>ROUND(E13*U13,2)</f>
        <v>0.13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300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nebo lesní půdy, s vodorovným přemístěním na hromady v místě upotřebení nebo na dočasné či trvalé skládky se složením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5</v>
      </c>
      <c r="B15" s="167" t="s">
        <v>301</v>
      </c>
      <c r="C15" s="176" t="s">
        <v>302</v>
      </c>
      <c r="D15" s="168" t="s">
        <v>200</v>
      </c>
      <c r="E15" s="169">
        <v>2.2000000000000002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1.7629999999999999</v>
      </c>
      <c r="V15" s="156">
        <f>ROUND(E15*U15,2)</f>
        <v>3.88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6" t="s">
        <v>303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Příplatek k cenám hloubených vykopávek za ztížení vykopávky v blízkosti podzemního vedení nebo výbušnin pro jakoukoliv třídu horniny.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6</v>
      </c>
      <c r="B17" s="167" t="s">
        <v>304</v>
      </c>
      <c r="C17" s="176" t="s">
        <v>305</v>
      </c>
      <c r="D17" s="168" t="s">
        <v>200</v>
      </c>
      <c r="E17" s="169">
        <v>14.52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2.2490000000000001</v>
      </c>
      <c r="V17" s="156">
        <f>ROUND(E17*U17,2)</f>
        <v>32.659999999999997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5" outlineLevel="1" x14ac:dyDescent="0.25">
      <c r="A18" s="154"/>
      <c r="B18" s="155"/>
      <c r="C18" s="256" t="s">
        <v>306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7</v>
      </c>
      <c r="B19" s="167" t="s">
        <v>307</v>
      </c>
      <c r="C19" s="176" t="s">
        <v>308</v>
      </c>
      <c r="D19" s="168" t="s">
        <v>200</v>
      </c>
      <c r="E19" s="169">
        <v>7.26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0.107</v>
      </c>
      <c r="V19" s="156">
        <f>ROUND(E19*U19,2)</f>
        <v>0.78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1" x14ac:dyDescent="0.25">
      <c r="A20" s="154"/>
      <c r="B20" s="155"/>
      <c r="C20" s="256" t="s">
        <v>306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6">
        <v>8</v>
      </c>
      <c r="B21" s="167" t="s">
        <v>198</v>
      </c>
      <c r="C21" s="176" t="s">
        <v>199</v>
      </c>
      <c r="D21" s="168" t="s">
        <v>200</v>
      </c>
      <c r="E21" s="169">
        <v>49.25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0.16</v>
      </c>
      <c r="V21" s="156">
        <f>ROUND(E21*U21,2)</f>
        <v>7.88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56" t="s">
        <v>204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9</v>
      </c>
      <c r="B23" s="167" t="s">
        <v>206</v>
      </c>
      <c r="C23" s="176" t="s">
        <v>207</v>
      </c>
      <c r="D23" s="168" t="s">
        <v>200</v>
      </c>
      <c r="E23" s="169">
        <v>24.62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8.4000000000000005E-2</v>
      </c>
      <c r="V23" s="156">
        <f>ROUND(E23*U23,2)</f>
        <v>2.0699999999999998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5" outlineLevel="1" x14ac:dyDescent="0.25">
      <c r="A24" s="154"/>
      <c r="B24" s="155"/>
      <c r="C24" s="256" t="s">
        <v>204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309</v>
      </c>
      <c r="C25" s="176" t="s">
        <v>310</v>
      </c>
      <c r="D25" s="168" t="s">
        <v>200</v>
      </c>
      <c r="E25" s="169">
        <v>2.8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3.5329999999999999</v>
      </c>
      <c r="V25" s="156">
        <f>ROUND(E25*U25,2)</f>
        <v>9.89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6" t="s">
        <v>311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208</v>
      </c>
      <c r="C27" s="176" t="s">
        <v>209</v>
      </c>
      <c r="D27" s="168" t="s">
        <v>210</v>
      </c>
      <c r="E27" s="169">
        <v>102.2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2.0200000000000001E-3</v>
      </c>
      <c r="O27" s="171">
        <f>ROUND(E27*N27,2)</f>
        <v>0.21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0.45800000000000002</v>
      </c>
      <c r="V27" s="156">
        <f>ROUND(E27*U27,2)</f>
        <v>46.81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6" t="s">
        <v>211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212</v>
      </c>
      <c r="C29" s="176" t="s">
        <v>213</v>
      </c>
      <c r="D29" s="168" t="s">
        <v>210</v>
      </c>
      <c r="E29" s="169">
        <v>102.2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0.218</v>
      </c>
      <c r="V29" s="156">
        <f>ROUND(E29*U29,2)</f>
        <v>22.28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214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215</v>
      </c>
      <c r="C31" s="176" t="s">
        <v>216</v>
      </c>
      <c r="D31" s="168" t="s">
        <v>200</v>
      </c>
      <c r="E31" s="169">
        <v>31.88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0.51900000000000002</v>
      </c>
      <c r="V31" s="156">
        <f>ROUND(E31*U31,2)</f>
        <v>16.55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217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bez naložení do dopravní nádoby, ale s vyprázdněním dopravní nádoby na hromadu nebo na dopravní prostředek,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218</v>
      </c>
      <c r="C33" s="176" t="s">
        <v>219</v>
      </c>
      <c r="D33" s="168" t="s">
        <v>200</v>
      </c>
      <c r="E33" s="169">
        <v>23.45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1.0999999999999999E-2</v>
      </c>
      <c r="V33" s="156">
        <f>ROUND(E33*U33,2)</f>
        <v>0.26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220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" outlineLevel="1" x14ac:dyDescent="0.25">
      <c r="A35" s="166">
        <v>15</v>
      </c>
      <c r="B35" s="167" t="s">
        <v>221</v>
      </c>
      <c r="C35" s="176" t="s">
        <v>222</v>
      </c>
      <c r="D35" s="168" t="s">
        <v>200</v>
      </c>
      <c r="E35" s="169">
        <v>351.75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</v>
      </c>
      <c r="V35" s="156">
        <f>ROUND(E35*U35,2)</f>
        <v>0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6" t="s">
        <v>220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 x14ac:dyDescent="0.25">
      <c r="A37" s="181">
        <v>16</v>
      </c>
      <c r="B37" s="182" t="s">
        <v>225</v>
      </c>
      <c r="C37" s="188" t="s">
        <v>226</v>
      </c>
      <c r="D37" s="183" t="s">
        <v>200</v>
      </c>
      <c r="E37" s="184">
        <v>23.045000000000002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6" t="s">
        <v>201</v>
      </c>
      <c r="S37" s="186" t="s">
        <v>144</v>
      </c>
      <c r="T37" s="187" t="s">
        <v>144</v>
      </c>
      <c r="U37" s="156">
        <v>8.9999999999999993E-3</v>
      </c>
      <c r="V37" s="156">
        <f>ROUND(E37*U37,2)</f>
        <v>0.21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6">
        <v>17</v>
      </c>
      <c r="B38" s="167" t="s">
        <v>227</v>
      </c>
      <c r="C38" s="176" t="s">
        <v>228</v>
      </c>
      <c r="D38" s="168" t="s">
        <v>200</v>
      </c>
      <c r="E38" s="169">
        <v>54.77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 t="s">
        <v>201</v>
      </c>
      <c r="S38" s="171" t="s">
        <v>144</v>
      </c>
      <c r="T38" s="172" t="s">
        <v>144</v>
      </c>
      <c r="U38" s="156">
        <v>0.20200000000000001</v>
      </c>
      <c r="V38" s="156">
        <f>ROUND(E38*U38,2)</f>
        <v>11.06</v>
      </c>
      <c r="W38" s="156"/>
      <c r="X38" s="156" t="s">
        <v>202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56" t="s">
        <v>229</v>
      </c>
      <c r="D39" s="257"/>
      <c r="E39" s="257"/>
      <c r="F39" s="257"/>
      <c r="G39" s="25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4" t="s">
        <v>230</v>
      </c>
      <c r="D40" s="255"/>
      <c r="E40" s="255"/>
      <c r="F40" s="255"/>
      <c r="G40" s="2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18</v>
      </c>
      <c r="B41" s="167" t="s">
        <v>234</v>
      </c>
      <c r="C41" s="176" t="s">
        <v>235</v>
      </c>
      <c r="D41" s="168" t="s">
        <v>210</v>
      </c>
      <c r="E41" s="169">
        <v>16.2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236</v>
      </c>
      <c r="S41" s="171" t="s">
        <v>144</v>
      </c>
      <c r="T41" s="172" t="s">
        <v>144</v>
      </c>
      <c r="U41" s="156">
        <v>0.06</v>
      </c>
      <c r="V41" s="156">
        <f>ROUND(E41*U41,2)</f>
        <v>0.97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237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6">
        <v>19</v>
      </c>
      <c r="B43" s="167" t="s">
        <v>238</v>
      </c>
      <c r="C43" s="176" t="s">
        <v>239</v>
      </c>
      <c r="D43" s="168" t="s">
        <v>210</v>
      </c>
      <c r="E43" s="169">
        <v>18.7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201</v>
      </c>
      <c r="S43" s="171" t="s">
        <v>144</v>
      </c>
      <c r="T43" s="172" t="s">
        <v>144</v>
      </c>
      <c r="U43" s="156">
        <v>1.7999999999999999E-2</v>
      </c>
      <c r="V43" s="156">
        <f>ROUND(E43*U43,2)</f>
        <v>0.34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240</v>
      </c>
      <c r="D44" s="257"/>
      <c r="E44" s="257"/>
      <c r="F44" s="257"/>
      <c r="G44" s="25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20</v>
      </c>
      <c r="B45" s="167" t="s">
        <v>241</v>
      </c>
      <c r="C45" s="176" t="s">
        <v>242</v>
      </c>
      <c r="D45" s="168" t="s">
        <v>210</v>
      </c>
      <c r="E45" s="169">
        <v>16.2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0.13</v>
      </c>
      <c r="V45" s="156">
        <f>ROUND(E45*U45,2)</f>
        <v>2.11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243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s případným nutným přemístěním hromad nebo dočasných skládek na místo potřeby ze vzdálenosti do 30 m, v rovině nebo ve svahu do 1 : 5,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1">
        <v>21</v>
      </c>
      <c r="B47" s="182" t="s">
        <v>244</v>
      </c>
      <c r="C47" s="188" t="s">
        <v>245</v>
      </c>
      <c r="D47" s="183" t="s">
        <v>200</v>
      </c>
      <c r="E47" s="184">
        <v>23.45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6" t="s">
        <v>201</v>
      </c>
      <c r="S47" s="186" t="s">
        <v>144</v>
      </c>
      <c r="T47" s="187" t="s">
        <v>144</v>
      </c>
      <c r="U47" s="156">
        <v>0</v>
      </c>
      <c r="V47" s="156">
        <f>ROUND(E47*U47,2)</f>
        <v>0</v>
      </c>
      <c r="W47" s="156"/>
      <c r="X47" s="156" t="s">
        <v>202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1">
        <v>22</v>
      </c>
      <c r="B48" s="182" t="s">
        <v>246</v>
      </c>
      <c r="C48" s="188" t="s">
        <v>247</v>
      </c>
      <c r="D48" s="183" t="s">
        <v>248</v>
      </c>
      <c r="E48" s="184">
        <v>0.7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6">
        <v>1E-3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249</v>
      </c>
      <c r="S48" s="186" t="s">
        <v>144</v>
      </c>
      <c r="T48" s="187" t="s">
        <v>144</v>
      </c>
      <c r="U48" s="156">
        <v>0</v>
      </c>
      <c r="V48" s="156">
        <f>ROUND(E48*U48,2)</f>
        <v>0</v>
      </c>
      <c r="W48" s="156"/>
      <c r="X48" s="156" t="s">
        <v>250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1">
        <v>23</v>
      </c>
      <c r="B49" s="182" t="s">
        <v>312</v>
      </c>
      <c r="C49" s="188" t="s">
        <v>313</v>
      </c>
      <c r="D49" s="183" t="s">
        <v>274</v>
      </c>
      <c r="E49" s="184">
        <v>46.9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6">
        <v>1</v>
      </c>
      <c r="O49" s="186">
        <f>ROUND(E49*N49,2)</f>
        <v>46.9</v>
      </c>
      <c r="P49" s="186">
        <v>0</v>
      </c>
      <c r="Q49" s="186">
        <f>ROUND(E49*P49,2)</f>
        <v>0</v>
      </c>
      <c r="R49" s="186" t="s">
        <v>249</v>
      </c>
      <c r="S49" s="186" t="s">
        <v>144</v>
      </c>
      <c r="T49" s="187" t="s">
        <v>144</v>
      </c>
      <c r="U49" s="156">
        <v>0</v>
      </c>
      <c r="V49" s="156">
        <f>ROUND(E49*U49,2)</f>
        <v>0</v>
      </c>
      <c r="W49" s="156"/>
      <c r="X49" s="156" t="s">
        <v>250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13" x14ac:dyDescent="0.25">
      <c r="A50" s="160" t="s">
        <v>139</v>
      </c>
      <c r="B50" s="161" t="s">
        <v>88</v>
      </c>
      <c r="C50" s="175" t="s">
        <v>89</v>
      </c>
      <c r="D50" s="162"/>
      <c r="E50" s="163"/>
      <c r="F50" s="164"/>
      <c r="G50" s="164">
        <f>SUMIF(AG51:AG55,"&lt;&gt;NOR",G51:G55)</f>
        <v>0</v>
      </c>
      <c r="H50" s="164"/>
      <c r="I50" s="164">
        <f>SUM(I51:I55)</f>
        <v>0</v>
      </c>
      <c r="J50" s="164"/>
      <c r="K50" s="164">
        <f>SUM(K51:K55)</f>
        <v>0</v>
      </c>
      <c r="L50" s="164"/>
      <c r="M50" s="164">
        <f>SUM(M51:M55)</f>
        <v>0</v>
      </c>
      <c r="N50" s="164"/>
      <c r="O50" s="164">
        <f>SUM(O51:O55)</f>
        <v>3.1399999999999997</v>
      </c>
      <c r="P50" s="164"/>
      <c r="Q50" s="164">
        <f>SUM(Q51:Q55)</f>
        <v>0</v>
      </c>
      <c r="R50" s="164"/>
      <c r="S50" s="164"/>
      <c r="T50" s="165"/>
      <c r="U50" s="159"/>
      <c r="V50" s="159">
        <f>SUM(V51:V55)</f>
        <v>2.21</v>
      </c>
      <c r="W50" s="159"/>
      <c r="X50" s="159"/>
      <c r="AG50" t="s">
        <v>140</v>
      </c>
    </row>
    <row r="51" spans="1:60" ht="20" outlineLevel="1" x14ac:dyDescent="0.25">
      <c r="A51" s="181">
        <v>24</v>
      </c>
      <c r="B51" s="182" t="s">
        <v>314</v>
      </c>
      <c r="C51" s="188" t="s">
        <v>315</v>
      </c>
      <c r="D51" s="183" t="s">
        <v>265</v>
      </c>
      <c r="E51" s="184">
        <v>2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6">
        <v>1.65E-3</v>
      </c>
      <c r="O51" s="186">
        <f>ROUND(E51*N51,2)</f>
        <v>0</v>
      </c>
      <c r="P51" s="186">
        <v>0</v>
      </c>
      <c r="Q51" s="186">
        <f>ROUND(E51*P51,2)</f>
        <v>0</v>
      </c>
      <c r="R51" s="186" t="s">
        <v>254</v>
      </c>
      <c r="S51" s="186" t="s">
        <v>144</v>
      </c>
      <c r="T51" s="187" t="s">
        <v>144</v>
      </c>
      <c r="U51" s="156">
        <v>7.3999999999999996E-2</v>
      </c>
      <c r="V51" s="156">
        <f>ROUND(E51*U51,2)</f>
        <v>0.15</v>
      </c>
      <c r="W51" s="156"/>
      <c r="X51" s="156" t="s">
        <v>202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25</v>
      </c>
      <c r="B52" s="167" t="s">
        <v>316</v>
      </c>
      <c r="C52" s="176" t="s">
        <v>317</v>
      </c>
      <c r="D52" s="168" t="s">
        <v>200</v>
      </c>
      <c r="E52" s="169">
        <v>1.25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2.5</v>
      </c>
      <c r="O52" s="171">
        <f>ROUND(E52*N52,2)</f>
        <v>3.13</v>
      </c>
      <c r="P52" s="171">
        <v>0</v>
      </c>
      <c r="Q52" s="171">
        <f>ROUND(E52*P52,2)</f>
        <v>0</v>
      </c>
      <c r="R52" s="171" t="s">
        <v>254</v>
      </c>
      <c r="S52" s="171" t="s">
        <v>144</v>
      </c>
      <c r="T52" s="172" t="s">
        <v>144</v>
      </c>
      <c r="U52" s="156">
        <v>1.365</v>
      </c>
      <c r="V52" s="156">
        <f>ROUND(E52*U52,2)</f>
        <v>1.71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318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81">
        <v>26</v>
      </c>
      <c r="B54" s="182" t="s">
        <v>319</v>
      </c>
      <c r="C54" s="188" t="s">
        <v>320</v>
      </c>
      <c r="D54" s="183" t="s">
        <v>258</v>
      </c>
      <c r="E54" s="184">
        <v>12.2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6">
        <v>5.0000000000000001E-4</v>
      </c>
      <c r="O54" s="186">
        <f>ROUND(E54*N54,2)</f>
        <v>0.01</v>
      </c>
      <c r="P54" s="186">
        <v>0</v>
      </c>
      <c r="Q54" s="186">
        <f>ROUND(E54*P54,2)</f>
        <v>0</v>
      </c>
      <c r="R54" s="186" t="s">
        <v>321</v>
      </c>
      <c r="S54" s="186" t="s">
        <v>144</v>
      </c>
      <c r="T54" s="187" t="s">
        <v>144</v>
      </c>
      <c r="U54" s="156">
        <v>2.9000000000000001E-2</v>
      </c>
      <c r="V54" s="156">
        <f>ROUND(E54*U54,2)</f>
        <v>0.35</v>
      </c>
      <c r="W54" s="156"/>
      <c r="X54" s="156" t="s">
        <v>202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1">
        <v>27</v>
      </c>
      <c r="B55" s="182" t="s">
        <v>322</v>
      </c>
      <c r="C55" s="188" t="s">
        <v>323</v>
      </c>
      <c r="D55" s="183" t="s">
        <v>265</v>
      </c>
      <c r="E55" s="184">
        <v>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261</v>
      </c>
      <c r="T55" s="187" t="s">
        <v>145</v>
      </c>
      <c r="U55" s="156">
        <v>0</v>
      </c>
      <c r="V55" s="156">
        <f>ROUND(E55*U55,2)</f>
        <v>0</v>
      </c>
      <c r="W55" s="156"/>
      <c r="X55" s="156" t="s">
        <v>202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13" x14ac:dyDescent="0.25">
      <c r="A56" s="160" t="s">
        <v>139</v>
      </c>
      <c r="B56" s="161" t="s">
        <v>90</v>
      </c>
      <c r="C56" s="175" t="s">
        <v>91</v>
      </c>
      <c r="D56" s="162"/>
      <c r="E56" s="163"/>
      <c r="F56" s="164"/>
      <c r="G56" s="164">
        <f>SUMIF(AG57:AG65,"&lt;&gt;NOR",G57:G65)</f>
        <v>0</v>
      </c>
      <c r="H56" s="164"/>
      <c r="I56" s="164">
        <f>SUM(I57:I65)</f>
        <v>0</v>
      </c>
      <c r="J56" s="164"/>
      <c r="K56" s="164">
        <f>SUM(K57:K65)</f>
        <v>0</v>
      </c>
      <c r="L56" s="164"/>
      <c r="M56" s="164">
        <f>SUM(M57:M65)</f>
        <v>0</v>
      </c>
      <c r="N56" s="164"/>
      <c r="O56" s="164">
        <f>SUM(O57:O65)</f>
        <v>6.0200000000000005</v>
      </c>
      <c r="P56" s="164"/>
      <c r="Q56" s="164">
        <f>SUM(Q57:Q65)</f>
        <v>0</v>
      </c>
      <c r="R56" s="164"/>
      <c r="S56" s="164"/>
      <c r="T56" s="165"/>
      <c r="U56" s="159"/>
      <c r="V56" s="159">
        <f>SUM(V57:V65)</f>
        <v>4.0600000000000005</v>
      </c>
      <c r="W56" s="159"/>
      <c r="X56" s="159"/>
      <c r="AG56" t="s">
        <v>140</v>
      </c>
    </row>
    <row r="57" spans="1:60" outlineLevel="1" x14ac:dyDescent="0.25">
      <c r="A57" s="181">
        <v>28</v>
      </c>
      <c r="B57" s="182" t="s">
        <v>324</v>
      </c>
      <c r="C57" s="188" t="s">
        <v>325</v>
      </c>
      <c r="D57" s="183" t="s">
        <v>210</v>
      </c>
      <c r="E57" s="184">
        <v>6.2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6">
        <v>0.55125000000000002</v>
      </c>
      <c r="O57" s="186">
        <f>ROUND(E57*N57,2)</f>
        <v>3.42</v>
      </c>
      <c r="P57" s="186">
        <v>0</v>
      </c>
      <c r="Q57" s="186">
        <f>ROUND(E57*P57,2)</f>
        <v>0</v>
      </c>
      <c r="R57" s="186" t="s">
        <v>292</v>
      </c>
      <c r="S57" s="186" t="s">
        <v>144</v>
      </c>
      <c r="T57" s="187" t="s">
        <v>144</v>
      </c>
      <c r="U57" s="156">
        <v>2.7E-2</v>
      </c>
      <c r="V57" s="156">
        <f>ROUND(E57*U57,2)</f>
        <v>0.17</v>
      </c>
      <c r="W57" s="156"/>
      <c r="X57" s="156" t="s">
        <v>202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66">
        <v>29</v>
      </c>
      <c r="B58" s="167" t="s">
        <v>326</v>
      </c>
      <c r="C58" s="176" t="s">
        <v>327</v>
      </c>
      <c r="D58" s="168" t="s">
        <v>210</v>
      </c>
      <c r="E58" s="169">
        <v>6.2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0.21099999999999999</v>
      </c>
      <c r="O58" s="171">
        <f>ROUND(E58*N58,2)</f>
        <v>1.31</v>
      </c>
      <c r="P58" s="171">
        <v>0</v>
      </c>
      <c r="Q58" s="171">
        <f>ROUND(E58*P58,2)</f>
        <v>0</v>
      </c>
      <c r="R58" s="171" t="s">
        <v>292</v>
      </c>
      <c r="S58" s="171" t="s">
        <v>144</v>
      </c>
      <c r="T58" s="172" t="s">
        <v>144</v>
      </c>
      <c r="U58" s="156">
        <v>7.1999999999999995E-2</v>
      </c>
      <c r="V58" s="156">
        <f>ROUND(E58*U58,2)</f>
        <v>0.45</v>
      </c>
      <c r="W58" s="156"/>
      <c r="X58" s="156" t="s">
        <v>202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56" t="s">
        <v>328</v>
      </c>
      <c r="D59" s="257"/>
      <c r="E59" s="257"/>
      <c r="F59" s="257"/>
      <c r="G59" s="257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6">
        <v>30</v>
      </c>
      <c r="B60" s="167" t="s">
        <v>329</v>
      </c>
      <c r="C60" s="176" t="s">
        <v>330</v>
      </c>
      <c r="D60" s="168" t="s">
        <v>210</v>
      </c>
      <c r="E60" s="169">
        <v>6.2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5.6100000000000004E-3</v>
      </c>
      <c r="O60" s="171">
        <f>ROUND(E60*N60,2)</f>
        <v>0.03</v>
      </c>
      <c r="P60" s="171">
        <v>0</v>
      </c>
      <c r="Q60" s="171">
        <f>ROUND(E60*P60,2)</f>
        <v>0</v>
      </c>
      <c r="R60" s="171" t="s">
        <v>292</v>
      </c>
      <c r="S60" s="171" t="s">
        <v>144</v>
      </c>
      <c r="T60" s="172" t="s">
        <v>144</v>
      </c>
      <c r="U60" s="156">
        <v>4.0000000000000001E-3</v>
      </c>
      <c r="V60" s="156">
        <f>ROUND(E60*U60,2)</f>
        <v>0.02</v>
      </c>
      <c r="W60" s="156"/>
      <c r="X60" s="156" t="s">
        <v>202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6" t="s">
        <v>331</v>
      </c>
      <c r="D61" s="257"/>
      <c r="E61" s="257"/>
      <c r="F61" s="257"/>
      <c r="G61" s="257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81">
        <v>31</v>
      </c>
      <c r="B62" s="182" t="s">
        <v>332</v>
      </c>
      <c r="C62" s="188" t="s">
        <v>333</v>
      </c>
      <c r="D62" s="183" t="s">
        <v>210</v>
      </c>
      <c r="E62" s="184">
        <v>6.2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6">
        <v>6.0999999999999997E-4</v>
      </c>
      <c r="O62" s="186">
        <f>ROUND(E62*N62,2)</f>
        <v>0</v>
      </c>
      <c r="P62" s="186">
        <v>0</v>
      </c>
      <c r="Q62" s="186">
        <f>ROUND(E62*P62,2)</f>
        <v>0</v>
      </c>
      <c r="R62" s="186" t="s">
        <v>292</v>
      </c>
      <c r="S62" s="186" t="s">
        <v>144</v>
      </c>
      <c r="T62" s="187" t="s">
        <v>144</v>
      </c>
      <c r="U62" s="156">
        <v>2E-3</v>
      </c>
      <c r="V62" s="156">
        <f>ROUND(E62*U62,2)</f>
        <v>0.01</v>
      </c>
      <c r="W62" s="156"/>
      <c r="X62" s="156" t="s">
        <v>202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" outlineLevel="1" x14ac:dyDescent="0.25">
      <c r="A63" s="181">
        <v>32</v>
      </c>
      <c r="B63" s="182" t="s">
        <v>334</v>
      </c>
      <c r="C63" s="188" t="s">
        <v>335</v>
      </c>
      <c r="D63" s="183" t="s">
        <v>210</v>
      </c>
      <c r="E63" s="184">
        <v>6.2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6">
        <v>0.12966</v>
      </c>
      <c r="O63" s="186">
        <f>ROUND(E63*N63,2)</f>
        <v>0.8</v>
      </c>
      <c r="P63" s="186">
        <v>0</v>
      </c>
      <c r="Q63" s="186">
        <f>ROUND(E63*P63,2)</f>
        <v>0</v>
      </c>
      <c r="R63" s="186" t="s">
        <v>292</v>
      </c>
      <c r="S63" s="186" t="s">
        <v>144</v>
      </c>
      <c r="T63" s="187" t="s">
        <v>144</v>
      </c>
      <c r="U63" s="156">
        <v>7.1999999999999995E-2</v>
      </c>
      <c r="V63" s="156">
        <f>ROUND(E63*U63,2)</f>
        <v>0.45</v>
      </c>
      <c r="W63" s="156"/>
      <c r="X63" s="156" t="s">
        <v>202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6">
        <v>33</v>
      </c>
      <c r="B64" s="167" t="s">
        <v>336</v>
      </c>
      <c r="C64" s="176" t="s">
        <v>337</v>
      </c>
      <c r="D64" s="168" t="s">
        <v>210</v>
      </c>
      <c r="E64" s="169">
        <v>6.2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7.3899999999999993E-2</v>
      </c>
      <c r="O64" s="171">
        <f>ROUND(E64*N64,2)</f>
        <v>0.46</v>
      </c>
      <c r="P64" s="171">
        <v>0</v>
      </c>
      <c r="Q64" s="171">
        <f>ROUND(E64*P64,2)</f>
        <v>0</v>
      </c>
      <c r="R64" s="171" t="s">
        <v>292</v>
      </c>
      <c r="S64" s="171" t="s">
        <v>144</v>
      </c>
      <c r="T64" s="172" t="s">
        <v>144</v>
      </c>
      <c r="U64" s="156">
        <v>0.47799999999999998</v>
      </c>
      <c r="V64" s="156">
        <f>ROUND(E64*U64,2)</f>
        <v>2.96</v>
      </c>
      <c r="W64" s="156"/>
      <c r="X64" s="156" t="s">
        <v>202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5" outlineLevel="1" x14ac:dyDescent="0.25">
      <c r="A65" s="154"/>
      <c r="B65" s="155"/>
      <c r="C65" s="256" t="s">
        <v>338</v>
      </c>
      <c r="D65" s="257"/>
      <c r="E65" s="257"/>
      <c r="F65" s="257"/>
      <c r="G65" s="257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s provedením lože z kameniva drceného, s vyplněním spár, s dvojitým hutněním a se smetením přebytečného materiálu na krajnici. S dodáním hmot pro lože a výplň spár.</v>
      </c>
      <c r="BB65" s="147"/>
      <c r="BC65" s="147"/>
      <c r="BD65" s="147"/>
      <c r="BE65" s="147"/>
      <c r="BF65" s="147"/>
      <c r="BG65" s="147"/>
      <c r="BH65" s="147"/>
    </row>
    <row r="66" spans="1:60" ht="13" x14ac:dyDescent="0.25">
      <c r="A66" s="160" t="s">
        <v>139</v>
      </c>
      <c r="B66" s="161" t="s">
        <v>92</v>
      </c>
      <c r="C66" s="175" t="s">
        <v>93</v>
      </c>
      <c r="D66" s="162"/>
      <c r="E66" s="163"/>
      <c r="F66" s="164"/>
      <c r="G66" s="164">
        <f>SUMIF(AG67:AG69,"&lt;&gt;NOR",G67:G69)</f>
        <v>0</v>
      </c>
      <c r="H66" s="164"/>
      <c r="I66" s="164">
        <f>SUM(I67:I69)</f>
        <v>0</v>
      </c>
      <c r="J66" s="164"/>
      <c r="K66" s="164">
        <f>SUM(K67:K69)</f>
        <v>0</v>
      </c>
      <c r="L66" s="164"/>
      <c r="M66" s="164">
        <f>SUM(M67:M69)</f>
        <v>0</v>
      </c>
      <c r="N66" s="164"/>
      <c r="O66" s="164">
        <f>SUM(O67:O69)</f>
        <v>1.69</v>
      </c>
      <c r="P66" s="164"/>
      <c r="Q66" s="164">
        <f>SUM(Q67:Q69)</f>
        <v>0</v>
      </c>
      <c r="R66" s="164"/>
      <c r="S66" s="164"/>
      <c r="T66" s="165"/>
      <c r="U66" s="159"/>
      <c r="V66" s="159">
        <f>SUM(V67:V69)</f>
        <v>2.15</v>
      </c>
      <c r="W66" s="159"/>
      <c r="X66" s="159"/>
      <c r="AG66" t="s">
        <v>140</v>
      </c>
    </row>
    <row r="67" spans="1:60" outlineLevel="1" x14ac:dyDescent="0.25">
      <c r="A67" s="166">
        <v>34</v>
      </c>
      <c r="B67" s="167" t="s">
        <v>339</v>
      </c>
      <c r="C67" s="176" t="s">
        <v>340</v>
      </c>
      <c r="D67" s="168" t="s">
        <v>200</v>
      </c>
      <c r="E67" s="169">
        <v>0.67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2.5249999999999999</v>
      </c>
      <c r="O67" s="171">
        <f>ROUND(E67*N67,2)</f>
        <v>1.69</v>
      </c>
      <c r="P67" s="171">
        <v>0</v>
      </c>
      <c r="Q67" s="171">
        <f>ROUND(E67*P67,2)</f>
        <v>0</v>
      </c>
      <c r="R67" s="171" t="s">
        <v>341</v>
      </c>
      <c r="S67" s="171" t="s">
        <v>144</v>
      </c>
      <c r="T67" s="172" t="s">
        <v>144</v>
      </c>
      <c r="U67" s="156">
        <v>3.2130000000000001</v>
      </c>
      <c r="V67" s="156">
        <f>ROUND(E67*U67,2)</f>
        <v>2.15</v>
      </c>
      <c r="W67" s="156"/>
      <c r="X67" s="156" t="s">
        <v>202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56" t="s">
        <v>342</v>
      </c>
      <c r="D68" s="257"/>
      <c r="E68" s="257"/>
      <c r="F68" s="257"/>
      <c r="G68" s="257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4" t="s">
        <v>343</v>
      </c>
      <c r="D69" s="255"/>
      <c r="E69" s="255"/>
      <c r="F69" s="255"/>
      <c r="G69" s="25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148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13" x14ac:dyDescent="0.25">
      <c r="A70" s="160" t="s">
        <v>139</v>
      </c>
      <c r="B70" s="161" t="s">
        <v>94</v>
      </c>
      <c r="C70" s="175" t="s">
        <v>95</v>
      </c>
      <c r="D70" s="162"/>
      <c r="E70" s="163"/>
      <c r="F70" s="164"/>
      <c r="G70" s="164">
        <f>SUMIF(AG71:AG79,"&lt;&gt;NOR",G71:G79)</f>
        <v>0</v>
      </c>
      <c r="H70" s="164"/>
      <c r="I70" s="164">
        <f>SUM(I71:I79)</f>
        <v>0</v>
      </c>
      <c r="J70" s="164"/>
      <c r="K70" s="164">
        <f>SUM(K71:K79)</f>
        <v>0</v>
      </c>
      <c r="L70" s="164"/>
      <c r="M70" s="164">
        <f>SUM(M71:M79)</f>
        <v>0</v>
      </c>
      <c r="N70" s="164"/>
      <c r="O70" s="164">
        <f>SUM(O71:O79)</f>
        <v>44.09</v>
      </c>
      <c r="P70" s="164"/>
      <c r="Q70" s="164">
        <f>SUM(Q71:Q79)</f>
        <v>0</v>
      </c>
      <c r="R70" s="164"/>
      <c r="S70" s="164"/>
      <c r="T70" s="165"/>
      <c r="U70" s="159"/>
      <c r="V70" s="159">
        <f>SUM(V71:V79)</f>
        <v>484.48999999999995</v>
      </c>
      <c r="W70" s="159"/>
      <c r="X70" s="159"/>
      <c r="AG70" t="s">
        <v>140</v>
      </c>
    </row>
    <row r="71" spans="1:60" ht="20" outlineLevel="1" x14ac:dyDescent="0.25">
      <c r="A71" s="166">
        <v>35</v>
      </c>
      <c r="B71" s="167" t="s">
        <v>344</v>
      </c>
      <c r="C71" s="176" t="s">
        <v>345</v>
      </c>
      <c r="D71" s="168" t="s">
        <v>258</v>
      </c>
      <c r="E71" s="169">
        <v>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4.0000000000000003E-5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254</v>
      </c>
      <c r="S71" s="171" t="s">
        <v>144</v>
      </c>
      <c r="T71" s="172" t="s">
        <v>144</v>
      </c>
      <c r="U71" s="156">
        <v>0.84599999999999997</v>
      </c>
      <c r="V71" s="156">
        <f>ROUND(E71*U71,2)</f>
        <v>1.69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346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81">
        <v>36</v>
      </c>
      <c r="B73" s="182" t="s">
        <v>256</v>
      </c>
      <c r="C73" s="188" t="s">
        <v>257</v>
      </c>
      <c r="D73" s="183" t="s">
        <v>258</v>
      </c>
      <c r="E73" s="184">
        <v>54.85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6" t="s">
        <v>254</v>
      </c>
      <c r="S73" s="186" t="s">
        <v>144</v>
      </c>
      <c r="T73" s="187" t="s">
        <v>144</v>
      </c>
      <c r="U73" s="156">
        <v>4.5999999999999999E-2</v>
      </c>
      <c r="V73" s="156">
        <f>ROUND(E73*U73,2)</f>
        <v>2.52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66">
        <v>37</v>
      </c>
      <c r="B74" s="167" t="s">
        <v>347</v>
      </c>
      <c r="C74" s="176" t="s">
        <v>348</v>
      </c>
      <c r="D74" s="168" t="s">
        <v>200</v>
      </c>
      <c r="E74" s="169">
        <v>0.65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2.5249999999999999</v>
      </c>
      <c r="O74" s="171">
        <f>ROUND(E74*N74,2)</f>
        <v>1.64</v>
      </c>
      <c r="P74" s="171">
        <v>0</v>
      </c>
      <c r="Q74" s="171">
        <f>ROUND(E74*P74,2)</f>
        <v>0</v>
      </c>
      <c r="R74" s="171" t="s">
        <v>254</v>
      </c>
      <c r="S74" s="171" t="s">
        <v>144</v>
      </c>
      <c r="T74" s="172" t="s">
        <v>144</v>
      </c>
      <c r="U74" s="156">
        <v>1.3029999999999999</v>
      </c>
      <c r="V74" s="156">
        <f>ROUND(E74*U74,2)</f>
        <v>0.85</v>
      </c>
      <c r="W74" s="156"/>
      <c r="X74" s="156" t="s">
        <v>202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56" t="s">
        <v>318</v>
      </c>
      <c r="D75" s="257"/>
      <c r="E75" s="257"/>
      <c r="F75" s="257"/>
      <c r="G75" s="25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66">
        <v>38</v>
      </c>
      <c r="B76" s="167" t="s">
        <v>349</v>
      </c>
      <c r="C76" s="176" t="s">
        <v>350</v>
      </c>
      <c r="D76" s="168" t="s">
        <v>265</v>
      </c>
      <c r="E76" s="169">
        <v>3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4.4590100000000001</v>
      </c>
      <c r="O76" s="171">
        <f>ROUND(E76*N76,2)</f>
        <v>13.38</v>
      </c>
      <c r="P76" s="171">
        <v>0</v>
      </c>
      <c r="Q76" s="171">
        <f>ROUND(E76*P76,2)</f>
        <v>0</v>
      </c>
      <c r="R76" s="171" t="s">
        <v>266</v>
      </c>
      <c r="S76" s="171" t="s">
        <v>144</v>
      </c>
      <c r="T76" s="172" t="s">
        <v>144</v>
      </c>
      <c r="U76" s="156">
        <v>7.32193</v>
      </c>
      <c r="V76" s="156">
        <f>ROUND(E76*U76,2)</f>
        <v>21.97</v>
      </c>
      <c r="W76" s="156"/>
      <c r="X76" s="156" t="s">
        <v>267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5" outlineLevel="1" x14ac:dyDescent="0.25">
      <c r="A77" s="154"/>
      <c r="B77" s="155"/>
      <c r="C77" s="256" t="s">
        <v>287</v>
      </c>
      <c r="D77" s="257"/>
      <c r="E77" s="257"/>
      <c r="F77" s="257"/>
      <c r="G77" s="25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3" t="str">
        <f>C77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1">
        <v>39</v>
      </c>
      <c r="B78" s="182" t="s">
        <v>351</v>
      </c>
      <c r="C78" s="188" t="s">
        <v>352</v>
      </c>
      <c r="D78" s="183" t="s">
        <v>258</v>
      </c>
      <c r="E78" s="184">
        <v>52.83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6">
        <v>0.54769999999999996</v>
      </c>
      <c r="O78" s="186">
        <f>ROUND(E78*N78,2)</f>
        <v>28.93</v>
      </c>
      <c r="P78" s="186">
        <v>0</v>
      </c>
      <c r="Q78" s="186">
        <f>ROUND(E78*P78,2)</f>
        <v>0</v>
      </c>
      <c r="R78" s="186"/>
      <c r="S78" s="186" t="s">
        <v>261</v>
      </c>
      <c r="T78" s="187" t="s">
        <v>145</v>
      </c>
      <c r="U78" s="156">
        <v>8.6590199999999999</v>
      </c>
      <c r="V78" s="156">
        <f>ROUND(E78*U78,2)</f>
        <v>457.46</v>
      </c>
      <c r="W78" s="156"/>
      <c r="X78" s="156" t="s">
        <v>267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268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1">
        <v>40</v>
      </c>
      <c r="B79" s="182" t="s">
        <v>353</v>
      </c>
      <c r="C79" s="188" t="s">
        <v>354</v>
      </c>
      <c r="D79" s="183" t="s">
        <v>258</v>
      </c>
      <c r="E79" s="184">
        <v>2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6">
        <v>7.1999999999999995E-2</v>
      </c>
      <c r="O79" s="186">
        <f>ROUND(E79*N79,2)</f>
        <v>0.14000000000000001</v>
      </c>
      <c r="P79" s="186">
        <v>0</v>
      </c>
      <c r="Q79" s="186">
        <f>ROUND(E79*P79,2)</f>
        <v>0</v>
      </c>
      <c r="R79" s="186" t="s">
        <v>249</v>
      </c>
      <c r="S79" s="186" t="s">
        <v>144</v>
      </c>
      <c r="T79" s="187" t="s">
        <v>144</v>
      </c>
      <c r="U79" s="156">
        <v>0</v>
      </c>
      <c r="V79" s="156">
        <f>ROUND(E79*U79,2)</f>
        <v>0</v>
      </c>
      <c r="W79" s="156"/>
      <c r="X79" s="156" t="s">
        <v>250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3" x14ac:dyDescent="0.25">
      <c r="A80" s="160" t="s">
        <v>139</v>
      </c>
      <c r="B80" s="161" t="s">
        <v>96</v>
      </c>
      <c r="C80" s="175" t="s">
        <v>97</v>
      </c>
      <c r="D80" s="162"/>
      <c r="E80" s="163"/>
      <c r="F80" s="164"/>
      <c r="G80" s="164">
        <f>SUMIF(AG81:AG82,"&lt;&gt;NOR",G81:G82)</f>
        <v>0</v>
      </c>
      <c r="H80" s="164"/>
      <c r="I80" s="164">
        <f>SUM(I81:I82)</f>
        <v>0</v>
      </c>
      <c r="J80" s="164"/>
      <c r="K80" s="164">
        <f>SUM(K81:K82)</f>
        <v>0</v>
      </c>
      <c r="L80" s="164"/>
      <c r="M80" s="164">
        <f>SUM(M81:M82)</f>
        <v>0</v>
      </c>
      <c r="N80" s="164"/>
      <c r="O80" s="164">
        <f>SUM(O81:O82)</f>
        <v>0</v>
      </c>
      <c r="P80" s="164"/>
      <c r="Q80" s="164">
        <f>SUM(Q81:Q82)</f>
        <v>0</v>
      </c>
      <c r="R80" s="164"/>
      <c r="S80" s="164"/>
      <c r="T80" s="165"/>
      <c r="U80" s="159"/>
      <c r="V80" s="159">
        <f>SUM(V81:V82)</f>
        <v>0.66</v>
      </c>
      <c r="W80" s="159"/>
      <c r="X80" s="159"/>
      <c r="AG80" t="s">
        <v>140</v>
      </c>
    </row>
    <row r="81" spans="1:60" outlineLevel="1" x14ac:dyDescent="0.25">
      <c r="A81" s="166">
        <v>41</v>
      </c>
      <c r="B81" s="167" t="s">
        <v>355</v>
      </c>
      <c r="C81" s="176" t="s">
        <v>356</v>
      </c>
      <c r="D81" s="168" t="s">
        <v>258</v>
      </c>
      <c r="E81" s="169">
        <v>12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 t="s">
        <v>292</v>
      </c>
      <c r="S81" s="171" t="s">
        <v>144</v>
      </c>
      <c r="T81" s="172" t="s">
        <v>144</v>
      </c>
      <c r="U81" s="156">
        <v>5.5E-2</v>
      </c>
      <c r="V81" s="156">
        <f>ROUND(E81*U81,2)</f>
        <v>0.66</v>
      </c>
      <c r="W81" s="156"/>
      <c r="X81" s="156" t="s">
        <v>202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6" t="s">
        <v>357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13" x14ac:dyDescent="0.25">
      <c r="A83" s="160" t="s">
        <v>139</v>
      </c>
      <c r="B83" s="161" t="s">
        <v>98</v>
      </c>
      <c r="C83" s="175" t="s">
        <v>99</v>
      </c>
      <c r="D83" s="162"/>
      <c r="E83" s="163"/>
      <c r="F83" s="164"/>
      <c r="G83" s="164">
        <f>SUMIF(AG84:AG84,"&lt;&gt;NOR",G84:G84)</f>
        <v>0</v>
      </c>
      <c r="H83" s="164"/>
      <c r="I83" s="164">
        <f>SUM(I84:I84)</f>
        <v>0</v>
      </c>
      <c r="J83" s="164"/>
      <c r="K83" s="164">
        <f>SUM(K84:K84)</f>
        <v>0</v>
      </c>
      <c r="L83" s="164"/>
      <c r="M83" s="164">
        <f>SUM(M84:M84)</f>
        <v>0</v>
      </c>
      <c r="N83" s="164"/>
      <c r="O83" s="164">
        <f>SUM(O84:O84)</f>
        <v>11.03</v>
      </c>
      <c r="P83" s="164"/>
      <c r="Q83" s="164">
        <f>SUM(Q84:Q84)</f>
        <v>0</v>
      </c>
      <c r="R83" s="164"/>
      <c r="S83" s="164"/>
      <c r="T83" s="165"/>
      <c r="U83" s="159"/>
      <c r="V83" s="159">
        <f>SUM(V84:V84)</f>
        <v>174.93</v>
      </c>
      <c r="W83" s="159"/>
      <c r="X83" s="159"/>
      <c r="AG83" t="s">
        <v>140</v>
      </c>
    </row>
    <row r="84" spans="1:60" outlineLevel="1" x14ac:dyDescent="0.25">
      <c r="A84" s="181">
        <v>42</v>
      </c>
      <c r="B84" s="182" t="s">
        <v>358</v>
      </c>
      <c r="C84" s="188" t="s">
        <v>359</v>
      </c>
      <c r="D84" s="183" t="s">
        <v>200</v>
      </c>
      <c r="E84" s="184">
        <v>4.16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6">
        <v>2.65089</v>
      </c>
      <c r="O84" s="186">
        <f>ROUND(E84*N84,2)</f>
        <v>11.03</v>
      </c>
      <c r="P84" s="186">
        <v>0</v>
      </c>
      <c r="Q84" s="186">
        <f>ROUND(E84*P84,2)</f>
        <v>0</v>
      </c>
      <c r="R84" s="186"/>
      <c r="S84" s="186" t="s">
        <v>261</v>
      </c>
      <c r="T84" s="187" t="s">
        <v>145</v>
      </c>
      <c r="U84" s="156">
        <v>42.051000000000002</v>
      </c>
      <c r="V84" s="156">
        <f>ROUND(E84*U84,2)</f>
        <v>174.93</v>
      </c>
      <c r="W84" s="156"/>
      <c r="X84" s="156" t="s">
        <v>202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13" x14ac:dyDescent="0.25">
      <c r="A85" s="160" t="s">
        <v>139</v>
      </c>
      <c r="B85" s="161" t="s">
        <v>102</v>
      </c>
      <c r="C85" s="175" t="s">
        <v>103</v>
      </c>
      <c r="D85" s="162"/>
      <c r="E85" s="163"/>
      <c r="F85" s="164"/>
      <c r="G85" s="164">
        <f>SUMIF(AG86:AG88,"&lt;&gt;NOR",G86:G88)</f>
        <v>0</v>
      </c>
      <c r="H85" s="164"/>
      <c r="I85" s="164">
        <f>SUM(I86:I88)</f>
        <v>0</v>
      </c>
      <c r="J85" s="164"/>
      <c r="K85" s="164">
        <f>SUM(K86:K88)</f>
        <v>0</v>
      </c>
      <c r="L85" s="164"/>
      <c r="M85" s="164">
        <f>SUM(M86:M88)</f>
        <v>0</v>
      </c>
      <c r="N85" s="164"/>
      <c r="O85" s="164">
        <f>SUM(O86:O88)</f>
        <v>0</v>
      </c>
      <c r="P85" s="164"/>
      <c r="Q85" s="164">
        <f>SUM(Q86:Q88)</f>
        <v>0</v>
      </c>
      <c r="R85" s="164"/>
      <c r="S85" s="164"/>
      <c r="T85" s="165"/>
      <c r="U85" s="159"/>
      <c r="V85" s="159">
        <f>SUM(V86:V88)</f>
        <v>7.05</v>
      </c>
      <c r="W85" s="159"/>
      <c r="X85" s="159"/>
      <c r="AG85" t="s">
        <v>140</v>
      </c>
    </row>
    <row r="86" spans="1:60" outlineLevel="1" x14ac:dyDescent="0.25">
      <c r="A86" s="166">
        <v>43</v>
      </c>
      <c r="B86" s="167" t="s">
        <v>360</v>
      </c>
      <c r="C86" s="176" t="s">
        <v>361</v>
      </c>
      <c r="D86" s="168" t="s">
        <v>274</v>
      </c>
      <c r="E86" s="169">
        <v>70.847250000000003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 t="s">
        <v>254</v>
      </c>
      <c r="S86" s="171" t="s">
        <v>144</v>
      </c>
      <c r="T86" s="172" t="s">
        <v>144</v>
      </c>
      <c r="U86" s="156">
        <v>9.9500000000000005E-2</v>
      </c>
      <c r="V86" s="156">
        <f>ROUND(E86*U86,2)</f>
        <v>7.05</v>
      </c>
      <c r="W86" s="156"/>
      <c r="X86" s="156" t="s">
        <v>275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276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6" t="s">
        <v>362</v>
      </c>
      <c r="D87" s="257"/>
      <c r="E87" s="257"/>
      <c r="F87" s="257"/>
      <c r="G87" s="25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54" t="s">
        <v>278</v>
      </c>
      <c r="D88" s="255"/>
      <c r="E88" s="255"/>
      <c r="F88" s="255"/>
      <c r="G88" s="255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148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3" x14ac:dyDescent="0.25">
      <c r="A89" s="160" t="s">
        <v>139</v>
      </c>
      <c r="B89" s="161" t="s">
        <v>104</v>
      </c>
      <c r="C89" s="175" t="s">
        <v>105</v>
      </c>
      <c r="D89" s="162"/>
      <c r="E89" s="163"/>
      <c r="F89" s="164"/>
      <c r="G89" s="164">
        <f>SUMIF(AG90:AG90,"&lt;&gt;NOR",G90:G90)</f>
        <v>0</v>
      </c>
      <c r="H89" s="164"/>
      <c r="I89" s="164">
        <f>SUM(I90:I90)</f>
        <v>0</v>
      </c>
      <c r="J89" s="164"/>
      <c r="K89" s="164">
        <f>SUM(K90:K90)</f>
        <v>0</v>
      </c>
      <c r="L89" s="164"/>
      <c r="M89" s="164">
        <f>SUM(M90:M90)</f>
        <v>0</v>
      </c>
      <c r="N89" s="164"/>
      <c r="O89" s="164">
        <f>SUM(O90:O90)</f>
        <v>0</v>
      </c>
      <c r="P89" s="164"/>
      <c r="Q89" s="164">
        <f>SUM(Q90:Q90)</f>
        <v>0</v>
      </c>
      <c r="R89" s="164"/>
      <c r="S89" s="164"/>
      <c r="T89" s="165"/>
      <c r="U89" s="159"/>
      <c r="V89" s="159">
        <f>SUM(V90:V90)</f>
        <v>4.33</v>
      </c>
      <c r="W89" s="159"/>
      <c r="X89" s="159"/>
      <c r="AG89" t="s">
        <v>140</v>
      </c>
    </row>
    <row r="90" spans="1:60" outlineLevel="1" x14ac:dyDescent="0.25">
      <c r="A90" s="181">
        <v>44</v>
      </c>
      <c r="B90" s="182" t="s">
        <v>279</v>
      </c>
      <c r="C90" s="188" t="s">
        <v>280</v>
      </c>
      <c r="D90" s="183" t="s">
        <v>258</v>
      </c>
      <c r="E90" s="184">
        <v>54.83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6" t="s">
        <v>281</v>
      </c>
      <c r="S90" s="186" t="s">
        <v>144</v>
      </c>
      <c r="T90" s="187" t="s">
        <v>144</v>
      </c>
      <c r="U90" s="156">
        <v>7.9000000000000001E-2</v>
      </c>
      <c r="V90" s="156">
        <f>ROUND(E90*U90,2)</f>
        <v>4.33</v>
      </c>
      <c r="W90" s="156"/>
      <c r="X90" s="156" t="s">
        <v>202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60" t="s">
        <v>139</v>
      </c>
      <c r="B91" s="161" t="s">
        <v>106</v>
      </c>
      <c r="C91" s="175" t="s">
        <v>107</v>
      </c>
      <c r="D91" s="162"/>
      <c r="E91" s="163"/>
      <c r="F91" s="164"/>
      <c r="G91" s="164">
        <f>SUMIF(AG92:AG99,"&lt;&gt;NOR",G92:G99)</f>
        <v>0</v>
      </c>
      <c r="H91" s="164"/>
      <c r="I91" s="164">
        <f>SUM(I92:I99)</f>
        <v>0</v>
      </c>
      <c r="J91" s="164"/>
      <c r="K91" s="164">
        <f>SUM(K92:K99)</f>
        <v>0</v>
      </c>
      <c r="L91" s="164"/>
      <c r="M91" s="164">
        <f>SUM(M92:M99)</f>
        <v>0</v>
      </c>
      <c r="N91" s="164"/>
      <c r="O91" s="164">
        <f>SUM(O92:O99)</f>
        <v>0</v>
      </c>
      <c r="P91" s="164"/>
      <c r="Q91" s="164">
        <f>SUM(Q92:Q99)</f>
        <v>0</v>
      </c>
      <c r="R91" s="164"/>
      <c r="S91" s="164"/>
      <c r="T91" s="165"/>
      <c r="U91" s="159"/>
      <c r="V91" s="159">
        <f>SUM(V92:V99)</f>
        <v>0.31</v>
      </c>
      <c r="W91" s="159"/>
      <c r="X91" s="159"/>
      <c r="AG91" t="s">
        <v>140</v>
      </c>
    </row>
    <row r="92" spans="1:60" ht="20" outlineLevel="1" x14ac:dyDescent="0.25">
      <c r="A92" s="166">
        <v>45</v>
      </c>
      <c r="B92" s="167" t="s">
        <v>363</v>
      </c>
      <c r="C92" s="176" t="s">
        <v>364</v>
      </c>
      <c r="D92" s="168" t="s">
        <v>274</v>
      </c>
      <c r="E92" s="169">
        <v>96.15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 t="s">
        <v>365</v>
      </c>
      <c r="S92" s="171" t="s">
        <v>144</v>
      </c>
      <c r="T92" s="172" t="s">
        <v>144</v>
      </c>
      <c r="U92" s="156">
        <v>0</v>
      </c>
      <c r="V92" s="156">
        <f>ROUND(E92*U92,2)</f>
        <v>0</v>
      </c>
      <c r="W92" s="156"/>
      <c r="X92" s="156" t="s">
        <v>202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5" outlineLevel="1" x14ac:dyDescent="0.25">
      <c r="A93" s="154"/>
      <c r="B93" s="155"/>
      <c r="C93" s="256" t="s">
        <v>366</v>
      </c>
      <c r="D93" s="257"/>
      <c r="E93" s="257"/>
      <c r="F93" s="257"/>
      <c r="G93" s="257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3" t="str">
        <f>C93</f>
        <v>se složením a hrubým urovnáním nebo s přeložením na jiný dopravní prostředek kromě lodi, vč. příplatku za každých dalších i započatých 1000 m přes 1000 m,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6">
        <v>46</v>
      </c>
      <c r="B94" s="167" t="s">
        <v>367</v>
      </c>
      <c r="C94" s="176" t="s">
        <v>368</v>
      </c>
      <c r="D94" s="168" t="s">
        <v>274</v>
      </c>
      <c r="E94" s="169">
        <v>6.41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 t="s">
        <v>369</v>
      </c>
      <c r="S94" s="171" t="s">
        <v>144</v>
      </c>
      <c r="T94" s="172" t="s">
        <v>144</v>
      </c>
      <c r="U94" s="156">
        <v>4.2000000000000003E-2</v>
      </c>
      <c r="V94" s="156">
        <f>ROUND(E94*U94,2)</f>
        <v>0.27</v>
      </c>
      <c r="W94" s="156"/>
      <c r="X94" s="156" t="s">
        <v>202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6" t="s">
        <v>370</v>
      </c>
      <c r="D95" s="257"/>
      <c r="E95" s="257"/>
      <c r="F95" s="257"/>
      <c r="G95" s="25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1">
        <v>47</v>
      </c>
      <c r="B96" s="182" t="s">
        <v>371</v>
      </c>
      <c r="C96" s="188" t="s">
        <v>372</v>
      </c>
      <c r="D96" s="183" t="s">
        <v>274</v>
      </c>
      <c r="E96" s="184">
        <v>4.78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6" t="s">
        <v>373</v>
      </c>
      <c r="S96" s="186" t="s">
        <v>374</v>
      </c>
      <c r="T96" s="187" t="s">
        <v>374</v>
      </c>
      <c r="U96" s="156">
        <v>0</v>
      </c>
      <c r="V96" s="156">
        <f>ROUND(E96*U96,2)</f>
        <v>0</v>
      </c>
      <c r="W96" s="156"/>
      <c r="X96" s="156" t="s">
        <v>202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1">
        <v>48</v>
      </c>
      <c r="B97" s="182" t="s">
        <v>375</v>
      </c>
      <c r="C97" s="188" t="s">
        <v>376</v>
      </c>
      <c r="D97" s="183" t="s">
        <v>274</v>
      </c>
      <c r="E97" s="184">
        <v>1.63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6" t="s">
        <v>373</v>
      </c>
      <c r="S97" s="186" t="s">
        <v>144</v>
      </c>
      <c r="T97" s="187" t="s">
        <v>144</v>
      </c>
      <c r="U97" s="156">
        <v>0</v>
      </c>
      <c r="V97" s="156">
        <f>ROUND(E97*U97,2)</f>
        <v>0</v>
      </c>
      <c r="W97" s="156"/>
      <c r="X97" s="156" t="s">
        <v>202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66">
        <v>49</v>
      </c>
      <c r="B98" s="167" t="s">
        <v>377</v>
      </c>
      <c r="C98" s="176" t="s">
        <v>378</v>
      </c>
      <c r="D98" s="168" t="s">
        <v>274</v>
      </c>
      <c r="E98" s="169">
        <v>6.4108000000000001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 t="s">
        <v>369</v>
      </c>
      <c r="S98" s="171" t="s">
        <v>144</v>
      </c>
      <c r="T98" s="172" t="s">
        <v>144</v>
      </c>
      <c r="U98" s="156">
        <v>6.0000000000000001E-3</v>
      </c>
      <c r="V98" s="156">
        <f>ROUND(E98*U98,2)</f>
        <v>0.04</v>
      </c>
      <c r="W98" s="156"/>
      <c r="X98" s="156" t="s">
        <v>379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380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56" t="s">
        <v>381</v>
      </c>
      <c r="D99" s="257"/>
      <c r="E99" s="257"/>
      <c r="F99" s="257"/>
      <c r="G99" s="257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3"/>
      <c r="B100" s="4"/>
      <c r="C100" s="17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126</v>
      </c>
    </row>
    <row r="101" spans="1:60" ht="13" x14ac:dyDescent="0.25">
      <c r="A101" s="150"/>
      <c r="B101" s="151" t="s">
        <v>29</v>
      </c>
      <c r="C101" s="179"/>
      <c r="D101" s="152"/>
      <c r="E101" s="153"/>
      <c r="F101" s="153"/>
      <c r="G101" s="174">
        <f>G8+G50+G56+G66+G70+G80+G83+G85+G89+G91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194</v>
      </c>
    </row>
    <row r="102" spans="1:60" x14ac:dyDescent="0.25">
      <c r="C102" s="180"/>
      <c r="D102" s="10"/>
      <c r="AG102" t="s">
        <v>196</v>
      </c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37">
    <mergeCell ref="C14:G14"/>
    <mergeCell ref="A1:G1"/>
    <mergeCell ref="C2:G2"/>
    <mergeCell ref="C3:G3"/>
    <mergeCell ref="C4:G4"/>
    <mergeCell ref="C12:G12"/>
    <mergeCell ref="C39:G39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75:G75"/>
    <mergeCell ref="C40:G40"/>
    <mergeCell ref="C42:G42"/>
    <mergeCell ref="C44:G44"/>
    <mergeCell ref="C46:G46"/>
    <mergeCell ref="C53:G53"/>
    <mergeCell ref="C59:G59"/>
    <mergeCell ref="C61:G61"/>
    <mergeCell ref="C65:G65"/>
    <mergeCell ref="C68:G68"/>
    <mergeCell ref="C69:G69"/>
    <mergeCell ref="C72:G72"/>
    <mergeCell ref="C99:G99"/>
    <mergeCell ref="C77:G77"/>
    <mergeCell ref="C82:G82"/>
    <mergeCell ref="C87:G87"/>
    <mergeCell ref="C88:G88"/>
    <mergeCell ref="C93:G93"/>
    <mergeCell ref="C95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58</v>
      </c>
      <c r="C3" s="248" t="s">
        <v>59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109</v>
      </c>
      <c r="C8" s="175" t="s">
        <v>27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0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141</v>
      </c>
      <c r="C9" s="176" t="s">
        <v>142</v>
      </c>
      <c r="D9" s="168" t="s">
        <v>143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144</v>
      </c>
      <c r="T9" s="172" t="s">
        <v>145</v>
      </c>
      <c r="U9" s="156">
        <v>0</v>
      </c>
      <c r="V9" s="156">
        <f>ROUND(E9*U9,2)</f>
        <v>0</v>
      </c>
      <c r="W9" s="156"/>
      <c r="X9" s="156" t="s">
        <v>146</v>
      </c>
      <c r="Y9" s="147"/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5" t="s">
        <v>195</v>
      </c>
      <c r="D10" s="246"/>
      <c r="E10" s="246"/>
      <c r="F10" s="246"/>
      <c r="G10" s="24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54" t="s">
        <v>149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3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6">
        <v>2</v>
      </c>
      <c r="B12" s="167" t="s">
        <v>150</v>
      </c>
      <c r="C12" s="176" t="s">
        <v>151</v>
      </c>
      <c r="D12" s="168" t="s">
        <v>143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144</v>
      </c>
      <c r="T12" s="172" t="s">
        <v>145</v>
      </c>
      <c r="U12" s="156">
        <v>0</v>
      </c>
      <c r="V12" s="156">
        <f>ROUND(E12*U12,2)</f>
        <v>0</v>
      </c>
      <c r="W12" s="156"/>
      <c r="X12" s="156" t="s">
        <v>146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5" t="s">
        <v>152</v>
      </c>
      <c r="D13" s="246"/>
      <c r="E13" s="246"/>
      <c r="F13" s="246"/>
      <c r="G13" s="24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3" t="str">
        <f>C13</f>
        <v>Zaměření a vytýčení stávajících inženýrských sítí v místě stavby z hlediska jejich ochrany při provádění stavby.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66">
        <v>3</v>
      </c>
      <c r="B14" s="167" t="s">
        <v>153</v>
      </c>
      <c r="C14" s="176" t="s">
        <v>154</v>
      </c>
      <c r="D14" s="168" t="s">
        <v>143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144</v>
      </c>
      <c r="T14" s="172" t="s">
        <v>145</v>
      </c>
      <c r="U14" s="156">
        <v>0</v>
      </c>
      <c r="V14" s="156">
        <f>ROUND(E14*U14,2)</f>
        <v>0</v>
      </c>
      <c r="W14" s="156"/>
      <c r="X14" s="156" t="s">
        <v>146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5" outlineLevel="1" x14ac:dyDescent="0.25">
      <c r="A15" s="154"/>
      <c r="B15" s="155"/>
      <c r="C15" s="245" t="s">
        <v>155</v>
      </c>
      <c r="D15" s="246"/>
      <c r="E15" s="246"/>
      <c r="F15" s="246"/>
      <c r="G15" s="24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148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3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6">
        <v>4</v>
      </c>
      <c r="B16" s="167" t="s">
        <v>156</v>
      </c>
      <c r="C16" s="176" t="s">
        <v>157</v>
      </c>
      <c r="D16" s="168" t="s">
        <v>143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144</v>
      </c>
      <c r="T16" s="172" t="s">
        <v>145</v>
      </c>
      <c r="U16" s="156">
        <v>0</v>
      </c>
      <c r="V16" s="156">
        <f>ROUND(E16*U16,2)</f>
        <v>0</v>
      </c>
      <c r="W16" s="156"/>
      <c r="X16" s="156" t="s">
        <v>146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5" outlineLevel="1" x14ac:dyDescent="0.25">
      <c r="A17" s="154"/>
      <c r="B17" s="155"/>
      <c r="C17" s="245" t="s">
        <v>158</v>
      </c>
      <c r="D17" s="246"/>
      <c r="E17" s="246"/>
      <c r="F17" s="246"/>
      <c r="G17" s="24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6">
        <v>5</v>
      </c>
      <c r="B18" s="167" t="s">
        <v>159</v>
      </c>
      <c r="C18" s="176" t="s">
        <v>160</v>
      </c>
      <c r="D18" s="168" t="s">
        <v>143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144</v>
      </c>
      <c r="T18" s="172" t="s">
        <v>145</v>
      </c>
      <c r="U18" s="156">
        <v>0</v>
      </c>
      <c r="V18" s="156">
        <f>ROUND(E18*U18,2)</f>
        <v>0</v>
      </c>
      <c r="W18" s="156"/>
      <c r="X18" s="156" t="s">
        <v>146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5" outlineLevel="1" x14ac:dyDescent="0.25">
      <c r="A19" s="154"/>
      <c r="B19" s="155"/>
      <c r="C19" s="245" t="s">
        <v>161</v>
      </c>
      <c r="D19" s="246"/>
      <c r="E19" s="246"/>
      <c r="F19" s="246"/>
      <c r="G19" s="24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148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ht="13" x14ac:dyDescent="0.25">
      <c r="A20" s="160" t="s">
        <v>139</v>
      </c>
      <c r="B20" s="161" t="s">
        <v>110</v>
      </c>
      <c r="C20" s="175" t="s">
        <v>28</v>
      </c>
      <c r="D20" s="162"/>
      <c r="E20" s="163"/>
      <c r="F20" s="164"/>
      <c r="G20" s="164">
        <f>SUMIF(AG21:AG32,"&lt;&gt;NOR",G21:G32)</f>
        <v>0</v>
      </c>
      <c r="H20" s="164"/>
      <c r="I20" s="164">
        <f>SUM(I21:I32)</f>
        <v>0</v>
      </c>
      <c r="J20" s="164"/>
      <c r="K20" s="164">
        <f>SUM(K21:K32)</f>
        <v>0</v>
      </c>
      <c r="L20" s="164"/>
      <c r="M20" s="164">
        <f>SUM(M21:M32)</f>
        <v>0</v>
      </c>
      <c r="N20" s="164"/>
      <c r="O20" s="164">
        <f>SUM(O21:O32)</f>
        <v>0</v>
      </c>
      <c r="P20" s="164"/>
      <c r="Q20" s="164">
        <f>SUM(Q21:Q32)</f>
        <v>0</v>
      </c>
      <c r="R20" s="164"/>
      <c r="S20" s="164"/>
      <c r="T20" s="165"/>
      <c r="U20" s="159"/>
      <c r="V20" s="159">
        <f>SUM(V21:V32)</f>
        <v>0</v>
      </c>
      <c r="W20" s="159"/>
      <c r="X20" s="159"/>
      <c r="AG20" t="s">
        <v>140</v>
      </c>
    </row>
    <row r="21" spans="1:60" outlineLevel="1" x14ac:dyDescent="0.25">
      <c r="A21" s="166">
        <v>6</v>
      </c>
      <c r="B21" s="167" t="s">
        <v>170</v>
      </c>
      <c r="C21" s="176" t="s">
        <v>171</v>
      </c>
      <c r="D21" s="168" t="s">
        <v>143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144</v>
      </c>
      <c r="T21" s="172" t="s">
        <v>145</v>
      </c>
      <c r="U21" s="156">
        <v>0</v>
      </c>
      <c r="V21" s="156">
        <f>ROUND(E21*U21,2)</f>
        <v>0</v>
      </c>
      <c r="W21" s="156"/>
      <c r="X21" s="156" t="s">
        <v>146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45" t="s">
        <v>172</v>
      </c>
      <c r="D22" s="246"/>
      <c r="E22" s="246"/>
      <c r="F22" s="246"/>
      <c r="G22" s="24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148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7</v>
      </c>
      <c r="B23" s="167" t="s">
        <v>173</v>
      </c>
      <c r="C23" s="176" t="s">
        <v>174</v>
      </c>
      <c r="D23" s="168" t="s">
        <v>143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144</v>
      </c>
      <c r="T23" s="172" t="s">
        <v>145</v>
      </c>
      <c r="U23" s="156">
        <v>0</v>
      </c>
      <c r="V23" s="156">
        <f>ROUND(E23*U23,2)</f>
        <v>0</v>
      </c>
      <c r="W23" s="156"/>
      <c r="X23" s="156" t="s">
        <v>146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5" outlineLevel="1" x14ac:dyDescent="0.25">
      <c r="A24" s="154"/>
      <c r="B24" s="155"/>
      <c r="C24" s="245" t="s">
        <v>175</v>
      </c>
      <c r="D24" s="246"/>
      <c r="E24" s="246"/>
      <c r="F24" s="246"/>
      <c r="G24" s="24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8</v>
      </c>
      <c r="B25" s="167" t="s">
        <v>176</v>
      </c>
      <c r="C25" s="176" t="s">
        <v>177</v>
      </c>
      <c r="D25" s="168" t="s">
        <v>143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144</v>
      </c>
      <c r="T25" s="172" t="s">
        <v>145</v>
      </c>
      <c r="U25" s="156">
        <v>0</v>
      </c>
      <c r="V25" s="156">
        <f>ROUND(E25*U25,2)</f>
        <v>0</v>
      </c>
      <c r="W25" s="156"/>
      <c r="X25" s="156" t="s">
        <v>146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45" t="s">
        <v>178</v>
      </c>
      <c r="D26" s="246"/>
      <c r="E26" s="246"/>
      <c r="F26" s="246"/>
      <c r="G26" s="24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9</v>
      </c>
      <c r="B27" s="167" t="s">
        <v>179</v>
      </c>
      <c r="C27" s="176" t="s">
        <v>180</v>
      </c>
      <c r="D27" s="168" t="s">
        <v>143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144</v>
      </c>
      <c r="T27" s="172" t="s">
        <v>145</v>
      </c>
      <c r="U27" s="156">
        <v>0</v>
      </c>
      <c r="V27" s="156">
        <f>ROUND(E27*U27,2)</f>
        <v>0</v>
      </c>
      <c r="W27" s="156"/>
      <c r="X27" s="156" t="s">
        <v>146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45" t="s">
        <v>181</v>
      </c>
      <c r="D28" s="246"/>
      <c r="E28" s="246"/>
      <c r="F28" s="246"/>
      <c r="G28" s="24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148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Náklady zhotovitele, související s prováděním zkoušek a revizí předepsaných technickými normami nebo objednatelem a které jsou pro provedení díla nezbytné.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10</v>
      </c>
      <c r="B29" s="167" t="s">
        <v>185</v>
      </c>
      <c r="C29" s="176" t="s">
        <v>186</v>
      </c>
      <c r="D29" s="168" t="s">
        <v>143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144</v>
      </c>
      <c r="T29" s="172" t="s">
        <v>145</v>
      </c>
      <c r="U29" s="156">
        <v>0</v>
      </c>
      <c r="V29" s="156">
        <f>ROUND(E29*U29,2)</f>
        <v>0</v>
      </c>
      <c r="W29" s="156"/>
      <c r="X29" s="156" t="s">
        <v>146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5" t="s">
        <v>187</v>
      </c>
      <c r="D30" s="246"/>
      <c r="E30" s="246"/>
      <c r="F30" s="246"/>
      <c r="G30" s="24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3" t="str">
        <f>C30</f>
        <v>Náklady na vyhotovení dokumentace skutečného provedení stavby a její předání objednateli v požadované formě a požadovaném počtu.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11</v>
      </c>
      <c r="B31" s="167" t="s">
        <v>188</v>
      </c>
      <c r="C31" s="176" t="s">
        <v>189</v>
      </c>
      <c r="D31" s="168" t="s">
        <v>143</v>
      </c>
      <c r="E31" s="169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144</v>
      </c>
      <c r="T31" s="172" t="s">
        <v>145</v>
      </c>
      <c r="U31" s="156">
        <v>0</v>
      </c>
      <c r="V31" s="156">
        <f>ROUND(E31*U31,2)</f>
        <v>0</v>
      </c>
      <c r="W31" s="156"/>
      <c r="X31" s="156" t="s">
        <v>146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5" t="s">
        <v>190</v>
      </c>
      <c r="D32" s="246"/>
      <c r="E32" s="246"/>
      <c r="F32" s="246"/>
      <c r="G32" s="24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Náklady na provedení skutečného zaměření stavby v rozsahu nezbytném pro zápis změny do katastru nemovitostí.</v>
      </c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7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126</v>
      </c>
    </row>
    <row r="34" spans="1:33" ht="13" x14ac:dyDescent="0.25">
      <c r="A34" s="150"/>
      <c r="B34" s="151" t="s">
        <v>29</v>
      </c>
      <c r="C34" s="179"/>
      <c r="D34" s="152"/>
      <c r="E34" s="153"/>
      <c r="F34" s="153"/>
      <c r="G34" s="174">
        <f>G8+G20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194</v>
      </c>
    </row>
    <row r="35" spans="1:33" x14ac:dyDescent="0.25">
      <c r="C35" s="180"/>
      <c r="D35" s="10"/>
      <c r="AG35" t="s">
        <v>196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16">
    <mergeCell ref="C11:G11"/>
    <mergeCell ref="A1:G1"/>
    <mergeCell ref="C2:G2"/>
    <mergeCell ref="C3:G3"/>
    <mergeCell ref="C4:G4"/>
    <mergeCell ref="C10:G10"/>
    <mergeCell ref="C26:G26"/>
    <mergeCell ref="C28:G28"/>
    <mergeCell ref="C30:G30"/>
    <mergeCell ref="C32:G32"/>
    <mergeCell ref="C13:G13"/>
    <mergeCell ref="C15:G15"/>
    <mergeCell ref="C17:G17"/>
    <mergeCell ref="C19:G19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62</v>
      </c>
      <c r="C3" s="248" t="s">
        <v>63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64</v>
      </c>
      <c r="C4" s="251" t="s">
        <v>65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SUMIF(AG9:AG49,"&lt;&gt;NOR",G9:G49)</f>
        <v>0</v>
      </c>
      <c r="H8" s="164"/>
      <c r="I8" s="164">
        <f>SUM(I9:I49)</f>
        <v>0</v>
      </c>
      <c r="J8" s="164"/>
      <c r="K8" s="164">
        <f>SUM(K9:K49)</f>
        <v>0</v>
      </c>
      <c r="L8" s="164"/>
      <c r="M8" s="164">
        <f>SUM(M9:M49)</f>
        <v>0</v>
      </c>
      <c r="N8" s="164"/>
      <c r="O8" s="164">
        <f>SUM(O9:O49)</f>
        <v>47.629999999999995</v>
      </c>
      <c r="P8" s="164"/>
      <c r="Q8" s="164">
        <f>SUM(Q9:Q49)</f>
        <v>6.4099999999999993</v>
      </c>
      <c r="R8" s="164"/>
      <c r="S8" s="164"/>
      <c r="T8" s="165"/>
      <c r="U8" s="159"/>
      <c r="V8" s="159">
        <f>SUM(V9:V49)</f>
        <v>342.70000000000005</v>
      </c>
      <c r="W8" s="159"/>
      <c r="X8" s="159"/>
      <c r="AG8" t="s">
        <v>140</v>
      </c>
    </row>
    <row r="9" spans="1:60" ht="20" outlineLevel="1" x14ac:dyDescent="0.25">
      <c r="A9" s="181">
        <v>1</v>
      </c>
      <c r="B9" s="182" t="s">
        <v>290</v>
      </c>
      <c r="C9" s="188" t="s">
        <v>291</v>
      </c>
      <c r="D9" s="183" t="s">
        <v>210</v>
      </c>
      <c r="E9" s="184">
        <v>6.2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0.77</v>
      </c>
      <c r="Q9" s="186">
        <f>ROUND(E9*P9,2)</f>
        <v>4.7699999999999996</v>
      </c>
      <c r="R9" s="186" t="s">
        <v>292</v>
      </c>
      <c r="S9" s="186" t="s">
        <v>144</v>
      </c>
      <c r="T9" s="187" t="s">
        <v>144</v>
      </c>
      <c r="U9" s="156">
        <v>1.1505000000000001</v>
      </c>
      <c r="V9" s="156">
        <f>ROUND(E9*U9,2)</f>
        <v>7.13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1">
        <v>2</v>
      </c>
      <c r="B10" s="182" t="s">
        <v>293</v>
      </c>
      <c r="C10" s="188" t="s">
        <v>294</v>
      </c>
      <c r="D10" s="183" t="s">
        <v>210</v>
      </c>
      <c r="E10" s="184">
        <v>6.2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0.26400000000000001</v>
      </c>
      <c r="Q10" s="186">
        <f>ROUND(E10*P10,2)</f>
        <v>1.64</v>
      </c>
      <c r="R10" s="186" t="s">
        <v>292</v>
      </c>
      <c r="S10" s="186" t="s">
        <v>144</v>
      </c>
      <c r="T10" s="187" t="s">
        <v>144</v>
      </c>
      <c r="U10" s="156">
        <v>0.44979999999999998</v>
      </c>
      <c r="V10" s="156">
        <f>ROUND(E10*U10,2)</f>
        <v>2.79</v>
      </c>
      <c r="W10" s="156"/>
      <c r="X10" s="156" t="s">
        <v>202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66">
        <v>3</v>
      </c>
      <c r="B11" s="167" t="s">
        <v>295</v>
      </c>
      <c r="C11" s="176" t="s">
        <v>296</v>
      </c>
      <c r="D11" s="168" t="s">
        <v>258</v>
      </c>
      <c r="E11" s="169">
        <v>3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2.478E-2</v>
      </c>
      <c r="O11" s="171">
        <f>ROUND(E11*N11,2)</f>
        <v>7.0000000000000007E-2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0.54700000000000004</v>
      </c>
      <c r="V11" s="156">
        <f>ROUND(E11*U11,2)</f>
        <v>1.64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297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4</v>
      </c>
      <c r="B13" s="167" t="s">
        <v>298</v>
      </c>
      <c r="C13" s="176" t="s">
        <v>299</v>
      </c>
      <c r="D13" s="168" t="s">
        <v>200</v>
      </c>
      <c r="E13" s="169">
        <v>4.2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3.2000000000000001E-2</v>
      </c>
      <c r="V13" s="156">
        <f>ROUND(E13*U13,2)</f>
        <v>0.13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300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nebo lesní půdy, s vodorovným přemístěním na hromady v místě upotřebení nebo na dočasné či trvalé skládky se složením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5</v>
      </c>
      <c r="B15" s="167" t="s">
        <v>301</v>
      </c>
      <c r="C15" s="176" t="s">
        <v>302</v>
      </c>
      <c r="D15" s="168" t="s">
        <v>200</v>
      </c>
      <c r="E15" s="169">
        <v>2.2000000000000002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1.7629999999999999</v>
      </c>
      <c r="V15" s="156">
        <f>ROUND(E15*U15,2)</f>
        <v>3.88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/>
      <c r="B16" s="155"/>
      <c r="C16" s="256" t="s">
        <v>303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Příplatek k cenám hloubených vykopávek za ztížení vykopávky v blízkosti podzemního vedení nebo výbušnin pro jakoukoliv třídu horniny.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6</v>
      </c>
      <c r="B17" s="167" t="s">
        <v>304</v>
      </c>
      <c r="C17" s="176" t="s">
        <v>305</v>
      </c>
      <c r="D17" s="168" t="s">
        <v>200</v>
      </c>
      <c r="E17" s="169">
        <v>14.52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2.2490000000000001</v>
      </c>
      <c r="V17" s="156">
        <f>ROUND(E17*U17,2)</f>
        <v>32.659999999999997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5" outlineLevel="1" x14ac:dyDescent="0.25">
      <c r="A18" s="154"/>
      <c r="B18" s="155"/>
      <c r="C18" s="256" t="s">
        <v>306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7</v>
      </c>
      <c r="B19" s="167" t="s">
        <v>307</v>
      </c>
      <c r="C19" s="176" t="s">
        <v>308</v>
      </c>
      <c r="D19" s="168" t="s">
        <v>200</v>
      </c>
      <c r="E19" s="169">
        <v>7.26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0.107</v>
      </c>
      <c r="V19" s="156">
        <f>ROUND(E19*U19,2)</f>
        <v>0.78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1" x14ac:dyDescent="0.25">
      <c r="A20" s="154"/>
      <c r="B20" s="155"/>
      <c r="C20" s="256" t="s">
        <v>306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6">
        <v>8</v>
      </c>
      <c r="B21" s="167" t="s">
        <v>198</v>
      </c>
      <c r="C21" s="176" t="s">
        <v>199</v>
      </c>
      <c r="D21" s="168" t="s">
        <v>200</v>
      </c>
      <c r="E21" s="169">
        <v>180.18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0.16</v>
      </c>
      <c r="V21" s="156">
        <f>ROUND(E21*U21,2)</f>
        <v>28.83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56" t="s">
        <v>204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9</v>
      </c>
      <c r="B23" s="167" t="s">
        <v>206</v>
      </c>
      <c r="C23" s="176" t="s">
        <v>207</v>
      </c>
      <c r="D23" s="168" t="s">
        <v>200</v>
      </c>
      <c r="E23" s="169">
        <v>24.62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8.4000000000000005E-2</v>
      </c>
      <c r="V23" s="156">
        <f>ROUND(E23*U23,2)</f>
        <v>2.0699999999999998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5" outlineLevel="1" x14ac:dyDescent="0.25">
      <c r="A24" s="154"/>
      <c r="B24" s="155"/>
      <c r="C24" s="256" t="s">
        <v>204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309</v>
      </c>
      <c r="C25" s="176" t="s">
        <v>310</v>
      </c>
      <c r="D25" s="168" t="s">
        <v>200</v>
      </c>
      <c r="E25" s="169">
        <v>2.8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3.5329999999999999</v>
      </c>
      <c r="V25" s="156">
        <f>ROUND(E25*U25,2)</f>
        <v>9.89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6" t="s">
        <v>311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208</v>
      </c>
      <c r="C27" s="176" t="s">
        <v>209</v>
      </c>
      <c r="D27" s="168" t="s">
        <v>210</v>
      </c>
      <c r="E27" s="169">
        <v>327.5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2.0200000000000001E-3</v>
      </c>
      <c r="O27" s="171">
        <f>ROUND(E27*N27,2)</f>
        <v>0.66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0.45800000000000002</v>
      </c>
      <c r="V27" s="156">
        <f>ROUND(E27*U27,2)</f>
        <v>150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6" t="s">
        <v>211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212</v>
      </c>
      <c r="C29" s="176" t="s">
        <v>213</v>
      </c>
      <c r="D29" s="168" t="s">
        <v>210</v>
      </c>
      <c r="E29" s="169">
        <v>327.5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0.218</v>
      </c>
      <c r="V29" s="156">
        <f>ROUND(E29*U29,2)</f>
        <v>71.400000000000006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214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215</v>
      </c>
      <c r="C31" s="176" t="s">
        <v>216</v>
      </c>
      <c r="D31" s="168" t="s">
        <v>200</v>
      </c>
      <c r="E31" s="169">
        <v>31.88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0.51900000000000002</v>
      </c>
      <c r="V31" s="156">
        <f>ROUND(E31*U31,2)</f>
        <v>16.55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217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bez naložení do dopravní nádoby, ale s vyprázdněním dopravní nádoby na hromadu nebo na dopravní prostředek,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218</v>
      </c>
      <c r="C33" s="176" t="s">
        <v>219</v>
      </c>
      <c r="D33" s="168" t="s">
        <v>200</v>
      </c>
      <c r="E33" s="169">
        <v>23.45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1.0999999999999999E-2</v>
      </c>
      <c r="V33" s="156">
        <f>ROUND(E33*U33,2)</f>
        <v>0.26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220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" outlineLevel="1" x14ac:dyDescent="0.25">
      <c r="A35" s="166">
        <v>15</v>
      </c>
      <c r="B35" s="167" t="s">
        <v>221</v>
      </c>
      <c r="C35" s="176" t="s">
        <v>222</v>
      </c>
      <c r="D35" s="168" t="s">
        <v>200</v>
      </c>
      <c r="E35" s="169">
        <v>351.75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</v>
      </c>
      <c r="V35" s="156">
        <f>ROUND(E35*U35,2)</f>
        <v>0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6" t="s">
        <v>220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 x14ac:dyDescent="0.25">
      <c r="A37" s="181">
        <v>16</v>
      </c>
      <c r="B37" s="182" t="s">
        <v>225</v>
      </c>
      <c r="C37" s="188" t="s">
        <v>226</v>
      </c>
      <c r="D37" s="183" t="s">
        <v>200</v>
      </c>
      <c r="E37" s="184">
        <v>23.045000000000002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6">
        <v>0</v>
      </c>
      <c r="O37" s="186">
        <f>ROUND(E37*N37,2)</f>
        <v>0</v>
      </c>
      <c r="P37" s="186">
        <v>0</v>
      </c>
      <c r="Q37" s="186">
        <f>ROUND(E37*P37,2)</f>
        <v>0</v>
      </c>
      <c r="R37" s="186" t="s">
        <v>201</v>
      </c>
      <c r="S37" s="186" t="s">
        <v>144</v>
      </c>
      <c r="T37" s="187" t="s">
        <v>144</v>
      </c>
      <c r="U37" s="156">
        <v>8.9999999999999993E-3</v>
      </c>
      <c r="V37" s="156">
        <f>ROUND(E37*U37,2)</f>
        <v>0.21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66">
        <v>17</v>
      </c>
      <c r="B38" s="167" t="s">
        <v>227</v>
      </c>
      <c r="C38" s="176" t="s">
        <v>228</v>
      </c>
      <c r="D38" s="168" t="s">
        <v>200</v>
      </c>
      <c r="E38" s="169">
        <v>54.77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1" t="s">
        <v>201</v>
      </c>
      <c r="S38" s="171" t="s">
        <v>144</v>
      </c>
      <c r="T38" s="172" t="s">
        <v>144</v>
      </c>
      <c r="U38" s="156">
        <v>0.20200000000000001</v>
      </c>
      <c r="V38" s="156">
        <f>ROUND(E38*U38,2)</f>
        <v>11.06</v>
      </c>
      <c r="W38" s="156"/>
      <c r="X38" s="156" t="s">
        <v>202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56" t="s">
        <v>229</v>
      </c>
      <c r="D39" s="257"/>
      <c r="E39" s="257"/>
      <c r="F39" s="257"/>
      <c r="G39" s="25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4" t="s">
        <v>230</v>
      </c>
      <c r="D40" s="255"/>
      <c r="E40" s="255"/>
      <c r="F40" s="255"/>
      <c r="G40" s="2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18</v>
      </c>
      <c r="B41" s="167" t="s">
        <v>234</v>
      </c>
      <c r="C41" s="176" t="s">
        <v>235</v>
      </c>
      <c r="D41" s="168" t="s">
        <v>210</v>
      </c>
      <c r="E41" s="169">
        <v>16.2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236</v>
      </c>
      <c r="S41" s="171" t="s">
        <v>144</v>
      </c>
      <c r="T41" s="172" t="s">
        <v>144</v>
      </c>
      <c r="U41" s="156">
        <v>0.06</v>
      </c>
      <c r="V41" s="156">
        <f>ROUND(E41*U41,2)</f>
        <v>0.97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237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6">
        <v>19</v>
      </c>
      <c r="B43" s="167" t="s">
        <v>238</v>
      </c>
      <c r="C43" s="176" t="s">
        <v>239</v>
      </c>
      <c r="D43" s="168" t="s">
        <v>210</v>
      </c>
      <c r="E43" s="169">
        <v>18.7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201</v>
      </c>
      <c r="S43" s="171" t="s">
        <v>144</v>
      </c>
      <c r="T43" s="172" t="s">
        <v>144</v>
      </c>
      <c r="U43" s="156">
        <v>1.7999999999999999E-2</v>
      </c>
      <c r="V43" s="156">
        <f>ROUND(E43*U43,2)</f>
        <v>0.34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240</v>
      </c>
      <c r="D44" s="257"/>
      <c r="E44" s="257"/>
      <c r="F44" s="257"/>
      <c r="G44" s="25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20</v>
      </c>
      <c r="B45" s="167" t="s">
        <v>241</v>
      </c>
      <c r="C45" s="176" t="s">
        <v>242</v>
      </c>
      <c r="D45" s="168" t="s">
        <v>210</v>
      </c>
      <c r="E45" s="169">
        <v>16.2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0.13</v>
      </c>
      <c r="V45" s="156">
        <f>ROUND(E45*U45,2)</f>
        <v>2.11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243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s případným nutným přemístěním hromad nebo dočasných skládek na místo potřeby ze vzdálenosti do 30 m, v rovině nebo ve svahu do 1 : 5,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1">
        <v>21</v>
      </c>
      <c r="B47" s="182" t="s">
        <v>244</v>
      </c>
      <c r="C47" s="188" t="s">
        <v>245</v>
      </c>
      <c r="D47" s="183" t="s">
        <v>200</v>
      </c>
      <c r="E47" s="184">
        <v>23.45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6" t="s">
        <v>201</v>
      </c>
      <c r="S47" s="186" t="s">
        <v>144</v>
      </c>
      <c r="T47" s="187" t="s">
        <v>144</v>
      </c>
      <c r="U47" s="156">
        <v>0</v>
      </c>
      <c r="V47" s="156">
        <f>ROUND(E47*U47,2)</f>
        <v>0</v>
      </c>
      <c r="W47" s="156"/>
      <c r="X47" s="156" t="s">
        <v>202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1">
        <v>22</v>
      </c>
      <c r="B48" s="182" t="s">
        <v>246</v>
      </c>
      <c r="C48" s="188" t="s">
        <v>247</v>
      </c>
      <c r="D48" s="183" t="s">
        <v>248</v>
      </c>
      <c r="E48" s="184">
        <v>0.7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6">
        <v>1E-3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249</v>
      </c>
      <c r="S48" s="186" t="s">
        <v>144</v>
      </c>
      <c r="T48" s="187" t="s">
        <v>144</v>
      </c>
      <c r="U48" s="156">
        <v>0</v>
      </c>
      <c r="V48" s="156">
        <f>ROUND(E48*U48,2)</f>
        <v>0</v>
      </c>
      <c r="W48" s="156"/>
      <c r="X48" s="156" t="s">
        <v>250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1">
        <v>23</v>
      </c>
      <c r="B49" s="182" t="s">
        <v>312</v>
      </c>
      <c r="C49" s="188" t="s">
        <v>313</v>
      </c>
      <c r="D49" s="183" t="s">
        <v>274</v>
      </c>
      <c r="E49" s="184">
        <v>46.9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6">
        <v>1</v>
      </c>
      <c r="O49" s="186">
        <f>ROUND(E49*N49,2)</f>
        <v>46.9</v>
      </c>
      <c r="P49" s="186">
        <v>0</v>
      </c>
      <c r="Q49" s="186">
        <f>ROUND(E49*P49,2)</f>
        <v>0</v>
      </c>
      <c r="R49" s="186" t="s">
        <v>249</v>
      </c>
      <c r="S49" s="186" t="s">
        <v>144</v>
      </c>
      <c r="T49" s="187" t="s">
        <v>144</v>
      </c>
      <c r="U49" s="156">
        <v>0</v>
      </c>
      <c r="V49" s="156">
        <f>ROUND(E49*U49,2)</f>
        <v>0</v>
      </c>
      <c r="W49" s="156"/>
      <c r="X49" s="156" t="s">
        <v>250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13" x14ac:dyDescent="0.25">
      <c r="A50" s="160" t="s">
        <v>139</v>
      </c>
      <c r="B50" s="161" t="s">
        <v>88</v>
      </c>
      <c r="C50" s="175" t="s">
        <v>89</v>
      </c>
      <c r="D50" s="162"/>
      <c r="E50" s="163"/>
      <c r="F50" s="164"/>
      <c r="G50" s="164">
        <f>SUMIF(AG51:AG55,"&lt;&gt;NOR",G51:G55)</f>
        <v>0</v>
      </c>
      <c r="H50" s="164"/>
      <c r="I50" s="164">
        <f>SUM(I51:I55)</f>
        <v>0</v>
      </c>
      <c r="J50" s="164"/>
      <c r="K50" s="164">
        <f>SUM(K51:K55)</f>
        <v>0</v>
      </c>
      <c r="L50" s="164"/>
      <c r="M50" s="164">
        <f>SUM(M51:M55)</f>
        <v>0</v>
      </c>
      <c r="N50" s="164"/>
      <c r="O50" s="164">
        <f>SUM(O51:O55)</f>
        <v>31.22</v>
      </c>
      <c r="P50" s="164"/>
      <c r="Q50" s="164">
        <f>SUM(Q51:Q55)</f>
        <v>0</v>
      </c>
      <c r="R50" s="164"/>
      <c r="S50" s="164"/>
      <c r="T50" s="165"/>
      <c r="U50" s="159"/>
      <c r="V50" s="159">
        <f>SUM(V51:V55)</f>
        <v>21.04</v>
      </c>
      <c r="W50" s="159"/>
      <c r="X50" s="159"/>
      <c r="AG50" t="s">
        <v>140</v>
      </c>
    </row>
    <row r="51" spans="1:60" ht="20" outlineLevel="1" x14ac:dyDescent="0.25">
      <c r="A51" s="181">
        <v>24</v>
      </c>
      <c r="B51" s="182" t="s">
        <v>314</v>
      </c>
      <c r="C51" s="188" t="s">
        <v>315</v>
      </c>
      <c r="D51" s="183" t="s">
        <v>265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6">
        <v>1.65E-3</v>
      </c>
      <c r="O51" s="186">
        <f>ROUND(E51*N51,2)</f>
        <v>0.08</v>
      </c>
      <c r="P51" s="186">
        <v>0</v>
      </c>
      <c r="Q51" s="186">
        <f>ROUND(E51*P51,2)</f>
        <v>0</v>
      </c>
      <c r="R51" s="186" t="s">
        <v>254</v>
      </c>
      <c r="S51" s="186" t="s">
        <v>144</v>
      </c>
      <c r="T51" s="187" t="s">
        <v>144</v>
      </c>
      <c r="U51" s="156">
        <v>7.3999999999999996E-2</v>
      </c>
      <c r="V51" s="156">
        <f>ROUND(E51*U51,2)</f>
        <v>3.7</v>
      </c>
      <c r="W51" s="156"/>
      <c r="X51" s="156" t="s">
        <v>202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25</v>
      </c>
      <c r="B52" s="167" t="s">
        <v>316</v>
      </c>
      <c r="C52" s="176" t="s">
        <v>317</v>
      </c>
      <c r="D52" s="168" t="s">
        <v>200</v>
      </c>
      <c r="E52" s="169">
        <v>12.45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2.5</v>
      </c>
      <c r="O52" s="171">
        <f>ROUND(E52*N52,2)</f>
        <v>31.13</v>
      </c>
      <c r="P52" s="171">
        <v>0</v>
      </c>
      <c r="Q52" s="171">
        <f>ROUND(E52*P52,2)</f>
        <v>0</v>
      </c>
      <c r="R52" s="171" t="s">
        <v>254</v>
      </c>
      <c r="S52" s="171" t="s">
        <v>144</v>
      </c>
      <c r="T52" s="172" t="s">
        <v>144</v>
      </c>
      <c r="U52" s="156">
        <v>1.365</v>
      </c>
      <c r="V52" s="156">
        <f>ROUND(E52*U52,2)</f>
        <v>16.989999999999998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318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" outlineLevel="1" x14ac:dyDescent="0.25">
      <c r="A54" s="181">
        <v>26</v>
      </c>
      <c r="B54" s="182" t="s">
        <v>319</v>
      </c>
      <c r="C54" s="188" t="s">
        <v>320</v>
      </c>
      <c r="D54" s="183" t="s">
        <v>258</v>
      </c>
      <c r="E54" s="184">
        <v>12.2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6">
        <v>5.0000000000000001E-4</v>
      </c>
      <c r="O54" s="186">
        <f>ROUND(E54*N54,2)</f>
        <v>0.01</v>
      </c>
      <c r="P54" s="186">
        <v>0</v>
      </c>
      <c r="Q54" s="186">
        <f>ROUND(E54*P54,2)</f>
        <v>0</v>
      </c>
      <c r="R54" s="186" t="s">
        <v>321</v>
      </c>
      <c r="S54" s="186" t="s">
        <v>144</v>
      </c>
      <c r="T54" s="187" t="s">
        <v>144</v>
      </c>
      <c r="U54" s="156">
        <v>2.9000000000000001E-2</v>
      </c>
      <c r="V54" s="156">
        <f>ROUND(E54*U54,2)</f>
        <v>0.35</v>
      </c>
      <c r="W54" s="156"/>
      <c r="X54" s="156" t="s">
        <v>202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1">
        <v>27</v>
      </c>
      <c r="B55" s="182" t="s">
        <v>322</v>
      </c>
      <c r="C55" s="188" t="s">
        <v>323</v>
      </c>
      <c r="D55" s="183" t="s">
        <v>265</v>
      </c>
      <c r="E55" s="184">
        <v>50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261</v>
      </c>
      <c r="T55" s="187" t="s">
        <v>145</v>
      </c>
      <c r="U55" s="156">
        <v>0</v>
      </c>
      <c r="V55" s="156">
        <f>ROUND(E55*U55,2)</f>
        <v>0</v>
      </c>
      <c r="W55" s="156"/>
      <c r="X55" s="156" t="s">
        <v>202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13" x14ac:dyDescent="0.25">
      <c r="A56" s="160" t="s">
        <v>139</v>
      </c>
      <c r="B56" s="161" t="s">
        <v>90</v>
      </c>
      <c r="C56" s="175" t="s">
        <v>91</v>
      </c>
      <c r="D56" s="162"/>
      <c r="E56" s="163"/>
      <c r="F56" s="164"/>
      <c r="G56" s="164">
        <f>SUMIF(AG57:AG65,"&lt;&gt;NOR",G57:G65)</f>
        <v>0</v>
      </c>
      <c r="H56" s="164"/>
      <c r="I56" s="164">
        <f>SUM(I57:I65)</f>
        <v>0</v>
      </c>
      <c r="J56" s="164"/>
      <c r="K56" s="164">
        <f>SUM(K57:K65)</f>
        <v>0</v>
      </c>
      <c r="L56" s="164"/>
      <c r="M56" s="164">
        <f>SUM(M57:M65)</f>
        <v>0</v>
      </c>
      <c r="N56" s="164"/>
      <c r="O56" s="164">
        <f>SUM(O57:O65)</f>
        <v>6.0200000000000005</v>
      </c>
      <c r="P56" s="164"/>
      <c r="Q56" s="164">
        <f>SUM(Q57:Q65)</f>
        <v>0</v>
      </c>
      <c r="R56" s="164"/>
      <c r="S56" s="164"/>
      <c r="T56" s="165"/>
      <c r="U56" s="159"/>
      <c r="V56" s="159">
        <f>SUM(V57:V65)</f>
        <v>4.0600000000000005</v>
      </c>
      <c r="W56" s="159"/>
      <c r="X56" s="159"/>
      <c r="AG56" t="s">
        <v>140</v>
      </c>
    </row>
    <row r="57" spans="1:60" outlineLevel="1" x14ac:dyDescent="0.25">
      <c r="A57" s="181">
        <v>28</v>
      </c>
      <c r="B57" s="182" t="s">
        <v>324</v>
      </c>
      <c r="C57" s="188" t="s">
        <v>325</v>
      </c>
      <c r="D57" s="183" t="s">
        <v>210</v>
      </c>
      <c r="E57" s="184">
        <v>6.2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6">
        <v>0.55125000000000002</v>
      </c>
      <c r="O57" s="186">
        <f>ROUND(E57*N57,2)</f>
        <v>3.42</v>
      </c>
      <c r="P57" s="186">
        <v>0</v>
      </c>
      <c r="Q57" s="186">
        <f>ROUND(E57*P57,2)</f>
        <v>0</v>
      </c>
      <c r="R57" s="186" t="s">
        <v>292</v>
      </c>
      <c r="S57" s="186" t="s">
        <v>144</v>
      </c>
      <c r="T57" s="187" t="s">
        <v>144</v>
      </c>
      <c r="U57" s="156">
        <v>2.7E-2</v>
      </c>
      <c r="V57" s="156">
        <f>ROUND(E57*U57,2)</f>
        <v>0.17</v>
      </c>
      <c r="W57" s="156"/>
      <c r="X57" s="156" t="s">
        <v>202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66">
        <v>29</v>
      </c>
      <c r="B58" s="167" t="s">
        <v>326</v>
      </c>
      <c r="C58" s="176" t="s">
        <v>327</v>
      </c>
      <c r="D58" s="168" t="s">
        <v>210</v>
      </c>
      <c r="E58" s="169">
        <v>6.2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0.21099999999999999</v>
      </c>
      <c r="O58" s="171">
        <f>ROUND(E58*N58,2)</f>
        <v>1.31</v>
      </c>
      <c r="P58" s="171">
        <v>0</v>
      </c>
      <c r="Q58" s="171">
        <f>ROUND(E58*P58,2)</f>
        <v>0</v>
      </c>
      <c r="R58" s="171" t="s">
        <v>292</v>
      </c>
      <c r="S58" s="171" t="s">
        <v>144</v>
      </c>
      <c r="T58" s="172" t="s">
        <v>144</v>
      </c>
      <c r="U58" s="156">
        <v>7.1999999999999995E-2</v>
      </c>
      <c r="V58" s="156">
        <f>ROUND(E58*U58,2)</f>
        <v>0.45</v>
      </c>
      <c r="W58" s="156"/>
      <c r="X58" s="156" t="s">
        <v>202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56" t="s">
        <v>328</v>
      </c>
      <c r="D59" s="257"/>
      <c r="E59" s="257"/>
      <c r="F59" s="257"/>
      <c r="G59" s="257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6">
        <v>30</v>
      </c>
      <c r="B60" s="167" t="s">
        <v>329</v>
      </c>
      <c r="C60" s="176" t="s">
        <v>330</v>
      </c>
      <c r="D60" s="168" t="s">
        <v>210</v>
      </c>
      <c r="E60" s="169">
        <v>6.2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5.6100000000000004E-3</v>
      </c>
      <c r="O60" s="171">
        <f>ROUND(E60*N60,2)</f>
        <v>0.03</v>
      </c>
      <c r="P60" s="171">
        <v>0</v>
      </c>
      <c r="Q60" s="171">
        <f>ROUND(E60*P60,2)</f>
        <v>0</v>
      </c>
      <c r="R60" s="171" t="s">
        <v>292</v>
      </c>
      <c r="S60" s="171" t="s">
        <v>144</v>
      </c>
      <c r="T60" s="172" t="s">
        <v>144</v>
      </c>
      <c r="U60" s="156">
        <v>4.0000000000000001E-3</v>
      </c>
      <c r="V60" s="156">
        <f>ROUND(E60*U60,2)</f>
        <v>0.02</v>
      </c>
      <c r="W60" s="156"/>
      <c r="X60" s="156" t="s">
        <v>202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6" t="s">
        <v>331</v>
      </c>
      <c r="D61" s="257"/>
      <c r="E61" s="257"/>
      <c r="F61" s="257"/>
      <c r="G61" s="257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81">
        <v>31</v>
      </c>
      <c r="B62" s="182" t="s">
        <v>332</v>
      </c>
      <c r="C62" s="188" t="s">
        <v>333</v>
      </c>
      <c r="D62" s="183" t="s">
        <v>210</v>
      </c>
      <c r="E62" s="184">
        <v>6.2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6">
        <v>6.0999999999999997E-4</v>
      </c>
      <c r="O62" s="186">
        <f>ROUND(E62*N62,2)</f>
        <v>0</v>
      </c>
      <c r="P62" s="186">
        <v>0</v>
      </c>
      <c r="Q62" s="186">
        <f>ROUND(E62*P62,2)</f>
        <v>0</v>
      </c>
      <c r="R62" s="186" t="s">
        <v>292</v>
      </c>
      <c r="S62" s="186" t="s">
        <v>144</v>
      </c>
      <c r="T62" s="187" t="s">
        <v>144</v>
      </c>
      <c r="U62" s="156">
        <v>2E-3</v>
      </c>
      <c r="V62" s="156">
        <f>ROUND(E62*U62,2)</f>
        <v>0.01</v>
      </c>
      <c r="W62" s="156"/>
      <c r="X62" s="156" t="s">
        <v>202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" outlineLevel="1" x14ac:dyDescent="0.25">
      <c r="A63" s="181">
        <v>32</v>
      </c>
      <c r="B63" s="182" t="s">
        <v>334</v>
      </c>
      <c r="C63" s="188" t="s">
        <v>335</v>
      </c>
      <c r="D63" s="183" t="s">
        <v>210</v>
      </c>
      <c r="E63" s="184">
        <v>6.2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6">
        <v>0.12966</v>
      </c>
      <c r="O63" s="186">
        <f>ROUND(E63*N63,2)</f>
        <v>0.8</v>
      </c>
      <c r="P63" s="186">
        <v>0</v>
      </c>
      <c r="Q63" s="186">
        <f>ROUND(E63*P63,2)</f>
        <v>0</v>
      </c>
      <c r="R63" s="186" t="s">
        <v>292</v>
      </c>
      <c r="S63" s="186" t="s">
        <v>144</v>
      </c>
      <c r="T63" s="187" t="s">
        <v>144</v>
      </c>
      <c r="U63" s="156">
        <v>7.1999999999999995E-2</v>
      </c>
      <c r="V63" s="156">
        <f>ROUND(E63*U63,2)</f>
        <v>0.45</v>
      </c>
      <c r="W63" s="156"/>
      <c r="X63" s="156" t="s">
        <v>202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6">
        <v>33</v>
      </c>
      <c r="B64" s="167" t="s">
        <v>336</v>
      </c>
      <c r="C64" s="176" t="s">
        <v>337</v>
      </c>
      <c r="D64" s="168" t="s">
        <v>210</v>
      </c>
      <c r="E64" s="169">
        <v>6.2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7.3899999999999993E-2</v>
      </c>
      <c r="O64" s="171">
        <f>ROUND(E64*N64,2)</f>
        <v>0.46</v>
      </c>
      <c r="P64" s="171">
        <v>0</v>
      </c>
      <c r="Q64" s="171">
        <f>ROUND(E64*P64,2)</f>
        <v>0</v>
      </c>
      <c r="R64" s="171" t="s">
        <v>292</v>
      </c>
      <c r="S64" s="171" t="s">
        <v>144</v>
      </c>
      <c r="T64" s="172" t="s">
        <v>144</v>
      </c>
      <c r="U64" s="156">
        <v>0.47799999999999998</v>
      </c>
      <c r="V64" s="156">
        <f>ROUND(E64*U64,2)</f>
        <v>2.96</v>
      </c>
      <c r="W64" s="156"/>
      <c r="X64" s="156" t="s">
        <v>202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5" outlineLevel="1" x14ac:dyDescent="0.25">
      <c r="A65" s="154"/>
      <c r="B65" s="155"/>
      <c r="C65" s="256" t="s">
        <v>338</v>
      </c>
      <c r="D65" s="257"/>
      <c r="E65" s="257"/>
      <c r="F65" s="257"/>
      <c r="G65" s="257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73" t="str">
        <f>C65</f>
        <v>s provedením lože z kameniva drceného, s vyplněním spár, s dvojitým hutněním a se smetením přebytečného materiálu na krajnici. S dodáním hmot pro lože a výplň spár.</v>
      </c>
      <c r="BB65" s="147"/>
      <c r="BC65" s="147"/>
      <c r="BD65" s="147"/>
      <c r="BE65" s="147"/>
      <c r="BF65" s="147"/>
      <c r="BG65" s="147"/>
      <c r="BH65" s="147"/>
    </row>
    <row r="66" spans="1:60" ht="13" x14ac:dyDescent="0.25">
      <c r="A66" s="160" t="s">
        <v>139</v>
      </c>
      <c r="B66" s="161" t="s">
        <v>92</v>
      </c>
      <c r="C66" s="175" t="s">
        <v>93</v>
      </c>
      <c r="D66" s="162"/>
      <c r="E66" s="163"/>
      <c r="F66" s="164"/>
      <c r="G66" s="164">
        <f>SUMIF(AG67:AG69,"&lt;&gt;NOR",G67:G69)</f>
        <v>0</v>
      </c>
      <c r="H66" s="164"/>
      <c r="I66" s="164">
        <f>SUM(I67:I69)</f>
        <v>0</v>
      </c>
      <c r="J66" s="164"/>
      <c r="K66" s="164">
        <f>SUM(K67:K69)</f>
        <v>0</v>
      </c>
      <c r="L66" s="164"/>
      <c r="M66" s="164">
        <f>SUM(M67:M69)</f>
        <v>0</v>
      </c>
      <c r="N66" s="164"/>
      <c r="O66" s="164">
        <f>SUM(O67:O69)</f>
        <v>1.69</v>
      </c>
      <c r="P66" s="164"/>
      <c r="Q66" s="164">
        <f>SUM(Q67:Q69)</f>
        <v>0</v>
      </c>
      <c r="R66" s="164"/>
      <c r="S66" s="164"/>
      <c r="T66" s="165"/>
      <c r="U66" s="159"/>
      <c r="V66" s="159">
        <f>SUM(V67:V69)</f>
        <v>2.15</v>
      </c>
      <c r="W66" s="159"/>
      <c r="X66" s="159"/>
      <c r="AG66" t="s">
        <v>140</v>
      </c>
    </row>
    <row r="67" spans="1:60" outlineLevel="1" x14ac:dyDescent="0.25">
      <c r="A67" s="166">
        <v>34</v>
      </c>
      <c r="B67" s="167" t="s">
        <v>339</v>
      </c>
      <c r="C67" s="176" t="s">
        <v>340</v>
      </c>
      <c r="D67" s="168" t="s">
        <v>200</v>
      </c>
      <c r="E67" s="169">
        <v>0.67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2.5249999999999999</v>
      </c>
      <c r="O67" s="171">
        <f>ROUND(E67*N67,2)</f>
        <v>1.69</v>
      </c>
      <c r="P67" s="171">
        <v>0</v>
      </c>
      <c r="Q67" s="171">
        <f>ROUND(E67*P67,2)</f>
        <v>0</v>
      </c>
      <c r="R67" s="171" t="s">
        <v>341</v>
      </c>
      <c r="S67" s="171" t="s">
        <v>144</v>
      </c>
      <c r="T67" s="172" t="s">
        <v>144</v>
      </c>
      <c r="U67" s="156">
        <v>3.2130000000000001</v>
      </c>
      <c r="V67" s="156">
        <f>ROUND(E67*U67,2)</f>
        <v>2.15</v>
      </c>
      <c r="W67" s="156"/>
      <c r="X67" s="156" t="s">
        <v>202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56" t="s">
        <v>342</v>
      </c>
      <c r="D68" s="257"/>
      <c r="E68" s="257"/>
      <c r="F68" s="257"/>
      <c r="G68" s="257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4" t="s">
        <v>343</v>
      </c>
      <c r="D69" s="255"/>
      <c r="E69" s="255"/>
      <c r="F69" s="255"/>
      <c r="G69" s="25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148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13" x14ac:dyDescent="0.25">
      <c r="A70" s="160" t="s">
        <v>139</v>
      </c>
      <c r="B70" s="161" t="s">
        <v>94</v>
      </c>
      <c r="C70" s="175" t="s">
        <v>95</v>
      </c>
      <c r="D70" s="162"/>
      <c r="E70" s="163"/>
      <c r="F70" s="164"/>
      <c r="G70" s="164">
        <f>SUMIF(AG71:AG79,"&lt;&gt;NOR",G71:G79)</f>
        <v>0</v>
      </c>
      <c r="H70" s="164"/>
      <c r="I70" s="164">
        <f>SUM(I71:I79)</f>
        <v>0</v>
      </c>
      <c r="J70" s="164"/>
      <c r="K70" s="164">
        <f>SUM(K71:K79)</f>
        <v>0</v>
      </c>
      <c r="L70" s="164"/>
      <c r="M70" s="164">
        <f>SUM(M71:M79)</f>
        <v>0</v>
      </c>
      <c r="N70" s="164"/>
      <c r="O70" s="164">
        <f>SUM(O71:O79)</f>
        <v>229.26</v>
      </c>
      <c r="P70" s="164"/>
      <c r="Q70" s="164">
        <f>SUM(Q71:Q79)</f>
        <v>0</v>
      </c>
      <c r="R70" s="164"/>
      <c r="S70" s="164"/>
      <c r="T70" s="165"/>
      <c r="U70" s="159"/>
      <c r="V70" s="159">
        <f>SUM(V71:V79)</f>
        <v>496.24</v>
      </c>
      <c r="W70" s="159"/>
      <c r="X70" s="159"/>
      <c r="AG70" t="s">
        <v>140</v>
      </c>
    </row>
    <row r="71" spans="1:60" ht="20" outlineLevel="1" x14ac:dyDescent="0.25">
      <c r="A71" s="166">
        <v>35</v>
      </c>
      <c r="B71" s="167" t="s">
        <v>344</v>
      </c>
      <c r="C71" s="176" t="s">
        <v>345</v>
      </c>
      <c r="D71" s="168" t="s">
        <v>258</v>
      </c>
      <c r="E71" s="169">
        <v>62.95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4.0000000000000003E-5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254</v>
      </c>
      <c r="S71" s="171" t="s">
        <v>144</v>
      </c>
      <c r="T71" s="172" t="s">
        <v>144</v>
      </c>
      <c r="U71" s="156">
        <v>0.84599999999999997</v>
      </c>
      <c r="V71" s="156">
        <f>ROUND(E71*U71,2)</f>
        <v>53.26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346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81">
        <v>36</v>
      </c>
      <c r="B73" s="182" t="s">
        <v>256</v>
      </c>
      <c r="C73" s="188" t="s">
        <v>257</v>
      </c>
      <c r="D73" s="183" t="s">
        <v>258</v>
      </c>
      <c r="E73" s="184">
        <v>97.26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6">
        <v>0</v>
      </c>
      <c r="O73" s="186">
        <f>ROUND(E73*N73,2)</f>
        <v>0</v>
      </c>
      <c r="P73" s="186">
        <v>0</v>
      </c>
      <c r="Q73" s="186">
        <f>ROUND(E73*P73,2)</f>
        <v>0</v>
      </c>
      <c r="R73" s="186" t="s">
        <v>254</v>
      </c>
      <c r="S73" s="186" t="s">
        <v>144</v>
      </c>
      <c r="T73" s="187" t="s">
        <v>144</v>
      </c>
      <c r="U73" s="156">
        <v>4.5999999999999999E-2</v>
      </c>
      <c r="V73" s="156">
        <f>ROUND(E73*U73,2)</f>
        <v>4.47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66">
        <v>37</v>
      </c>
      <c r="B74" s="167" t="s">
        <v>347</v>
      </c>
      <c r="C74" s="176" t="s">
        <v>348</v>
      </c>
      <c r="D74" s="168" t="s">
        <v>200</v>
      </c>
      <c r="E74" s="169">
        <v>69.2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2.5249999999999999</v>
      </c>
      <c r="O74" s="171">
        <f>ROUND(E74*N74,2)</f>
        <v>174.73</v>
      </c>
      <c r="P74" s="171">
        <v>0</v>
      </c>
      <c r="Q74" s="171">
        <f>ROUND(E74*P74,2)</f>
        <v>0</v>
      </c>
      <c r="R74" s="171" t="s">
        <v>254</v>
      </c>
      <c r="S74" s="171" t="s">
        <v>144</v>
      </c>
      <c r="T74" s="172" t="s">
        <v>144</v>
      </c>
      <c r="U74" s="156">
        <v>1.3029999999999999</v>
      </c>
      <c r="V74" s="156">
        <f>ROUND(E74*U74,2)</f>
        <v>90.17</v>
      </c>
      <c r="W74" s="156"/>
      <c r="X74" s="156" t="s">
        <v>202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4"/>
      <c r="B75" s="155"/>
      <c r="C75" s="256" t="s">
        <v>318</v>
      </c>
      <c r="D75" s="257"/>
      <c r="E75" s="257"/>
      <c r="F75" s="257"/>
      <c r="G75" s="25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205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66">
        <v>38</v>
      </c>
      <c r="B76" s="167" t="s">
        <v>349</v>
      </c>
      <c r="C76" s="176" t="s">
        <v>350</v>
      </c>
      <c r="D76" s="168" t="s">
        <v>265</v>
      </c>
      <c r="E76" s="169">
        <v>7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4.4590100000000001</v>
      </c>
      <c r="O76" s="171">
        <f>ROUND(E76*N76,2)</f>
        <v>31.21</v>
      </c>
      <c r="P76" s="171">
        <v>0</v>
      </c>
      <c r="Q76" s="171">
        <f>ROUND(E76*P76,2)</f>
        <v>0</v>
      </c>
      <c r="R76" s="171" t="s">
        <v>266</v>
      </c>
      <c r="S76" s="171" t="s">
        <v>144</v>
      </c>
      <c r="T76" s="172" t="s">
        <v>144</v>
      </c>
      <c r="U76" s="156">
        <v>7.32193</v>
      </c>
      <c r="V76" s="156">
        <f>ROUND(E76*U76,2)</f>
        <v>51.25</v>
      </c>
      <c r="W76" s="156"/>
      <c r="X76" s="156" t="s">
        <v>267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5" outlineLevel="1" x14ac:dyDescent="0.25">
      <c r="A77" s="154"/>
      <c r="B77" s="155"/>
      <c r="C77" s="256" t="s">
        <v>287</v>
      </c>
      <c r="D77" s="257"/>
      <c r="E77" s="257"/>
      <c r="F77" s="257"/>
      <c r="G77" s="25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73" t="str">
        <f>C77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1">
        <v>39</v>
      </c>
      <c r="B78" s="182" t="s">
        <v>351</v>
      </c>
      <c r="C78" s="188" t="s">
        <v>352</v>
      </c>
      <c r="D78" s="183" t="s">
        <v>258</v>
      </c>
      <c r="E78" s="184">
        <v>34.31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6">
        <v>0.54769999999999996</v>
      </c>
      <c r="O78" s="186">
        <f>ROUND(E78*N78,2)</f>
        <v>18.79</v>
      </c>
      <c r="P78" s="186">
        <v>0</v>
      </c>
      <c r="Q78" s="186">
        <f>ROUND(E78*P78,2)</f>
        <v>0</v>
      </c>
      <c r="R78" s="186"/>
      <c r="S78" s="186" t="s">
        <v>261</v>
      </c>
      <c r="T78" s="187" t="s">
        <v>145</v>
      </c>
      <c r="U78" s="156">
        <v>8.6590199999999999</v>
      </c>
      <c r="V78" s="156">
        <f>ROUND(E78*U78,2)</f>
        <v>297.08999999999997</v>
      </c>
      <c r="W78" s="156"/>
      <c r="X78" s="156" t="s">
        <v>267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268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1">
        <v>40</v>
      </c>
      <c r="B79" s="182" t="s">
        <v>353</v>
      </c>
      <c r="C79" s="188" t="s">
        <v>354</v>
      </c>
      <c r="D79" s="183" t="s">
        <v>258</v>
      </c>
      <c r="E79" s="184">
        <v>62.95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6">
        <v>7.1999999999999995E-2</v>
      </c>
      <c r="O79" s="186">
        <f>ROUND(E79*N79,2)</f>
        <v>4.53</v>
      </c>
      <c r="P79" s="186">
        <v>0</v>
      </c>
      <c r="Q79" s="186">
        <f>ROUND(E79*P79,2)</f>
        <v>0</v>
      </c>
      <c r="R79" s="186" t="s">
        <v>249</v>
      </c>
      <c r="S79" s="186" t="s">
        <v>144</v>
      </c>
      <c r="T79" s="187" t="s">
        <v>144</v>
      </c>
      <c r="U79" s="156">
        <v>0</v>
      </c>
      <c r="V79" s="156">
        <f>ROUND(E79*U79,2)</f>
        <v>0</v>
      </c>
      <c r="W79" s="156"/>
      <c r="X79" s="156" t="s">
        <v>250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13" x14ac:dyDescent="0.25">
      <c r="A80" s="160" t="s">
        <v>139</v>
      </c>
      <c r="B80" s="161" t="s">
        <v>96</v>
      </c>
      <c r="C80" s="175" t="s">
        <v>97</v>
      </c>
      <c r="D80" s="162"/>
      <c r="E80" s="163"/>
      <c r="F80" s="164"/>
      <c r="G80" s="164">
        <f>SUMIF(AG81:AG82,"&lt;&gt;NOR",G81:G82)</f>
        <v>0</v>
      </c>
      <c r="H80" s="164"/>
      <c r="I80" s="164">
        <f>SUM(I81:I82)</f>
        <v>0</v>
      </c>
      <c r="J80" s="164"/>
      <c r="K80" s="164">
        <f>SUM(K81:K82)</f>
        <v>0</v>
      </c>
      <c r="L80" s="164"/>
      <c r="M80" s="164">
        <f>SUM(M81:M82)</f>
        <v>0</v>
      </c>
      <c r="N80" s="164"/>
      <c r="O80" s="164">
        <f>SUM(O81:O82)</f>
        <v>0</v>
      </c>
      <c r="P80" s="164"/>
      <c r="Q80" s="164">
        <f>SUM(Q81:Q82)</f>
        <v>0</v>
      </c>
      <c r="R80" s="164"/>
      <c r="S80" s="164"/>
      <c r="T80" s="165"/>
      <c r="U80" s="159"/>
      <c r="V80" s="159">
        <f>SUM(V81:V82)</f>
        <v>0.66</v>
      </c>
      <c r="W80" s="159"/>
      <c r="X80" s="159"/>
      <c r="AG80" t="s">
        <v>140</v>
      </c>
    </row>
    <row r="81" spans="1:60" outlineLevel="1" x14ac:dyDescent="0.25">
      <c r="A81" s="166">
        <v>41</v>
      </c>
      <c r="B81" s="167" t="s">
        <v>355</v>
      </c>
      <c r="C81" s="176" t="s">
        <v>356</v>
      </c>
      <c r="D81" s="168" t="s">
        <v>258</v>
      </c>
      <c r="E81" s="169">
        <v>12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 t="s">
        <v>292</v>
      </c>
      <c r="S81" s="171" t="s">
        <v>144</v>
      </c>
      <c r="T81" s="172" t="s">
        <v>144</v>
      </c>
      <c r="U81" s="156">
        <v>5.5E-2</v>
      </c>
      <c r="V81" s="156">
        <f>ROUND(E81*U81,2)</f>
        <v>0.66</v>
      </c>
      <c r="W81" s="156"/>
      <c r="X81" s="156" t="s">
        <v>202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6" t="s">
        <v>357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13" x14ac:dyDescent="0.25">
      <c r="A83" s="160" t="s">
        <v>139</v>
      </c>
      <c r="B83" s="161" t="s">
        <v>98</v>
      </c>
      <c r="C83" s="175" t="s">
        <v>99</v>
      </c>
      <c r="D83" s="162"/>
      <c r="E83" s="163"/>
      <c r="F83" s="164"/>
      <c r="G83" s="164">
        <f>SUMIF(AG84:AG84,"&lt;&gt;NOR",G84:G84)</f>
        <v>0</v>
      </c>
      <c r="H83" s="164"/>
      <c r="I83" s="164">
        <f>SUM(I84:I84)</f>
        <v>0</v>
      </c>
      <c r="J83" s="164"/>
      <c r="K83" s="164">
        <f>SUM(K84:K84)</f>
        <v>0</v>
      </c>
      <c r="L83" s="164"/>
      <c r="M83" s="164">
        <f>SUM(M84:M84)</f>
        <v>0</v>
      </c>
      <c r="N83" s="164"/>
      <c r="O83" s="164">
        <f>SUM(O84:O84)</f>
        <v>18.16</v>
      </c>
      <c r="P83" s="164"/>
      <c r="Q83" s="164">
        <f>SUM(Q84:Q84)</f>
        <v>0</v>
      </c>
      <c r="R83" s="164"/>
      <c r="S83" s="164"/>
      <c r="T83" s="165"/>
      <c r="U83" s="159"/>
      <c r="V83" s="159">
        <f>SUM(V84:V84)</f>
        <v>288.05</v>
      </c>
      <c r="W83" s="159"/>
      <c r="X83" s="159"/>
      <c r="AG83" t="s">
        <v>140</v>
      </c>
    </row>
    <row r="84" spans="1:60" outlineLevel="1" x14ac:dyDescent="0.25">
      <c r="A84" s="181">
        <v>42</v>
      </c>
      <c r="B84" s="182" t="s">
        <v>358</v>
      </c>
      <c r="C84" s="188" t="s">
        <v>359</v>
      </c>
      <c r="D84" s="183" t="s">
        <v>200</v>
      </c>
      <c r="E84" s="184">
        <v>6.85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6">
        <v>2.65089</v>
      </c>
      <c r="O84" s="186">
        <f>ROUND(E84*N84,2)</f>
        <v>18.16</v>
      </c>
      <c r="P84" s="186">
        <v>0</v>
      </c>
      <c r="Q84" s="186">
        <f>ROUND(E84*P84,2)</f>
        <v>0</v>
      </c>
      <c r="R84" s="186"/>
      <c r="S84" s="186" t="s">
        <v>261</v>
      </c>
      <c r="T84" s="187" t="s">
        <v>145</v>
      </c>
      <c r="U84" s="156">
        <v>42.051000000000002</v>
      </c>
      <c r="V84" s="156">
        <f>ROUND(E84*U84,2)</f>
        <v>288.05</v>
      </c>
      <c r="W84" s="156"/>
      <c r="X84" s="156" t="s">
        <v>202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13" x14ac:dyDescent="0.25">
      <c r="A85" s="160" t="s">
        <v>139</v>
      </c>
      <c r="B85" s="161" t="s">
        <v>102</v>
      </c>
      <c r="C85" s="175" t="s">
        <v>103</v>
      </c>
      <c r="D85" s="162"/>
      <c r="E85" s="163"/>
      <c r="F85" s="164"/>
      <c r="G85" s="164">
        <f>SUMIF(AG86:AG88,"&lt;&gt;NOR",G86:G88)</f>
        <v>0</v>
      </c>
      <c r="H85" s="164"/>
      <c r="I85" s="164">
        <f>SUM(I86:I88)</f>
        <v>0</v>
      </c>
      <c r="J85" s="164"/>
      <c r="K85" s="164">
        <f>SUM(K86:K88)</f>
        <v>0</v>
      </c>
      <c r="L85" s="164"/>
      <c r="M85" s="164">
        <f>SUM(M86:M88)</f>
        <v>0</v>
      </c>
      <c r="N85" s="164"/>
      <c r="O85" s="164">
        <f>SUM(O86:O88)</f>
        <v>0</v>
      </c>
      <c r="P85" s="164"/>
      <c r="Q85" s="164">
        <f>SUM(Q86:Q88)</f>
        <v>0</v>
      </c>
      <c r="R85" s="164"/>
      <c r="S85" s="164"/>
      <c r="T85" s="165"/>
      <c r="U85" s="159"/>
      <c r="V85" s="159">
        <f>SUM(V86:V88)</f>
        <v>28.26</v>
      </c>
      <c r="W85" s="159"/>
      <c r="X85" s="159"/>
      <c r="AG85" t="s">
        <v>140</v>
      </c>
    </row>
    <row r="86" spans="1:60" outlineLevel="1" x14ac:dyDescent="0.25">
      <c r="A86" s="166">
        <v>43</v>
      </c>
      <c r="B86" s="167" t="s">
        <v>360</v>
      </c>
      <c r="C86" s="176" t="s">
        <v>361</v>
      </c>
      <c r="D86" s="168" t="s">
        <v>274</v>
      </c>
      <c r="E86" s="169">
        <v>283.99203999999997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 t="s">
        <v>254</v>
      </c>
      <c r="S86" s="171" t="s">
        <v>144</v>
      </c>
      <c r="T86" s="172" t="s">
        <v>144</v>
      </c>
      <c r="U86" s="156">
        <v>9.9500000000000005E-2</v>
      </c>
      <c r="V86" s="156">
        <f>ROUND(E86*U86,2)</f>
        <v>28.26</v>
      </c>
      <c r="W86" s="156"/>
      <c r="X86" s="156" t="s">
        <v>275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276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6" t="s">
        <v>362</v>
      </c>
      <c r="D87" s="257"/>
      <c r="E87" s="257"/>
      <c r="F87" s="257"/>
      <c r="G87" s="25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54" t="s">
        <v>278</v>
      </c>
      <c r="D88" s="255"/>
      <c r="E88" s="255"/>
      <c r="F88" s="255"/>
      <c r="G88" s="255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148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13" x14ac:dyDescent="0.25">
      <c r="A89" s="160" t="s">
        <v>139</v>
      </c>
      <c r="B89" s="161" t="s">
        <v>104</v>
      </c>
      <c r="C89" s="175" t="s">
        <v>105</v>
      </c>
      <c r="D89" s="162"/>
      <c r="E89" s="163"/>
      <c r="F89" s="164"/>
      <c r="G89" s="164">
        <f>SUMIF(AG90:AG90,"&lt;&gt;NOR",G90:G90)</f>
        <v>0</v>
      </c>
      <c r="H89" s="164"/>
      <c r="I89" s="164">
        <f>SUM(I90:I90)</f>
        <v>0</v>
      </c>
      <c r="J89" s="164"/>
      <c r="K89" s="164">
        <f>SUM(K90:K90)</f>
        <v>0</v>
      </c>
      <c r="L89" s="164"/>
      <c r="M89" s="164">
        <f>SUM(M90:M90)</f>
        <v>0</v>
      </c>
      <c r="N89" s="164"/>
      <c r="O89" s="164">
        <f>SUM(O90:O90)</f>
        <v>0</v>
      </c>
      <c r="P89" s="164"/>
      <c r="Q89" s="164">
        <f>SUM(Q90:Q90)</f>
        <v>0</v>
      </c>
      <c r="R89" s="164"/>
      <c r="S89" s="164"/>
      <c r="T89" s="165"/>
      <c r="U89" s="159"/>
      <c r="V89" s="159">
        <f>SUM(V90:V90)</f>
        <v>7.68</v>
      </c>
      <c r="W89" s="159"/>
      <c r="X89" s="159"/>
      <c r="AG89" t="s">
        <v>140</v>
      </c>
    </row>
    <row r="90" spans="1:60" outlineLevel="1" x14ac:dyDescent="0.25">
      <c r="A90" s="181">
        <v>44</v>
      </c>
      <c r="B90" s="182" t="s">
        <v>279</v>
      </c>
      <c r="C90" s="188" t="s">
        <v>280</v>
      </c>
      <c r="D90" s="183" t="s">
        <v>258</v>
      </c>
      <c r="E90" s="184">
        <v>97.26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6">
        <v>0</v>
      </c>
      <c r="O90" s="186">
        <f>ROUND(E90*N90,2)</f>
        <v>0</v>
      </c>
      <c r="P90" s="186">
        <v>0</v>
      </c>
      <c r="Q90" s="186">
        <f>ROUND(E90*P90,2)</f>
        <v>0</v>
      </c>
      <c r="R90" s="186" t="s">
        <v>281</v>
      </c>
      <c r="S90" s="186" t="s">
        <v>144</v>
      </c>
      <c r="T90" s="187" t="s">
        <v>144</v>
      </c>
      <c r="U90" s="156">
        <v>7.9000000000000001E-2</v>
      </c>
      <c r="V90" s="156">
        <f>ROUND(E90*U90,2)</f>
        <v>7.68</v>
      </c>
      <c r="W90" s="156"/>
      <c r="X90" s="156" t="s">
        <v>202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60" t="s">
        <v>139</v>
      </c>
      <c r="B91" s="161" t="s">
        <v>106</v>
      </c>
      <c r="C91" s="175" t="s">
        <v>107</v>
      </c>
      <c r="D91" s="162"/>
      <c r="E91" s="163"/>
      <c r="F91" s="164"/>
      <c r="G91" s="164">
        <f>SUMIF(AG92:AG99,"&lt;&gt;NOR",G92:G99)</f>
        <v>0</v>
      </c>
      <c r="H91" s="164"/>
      <c r="I91" s="164">
        <f>SUM(I92:I99)</f>
        <v>0</v>
      </c>
      <c r="J91" s="164"/>
      <c r="K91" s="164">
        <f>SUM(K92:K99)</f>
        <v>0</v>
      </c>
      <c r="L91" s="164"/>
      <c r="M91" s="164">
        <f>SUM(M92:M99)</f>
        <v>0</v>
      </c>
      <c r="N91" s="164"/>
      <c r="O91" s="164">
        <f>SUM(O92:O99)</f>
        <v>0</v>
      </c>
      <c r="P91" s="164"/>
      <c r="Q91" s="164">
        <f>SUM(Q92:Q99)</f>
        <v>0</v>
      </c>
      <c r="R91" s="164"/>
      <c r="S91" s="164"/>
      <c r="T91" s="165"/>
      <c r="U91" s="159"/>
      <c r="V91" s="159">
        <f>SUM(V92:V99)</f>
        <v>0.31</v>
      </c>
      <c r="W91" s="159"/>
      <c r="X91" s="159"/>
      <c r="AG91" t="s">
        <v>140</v>
      </c>
    </row>
    <row r="92" spans="1:60" ht="20" outlineLevel="1" x14ac:dyDescent="0.25">
      <c r="A92" s="166">
        <v>45</v>
      </c>
      <c r="B92" s="167" t="s">
        <v>363</v>
      </c>
      <c r="C92" s="176" t="s">
        <v>364</v>
      </c>
      <c r="D92" s="168" t="s">
        <v>274</v>
      </c>
      <c r="E92" s="169">
        <v>96.15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 t="s">
        <v>365</v>
      </c>
      <c r="S92" s="171" t="s">
        <v>144</v>
      </c>
      <c r="T92" s="172" t="s">
        <v>144</v>
      </c>
      <c r="U92" s="156">
        <v>0</v>
      </c>
      <c r="V92" s="156">
        <f>ROUND(E92*U92,2)</f>
        <v>0</v>
      </c>
      <c r="W92" s="156"/>
      <c r="X92" s="156" t="s">
        <v>202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5" outlineLevel="1" x14ac:dyDescent="0.25">
      <c r="A93" s="154"/>
      <c r="B93" s="155"/>
      <c r="C93" s="256" t="s">
        <v>366</v>
      </c>
      <c r="D93" s="257"/>
      <c r="E93" s="257"/>
      <c r="F93" s="257"/>
      <c r="G93" s="257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73" t="str">
        <f>C93</f>
        <v>se složením a hrubým urovnáním nebo s přeložením na jiný dopravní prostředek kromě lodi, vč. příplatku za každých dalších i započatých 1000 m přes 1000 m,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66">
        <v>46</v>
      </c>
      <c r="B94" s="167" t="s">
        <v>367</v>
      </c>
      <c r="C94" s="176" t="s">
        <v>368</v>
      </c>
      <c r="D94" s="168" t="s">
        <v>274</v>
      </c>
      <c r="E94" s="169">
        <v>6.41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 t="s">
        <v>369</v>
      </c>
      <c r="S94" s="171" t="s">
        <v>144</v>
      </c>
      <c r="T94" s="172" t="s">
        <v>144</v>
      </c>
      <c r="U94" s="156">
        <v>4.2000000000000003E-2</v>
      </c>
      <c r="V94" s="156">
        <f>ROUND(E94*U94,2)</f>
        <v>0.27</v>
      </c>
      <c r="W94" s="156"/>
      <c r="X94" s="156" t="s">
        <v>202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256" t="s">
        <v>370</v>
      </c>
      <c r="D95" s="257"/>
      <c r="E95" s="257"/>
      <c r="F95" s="257"/>
      <c r="G95" s="25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205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1">
        <v>47</v>
      </c>
      <c r="B96" s="182" t="s">
        <v>371</v>
      </c>
      <c r="C96" s="188" t="s">
        <v>372</v>
      </c>
      <c r="D96" s="183" t="s">
        <v>274</v>
      </c>
      <c r="E96" s="184">
        <v>4.78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6" t="s">
        <v>373</v>
      </c>
      <c r="S96" s="186" t="s">
        <v>374</v>
      </c>
      <c r="T96" s="187" t="s">
        <v>374</v>
      </c>
      <c r="U96" s="156">
        <v>0</v>
      </c>
      <c r="V96" s="156">
        <f>ROUND(E96*U96,2)</f>
        <v>0</v>
      </c>
      <c r="W96" s="156"/>
      <c r="X96" s="156" t="s">
        <v>202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1">
        <v>48</v>
      </c>
      <c r="B97" s="182" t="s">
        <v>375</v>
      </c>
      <c r="C97" s="188" t="s">
        <v>376</v>
      </c>
      <c r="D97" s="183" t="s">
        <v>274</v>
      </c>
      <c r="E97" s="184">
        <v>1.63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6">
        <v>0</v>
      </c>
      <c r="O97" s="186">
        <f>ROUND(E97*N97,2)</f>
        <v>0</v>
      </c>
      <c r="P97" s="186">
        <v>0</v>
      </c>
      <c r="Q97" s="186">
        <f>ROUND(E97*P97,2)</f>
        <v>0</v>
      </c>
      <c r="R97" s="186" t="s">
        <v>373</v>
      </c>
      <c r="S97" s="186" t="s">
        <v>144</v>
      </c>
      <c r="T97" s="187" t="s">
        <v>144</v>
      </c>
      <c r="U97" s="156">
        <v>0</v>
      </c>
      <c r="V97" s="156">
        <f>ROUND(E97*U97,2)</f>
        <v>0</v>
      </c>
      <c r="W97" s="156"/>
      <c r="X97" s="156" t="s">
        <v>202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66">
        <v>49</v>
      </c>
      <c r="B98" s="167" t="s">
        <v>377</v>
      </c>
      <c r="C98" s="176" t="s">
        <v>378</v>
      </c>
      <c r="D98" s="168" t="s">
        <v>274</v>
      </c>
      <c r="E98" s="169">
        <v>6.4108000000000001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 t="s">
        <v>369</v>
      </c>
      <c r="S98" s="171" t="s">
        <v>144</v>
      </c>
      <c r="T98" s="172" t="s">
        <v>144</v>
      </c>
      <c r="U98" s="156">
        <v>6.0000000000000001E-3</v>
      </c>
      <c r="V98" s="156">
        <f>ROUND(E98*U98,2)</f>
        <v>0.04</v>
      </c>
      <c r="W98" s="156"/>
      <c r="X98" s="156" t="s">
        <v>379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380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4"/>
      <c r="B99" s="155"/>
      <c r="C99" s="256" t="s">
        <v>381</v>
      </c>
      <c r="D99" s="257"/>
      <c r="E99" s="257"/>
      <c r="F99" s="257"/>
      <c r="G99" s="257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3"/>
      <c r="B100" s="4"/>
      <c r="C100" s="17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126</v>
      </c>
    </row>
    <row r="101" spans="1:60" ht="13" x14ac:dyDescent="0.25">
      <c r="A101" s="150"/>
      <c r="B101" s="151" t="s">
        <v>29</v>
      </c>
      <c r="C101" s="179"/>
      <c r="D101" s="152"/>
      <c r="E101" s="153"/>
      <c r="F101" s="153"/>
      <c r="G101" s="174">
        <f>G8+G50+G56+G66+G70+G80+G83+G85+G89+G91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194</v>
      </c>
    </row>
    <row r="102" spans="1:60" x14ac:dyDescent="0.25">
      <c r="C102" s="180"/>
      <c r="D102" s="10"/>
      <c r="AG102" t="s">
        <v>196</v>
      </c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37">
    <mergeCell ref="C14:G14"/>
    <mergeCell ref="A1:G1"/>
    <mergeCell ref="C2:G2"/>
    <mergeCell ref="C3:G3"/>
    <mergeCell ref="C4:G4"/>
    <mergeCell ref="C12:G12"/>
    <mergeCell ref="C39:G39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75:G75"/>
    <mergeCell ref="C40:G40"/>
    <mergeCell ref="C42:G42"/>
    <mergeCell ref="C44:G44"/>
    <mergeCell ref="C46:G46"/>
    <mergeCell ref="C53:G53"/>
    <mergeCell ref="C59:G59"/>
    <mergeCell ref="C61:G61"/>
    <mergeCell ref="C65:G65"/>
    <mergeCell ref="C68:G68"/>
    <mergeCell ref="C69:G69"/>
    <mergeCell ref="C72:G72"/>
    <mergeCell ref="C99:G99"/>
    <mergeCell ref="C77:G77"/>
    <mergeCell ref="C82:G82"/>
    <mergeCell ref="C87:G87"/>
    <mergeCell ref="C88:G88"/>
    <mergeCell ref="C93:G93"/>
    <mergeCell ref="C95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62</v>
      </c>
      <c r="C3" s="248" t="s">
        <v>63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109</v>
      </c>
      <c r="C8" s="175" t="s">
        <v>27</v>
      </c>
      <c r="D8" s="162"/>
      <c r="E8" s="163"/>
      <c r="F8" s="164"/>
      <c r="G8" s="164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4"/>
      <c r="S8" s="164"/>
      <c r="T8" s="165"/>
      <c r="U8" s="159"/>
      <c r="V8" s="159">
        <f>SUM(V9:V19)</f>
        <v>0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141</v>
      </c>
      <c r="C9" s="176" t="s">
        <v>142</v>
      </c>
      <c r="D9" s="168" t="s">
        <v>143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144</v>
      </c>
      <c r="T9" s="172" t="s">
        <v>145</v>
      </c>
      <c r="U9" s="156">
        <v>0</v>
      </c>
      <c r="V9" s="156">
        <f>ROUND(E9*U9,2)</f>
        <v>0</v>
      </c>
      <c r="W9" s="156"/>
      <c r="X9" s="156" t="s">
        <v>146</v>
      </c>
      <c r="Y9" s="147"/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45" t="s">
        <v>195</v>
      </c>
      <c r="D10" s="246"/>
      <c r="E10" s="246"/>
      <c r="F10" s="246"/>
      <c r="G10" s="24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254" t="s">
        <v>149</v>
      </c>
      <c r="D11" s="255"/>
      <c r="E11" s="255"/>
      <c r="F11" s="255"/>
      <c r="G11" s="2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3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66">
        <v>2</v>
      </c>
      <c r="B12" s="167" t="s">
        <v>150</v>
      </c>
      <c r="C12" s="176" t="s">
        <v>151</v>
      </c>
      <c r="D12" s="168" t="s">
        <v>143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/>
      <c r="S12" s="171" t="s">
        <v>144</v>
      </c>
      <c r="T12" s="172" t="s">
        <v>145</v>
      </c>
      <c r="U12" s="156">
        <v>0</v>
      </c>
      <c r="V12" s="156">
        <f>ROUND(E12*U12,2)</f>
        <v>0</v>
      </c>
      <c r="W12" s="156"/>
      <c r="X12" s="156" t="s">
        <v>146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245" t="s">
        <v>152</v>
      </c>
      <c r="D13" s="246"/>
      <c r="E13" s="246"/>
      <c r="F13" s="246"/>
      <c r="G13" s="24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3" t="str">
        <f>C13</f>
        <v>Zaměření a vytýčení stávajících inženýrských sítí v místě stavby z hlediska jejich ochrany při provádění stavby.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66">
        <v>3</v>
      </c>
      <c r="B14" s="167" t="s">
        <v>153</v>
      </c>
      <c r="C14" s="176" t="s">
        <v>154</v>
      </c>
      <c r="D14" s="168" t="s">
        <v>143</v>
      </c>
      <c r="E14" s="169">
        <v>1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/>
      <c r="S14" s="171" t="s">
        <v>144</v>
      </c>
      <c r="T14" s="172" t="s">
        <v>145</v>
      </c>
      <c r="U14" s="156">
        <v>0</v>
      </c>
      <c r="V14" s="156">
        <f>ROUND(E14*U14,2)</f>
        <v>0</v>
      </c>
      <c r="W14" s="156"/>
      <c r="X14" s="156" t="s">
        <v>146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5" outlineLevel="1" x14ac:dyDescent="0.25">
      <c r="A15" s="154"/>
      <c r="B15" s="155"/>
      <c r="C15" s="245" t="s">
        <v>155</v>
      </c>
      <c r="D15" s="246"/>
      <c r="E15" s="246"/>
      <c r="F15" s="246"/>
      <c r="G15" s="24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148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3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6">
        <v>4</v>
      </c>
      <c r="B16" s="167" t="s">
        <v>156</v>
      </c>
      <c r="C16" s="176" t="s">
        <v>157</v>
      </c>
      <c r="D16" s="168" t="s">
        <v>143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144</v>
      </c>
      <c r="T16" s="172" t="s">
        <v>145</v>
      </c>
      <c r="U16" s="156">
        <v>0</v>
      </c>
      <c r="V16" s="156">
        <f>ROUND(E16*U16,2)</f>
        <v>0</v>
      </c>
      <c r="W16" s="156"/>
      <c r="X16" s="156" t="s">
        <v>146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5" outlineLevel="1" x14ac:dyDescent="0.25">
      <c r="A17" s="154"/>
      <c r="B17" s="155"/>
      <c r="C17" s="245" t="s">
        <v>158</v>
      </c>
      <c r="D17" s="246"/>
      <c r="E17" s="246"/>
      <c r="F17" s="246"/>
      <c r="G17" s="24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3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66">
        <v>5</v>
      </c>
      <c r="B18" s="167" t="s">
        <v>159</v>
      </c>
      <c r="C18" s="176" t="s">
        <v>160</v>
      </c>
      <c r="D18" s="168" t="s">
        <v>143</v>
      </c>
      <c r="E18" s="169">
        <v>1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/>
      <c r="S18" s="171" t="s">
        <v>144</v>
      </c>
      <c r="T18" s="172" t="s">
        <v>145</v>
      </c>
      <c r="U18" s="156">
        <v>0</v>
      </c>
      <c r="V18" s="156">
        <f>ROUND(E18*U18,2)</f>
        <v>0</v>
      </c>
      <c r="W18" s="156"/>
      <c r="X18" s="156" t="s">
        <v>146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5" outlineLevel="1" x14ac:dyDescent="0.25">
      <c r="A19" s="154"/>
      <c r="B19" s="155"/>
      <c r="C19" s="245" t="s">
        <v>161</v>
      </c>
      <c r="D19" s="246"/>
      <c r="E19" s="246"/>
      <c r="F19" s="246"/>
      <c r="G19" s="24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148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3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ht="13" x14ac:dyDescent="0.25">
      <c r="A20" s="160" t="s">
        <v>139</v>
      </c>
      <c r="B20" s="161" t="s">
        <v>110</v>
      </c>
      <c r="C20" s="175" t="s">
        <v>28</v>
      </c>
      <c r="D20" s="162"/>
      <c r="E20" s="163"/>
      <c r="F20" s="164"/>
      <c r="G20" s="164">
        <f>SUMIF(AG21:AG32,"&lt;&gt;NOR",G21:G32)</f>
        <v>0</v>
      </c>
      <c r="H20" s="164"/>
      <c r="I20" s="164">
        <f>SUM(I21:I32)</f>
        <v>0</v>
      </c>
      <c r="J20" s="164"/>
      <c r="K20" s="164">
        <f>SUM(K21:K32)</f>
        <v>0</v>
      </c>
      <c r="L20" s="164"/>
      <c r="M20" s="164">
        <f>SUM(M21:M32)</f>
        <v>0</v>
      </c>
      <c r="N20" s="164"/>
      <c r="O20" s="164">
        <f>SUM(O21:O32)</f>
        <v>0</v>
      </c>
      <c r="P20" s="164"/>
      <c r="Q20" s="164">
        <f>SUM(Q21:Q32)</f>
        <v>0</v>
      </c>
      <c r="R20" s="164"/>
      <c r="S20" s="164"/>
      <c r="T20" s="165"/>
      <c r="U20" s="159"/>
      <c r="V20" s="159">
        <f>SUM(V21:V32)</f>
        <v>0</v>
      </c>
      <c r="W20" s="159"/>
      <c r="X20" s="159"/>
      <c r="AG20" t="s">
        <v>140</v>
      </c>
    </row>
    <row r="21" spans="1:60" outlineLevel="1" x14ac:dyDescent="0.25">
      <c r="A21" s="166">
        <v>6</v>
      </c>
      <c r="B21" s="167" t="s">
        <v>170</v>
      </c>
      <c r="C21" s="176" t="s">
        <v>171</v>
      </c>
      <c r="D21" s="168" t="s">
        <v>143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/>
      <c r="S21" s="171" t="s">
        <v>144</v>
      </c>
      <c r="T21" s="172" t="s">
        <v>145</v>
      </c>
      <c r="U21" s="156">
        <v>0</v>
      </c>
      <c r="V21" s="156">
        <f>ROUND(E21*U21,2)</f>
        <v>0</v>
      </c>
      <c r="W21" s="156"/>
      <c r="X21" s="156" t="s">
        <v>146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45" t="s">
        <v>172</v>
      </c>
      <c r="D22" s="246"/>
      <c r="E22" s="246"/>
      <c r="F22" s="246"/>
      <c r="G22" s="24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148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7</v>
      </c>
      <c r="B23" s="167" t="s">
        <v>173</v>
      </c>
      <c r="C23" s="176" t="s">
        <v>174</v>
      </c>
      <c r="D23" s="168" t="s">
        <v>143</v>
      </c>
      <c r="E23" s="169">
        <v>1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1" t="s">
        <v>144</v>
      </c>
      <c r="T23" s="172" t="s">
        <v>145</v>
      </c>
      <c r="U23" s="156">
        <v>0</v>
      </c>
      <c r="V23" s="156">
        <f>ROUND(E23*U23,2)</f>
        <v>0</v>
      </c>
      <c r="W23" s="156"/>
      <c r="X23" s="156" t="s">
        <v>146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5" outlineLevel="1" x14ac:dyDescent="0.25">
      <c r="A24" s="154"/>
      <c r="B24" s="155"/>
      <c r="C24" s="245" t="s">
        <v>175</v>
      </c>
      <c r="D24" s="246"/>
      <c r="E24" s="246"/>
      <c r="F24" s="246"/>
      <c r="G24" s="24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8</v>
      </c>
      <c r="B25" s="167" t="s">
        <v>176</v>
      </c>
      <c r="C25" s="176" t="s">
        <v>177</v>
      </c>
      <c r="D25" s="168" t="s">
        <v>143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144</v>
      </c>
      <c r="T25" s="172" t="s">
        <v>145</v>
      </c>
      <c r="U25" s="156">
        <v>0</v>
      </c>
      <c r="V25" s="156">
        <f>ROUND(E25*U25,2)</f>
        <v>0</v>
      </c>
      <c r="W25" s="156"/>
      <c r="X25" s="156" t="s">
        <v>146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45" t="s">
        <v>178</v>
      </c>
      <c r="D26" s="246"/>
      <c r="E26" s="246"/>
      <c r="F26" s="246"/>
      <c r="G26" s="24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9</v>
      </c>
      <c r="B27" s="167" t="s">
        <v>179</v>
      </c>
      <c r="C27" s="176" t="s">
        <v>180</v>
      </c>
      <c r="D27" s="168" t="s">
        <v>143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144</v>
      </c>
      <c r="T27" s="172" t="s">
        <v>145</v>
      </c>
      <c r="U27" s="156">
        <v>0</v>
      </c>
      <c r="V27" s="156">
        <f>ROUND(E27*U27,2)</f>
        <v>0</v>
      </c>
      <c r="W27" s="156"/>
      <c r="X27" s="156" t="s">
        <v>146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45" t="s">
        <v>181</v>
      </c>
      <c r="D28" s="246"/>
      <c r="E28" s="246"/>
      <c r="F28" s="246"/>
      <c r="G28" s="24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148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Náklady zhotovitele, související s prováděním zkoušek a revizí předepsaných technickými normami nebo objednatelem a které jsou pro provedení díla nezbytné.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10</v>
      </c>
      <c r="B29" s="167" t="s">
        <v>185</v>
      </c>
      <c r="C29" s="176" t="s">
        <v>186</v>
      </c>
      <c r="D29" s="168" t="s">
        <v>143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144</v>
      </c>
      <c r="T29" s="172" t="s">
        <v>145</v>
      </c>
      <c r="U29" s="156">
        <v>0</v>
      </c>
      <c r="V29" s="156">
        <f>ROUND(E29*U29,2)</f>
        <v>0</v>
      </c>
      <c r="W29" s="156"/>
      <c r="X29" s="156" t="s">
        <v>146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45" t="s">
        <v>187</v>
      </c>
      <c r="D30" s="246"/>
      <c r="E30" s="246"/>
      <c r="F30" s="246"/>
      <c r="G30" s="24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3" t="str">
        <f>C30</f>
        <v>Náklady na vyhotovení dokumentace skutečného provedení stavby a její předání objednateli v požadované formě a požadovaném počtu.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11</v>
      </c>
      <c r="B31" s="167" t="s">
        <v>188</v>
      </c>
      <c r="C31" s="176" t="s">
        <v>189</v>
      </c>
      <c r="D31" s="168" t="s">
        <v>143</v>
      </c>
      <c r="E31" s="169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144</v>
      </c>
      <c r="T31" s="172" t="s">
        <v>145</v>
      </c>
      <c r="U31" s="156">
        <v>0</v>
      </c>
      <c r="V31" s="156">
        <f>ROUND(E31*U31,2)</f>
        <v>0</v>
      </c>
      <c r="W31" s="156"/>
      <c r="X31" s="156" t="s">
        <v>146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45" t="s">
        <v>190</v>
      </c>
      <c r="D32" s="246"/>
      <c r="E32" s="246"/>
      <c r="F32" s="246"/>
      <c r="G32" s="24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Náklady na provedení skutečného zaměření stavby v rozsahu nezbytném pro zápis změny do katastru nemovitostí.</v>
      </c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7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126</v>
      </c>
    </row>
    <row r="34" spans="1:33" ht="13" x14ac:dyDescent="0.25">
      <c r="A34" s="150"/>
      <c r="B34" s="151" t="s">
        <v>29</v>
      </c>
      <c r="C34" s="179"/>
      <c r="D34" s="152"/>
      <c r="E34" s="153"/>
      <c r="F34" s="153"/>
      <c r="G34" s="174">
        <f>G8+G20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194</v>
      </c>
    </row>
    <row r="35" spans="1:33" x14ac:dyDescent="0.25">
      <c r="C35" s="180"/>
      <c r="D35" s="10"/>
      <c r="AG35" t="s">
        <v>196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16">
    <mergeCell ref="C11:G11"/>
    <mergeCell ref="A1:G1"/>
    <mergeCell ref="C2:G2"/>
    <mergeCell ref="C3:G3"/>
    <mergeCell ref="C4:G4"/>
    <mergeCell ref="C10:G10"/>
    <mergeCell ref="C26:G26"/>
    <mergeCell ref="C28:G28"/>
    <mergeCell ref="C30:G30"/>
    <mergeCell ref="C32:G32"/>
    <mergeCell ref="C13:G13"/>
    <mergeCell ref="C15:G15"/>
    <mergeCell ref="C17:G17"/>
    <mergeCell ref="C19:G19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66</v>
      </c>
      <c r="C3" s="248" t="s">
        <v>67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68</v>
      </c>
      <c r="C4" s="251" t="s">
        <v>69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SUMIF(AG9:AG62,"&lt;&gt;NOR",G9:G62)</f>
        <v>0</v>
      </c>
      <c r="H8" s="164"/>
      <c r="I8" s="164">
        <f>SUM(I9:I62)</f>
        <v>0</v>
      </c>
      <c r="J8" s="164"/>
      <c r="K8" s="164">
        <f>SUM(K9:K62)</f>
        <v>0</v>
      </c>
      <c r="L8" s="164"/>
      <c r="M8" s="164">
        <f>SUM(M9:M62)</f>
        <v>0</v>
      </c>
      <c r="N8" s="164"/>
      <c r="O8" s="164">
        <f>SUM(O9:O62)</f>
        <v>1023.02</v>
      </c>
      <c r="P8" s="164"/>
      <c r="Q8" s="164">
        <f>SUM(Q9:Q62)</f>
        <v>178.16</v>
      </c>
      <c r="R8" s="164"/>
      <c r="S8" s="164"/>
      <c r="T8" s="165"/>
      <c r="U8" s="159"/>
      <c r="V8" s="159">
        <f>SUM(V9:V62)</f>
        <v>3066.96</v>
      </c>
      <c r="W8" s="159"/>
      <c r="X8" s="159"/>
      <c r="AG8" t="s">
        <v>140</v>
      </c>
    </row>
    <row r="9" spans="1:60" ht="20" outlineLevel="1" x14ac:dyDescent="0.25">
      <c r="A9" s="181">
        <v>1</v>
      </c>
      <c r="B9" s="182" t="s">
        <v>382</v>
      </c>
      <c r="C9" s="188" t="s">
        <v>383</v>
      </c>
      <c r="D9" s="183" t="s">
        <v>210</v>
      </c>
      <c r="E9" s="184">
        <v>213.1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0.55000000000000004</v>
      </c>
      <c r="Q9" s="186">
        <f>ROUND(E9*P9,2)</f>
        <v>117.21</v>
      </c>
      <c r="R9" s="186" t="s">
        <v>292</v>
      </c>
      <c r="S9" s="186" t="s">
        <v>144</v>
      </c>
      <c r="T9" s="187" t="s">
        <v>144</v>
      </c>
      <c r="U9" s="156">
        <v>9.4500000000000001E-2</v>
      </c>
      <c r="V9" s="156">
        <f>ROUND(E9*U9,2)</f>
        <v>20.14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1">
        <v>2</v>
      </c>
      <c r="B10" s="182" t="s">
        <v>384</v>
      </c>
      <c r="C10" s="188" t="s">
        <v>385</v>
      </c>
      <c r="D10" s="183" t="s">
        <v>210</v>
      </c>
      <c r="E10" s="184">
        <v>213.1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0.28599999999999998</v>
      </c>
      <c r="Q10" s="186">
        <f>ROUND(E10*P10,2)</f>
        <v>60.95</v>
      </c>
      <c r="R10" s="186" t="s">
        <v>292</v>
      </c>
      <c r="S10" s="186" t="s">
        <v>144</v>
      </c>
      <c r="T10" s="187" t="s">
        <v>144</v>
      </c>
      <c r="U10" s="156">
        <v>0.49980000000000002</v>
      </c>
      <c r="V10" s="156">
        <f>ROUND(E10*U10,2)</f>
        <v>106.51</v>
      </c>
      <c r="W10" s="156"/>
      <c r="X10" s="156" t="s">
        <v>202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3</v>
      </c>
      <c r="B11" s="167" t="s">
        <v>386</v>
      </c>
      <c r="C11" s="176" t="s">
        <v>387</v>
      </c>
      <c r="D11" s="168" t="s">
        <v>388</v>
      </c>
      <c r="E11" s="169">
        <v>90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0.20300000000000001</v>
      </c>
      <c r="V11" s="156">
        <f>ROUND(E11*U11,2)</f>
        <v>18.27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56" t="s">
        <v>389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na vzdálenost od hladiny vody v jímce po výšku roviny proložené osou nejvyššího bodu výtlačného potrubí. Včetně odpadní potrubí v délce do 20 m.</v>
      </c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66">
        <v>4</v>
      </c>
      <c r="B13" s="167" t="s">
        <v>390</v>
      </c>
      <c r="C13" s="176" t="s">
        <v>391</v>
      </c>
      <c r="D13" s="168" t="s">
        <v>392</v>
      </c>
      <c r="E13" s="169">
        <v>9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</v>
      </c>
      <c r="V13" s="156">
        <f>ROUND(E13*U13,2)</f>
        <v>0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5" outlineLevel="1" x14ac:dyDescent="0.25">
      <c r="A14" s="154"/>
      <c r="B14" s="155"/>
      <c r="C14" s="256" t="s">
        <v>393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66">
        <v>5</v>
      </c>
      <c r="B15" s="167" t="s">
        <v>394</v>
      </c>
      <c r="C15" s="176" t="s">
        <v>395</v>
      </c>
      <c r="D15" s="168" t="s">
        <v>258</v>
      </c>
      <c r="E15" s="169">
        <v>25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1.0699999999999999E-2</v>
      </c>
      <c r="O15" s="171">
        <f>ROUND(E15*N15,2)</f>
        <v>0.27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0.90800000000000003</v>
      </c>
      <c r="V15" s="156">
        <f>ROUND(E15*U15,2)</f>
        <v>22.7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6" t="s">
        <v>297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66">
        <v>6</v>
      </c>
      <c r="B17" s="167" t="s">
        <v>396</v>
      </c>
      <c r="C17" s="176" t="s">
        <v>397</v>
      </c>
      <c r="D17" s="168" t="s">
        <v>258</v>
      </c>
      <c r="E17" s="169">
        <v>16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1.2710000000000001E-2</v>
      </c>
      <c r="O17" s="171">
        <f>ROUND(E17*N17,2)</f>
        <v>0.2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1.153</v>
      </c>
      <c r="V17" s="156">
        <f>ROUND(E17*U17,2)</f>
        <v>18.45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5" outlineLevel="1" x14ac:dyDescent="0.25">
      <c r="A18" s="154"/>
      <c r="B18" s="155"/>
      <c r="C18" s="256" t="s">
        <v>297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7</v>
      </c>
      <c r="B19" s="167" t="s">
        <v>295</v>
      </c>
      <c r="C19" s="176" t="s">
        <v>296</v>
      </c>
      <c r="D19" s="168" t="s">
        <v>258</v>
      </c>
      <c r="E19" s="169">
        <v>20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2.478E-2</v>
      </c>
      <c r="O19" s="171">
        <f>ROUND(E19*N19,2)</f>
        <v>0.5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0.54700000000000004</v>
      </c>
      <c r="V19" s="156">
        <f>ROUND(E19*U19,2)</f>
        <v>10.94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1" x14ac:dyDescent="0.25">
      <c r="A20" s="154"/>
      <c r="B20" s="155"/>
      <c r="C20" s="256" t="s">
        <v>297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6">
        <v>8</v>
      </c>
      <c r="B21" s="167" t="s">
        <v>298</v>
      </c>
      <c r="C21" s="176" t="s">
        <v>299</v>
      </c>
      <c r="D21" s="168" t="s">
        <v>200</v>
      </c>
      <c r="E21" s="169">
        <v>108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3.2000000000000001E-2</v>
      </c>
      <c r="V21" s="156">
        <f>ROUND(E21*U21,2)</f>
        <v>3.46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300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nebo lesní půdy, s vodorovným přemístěním na hromady v místě upotřebení nebo na dočasné či trvalé skládky se složením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9</v>
      </c>
      <c r="B23" s="167" t="s">
        <v>301</v>
      </c>
      <c r="C23" s="176" t="s">
        <v>302</v>
      </c>
      <c r="D23" s="168" t="s">
        <v>200</v>
      </c>
      <c r="E23" s="169">
        <v>176.2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1.7629999999999999</v>
      </c>
      <c r="V23" s="156">
        <f>ROUND(E23*U23,2)</f>
        <v>310.64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6" t="s">
        <v>303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Příplatek k cenám hloubených vykopávek za ztížení vykopávky v blízkosti podzemního vedení nebo výbušnin pro jakoukoliv třídu horniny.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304</v>
      </c>
      <c r="C25" s="176" t="s">
        <v>305</v>
      </c>
      <c r="D25" s="168" t="s">
        <v>200</v>
      </c>
      <c r="E25" s="169">
        <v>62.5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2.2490000000000001</v>
      </c>
      <c r="V25" s="156">
        <f>ROUND(E25*U25,2)</f>
        <v>140.56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56" t="s">
        <v>306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307</v>
      </c>
      <c r="C27" s="176" t="s">
        <v>308</v>
      </c>
      <c r="D27" s="168" t="s">
        <v>200</v>
      </c>
      <c r="E27" s="169">
        <v>31.25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0.107</v>
      </c>
      <c r="V27" s="156">
        <f>ROUND(E27*U27,2)</f>
        <v>3.34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56" t="s">
        <v>306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198</v>
      </c>
      <c r="C29" s="176" t="s">
        <v>199</v>
      </c>
      <c r="D29" s="168" t="s">
        <v>200</v>
      </c>
      <c r="E29" s="169">
        <v>1194.1300000000001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0.16</v>
      </c>
      <c r="V29" s="156">
        <f>ROUND(E29*U29,2)</f>
        <v>191.06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5" outlineLevel="1" x14ac:dyDescent="0.25">
      <c r="A30" s="154"/>
      <c r="B30" s="155"/>
      <c r="C30" s="256" t="s">
        <v>204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3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206</v>
      </c>
      <c r="C31" s="176" t="s">
        <v>207</v>
      </c>
      <c r="D31" s="168" t="s">
        <v>200</v>
      </c>
      <c r="E31" s="169">
        <v>617.96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8.4000000000000005E-2</v>
      </c>
      <c r="V31" s="156">
        <f>ROUND(E31*U31,2)</f>
        <v>51.91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5" outlineLevel="1" x14ac:dyDescent="0.25">
      <c r="A32" s="154"/>
      <c r="B32" s="155"/>
      <c r="C32" s="256" t="s">
        <v>204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309</v>
      </c>
      <c r="C33" s="176" t="s">
        <v>310</v>
      </c>
      <c r="D33" s="168" t="s">
        <v>200</v>
      </c>
      <c r="E33" s="169">
        <v>18.559999999999999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3.5329999999999999</v>
      </c>
      <c r="V33" s="156">
        <f>ROUND(E33*U33,2)</f>
        <v>65.569999999999993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311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15</v>
      </c>
      <c r="B35" s="167" t="s">
        <v>208</v>
      </c>
      <c r="C35" s="176" t="s">
        <v>209</v>
      </c>
      <c r="D35" s="168" t="s">
        <v>210</v>
      </c>
      <c r="E35" s="169">
        <v>1548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2.0200000000000001E-3</v>
      </c>
      <c r="O35" s="171">
        <f>ROUND(E35*N35,2)</f>
        <v>3.13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0.45800000000000002</v>
      </c>
      <c r="V35" s="156">
        <f>ROUND(E35*U35,2)</f>
        <v>708.98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6" t="s">
        <v>211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16</v>
      </c>
      <c r="B37" s="167" t="s">
        <v>212</v>
      </c>
      <c r="C37" s="176" t="s">
        <v>213</v>
      </c>
      <c r="D37" s="168" t="s">
        <v>210</v>
      </c>
      <c r="E37" s="169">
        <v>1548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201</v>
      </c>
      <c r="S37" s="171" t="s">
        <v>144</v>
      </c>
      <c r="T37" s="172" t="s">
        <v>144</v>
      </c>
      <c r="U37" s="156">
        <v>0.218</v>
      </c>
      <c r="V37" s="156">
        <f>ROUND(E37*U37,2)</f>
        <v>337.46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6" t="s">
        <v>214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6">
        <v>17</v>
      </c>
      <c r="B39" s="167" t="s">
        <v>215</v>
      </c>
      <c r="C39" s="176" t="s">
        <v>216</v>
      </c>
      <c r="D39" s="168" t="s">
        <v>200</v>
      </c>
      <c r="E39" s="169">
        <v>637.53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201</v>
      </c>
      <c r="S39" s="171" t="s">
        <v>144</v>
      </c>
      <c r="T39" s="172" t="s">
        <v>144</v>
      </c>
      <c r="U39" s="156">
        <v>0.51900000000000002</v>
      </c>
      <c r="V39" s="156">
        <f>ROUND(E39*U39,2)</f>
        <v>330.88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217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bez naložení do dopravní nádoby, ale s vyprázdněním dopravní nádoby na hromadu nebo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18</v>
      </c>
      <c r="B41" s="167" t="s">
        <v>398</v>
      </c>
      <c r="C41" s="176" t="s">
        <v>399</v>
      </c>
      <c r="D41" s="168" t="s">
        <v>200</v>
      </c>
      <c r="E41" s="169">
        <v>313.52999999999997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201</v>
      </c>
      <c r="S41" s="171" t="s">
        <v>144</v>
      </c>
      <c r="T41" s="172" t="s">
        <v>144</v>
      </c>
      <c r="U41" s="156">
        <v>7.3999999999999996E-2</v>
      </c>
      <c r="V41" s="156">
        <f>ROUND(E41*U41,2)</f>
        <v>23.2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220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6">
        <v>19</v>
      </c>
      <c r="B43" s="167" t="s">
        <v>218</v>
      </c>
      <c r="C43" s="176" t="s">
        <v>219</v>
      </c>
      <c r="D43" s="168" t="s">
        <v>200</v>
      </c>
      <c r="E43" s="169">
        <v>268.89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201</v>
      </c>
      <c r="S43" s="171" t="s">
        <v>144</v>
      </c>
      <c r="T43" s="172" t="s">
        <v>144</v>
      </c>
      <c r="U43" s="156">
        <v>1.0999999999999999E-2</v>
      </c>
      <c r="V43" s="156">
        <f>ROUND(E43*U43,2)</f>
        <v>2.96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220</v>
      </c>
      <c r="D44" s="257"/>
      <c r="E44" s="257"/>
      <c r="F44" s="257"/>
      <c r="G44" s="25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0" outlineLevel="1" x14ac:dyDescent="0.25">
      <c r="A45" s="166">
        <v>20</v>
      </c>
      <c r="B45" s="167" t="s">
        <v>221</v>
      </c>
      <c r="C45" s="176" t="s">
        <v>222</v>
      </c>
      <c r="D45" s="168" t="s">
        <v>200</v>
      </c>
      <c r="E45" s="169">
        <v>4571.13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</v>
      </c>
      <c r="V45" s="156">
        <f>ROUND(E45*U45,2)</f>
        <v>0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220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" outlineLevel="1" x14ac:dyDescent="0.25">
      <c r="A47" s="181">
        <v>21</v>
      </c>
      <c r="B47" s="182" t="s">
        <v>223</v>
      </c>
      <c r="C47" s="188" t="s">
        <v>224</v>
      </c>
      <c r="D47" s="183" t="s">
        <v>200</v>
      </c>
      <c r="E47" s="184">
        <v>313.52999999999997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6">
        <v>0</v>
      </c>
      <c r="O47" s="186">
        <f>ROUND(E47*N47,2)</f>
        <v>0</v>
      </c>
      <c r="P47" s="186">
        <v>0</v>
      </c>
      <c r="Q47" s="186">
        <f>ROUND(E47*P47,2)</f>
        <v>0</v>
      </c>
      <c r="R47" s="186" t="s">
        <v>201</v>
      </c>
      <c r="S47" s="186" t="s">
        <v>144</v>
      </c>
      <c r="T47" s="187" t="s">
        <v>144</v>
      </c>
      <c r="U47" s="156">
        <v>5.2999999999999999E-2</v>
      </c>
      <c r="V47" s="156">
        <f>ROUND(E47*U47,2)</f>
        <v>16.62</v>
      </c>
      <c r="W47" s="156"/>
      <c r="X47" s="156" t="s">
        <v>202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" outlineLevel="1" x14ac:dyDescent="0.25">
      <c r="A48" s="181">
        <v>22</v>
      </c>
      <c r="B48" s="182" t="s">
        <v>225</v>
      </c>
      <c r="C48" s="188" t="s">
        <v>226</v>
      </c>
      <c r="D48" s="183" t="s">
        <v>200</v>
      </c>
      <c r="E48" s="184">
        <v>268.89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201</v>
      </c>
      <c r="S48" s="186" t="s">
        <v>144</v>
      </c>
      <c r="T48" s="187" t="s">
        <v>144</v>
      </c>
      <c r="U48" s="156">
        <v>8.9999999999999993E-3</v>
      </c>
      <c r="V48" s="156">
        <f>ROUND(E48*U48,2)</f>
        <v>2.42</v>
      </c>
      <c r="W48" s="156"/>
      <c r="X48" s="156" t="s">
        <v>202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6">
        <v>23</v>
      </c>
      <c r="B49" s="167" t="s">
        <v>227</v>
      </c>
      <c r="C49" s="176" t="s">
        <v>228</v>
      </c>
      <c r="D49" s="168" t="s">
        <v>200</v>
      </c>
      <c r="E49" s="169">
        <v>977.55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201</v>
      </c>
      <c r="S49" s="171" t="s">
        <v>144</v>
      </c>
      <c r="T49" s="172" t="s">
        <v>144</v>
      </c>
      <c r="U49" s="156">
        <v>0.20200000000000001</v>
      </c>
      <c r="V49" s="156">
        <f>ROUND(E49*U49,2)</f>
        <v>197.47</v>
      </c>
      <c r="W49" s="156"/>
      <c r="X49" s="156" t="s">
        <v>202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6" t="s">
        <v>229</v>
      </c>
      <c r="D50" s="257"/>
      <c r="E50" s="257"/>
      <c r="F50" s="257"/>
      <c r="G50" s="25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54" t="s">
        <v>230</v>
      </c>
      <c r="D51" s="255"/>
      <c r="E51" s="255"/>
      <c r="F51" s="255"/>
      <c r="G51" s="25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148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24</v>
      </c>
      <c r="B52" s="167" t="s">
        <v>231</v>
      </c>
      <c r="C52" s="176" t="s">
        <v>232</v>
      </c>
      <c r="D52" s="168" t="s">
        <v>200</v>
      </c>
      <c r="E52" s="169">
        <v>256.19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1.7</v>
      </c>
      <c r="O52" s="171">
        <f>ROUND(E52*N52,2)</f>
        <v>435.52</v>
      </c>
      <c r="P52" s="171">
        <v>0</v>
      </c>
      <c r="Q52" s="171">
        <f>ROUND(E52*P52,2)</f>
        <v>0</v>
      </c>
      <c r="R52" s="171" t="s">
        <v>201</v>
      </c>
      <c r="S52" s="171" t="s">
        <v>144</v>
      </c>
      <c r="T52" s="172" t="s">
        <v>144</v>
      </c>
      <c r="U52" s="156">
        <v>1.587</v>
      </c>
      <c r="V52" s="156">
        <f>ROUND(E52*U52,2)</f>
        <v>406.57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.5" outlineLevel="1" x14ac:dyDescent="0.25">
      <c r="A53" s="154"/>
      <c r="B53" s="155"/>
      <c r="C53" s="256" t="s">
        <v>233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3" t="str">
        <f>C53</f>
        <v>sypaninou z vhodných hornin tř. 1 - 4 nebo materiálem připraveným podél výkopu ve vzdálenosti do 3 m od jeho kraje, pro jakoukoliv hloubku výkopu a jakoukoliv míru zhutnění,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6">
        <v>25</v>
      </c>
      <c r="B54" s="167" t="s">
        <v>234</v>
      </c>
      <c r="C54" s="176" t="s">
        <v>235</v>
      </c>
      <c r="D54" s="168" t="s">
        <v>210</v>
      </c>
      <c r="E54" s="169">
        <v>360.4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 t="s">
        <v>236</v>
      </c>
      <c r="S54" s="171" t="s">
        <v>144</v>
      </c>
      <c r="T54" s="172" t="s">
        <v>144</v>
      </c>
      <c r="U54" s="156">
        <v>0.06</v>
      </c>
      <c r="V54" s="156">
        <f>ROUND(E54*U54,2)</f>
        <v>21.62</v>
      </c>
      <c r="W54" s="156"/>
      <c r="X54" s="156" t="s">
        <v>202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56" t="s">
        <v>237</v>
      </c>
      <c r="D55" s="257"/>
      <c r="E55" s="257"/>
      <c r="F55" s="257"/>
      <c r="G55" s="257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6">
        <v>26</v>
      </c>
      <c r="B56" s="167" t="s">
        <v>238</v>
      </c>
      <c r="C56" s="176" t="s">
        <v>239</v>
      </c>
      <c r="D56" s="168" t="s">
        <v>210</v>
      </c>
      <c r="E56" s="169">
        <v>465.8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 t="s">
        <v>201</v>
      </c>
      <c r="S56" s="171" t="s">
        <v>144</v>
      </c>
      <c r="T56" s="172" t="s">
        <v>144</v>
      </c>
      <c r="U56" s="156">
        <v>1.7999999999999999E-2</v>
      </c>
      <c r="V56" s="156">
        <f>ROUND(E56*U56,2)</f>
        <v>8.3800000000000008</v>
      </c>
      <c r="W56" s="156"/>
      <c r="X56" s="156" t="s">
        <v>202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256" t="s">
        <v>240</v>
      </c>
      <c r="D57" s="257"/>
      <c r="E57" s="257"/>
      <c r="F57" s="257"/>
      <c r="G57" s="25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66">
        <v>27</v>
      </c>
      <c r="B58" s="167" t="s">
        <v>241</v>
      </c>
      <c r="C58" s="176" t="s">
        <v>242</v>
      </c>
      <c r="D58" s="168" t="s">
        <v>210</v>
      </c>
      <c r="E58" s="169">
        <v>360.4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 t="s">
        <v>201</v>
      </c>
      <c r="S58" s="171" t="s">
        <v>144</v>
      </c>
      <c r="T58" s="172" t="s">
        <v>144</v>
      </c>
      <c r="U58" s="156">
        <v>0.13</v>
      </c>
      <c r="V58" s="156">
        <f>ROUND(E58*U58,2)</f>
        <v>46.85</v>
      </c>
      <c r="W58" s="156"/>
      <c r="X58" s="156" t="s">
        <v>202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256" t="s">
        <v>243</v>
      </c>
      <c r="D59" s="257"/>
      <c r="E59" s="257"/>
      <c r="F59" s="257"/>
      <c r="G59" s="257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3" t="str">
        <f>C59</f>
        <v>s případným nutným přemístěním hromad nebo dočasných skládek na místo potřeby ze vzdálenosti do 30 m, v rovině nebo ve svahu do 1 : 5,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1">
        <v>28</v>
      </c>
      <c r="B60" s="182" t="s">
        <v>244</v>
      </c>
      <c r="C60" s="188" t="s">
        <v>245</v>
      </c>
      <c r="D60" s="183" t="s">
        <v>200</v>
      </c>
      <c r="E60" s="184">
        <v>268.89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6" t="s">
        <v>201</v>
      </c>
      <c r="S60" s="186" t="s">
        <v>144</v>
      </c>
      <c r="T60" s="187" t="s">
        <v>144</v>
      </c>
      <c r="U60" s="156">
        <v>0</v>
      </c>
      <c r="V60" s="156">
        <f>ROUND(E60*U60,2)</f>
        <v>0</v>
      </c>
      <c r="W60" s="156"/>
      <c r="X60" s="156" t="s">
        <v>202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1">
        <v>29</v>
      </c>
      <c r="B61" s="182" t="s">
        <v>246</v>
      </c>
      <c r="C61" s="188" t="s">
        <v>247</v>
      </c>
      <c r="D61" s="183" t="s">
        <v>248</v>
      </c>
      <c r="E61" s="184">
        <v>14.41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6">
        <v>1E-3</v>
      </c>
      <c r="O61" s="186">
        <f>ROUND(E61*N61,2)</f>
        <v>0.01</v>
      </c>
      <c r="P61" s="186">
        <v>0</v>
      </c>
      <c r="Q61" s="186">
        <f>ROUND(E61*P61,2)</f>
        <v>0</v>
      </c>
      <c r="R61" s="186" t="s">
        <v>249</v>
      </c>
      <c r="S61" s="186" t="s">
        <v>144</v>
      </c>
      <c r="T61" s="187" t="s">
        <v>144</v>
      </c>
      <c r="U61" s="156">
        <v>0</v>
      </c>
      <c r="V61" s="156">
        <f>ROUND(E61*U61,2)</f>
        <v>0</v>
      </c>
      <c r="W61" s="156"/>
      <c r="X61" s="156" t="s">
        <v>250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1">
        <v>30</v>
      </c>
      <c r="B62" s="182" t="s">
        <v>312</v>
      </c>
      <c r="C62" s="188" t="s">
        <v>313</v>
      </c>
      <c r="D62" s="183" t="s">
        <v>274</v>
      </c>
      <c r="E62" s="184">
        <v>583.39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6">
        <v>1</v>
      </c>
      <c r="O62" s="186">
        <f>ROUND(E62*N62,2)</f>
        <v>583.39</v>
      </c>
      <c r="P62" s="186">
        <v>0</v>
      </c>
      <c r="Q62" s="186">
        <f>ROUND(E62*P62,2)</f>
        <v>0</v>
      </c>
      <c r="R62" s="186" t="s">
        <v>249</v>
      </c>
      <c r="S62" s="186" t="s">
        <v>144</v>
      </c>
      <c r="T62" s="187" t="s">
        <v>144</v>
      </c>
      <c r="U62" s="156">
        <v>0</v>
      </c>
      <c r="V62" s="156">
        <f>ROUND(E62*U62,2)</f>
        <v>0</v>
      </c>
      <c r="W62" s="156"/>
      <c r="X62" s="156" t="s">
        <v>250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251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13" x14ac:dyDescent="0.25">
      <c r="A63" s="160" t="s">
        <v>139</v>
      </c>
      <c r="B63" s="161" t="s">
        <v>86</v>
      </c>
      <c r="C63" s="175" t="s">
        <v>87</v>
      </c>
      <c r="D63" s="162"/>
      <c r="E63" s="163"/>
      <c r="F63" s="164"/>
      <c r="G63" s="164">
        <f>SUMIF(AG64:AG69,"&lt;&gt;NOR",G64:G69)</f>
        <v>0</v>
      </c>
      <c r="H63" s="164"/>
      <c r="I63" s="164">
        <f>SUM(I64:I69)</f>
        <v>0</v>
      </c>
      <c r="J63" s="164"/>
      <c r="K63" s="164">
        <f>SUM(K64:K69)</f>
        <v>0</v>
      </c>
      <c r="L63" s="164"/>
      <c r="M63" s="164">
        <f>SUM(M64:M69)</f>
        <v>0</v>
      </c>
      <c r="N63" s="164"/>
      <c r="O63" s="164">
        <f>SUM(O64:O69)</f>
        <v>28.11</v>
      </c>
      <c r="P63" s="164"/>
      <c r="Q63" s="164">
        <f>SUM(Q64:Q69)</f>
        <v>0</v>
      </c>
      <c r="R63" s="164"/>
      <c r="S63" s="164"/>
      <c r="T63" s="165"/>
      <c r="U63" s="159"/>
      <c r="V63" s="159">
        <f>SUM(V64:V69)</f>
        <v>26.14</v>
      </c>
      <c r="W63" s="159"/>
      <c r="X63" s="159"/>
      <c r="AG63" t="s">
        <v>140</v>
      </c>
    </row>
    <row r="64" spans="1:60" outlineLevel="1" x14ac:dyDescent="0.25">
      <c r="A64" s="166">
        <v>31</v>
      </c>
      <c r="B64" s="167" t="s">
        <v>400</v>
      </c>
      <c r="C64" s="176" t="s">
        <v>401</v>
      </c>
      <c r="D64" s="168" t="s">
        <v>200</v>
      </c>
      <c r="E64" s="169">
        <v>4.2300000000000004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1.63</v>
      </c>
      <c r="O64" s="171">
        <f>ROUND(E64*N64,2)</f>
        <v>6.89</v>
      </c>
      <c r="P64" s="171">
        <v>0</v>
      </c>
      <c r="Q64" s="171">
        <f>ROUND(E64*P64,2)</f>
        <v>0</v>
      </c>
      <c r="R64" s="171" t="s">
        <v>402</v>
      </c>
      <c r="S64" s="171" t="s">
        <v>144</v>
      </c>
      <c r="T64" s="172" t="s">
        <v>144</v>
      </c>
      <c r="U64" s="156">
        <v>1.5840000000000001</v>
      </c>
      <c r="V64" s="156">
        <f>ROUND(E64*U64,2)</f>
        <v>6.7</v>
      </c>
      <c r="W64" s="156"/>
      <c r="X64" s="156" t="s">
        <v>202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245" t="s">
        <v>403</v>
      </c>
      <c r="D65" s="246"/>
      <c r="E65" s="246"/>
      <c r="F65" s="246"/>
      <c r="G65" s="24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148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66">
        <v>32</v>
      </c>
      <c r="B66" s="167" t="s">
        <v>404</v>
      </c>
      <c r="C66" s="176" t="s">
        <v>405</v>
      </c>
      <c r="D66" s="168" t="s">
        <v>200</v>
      </c>
      <c r="E66" s="169">
        <v>12.7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1.665</v>
      </c>
      <c r="O66" s="171">
        <f>ROUND(E66*N66,2)</f>
        <v>21.15</v>
      </c>
      <c r="P66" s="171">
        <v>0</v>
      </c>
      <c r="Q66" s="171">
        <f>ROUND(E66*P66,2)</f>
        <v>0</v>
      </c>
      <c r="R66" s="171" t="s">
        <v>402</v>
      </c>
      <c r="S66" s="171" t="s">
        <v>144</v>
      </c>
      <c r="T66" s="172" t="s">
        <v>144</v>
      </c>
      <c r="U66" s="156">
        <v>0.92</v>
      </c>
      <c r="V66" s="156">
        <f>ROUND(E66*U66,2)</f>
        <v>11.68</v>
      </c>
      <c r="W66" s="156"/>
      <c r="X66" s="156" t="s">
        <v>202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6" t="s">
        <v>406</v>
      </c>
      <c r="D67" s="257"/>
      <c r="E67" s="257"/>
      <c r="F67" s="257"/>
      <c r="G67" s="25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1">
        <v>33</v>
      </c>
      <c r="B68" s="182" t="s">
        <v>407</v>
      </c>
      <c r="C68" s="188" t="s">
        <v>408</v>
      </c>
      <c r="D68" s="183" t="s">
        <v>258</v>
      </c>
      <c r="E68" s="184">
        <v>141.15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6" t="s">
        <v>254</v>
      </c>
      <c r="S68" s="186" t="s">
        <v>144</v>
      </c>
      <c r="T68" s="187" t="s">
        <v>144</v>
      </c>
      <c r="U68" s="156">
        <v>5.5E-2</v>
      </c>
      <c r="V68" s="156">
        <f>ROUND(E68*U68,2)</f>
        <v>7.76</v>
      </c>
      <c r="W68" s="156"/>
      <c r="X68" s="156" t="s">
        <v>202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1">
        <v>34</v>
      </c>
      <c r="B69" s="182" t="s">
        <v>409</v>
      </c>
      <c r="C69" s="188" t="s">
        <v>410</v>
      </c>
      <c r="D69" s="183" t="s">
        <v>258</v>
      </c>
      <c r="E69" s="184">
        <v>141.15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6">
        <v>4.8000000000000001E-4</v>
      </c>
      <c r="O69" s="186">
        <f>ROUND(E69*N69,2)</f>
        <v>7.0000000000000007E-2</v>
      </c>
      <c r="P69" s="186">
        <v>0</v>
      </c>
      <c r="Q69" s="186">
        <f>ROUND(E69*P69,2)</f>
        <v>0</v>
      </c>
      <c r="R69" s="186" t="s">
        <v>249</v>
      </c>
      <c r="S69" s="186" t="s">
        <v>144</v>
      </c>
      <c r="T69" s="187" t="s">
        <v>144</v>
      </c>
      <c r="U69" s="156">
        <v>0</v>
      </c>
      <c r="V69" s="156">
        <f>ROUND(E69*U69,2)</f>
        <v>0</v>
      </c>
      <c r="W69" s="156"/>
      <c r="X69" s="156" t="s">
        <v>250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13" x14ac:dyDescent="0.25">
      <c r="A70" s="160" t="s">
        <v>139</v>
      </c>
      <c r="B70" s="161" t="s">
        <v>88</v>
      </c>
      <c r="C70" s="175" t="s">
        <v>89</v>
      </c>
      <c r="D70" s="162"/>
      <c r="E70" s="163"/>
      <c r="F70" s="164"/>
      <c r="G70" s="164">
        <f>SUMIF(AG71:AG73,"&lt;&gt;NOR",G71:G73)</f>
        <v>0</v>
      </c>
      <c r="H70" s="164"/>
      <c r="I70" s="164">
        <f>SUM(I71:I73)</f>
        <v>0</v>
      </c>
      <c r="J70" s="164"/>
      <c r="K70" s="164">
        <f>SUM(K71:K73)</f>
        <v>0</v>
      </c>
      <c r="L70" s="164"/>
      <c r="M70" s="164">
        <f>SUM(M71:M73)</f>
        <v>0</v>
      </c>
      <c r="N70" s="164"/>
      <c r="O70" s="164">
        <f>SUM(O71:O73)</f>
        <v>88.169999999999987</v>
      </c>
      <c r="P70" s="164"/>
      <c r="Q70" s="164">
        <f>SUM(Q71:Q73)</f>
        <v>0</v>
      </c>
      <c r="R70" s="164"/>
      <c r="S70" s="164"/>
      <c r="T70" s="165"/>
      <c r="U70" s="159"/>
      <c r="V70" s="159">
        <f>SUM(V71:V73)</f>
        <v>67.02</v>
      </c>
      <c r="W70" s="159"/>
      <c r="X70" s="159"/>
      <c r="AG70" t="s">
        <v>140</v>
      </c>
    </row>
    <row r="71" spans="1:60" outlineLevel="1" x14ac:dyDescent="0.25">
      <c r="A71" s="166">
        <v>35</v>
      </c>
      <c r="B71" s="167" t="s">
        <v>252</v>
      </c>
      <c r="C71" s="176" t="s">
        <v>253</v>
      </c>
      <c r="D71" s="168" t="s">
        <v>200</v>
      </c>
      <c r="E71" s="169">
        <v>46.58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1.8907700000000001</v>
      </c>
      <c r="O71" s="171">
        <f>ROUND(E71*N71,2)</f>
        <v>88.07</v>
      </c>
      <c r="P71" s="171">
        <v>0</v>
      </c>
      <c r="Q71" s="171">
        <f>ROUND(E71*P71,2)</f>
        <v>0</v>
      </c>
      <c r="R71" s="171" t="s">
        <v>254</v>
      </c>
      <c r="S71" s="171" t="s">
        <v>144</v>
      </c>
      <c r="T71" s="172" t="s">
        <v>144</v>
      </c>
      <c r="U71" s="156">
        <v>1.3169999999999999</v>
      </c>
      <c r="V71" s="156">
        <f>ROUND(E71*U71,2)</f>
        <v>61.35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255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" outlineLevel="1" x14ac:dyDescent="0.25">
      <c r="A73" s="181">
        <v>36</v>
      </c>
      <c r="B73" s="182" t="s">
        <v>319</v>
      </c>
      <c r="C73" s="188" t="s">
        <v>320</v>
      </c>
      <c r="D73" s="183" t="s">
        <v>258</v>
      </c>
      <c r="E73" s="184">
        <v>195.6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6">
        <v>5.0000000000000001E-4</v>
      </c>
      <c r="O73" s="186">
        <f>ROUND(E73*N73,2)</f>
        <v>0.1</v>
      </c>
      <c r="P73" s="186">
        <v>0</v>
      </c>
      <c r="Q73" s="186">
        <f>ROUND(E73*P73,2)</f>
        <v>0</v>
      </c>
      <c r="R73" s="186" t="s">
        <v>321</v>
      </c>
      <c r="S73" s="186" t="s">
        <v>144</v>
      </c>
      <c r="T73" s="187" t="s">
        <v>144</v>
      </c>
      <c r="U73" s="156">
        <v>2.9000000000000001E-2</v>
      </c>
      <c r="V73" s="156">
        <f>ROUND(E73*U73,2)</f>
        <v>5.67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3" x14ac:dyDescent="0.25">
      <c r="A74" s="160" t="s">
        <v>139</v>
      </c>
      <c r="B74" s="161" t="s">
        <v>90</v>
      </c>
      <c r="C74" s="175" t="s">
        <v>91</v>
      </c>
      <c r="D74" s="162"/>
      <c r="E74" s="163"/>
      <c r="F74" s="164"/>
      <c r="G74" s="164">
        <f>SUMIF(AG75:AG81,"&lt;&gt;NOR",G75:G81)</f>
        <v>0</v>
      </c>
      <c r="H74" s="164"/>
      <c r="I74" s="164">
        <f>SUM(I75:I81)</f>
        <v>0</v>
      </c>
      <c r="J74" s="164"/>
      <c r="K74" s="164">
        <f>SUM(K75:K81)</f>
        <v>0</v>
      </c>
      <c r="L74" s="164"/>
      <c r="M74" s="164">
        <f>SUM(M75:M81)</f>
        <v>0</v>
      </c>
      <c r="N74" s="164"/>
      <c r="O74" s="164">
        <f>SUM(O75:O81)</f>
        <v>191.39</v>
      </c>
      <c r="P74" s="164"/>
      <c r="Q74" s="164">
        <f>SUM(Q75:Q81)</f>
        <v>0</v>
      </c>
      <c r="R74" s="164"/>
      <c r="S74" s="164"/>
      <c r="T74" s="165"/>
      <c r="U74" s="159"/>
      <c r="V74" s="159">
        <f>SUM(V75:V81)</f>
        <v>37.71</v>
      </c>
      <c r="W74" s="159"/>
      <c r="X74" s="159"/>
      <c r="AG74" t="s">
        <v>140</v>
      </c>
    </row>
    <row r="75" spans="1:60" outlineLevel="1" x14ac:dyDescent="0.25">
      <c r="A75" s="181">
        <v>37</v>
      </c>
      <c r="B75" s="182" t="s">
        <v>324</v>
      </c>
      <c r="C75" s="188" t="s">
        <v>325</v>
      </c>
      <c r="D75" s="183" t="s">
        <v>210</v>
      </c>
      <c r="E75" s="184">
        <v>213.1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6">
        <v>0.55125000000000002</v>
      </c>
      <c r="O75" s="186">
        <f>ROUND(E75*N75,2)</f>
        <v>117.47</v>
      </c>
      <c r="P75" s="186">
        <v>0</v>
      </c>
      <c r="Q75" s="186">
        <f>ROUND(E75*P75,2)</f>
        <v>0</v>
      </c>
      <c r="R75" s="186" t="s">
        <v>292</v>
      </c>
      <c r="S75" s="186" t="s">
        <v>144</v>
      </c>
      <c r="T75" s="187" t="s">
        <v>144</v>
      </c>
      <c r="U75" s="156">
        <v>2.7E-2</v>
      </c>
      <c r="V75" s="156">
        <f>ROUND(E75*U75,2)</f>
        <v>5.75</v>
      </c>
      <c r="W75" s="156"/>
      <c r="X75" s="156" t="s">
        <v>202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66">
        <v>38</v>
      </c>
      <c r="B76" s="167" t="s">
        <v>326</v>
      </c>
      <c r="C76" s="176" t="s">
        <v>327</v>
      </c>
      <c r="D76" s="168" t="s">
        <v>210</v>
      </c>
      <c r="E76" s="169">
        <v>213.1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0.21099999999999999</v>
      </c>
      <c r="O76" s="171">
        <f>ROUND(E76*N76,2)</f>
        <v>44.96</v>
      </c>
      <c r="P76" s="171">
        <v>0</v>
      </c>
      <c r="Q76" s="171">
        <f>ROUND(E76*P76,2)</f>
        <v>0</v>
      </c>
      <c r="R76" s="171" t="s">
        <v>292</v>
      </c>
      <c r="S76" s="171" t="s">
        <v>144</v>
      </c>
      <c r="T76" s="172" t="s">
        <v>144</v>
      </c>
      <c r="U76" s="156">
        <v>7.1999999999999995E-2</v>
      </c>
      <c r="V76" s="156">
        <f>ROUND(E76*U76,2)</f>
        <v>15.34</v>
      </c>
      <c r="W76" s="156"/>
      <c r="X76" s="156" t="s">
        <v>202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256" t="s">
        <v>328</v>
      </c>
      <c r="D77" s="257"/>
      <c r="E77" s="257"/>
      <c r="F77" s="257"/>
      <c r="G77" s="25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66">
        <v>39</v>
      </c>
      <c r="B78" s="167" t="s">
        <v>329</v>
      </c>
      <c r="C78" s="176" t="s">
        <v>330</v>
      </c>
      <c r="D78" s="168" t="s">
        <v>210</v>
      </c>
      <c r="E78" s="169">
        <v>213.1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5.6100000000000004E-3</v>
      </c>
      <c r="O78" s="171">
        <f>ROUND(E78*N78,2)</f>
        <v>1.2</v>
      </c>
      <c r="P78" s="171">
        <v>0</v>
      </c>
      <c r="Q78" s="171">
        <f>ROUND(E78*P78,2)</f>
        <v>0</v>
      </c>
      <c r="R78" s="171" t="s">
        <v>292</v>
      </c>
      <c r="S78" s="171" t="s">
        <v>144</v>
      </c>
      <c r="T78" s="172" t="s">
        <v>144</v>
      </c>
      <c r="U78" s="156">
        <v>4.0000000000000001E-3</v>
      </c>
      <c r="V78" s="156">
        <f>ROUND(E78*U78,2)</f>
        <v>0.85</v>
      </c>
      <c r="W78" s="156"/>
      <c r="X78" s="156" t="s">
        <v>202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56" t="s">
        <v>331</v>
      </c>
      <c r="D79" s="257"/>
      <c r="E79" s="257"/>
      <c r="F79" s="257"/>
      <c r="G79" s="25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" outlineLevel="1" x14ac:dyDescent="0.25">
      <c r="A80" s="181">
        <v>40</v>
      </c>
      <c r="B80" s="182" t="s">
        <v>332</v>
      </c>
      <c r="C80" s="188" t="s">
        <v>333</v>
      </c>
      <c r="D80" s="183" t="s">
        <v>210</v>
      </c>
      <c r="E80" s="184">
        <v>213.1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6">
        <v>6.0999999999999997E-4</v>
      </c>
      <c r="O80" s="186">
        <f>ROUND(E80*N80,2)</f>
        <v>0.13</v>
      </c>
      <c r="P80" s="186">
        <v>0</v>
      </c>
      <c r="Q80" s="186">
        <f>ROUND(E80*P80,2)</f>
        <v>0</v>
      </c>
      <c r="R80" s="186" t="s">
        <v>292</v>
      </c>
      <c r="S80" s="186" t="s">
        <v>144</v>
      </c>
      <c r="T80" s="187" t="s">
        <v>144</v>
      </c>
      <c r="U80" s="156">
        <v>2E-3</v>
      </c>
      <c r="V80" s="156">
        <f>ROUND(E80*U80,2)</f>
        <v>0.43</v>
      </c>
      <c r="W80" s="156"/>
      <c r="X80" s="156" t="s">
        <v>202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203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" outlineLevel="1" x14ac:dyDescent="0.25">
      <c r="A81" s="181">
        <v>41</v>
      </c>
      <c r="B81" s="182" t="s">
        <v>334</v>
      </c>
      <c r="C81" s="188" t="s">
        <v>335</v>
      </c>
      <c r="D81" s="183" t="s">
        <v>210</v>
      </c>
      <c r="E81" s="184">
        <v>213.1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6">
        <v>0.12966</v>
      </c>
      <c r="O81" s="186">
        <f>ROUND(E81*N81,2)</f>
        <v>27.63</v>
      </c>
      <c r="P81" s="186">
        <v>0</v>
      </c>
      <c r="Q81" s="186">
        <f>ROUND(E81*P81,2)</f>
        <v>0</v>
      </c>
      <c r="R81" s="186" t="s">
        <v>292</v>
      </c>
      <c r="S81" s="186" t="s">
        <v>144</v>
      </c>
      <c r="T81" s="187" t="s">
        <v>144</v>
      </c>
      <c r="U81" s="156">
        <v>7.1999999999999995E-2</v>
      </c>
      <c r="V81" s="156">
        <f>ROUND(E81*U81,2)</f>
        <v>15.34</v>
      </c>
      <c r="W81" s="156"/>
      <c r="X81" s="156" t="s">
        <v>202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13" x14ac:dyDescent="0.25">
      <c r="A82" s="160" t="s">
        <v>139</v>
      </c>
      <c r="B82" s="161" t="s">
        <v>92</v>
      </c>
      <c r="C82" s="175" t="s">
        <v>93</v>
      </c>
      <c r="D82" s="162"/>
      <c r="E82" s="163"/>
      <c r="F82" s="164"/>
      <c r="G82" s="164">
        <f>SUMIF(AG83:AG85,"&lt;&gt;NOR",G83:G85)</f>
        <v>0</v>
      </c>
      <c r="H82" s="164"/>
      <c r="I82" s="164">
        <f>SUM(I83:I85)</f>
        <v>0</v>
      </c>
      <c r="J82" s="164"/>
      <c r="K82" s="164">
        <f>SUM(K83:K85)</f>
        <v>0</v>
      </c>
      <c r="L82" s="164"/>
      <c r="M82" s="164">
        <f>SUM(M83:M85)</f>
        <v>0</v>
      </c>
      <c r="N82" s="164"/>
      <c r="O82" s="164">
        <f>SUM(O83:O85)</f>
        <v>14.22</v>
      </c>
      <c r="P82" s="164"/>
      <c r="Q82" s="164">
        <f>SUM(Q83:Q85)</f>
        <v>0</v>
      </c>
      <c r="R82" s="164"/>
      <c r="S82" s="164"/>
      <c r="T82" s="165"/>
      <c r="U82" s="159"/>
      <c r="V82" s="159">
        <f>SUM(V83:V85)</f>
        <v>18.09</v>
      </c>
      <c r="W82" s="159"/>
      <c r="X82" s="159"/>
      <c r="AG82" t="s">
        <v>140</v>
      </c>
    </row>
    <row r="83" spans="1:60" outlineLevel="1" x14ac:dyDescent="0.25">
      <c r="A83" s="166">
        <v>42</v>
      </c>
      <c r="B83" s="167" t="s">
        <v>339</v>
      </c>
      <c r="C83" s="176" t="s">
        <v>340</v>
      </c>
      <c r="D83" s="168" t="s">
        <v>200</v>
      </c>
      <c r="E83" s="169">
        <v>5.63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2.5249999999999999</v>
      </c>
      <c r="O83" s="171">
        <f>ROUND(E83*N83,2)</f>
        <v>14.22</v>
      </c>
      <c r="P83" s="171">
        <v>0</v>
      </c>
      <c r="Q83" s="171">
        <f>ROUND(E83*P83,2)</f>
        <v>0</v>
      </c>
      <c r="R83" s="171" t="s">
        <v>341</v>
      </c>
      <c r="S83" s="171" t="s">
        <v>144</v>
      </c>
      <c r="T83" s="172" t="s">
        <v>144</v>
      </c>
      <c r="U83" s="156">
        <v>3.2130000000000001</v>
      </c>
      <c r="V83" s="156">
        <f>ROUND(E83*U83,2)</f>
        <v>18.09</v>
      </c>
      <c r="W83" s="156"/>
      <c r="X83" s="156" t="s">
        <v>202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56" t="s">
        <v>342</v>
      </c>
      <c r="D84" s="257"/>
      <c r="E84" s="257"/>
      <c r="F84" s="257"/>
      <c r="G84" s="257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/>
      <c r="B85" s="155"/>
      <c r="C85" s="254" t="s">
        <v>343</v>
      </c>
      <c r="D85" s="255"/>
      <c r="E85" s="255"/>
      <c r="F85" s="255"/>
      <c r="G85" s="2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148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13" x14ac:dyDescent="0.25">
      <c r="A86" s="160" t="s">
        <v>139</v>
      </c>
      <c r="B86" s="161" t="s">
        <v>94</v>
      </c>
      <c r="C86" s="175" t="s">
        <v>95</v>
      </c>
      <c r="D86" s="162"/>
      <c r="E86" s="163"/>
      <c r="F86" s="164"/>
      <c r="G86" s="164">
        <f>SUMIF(AG87:AG106,"&lt;&gt;NOR",G87:G106)</f>
        <v>0</v>
      </c>
      <c r="H86" s="164"/>
      <c r="I86" s="164">
        <f>SUM(I87:I106)</f>
        <v>0</v>
      </c>
      <c r="J86" s="164"/>
      <c r="K86" s="164">
        <f>SUM(K87:K106)</f>
        <v>0</v>
      </c>
      <c r="L86" s="164"/>
      <c r="M86" s="164">
        <f>SUM(M87:M106)</f>
        <v>0</v>
      </c>
      <c r="N86" s="164"/>
      <c r="O86" s="164">
        <f>SUM(O87:O106)</f>
        <v>92.899999999999991</v>
      </c>
      <c r="P86" s="164"/>
      <c r="Q86" s="164">
        <f>SUM(Q87:Q106)</f>
        <v>0</v>
      </c>
      <c r="R86" s="164"/>
      <c r="S86" s="164"/>
      <c r="T86" s="165"/>
      <c r="U86" s="159"/>
      <c r="V86" s="159">
        <f>SUM(V87:V106)</f>
        <v>550.29999999999995</v>
      </c>
      <c r="W86" s="159"/>
      <c r="X86" s="159"/>
      <c r="AG86" t="s">
        <v>140</v>
      </c>
    </row>
    <row r="87" spans="1:60" outlineLevel="1" x14ac:dyDescent="0.25">
      <c r="A87" s="166">
        <v>43</v>
      </c>
      <c r="B87" s="167" t="s">
        <v>411</v>
      </c>
      <c r="C87" s="176" t="s">
        <v>412</v>
      </c>
      <c r="D87" s="168" t="s">
        <v>258</v>
      </c>
      <c r="E87" s="169">
        <v>232.94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1.0000000000000001E-5</v>
      </c>
      <c r="O87" s="171">
        <f>ROUND(E87*N87,2)</f>
        <v>0</v>
      </c>
      <c r="P87" s="171">
        <v>0</v>
      </c>
      <c r="Q87" s="171">
        <f>ROUND(E87*P87,2)</f>
        <v>0</v>
      </c>
      <c r="R87" s="171" t="s">
        <v>254</v>
      </c>
      <c r="S87" s="171" t="s">
        <v>144</v>
      </c>
      <c r="T87" s="172" t="s">
        <v>144</v>
      </c>
      <c r="U87" s="156">
        <v>9.7000000000000003E-2</v>
      </c>
      <c r="V87" s="156">
        <f>ROUND(E87*U87,2)</f>
        <v>22.6</v>
      </c>
      <c r="W87" s="156"/>
      <c r="X87" s="156" t="s">
        <v>202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203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256" t="s">
        <v>284</v>
      </c>
      <c r="D88" s="257"/>
      <c r="E88" s="257"/>
      <c r="F88" s="257"/>
      <c r="G88" s="257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205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66">
        <v>44</v>
      </c>
      <c r="B89" s="167" t="s">
        <v>282</v>
      </c>
      <c r="C89" s="176" t="s">
        <v>283</v>
      </c>
      <c r="D89" s="168" t="s">
        <v>258</v>
      </c>
      <c r="E89" s="169">
        <v>3.3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1.0000000000000001E-5</v>
      </c>
      <c r="O89" s="171">
        <f>ROUND(E89*N89,2)</f>
        <v>0</v>
      </c>
      <c r="P89" s="171">
        <v>0</v>
      </c>
      <c r="Q89" s="171">
        <f>ROUND(E89*P89,2)</f>
        <v>0</v>
      </c>
      <c r="R89" s="171" t="s">
        <v>254</v>
      </c>
      <c r="S89" s="171" t="s">
        <v>144</v>
      </c>
      <c r="T89" s="172" t="s">
        <v>144</v>
      </c>
      <c r="U89" s="156">
        <v>0.14499999999999999</v>
      </c>
      <c r="V89" s="156">
        <f>ROUND(E89*U89,2)</f>
        <v>0.48</v>
      </c>
      <c r="W89" s="156"/>
      <c r="X89" s="156" t="s">
        <v>202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6" t="s">
        <v>284</v>
      </c>
      <c r="D90" s="257"/>
      <c r="E90" s="257"/>
      <c r="F90" s="257"/>
      <c r="G90" s="257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6">
        <v>45</v>
      </c>
      <c r="B91" s="167" t="s">
        <v>413</v>
      </c>
      <c r="C91" s="176" t="s">
        <v>414</v>
      </c>
      <c r="D91" s="168" t="s">
        <v>265</v>
      </c>
      <c r="E91" s="169">
        <v>14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4.0000000000000003E-5</v>
      </c>
      <c r="O91" s="171">
        <f>ROUND(E91*N91,2)</f>
        <v>0</v>
      </c>
      <c r="P91" s="171">
        <v>0</v>
      </c>
      <c r="Q91" s="171">
        <f>ROUND(E91*P91,2)</f>
        <v>0</v>
      </c>
      <c r="R91" s="171" t="s">
        <v>254</v>
      </c>
      <c r="S91" s="171" t="s">
        <v>144</v>
      </c>
      <c r="T91" s="172" t="s">
        <v>144</v>
      </c>
      <c r="U91" s="156">
        <v>0.38</v>
      </c>
      <c r="V91" s="156">
        <f>ROUND(E91*U91,2)</f>
        <v>5.32</v>
      </c>
      <c r="W91" s="156"/>
      <c r="X91" s="156" t="s">
        <v>202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56" t="s">
        <v>255</v>
      </c>
      <c r="D92" s="257"/>
      <c r="E92" s="257"/>
      <c r="F92" s="257"/>
      <c r="G92" s="257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1">
        <v>46</v>
      </c>
      <c r="B93" s="182" t="s">
        <v>256</v>
      </c>
      <c r="C93" s="188" t="s">
        <v>257</v>
      </c>
      <c r="D93" s="183" t="s">
        <v>258</v>
      </c>
      <c r="E93" s="184">
        <v>401.45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6" t="s">
        <v>254</v>
      </c>
      <c r="S93" s="186" t="s">
        <v>144</v>
      </c>
      <c r="T93" s="187" t="s">
        <v>144</v>
      </c>
      <c r="U93" s="156">
        <v>4.5999999999999999E-2</v>
      </c>
      <c r="V93" s="156">
        <f>ROUND(E93*U93,2)</f>
        <v>18.47</v>
      </c>
      <c r="W93" s="156"/>
      <c r="X93" s="156" t="s">
        <v>202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81">
        <v>47</v>
      </c>
      <c r="B94" s="182" t="s">
        <v>415</v>
      </c>
      <c r="C94" s="188" t="s">
        <v>416</v>
      </c>
      <c r="D94" s="183" t="s">
        <v>417</v>
      </c>
      <c r="E94" s="184">
        <v>4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6">
        <v>0</v>
      </c>
      <c r="O94" s="186">
        <f>ROUND(E94*N94,2)</f>
        <v>0</v>
      </c>
      <c r="P94" s="186">
        <v>0</v>
      </c>
      <c r="Q94" s="186">
        <f>ROUND(E94*P94,2)</f>
        <v>0</v>
      </c>
      <c r="R94" s="186"/>
      <c r="S94" s="186" t="s">
        <v>261</v>
      </c>
      <c r="T94" s="187" t="s">
        <v>145</v>
      </c>
      <c r="U94" s="156">
        <v>0</v>
      </c>
      <c r="V94" s="156">
        <f>ROUND(E94*U94,2)</f>
        <v>0</v>
      </c>
      <c r="W94" s="156"/>
      <c r="X94" s="156" t="s">
        <v>202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1">
        <v>48</v>
      </c>
      <c r="B95" s="182" t="s">
        <v>259</v>
      </c>
      <c r="C95" s="188" t="s">
        <v>260</v>
      </c>
      <c r="D95" s="183" t="s">
        <v>258</v>
      </c>
      <c r="E95" s="184">
        <v>213.96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6">
        <v>1.0000000000000001E-5</v>
      </c>
      <c r="O95" s="186">
        <f>ROUND(E95*N95,2)</f>
        <v>0</v>
      </c>
      <c r="P95" s="186">
        <v>0</v>
      </c>
      <c r="Q95" s="186">
        <f>ROUND(E95*P95,2)</f>
        <v>0</v>
      </c>
      <c r="R95" s="186"/>
      <c r="S95" s="186" t="s">
        <v>261</v>
      </c>
      <c r="T95" s="187" t="s">
        <v>145</v>
      </c>
      <c r="U95" s="156">
        <v>9.7000000000000003E-2</v>
      </c>
      <c r="V95" s="156">
        <f>ROUND(E95*U95,2)</f>
        <v>20.75</v>
      </c>
      <c r="W95" s="156"/>
      <c r="X95" s="156" t="s">
        <v>202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6">
        <v>49</v>
      </c>
      <c r="B96" s="167" t="s">
        <v>418</v>
      </c>
      <c r="C96" s="176" t="s">
        <v>419</v>
      </c>
      <c r="D96" s="168" t="s">
        <v>417</v>
      </c>
      <c r="E96" s="169">
        <v>1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0</v>
      </c>
      <c r="O96" s="171">
        <f>ROUND(E96*N96,2)</f>
        <v>0</v>
      </c>
      <c r="P96" s="171">
        <v>0</v>
      </c>
      <c r="Q96" s="171">
        <f>ROUND(E96*P96,2)</f>
        <v>0</v>
      </c>
      <c r="R96" s="171"/>
      <c r="S96" s="171" t="s">
        <v>261</v>
      </c>
      <c r="T96" s="172" t="s">
        <v>145</v>
      </c>
      <c r="U96" s="156">
        <v>0</v>
      </c>
      <c r="V96" s="156">
        <f>ROUND(E96*U96,2)</f>
        <v>0</v>
      </c>
      <c r="W96" s="156"/>
      <c r="X96" s="156" t="s">
        <v>202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4"/>
      <c r="B97" s="155"/>
      <c r="C97" s="177" t="s">
        <v>420</v>
      </c>
      <c r="D97" s="157"/>
      <c r="E97" s="158">
        <v>1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166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177" t="s">
        <v>421</v>
      </c>
      <c r="D98" s="157"/>
      <c r="E98" s="158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166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66">
        <v>50</v>
      </c>
      <c r="B99" s="167" t="s">
        <v>285</v>
      </c>
      <c r="C99" s="176" t="s">
        <v>286</v>
      </c>
      <c r="D99" s="168" t="s">
        <v>265</v>
      </c>
      <c r="E99" s="169">
        <v>14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3.4470100000000001</v>
      </c>
      <c r="O99" s="171">
        <f>ROUND(E99*N99,2)</f>
        <v>48.26</v>
      </c>
      <c r="P99" s="171">
        <v>0</v>
      </c>
      <c r="Q99" s="171">
        <f>ROUND(E99*P99,2)</f>
        <v>0</v>
      </c>
      <c r="R99" s="171" t="s">
        <v>266</v>
      </c>
      <c r="S99" s="171" t="s">
        <v>144</v>
      </c>
      <c r="T99" s="172" t="s">
        <v>144</v>
      </c>
      <c r="U99" s="156">
        <v>18.780719999999999</v>
      </c>
      <c r="V99" s="156">
        <f>ROUND(E99*U99,2)</f>
        <v>262.93</v>
      </c>
      <c r="W99" s="156"/>
      <c r="X99" s="156" t="s">
        <v>267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5" outlineLevel="1" x14ac:dyDescent="0.25">
      <c r="A100" s="154"/>
      <c r="B100" s="155"/>
      <c r="C100" s="256" t="s">
        <v>287</v>
      </c>
      <c r="D100" s="257"/>
      <c r="E100" s="257"/>
      <c r="F100" s="257"/>
      <c r="G100" s="25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73" t="str">
        <f>C100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00" s="147"/>
      <c r="BC100" s="147"/>
      <c r="BD100" s="147"/>
      <c r="BE100" s="147"/>
      <c r="BF100" s="147"/>
      <c r="BG100" s="147"/>
      <c r="BH100" s="147"/>
    </row>
    <row r="101" spans="1:60" ht="20" outlineLevel="1" x14ac:dyDescent="0.25">
      <c r="A101" s="166">
        <v>51</v>
      </c>
      <c r="B101" s="167" t="s">
        <v>349</v>
      </c>
      <c r="C101" s="176" t="s">
        <v>350</v>
      </c>
      <c r="D101" s="168" t="s">
        <v>265</v>
      </c>
      <c r="E101" s="169">
        <v>10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4.4590100000000001</v>
      </c>
      <c r="O101" s="171">
        <f>ROUND(E101*N101,2)</f>
        <v>44.59</v>
      </c>
      <c r="P101" s="171">
        <v>0</v>
      </c>
      <c r="Q101" s="171">
        <f>ROUND(E101*P101,2)</f>
        <v>0</v>
      </c>
      <c r="R101" s="171" t="s">
        <v>266</v>
      </c>
      <c r="S101" s="171" t="s">
        <v>144</v>
      </c>
      <c r="T101" s="172" t="s">
        <v>144</v>
      </c>
      <c r="U101" s="156">
        <v>21.975449999999999</v>
      </c>
      <c r="V101" s="156">
        <f>ROUND(E101*U101,2)</f>
        <v>219.75</v>
      </c>
      <c r="W101" s="156"/>
      <c r="X101" s="156" t="s">
        <v>267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268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5" outlineLevel="1" x14ac:dyDescent="0.25">
      <c r="A102" s="154"/>
      <c r="B102" s="155"/>
      <c r="C102" s="256" t="s">
        <v>287</v>
      </c>
      <c r="D102" s="257"/>
      <c r="E102" s="257"/>
      <c r="F102" s="257"/>
      <c r="G102" s="2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73" t="str">
        <f>C102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81">
        <v>52</v>
      </c>
      <c r="B103" s="182" t="s">
        <v>422</v>
      </c>
      <c r="C103" s="188" t="s">
        <v>423</v>
      </c>
      <c r="D103" s="183" t="s">
        <v>265</v>
      </c>
      <c r="E103" s="184">
        <v>14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6">
        <v>3.5999999999999999E-3</v>
      </c>
      <c r="O103" s="186">
        <f>ROUND(E103*N103,2)</f>
        <v>0.05</v>
      </c>
      <c r="P103" s="186">
        <v>0</v>
      </c>
      <c r="Q103" s="186">
        <f>ROUND(E103*P103,2)</f>
        <v>0</v>
      </c>
      <c r="R103" s="186"/>
      <c r="S103" s="186" t="s">
        <v>261</v>
      </c>
      <c r="T103" s="187" t="s">
        <v>145</v>
      </c>
      <c r="U103" s="156">
        <v>0</v>
      </c>
      <c r="V103" s="156">
        <f>ROUND(E103*U103,2)</f>
        <v>0</v>
      </c>
      <c r="W103" s="156"/>
      <c r="X103" s="156" t="s">
        <v>250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251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1">
        <v>53</v>
      </c>
      <c r="B104" s="182" t="s">
        <v>270</v>
      </c>
      <c r="C104" s="188" t="s">
        <v>271</v>
      </c>
      <c r="D104" s="183" t="s">
        <v>258</v>
      </c>
      <c r="E104" s="184">
        <v>213.96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6"/>
      <c r="S104" s="186" t="s">
        <v>261</v>
      </c>
      <c r="T104" s="187" t="s">
        <v>145</v>
      </c>
      <c r="U104" s="156">
        <v>0</v>
      </c>
      <c r="V104" s="156">
        <f>ROUND(E104*U104,2)</f>
        <v>0</v>
      </c>
      <c r="W104" s="156"/>
      <c r="X104" s="156" t="s">
        <v>250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1">
        <v>54</v>
      </c>
      <c r="B105" s="182" t="s">
        <v>424</v>
      </c>
      <c r="C105" s="188" t="s">
        <v>425</v>
      </c>
      <c r="D105" s="183" t="s">
        <v>258</v>
      </c>
      <c r="E105" s="184">
        <v>232.94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6"/>
      <c r="S105" s="186" t="s">
        <v>261</v>
      </c>
      <c r="T105" s="187" t="s">
        <v>145</v>
      </c>
      <c r="U105" s="156">
        <v>0</v>
      </c>
      <c r="V105" s="156">
        <f>ROUND(E105*U105,2)</f>
        <v>0</v>
      </c>
      <c r="W105" s="156"/>
      <c r="X105" s="156" t="s">
        <v>250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81">
        <v>55</v>
      </c>
      <c r="B106" s="182" t="s">
        <v>426</v>
      </c>
      <c r="C106" s="188" t="s">
        <v>289</v>
      </c>
      <c r="D106" s="183" t="s">
        <v>258</v>
      </c>
      <c r="E106" s="184">
        <v>3.3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6"/>
      <c r="S106" s="186" t="s">
        <v>261</v>
      </c>
      <c r="T106" s="187" t="s">
        <v>145</v>
      </c>
      <c r="U106" s="156">
        <v>0</v>
      </c>
      <c r="V106" s="156">
        <f>ROUND(E106*U106,2)</f>
        <v>0</v>
      </c>
      <c r="W106" s="156"/>
      <c r="X106" s="156" t="s">
        <v>250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13" x14ac:dyDescent="0.25">
      <c r="A107" s="160" t="s">
        <v>139</v>
      </c>
      <c r="B107" s="161" t="s">
        <v>96</v>
      </c>
      <c r="C107" s="175" t="s">
        <v>97</v>
      </c>
      <c r="D107" s="162"/>
      <c r="E107" s="163"/>
      <c r="F107" s="164"/>
      <c r="G107" s="164">
        <f>SUMIF(AG108:AG111,"&lt;&gt;NOR",G108:G111)</f>
        <v>0</v>
      </c>
      <c r="H107" s="164"/>
      <c r="I107" s="164">
        <f>SUM(I108:I111)</f>
        <v>0</v>
      </c>
      <c r="J107" s="164"/>
      <c r="K107" s="164">
        <f>SUM(K108:K111)</f>
        <v>0</v>
      </c>
      <c r="L107" s="164"/>
      <c r="M107" s="164">
        <f>SUM(M108:M111)</f>
        <v>0</v>
      </c>
      <c r="N107" s="164"/>
      <c r="O107" s="164">
        <f>SUM(O108:O111)</f>
        <v>4.3</v>
      </c>
      <c r="P107" s="164"/>
      <c r="Q107" s="164">
        <f>SUM(Q108:Q111)</f>
        <v>0</v>
      </c>
      <c r="R107" s="164"/>
      <c r="S107" s="164"/>
      <c r="T107" s="165"/>
      <c r="U107" s="159"/>
      <c r="V107" s="159">
        <f>SUM(V108:V111)</f>
        <v>14.059999999999999</v>
      </c>
      <c r="W107" s="159"/>
      <c r="X107" s="159"/>
      <c r="AG107" t="s">
        <v>140</v>
      </c>
    </row>
    <row r="108" spans="1:60" ht="20" outlineLevel="1" x14ac:dyDescent="0.25">
      <c r="A108" s="166">
        <v>56</v>
      </c>
      <c r="B108" s="167" t="s">
        <v>427</v>
      </c>
      <c r="C108" s="176" t="s">
        <v>428</v>
      </c>
      <c r="D108" s="168" t="s">
        <v>258</v>
      </c>
      <c r="E108" s="169">
        <v>22.61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0.19020999999999999</v>
      </c>
      <c r="O108" s="171">
        <f>ROUND(E108*N108,2)</f>
        <v>4.3</v>
      </c>
      <c r="P108" s="171">
        <v>0</v>
      </c>
      <c r="Q108" s="171">
        <f>ROUND(E108*P108,2)</f>
        <v>0</v>
      </c>
      <c r="R108" s="171" t="s">
        <v>292</v>
      </c>
      <c r="S108" s="171" t="s">
        <v>144</v>
      </c>
      <c r="T108" s="172" t="s">
        <v>144</v>
      </c>
      <c r="U108" s="156">
        <v>0.14599999999999999</v>
      </c>
      <c r="V108" s="156">
        <f>ROUND(E108*U108,2)</f>
        <v>3.3</v>
      </c>
      <c r="W108" s="156"/>
      <c r="X108" s="156" t="s">
        <v>202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56" t="s">
        <v>429</v>
      </c>
      <c r="D109" s="257"/>
      <c r="E109" s="257"/>
      <c r="F109" s="257"/>
      <c r="G109" s="2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66">
        <v>57</v>
      </c>
      <c r="B110" s="167" t="s">
        <v>355</v>
      </c>
      <c r="C110" s="176" t="s">
        <v>356</v>
      </c>
      <c r="D110" s="168" t="s">
        <v>258</v>
      </c>
      <c r="E110" s="169">
        <v>195.6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</v>
      </c>
      <c r="Q110" s="171">
        <f>ROUND(E110*P110,2)</f>
        <v>0</v>
      </c>
      <c r="R110" s="171" t="s">
        <v>292</v>
      </c>
      <c r="S110" s="171" t="s">
        <v>144</v>
      </c>
      <c r="T110" s="172" t="s">
        <v>144</v>
      </c>
      <c r="U110" s="156">
        <v>5.5E-2</v>
      </c>
      <c r="V110" s="156">
        <f>ROUND(E110*U110,2)</f>
        <v>10.76</v>
      </c>
      <c r="W110" s="156"/>
      <c r="X110" s="156" t="s">
        <v>202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4"/>
      <c r="B111" s="155"/>
      <c r="C111" s="256" t="s">
        <v>357</v>
      </c>
      <c r="D111" s="257"/>
      <c r="E111" s="257"/>
      <c r="F111" s="257"/>
      <c r="G111" s="2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205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13" x14ac:dyDescent="0.25">
      <c r="A112" s="160" t="s">
        <v>139</v>
      </c>
      <c r="B112" s="161" t="s">
        <v>102</v>
      </c>
      <c r="C112" s="175" t="s">
        <v>103</v>
      </c>
      <c r="D112" s="162"/>
      <c r="E112" s="163"/>
      <c r="F112" s="164"/>
      <c r="G112" s="164">
        <f>SUMIF(AG113:AG115,"&lt;&gt;NOR",G113:G115)</f>
        <v>0</v>
      </c>
      <c r="H112" s="164"/>
      <c r="I112" s="164">
        <f>SUM(I113:I115)</f>
        <v>0</v>
      </c>
      <c r="J112" s="164"/>
      <c r="K112" s="164">
        <f>SUM(K113:K115)</f>
        <v>0</v>
      </c>
      <c r="L112" s="164"/>
      <c r="M112" s="164">
        <f>SUM(M113:M115)</f>
        <v>0</v>
      </c>
      <c r="N112" s="164"/>
      <c r="O112" s="164">
        <f>SUM(O113:O115)</f>
        <v>0</v>
      </c>
      <c r="P112" s="164"/>
      <c r="Q112" s="164">
        <f>SUM(Q113:Q115)</f>
        <v>0</v>
      </c>
      <c r="R112" s="164"/>
      <c r="S112" s="164"/>
      <c r="T112" s="165"/>
      <c r="U112" s="159"/>
      <c r="V112" s="159">
        <f>SUM(V113:V115)</f>
        <v>285.37</v>
      </c>
      <c r="W112" s="159"/>
      <c r="X112" s="159"/>
      <c r="AG112" t="s">
        <v>140</v>
      </c>
    </row>
    <row r="113" spans="1:60" outlineLevel="1" x14ac:dyDescent="0.25">
      <c r="A113" s="166">
        <v>58</v>
      </c>
      <c r="B113" s="167" t="s">
        <v>272</v>
      </c>
      <c r="C113" s="176" t="s">
        <v>273</v>
      </c>
      <c r="D113" s="168" t="s">
        <v>274</v>
      </c>
      <c r="E113" s="169">
        <v>1349.2622100000001</v>
      </c>
      <c r="F113" s="170"/>
      <c r="G113" s="171">
        <f>ROUND(E113*F113,2)</f>
        <v>0</v>
      </c>
      <c r="H113" s="170"/>
      <c r="I113" s="171">
        <f>ROUND(E113*H113,2)</f>
        <v>0</v>
      </c>
      <c r="J113" s="170"/>
      <c r="K113" s="171">
        <f>ROUND(E113*J113,2)</f>
        <v>0</v>
      </c>
      <c r="L113" s="171">
        <v>21</v>
      </c>
      <c r="M113" s="171">
        <f>G113*(1+L113/100)</f>
        <v>0</v>
      </c>
      <c r="N113" s="171">
        <v>0</v>
      </c>
      <c r="O113" s="171">
        <f>ROUND(E113*N113,2)</f>
        <v>0</v>
      </c>
      <c r="P113" s="171">
        <v>0</v>
      </c>
      <c r="Q113" s="171">
        <f>ROUND(E113*P113,2)</f>
        <v>0</v>
      </c>
      <c r="R113" s="171" t="s">
        <v>254</v>
      </c>
      <c r="S113" s="171" t="s">
        <v>144</v>
      </c>
      <c r="T113" s="172" t="s">
        <v>144</v>
      </c>
      <c r="U113" s="156">
        <v>0.21149999999999999</v>
      </c>
      <c r="V113" s="156">
        <f>ROUND(E113*U113,2)</f>
        <v>285.37</v>
      </c>
      <c r="W113" s="156"/>
      <c r="X113" s="156" t="s">
        <v>275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276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6" t="s">
        <v>277</v>
      </c>
      <c r="D114" s="257"/>
      <c r="E114" s="257"/>
      <c r="F114" s="257"/>
      <c r="G114" s="2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254" t="s">
        <v>278</v>
      </c>
      <c r="D115" s="255"/>
      <c r="E115" s="255"/>
      <c r="F115" s="255"/>
      <c r="G115" s="255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148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13" x14ac:dyDescent="0.25">
      <c r="A116" s="160" t="s">
        <v>139</v>
      </c>
      <c r="B116" s="161" t="s">
        <v>104</v>
      </c>
      <c r="C116" s="175" t="s">
        <v>105</v>
      </c>
      <c r="D116" s="162"/>
      <c r="E116" s="163"/>
      <c r="F116" s="164"/>
      <c r="G116" s="164">
        <f>SUMIF(AG117:AG117,"&lt;&gt;NOR",G117:G117)</f>
        <v>0</v>
      </c>
      <c r="H116" s="164"/>
      <c r="I116" s="164">
        <f>SUM(I117:I117)</f>
        <v>0</v>
      </c>
      <c r="J116" s="164"/>
      <c r="K116" s="164">
        <f>SUM(K117:K117)</f>
        <v>0</v>
      </c>
      <c r="L116" s="164"/>
      <c r="M116" s="164">
        <f>SUM(M117:M117)</f>
        <v>0</v>
      </c>
      <c r="N116" s="164"/>
      <c r="O116" s="164">
        <f>SUM(O117:O117)</f>
        <v>0</v>
      </c>
      <c r="P116" s="164"/>
      <c r="Q116" s="164">
        <f>SUM(Q117:Q117)</f>
        <v>0</v>
      </c>
      <c r="R116" s="164"/>
      <c r="S116" s="164"/>
      <c r="T116" s="165"/>
      <c r="U116" s="159"/>
      <c r="V116" s="159">
        <f>SUM(V117:V117)</f>
        <v>33.450000000000003</v>
      </c>
      <c r="W116" s="159"/>
      <c r="X116" s="159"/>
      <c r="AG116" t="s">
        <v>140</v>
      </c>
    </row>
    <row r="117" spans="1:60" outlineLevel="1" x14ac:dyDescent="0.25">
      <c r="A117" s="181">
        <v>59</v>
      </c>
      <c r="B117" s="182" t="s">
        <v>279</v>
      </c>
      <c r="C117" s="188" t="s">
        <v>280</v>
      </c>
      <c r="D117" s="183" t="s">
        <v>258</v>
      </c>
      <c r="E117" s="184">
        <v>423.45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6">
        <v>0</v>
      </c>
      <c r="O117" s="186">
        <f>ROUND(E117*N117,2)</f>
        <v>0</v>
      </c>
      <c r="P117" s="186">
        <v>0</v>
      </c>
      <c r="Q117" s="186">
        <f>ROUND(E117*P117,2)</f>
        <v>0</v>
      </c>
      <c r="R117" s="186" t="s">
        <v>281</v>
      </c>
      <c r="S117" s="186" t="s">
        <v>144</v>
      </c>
      <c r="T117" s="187" t="s">
        <v>144</v>
      </c>
      <c r="U117" s="156">
        <v>7.9000000000000001E-2</v>
      </c>
      <c r="V117" s="156">
        <f>ROUND(E117*U117,2)</f>
        <v>33.450000000000003</v>
      </c>
      <c r="W117" s="156"/>
      <c r="X117" s="156" t="s">
        <v>202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203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3" x14ac:dyDescent="0.25">
      <c r="A118" s="160" t="s">
        <v>139</v>
      </c>
      <c r="B118" s="161" t="s">
        <v>106</v>
      </c>
      <c r="C118" s="175" t="s">
        <v>107</v>
      </c>
      <c r="D118" s="162"/>
      <c r="E118" s="163"/>
      <c r="F118" s="164"/>
      <c r="G118" s="164">
        <f>SUMIF(AG119:AG126,"&lt;&gt;NOR",G119:G126)</f>
        <v>0</v>
      </c>
      <c r="H118" s="164"/>
      <c r="I118" s="164">
        <f>SUM(I119:I126)</f>
        <v>0</v>
      </c>
      <c r="J118" s="164"/>
      <c r="K118" s="164">
        <f>SUM(K119:K126)</f>
        <v>0</v>
      </c>
      <c r="L118" s="164"/>
      <c r="M118" s="164">
        <f>SUM(M119:M126)</f>
        <v>0</v>
      </c>
      <c r="N118" s="164"/>
      <c r="O118" s="164">
        <f>SUM(O119:O126)</f>
        <v>0</v>
      </c>
      <c r="P118" s="164"/>
      <c r="Q118" s="164">
        <f>SUM(Q119:Q126)</f>
        <v>0</v>
      </c>
      <c r="R118" s="164"/>
      <c r="S118" s="164"/>
      <c r="T118" s="165"/>
      <c r="U118" s="159"/>
      <c r="V118" s="159">
        <f>SUM(V119:V126)</f>
        <v>8.5500000000000007</v>
      </c>
      <c r="W118" s="159"/>
      <c r="X118" s="159"/>
      <c r="AG118" t="s">
        <v>140</v>
      </c>
    </row>
    <row r="119" spans="1:60" ht="20" outlineLevel="1" x14ac:dyDescent="0.25">
      <c r="A119" s="166">
        <v>60</v>
      </c>
      <c r="B119" s="167" t="s">
        <v>363</v>
      </c>
      <c r="C119" s="176" t="s">
        <v>364</v>
      </c>
      <c r="D119" s="168" t="s">
        <v>274</v>
      </c>
      <c r="E119" s="169">
        <v>3741.15</v>
      </c>
      <c r="F119" s="170"/>
      <c r="G119" s="171">
        <f>ROUND(E119*F119,2)</f>
        <v>0</v>
      </c>
      <c r="H119" s="170"/>
      <c r="I119" s="171">
        <f>ROUND(E119*H119,2)</f>
        <v>0</v>
      </c>
      <c r="J119" s="170"/>
      <c r="K119" s="171">
        <f>ROUND(E119*J119,2)</f>
        <v>0</v>
      </c>
      <c r="L119" s="171">
        <v>21</v>
      </c>
      <c r="M119" s="171">
        <f>G119*(1+L119/100)</f>
        <v>0</v>
      </c>
      <c r="N119" s="171">
        <v>0</v>
      </c>
      <c r="O119" s="171">
        <f>ROUND(E119*N119,2)</f>
        <v>0</v>
      </c>
      <c r="P119" s="171">
        <v>0</v>
      </c>
      <c r="Q119" s="171">
        <f>ROUND(E119*P119,2)</f>
        <v>0</v>
      </c>
      <c r="R119" s="171" t="s">
        <v>365</v>
      </c>
      <c r="S119" s="171" t="s">
        <v>144</v>
      </c>
      <c r="T119" s="172" t="s">
        <v>144</v>
      </c>
      <c r="U119" s="156">
        <v>0</v>
      </c>
      <c r="V119" s="156">
        <f>ROUND(E119*U119,2)</f>
        <v>0</v>
      </c>
      <c r="W119" s="156"/>
      <c r="X119" s="156" t="s">
        <v>202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0.5" outlineLevel="1" x14ac:dyDescent="0.25">
      <c r="A120" s="154"/>
      <c r="B120" s="155"/>
      <c r="C120" s="256" t="s">
        <v>366</v>
      </c>
      <c r="D120" s="257"/>
      <c r="E120" s="257"/>
      <c r="F120" s="257"/>
      <c r="G120" s="257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205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73" t="str">
        <f>C120</f>
        <v>se složením a hrubým urovnáním nebo s přeložením na jiný dopravní prostředek kromě lodi, vč. příplatku za každých dalších i započatých 1000 m přes 1000 m,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66">
        <v>61</v>
      </c>
      <c r="B121" s="167" t="s">
        <v>367</v>
      </c>
      <c r="C121" s="176" t="s">
        <v>430</v>
      </c>
      <c r="D121" s="168" t="s">
        <v>274</v>
      </c>
      <c r="E121" s="169">
        <v>178.1516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1" t="s">
        <v>369</v>
      </c>
      <c r="S121" s="171" t="s">
        <v>144</v>
      </c>
      <c r="T121" s="172" t="s">
        <v>144</v>
      </c>
      <c r="U121" s="156">
        <v>4.2000000000000003E-2</v>
      </c>
      <c r="V121" s="156">
        <f>ROUND(E121*U121,2)</f>
        <v>7.48</v>
      </c>
      <c r="W121" s="156"/>
      <c r="X121" s="156" t="s">
        <v>202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203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56" t="s">
        <v>370</v>
      </c>
      <c r="D122" s="257"/>
      <c r="E122" s="257"/>
      <c r="F122" s="257"/>
      <c r="G122" s="2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81">
        <v>62</v>
      </c>
      <c r="B123" s="182" t="s">
        <v>371</v>
      </c>
      <c r="C123" s="188" t="s">
        <v>372</v>
      </c>
      <c r="D123" s="183" t="s">
        <v>274</v>
      </c>
      <c r="E123" s="184">
        <v>107.83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6" t="s">
        <v>373</v>
      </c>
      <c r="S123" s="186" t="s">
        <v>374</v>
      </c>
      <c r="T123" s="187" t="s">
        <v>374</v>
      </c>
      <c r="U123" s="156">
        <v>0</v>
      </c>
      <c r="V123" s="156">
        <f>ROUND(E123*U123,2)</f>
        <v>0</v>
      </c>
      <c r="W123" s="156"/>
      <c r="X123" s="156" t="s">
        <v>202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203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1">
        <v>63</v>
      </c>
      <c r="B124" s="182" t="s">
        <v>375</v>
      </c>
      <c r="C124" s="188" t="s">
        <v>376</v>
      </c>
      <c r="D124" s="183" t="s">
        <v>274</v>
      </c>
      <c r="E124" s="184">
        <v>70.319999999999993</v>
      </c>
      <c r="F124" s="185"/>
      <c r="G124" s="186">
        <f>ROUND(E124*F124,2)</f>
        <v>0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21</v>
      </c>
      <c r="M124" s="186">
        <f>G124*(1+L124/100)</f>
        <v>0</v>
      </c>
      <c r="N124" s="186">
        <v>0</v>
      </c>
      <c r="O124" s="186">
        <f>ROUND(E124*N124,2)</f>
        <v>0</v>
      </c>
      <c r="P124" s="186">
        <v>0</v>
      </c>
      <c r="Q124" s="186">
        <f>ROUND(E124*P124,2)</f>
        <v>0</v>
      </c>
      <c r="R124" s="186" t="s">
        <v>373</v>
      </c>
      <c r="S124" s="186" t="s">
        <v>144</v>
      </c>
      <c r="T124" s="187" t="s">
        <v>144</v>
      </c>
      <c r="U124" s="156">
        <v>0</v>
      </c>
      <c r="V124" s="156">
        <f>ROUND(E124*U124,2)</f>
        <v>0</v>
      </c>
      <c r="W124" s="156"/>
      <c r="X124" s="156" t="s">
        <v>202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66">
        <v>64</v>
      </c>
      <c r="B125" s="167" t="s">
        <v>377</v>
      </c>
      <c r="C125" s="176" t="s">
        <v>378</v>
      </c>
      <c r="D125" s="168" t="s">
        <v>274</v>
      </c>
      <c r="E125" s="169">
        <v>178.15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 t="s">
        <v>369</v>
      </c>
      <c r="S125" s="171" t="s">
        <v>144</v>
      </c>
      <c r="T125" s="172" t="s">
        <v>144</v>
      </c>
      <c r="U125" s="156">
        <v>6.0000000000000001E-3</v>
      </c>
      <c r="V125" s="156">
        <f>ROUND(E125*U125,2)</f>
        <v>1.07</v>
      </c>
      <c r="W125" s="156"/>
      <c r="X125" s="156" t="s">
        <v>202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256" t="s">
        <v>381</v>
      </c>
      <c r="D126" s="257"/>
      <c r="E126" s="257"/>
      <c r="F126" s="257"/>
      <c r="G126" s="2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5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v>15</v>
      </c>
      <c r="AF127">
        <v>21</v>
      </c>
      <c r="AG127" t="s">
        <v>126</v>
      </c>
    </row>
    <row r="128" spans="1:60" ht="13" x14ac:dyDescent="0.25">
      <c r="A128" s="150"/>
      <c r="B128" s="151" t="s">
        <v>29</v>
      </c>
      <c r="C128" s="179"/>
      <c r="D128" s="152"/>
      <c r="E128" s="153"/>
      <c r="F128" s="153"/>
      <c r="G128" s="174">
        <f>G8+G63+G70+G74+G82+G86+G107+G112+G116+G118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f>SUMIF(L7:L126,AE127,G7:G126)</f>
        <v>0</v>
      </c>
      <c r="AF128">
        <f>SUMIF(L7:L126,AF127,G7:G126)</f>
        <v>0</v>
      </c>
      <c r="AG128" t="s">
        <v>194</v>
      </c>
    </row>
    <row r="129" spans="3:33" x14ac:dyDescent="0.25">
      <c r="C129" s="180"/>
      <c r="D129" s="10"/>
      <c r="AG129" t="s">
        <v>196</v>
      </c>
    </row>
    <row r="130" spans="3:33" x14ac:dyDescent="0.25">
      <c r="D130" s="10"/>
    </row>
    <row r="131" spans="3:33" x14ac:dyDescent="0.25">
      <c r="D131" s="10"/>
    </row>
    <row r="132" spans="3:33" x14ac:dyDescent="0.25">
      <c r="D132" s="10"/>
    </row>
    <row r="133" spans="3:33" x14ac:dyDescent="0.25">
      <c r="D133" s="10"/>
    </row>
    <row r="134" spans="3:33" x14ac:dyDescent="0.25">
      <c r="D134" s="10"/>
    </row>
    <row r="135" spans="3:33" x14ac:dyDescent="0.25">
      <c r="D135" s="10"/>
    </row>
    <row r="136" spans="3:33" x14ac:dyDescent="0.25">
      <c r="D136" s="10"/>
    </row>
    <row r="137" spans="3:33" x14ac:dyDescent="0.25">
      <c r="D137" s="10"/>
    </row>
    <row r="138" spans="3:33" x14ac:dyDescent="0.25">
      <c r="D138" s="10"/>
    </row>
    <row r="139" spans="3:33" x14ac:dyDescent="0.25">
      <c r="D139" s="10"/>
    </row>
    <row r="140" spans="3:33" x14ac:dyDescent="0.25">
      <c r="D140" s="10"/>
    </row>
    <row r="141" spans="3:33" x14ac:dyDescent="0.25">
      <c r="D141" s="10"/>
    </row>
    <row r="142" spans="3:33" x14ac:dyDescent="0.25">
      <c r="D142" s="10"/>
    </row>
    <row r="143" spans="3:33" x14ac:dyDescent="0.25">
      <c r="D143" s="10"/>
    </row>
    <row r="144" spans="3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47">
    <mergeCell ref="C14:G14"/>
    <mergeCell ref="A1:G1"/>
    <mergeCell ref="C2:G2"/>
    <mergeCell ref="C3:G3"/>
    <mergeCell ref="C4:G4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7:G67"/>
    <mergeCell ref="C40:G40"/>
    <mergeCell ref="C42:G42"/>
    <mergeCell ref="C44:G44"/>
    <mergeCell ref="C46:G46"/>
    <mergeCell ref="C50:G50"/>
    <mergeCell ref="C51:G51"/>
    <mergeCell ref="C53:G53"/>
    <mergeCell ref="C55:G55"/>
    <mergeCell ref="C57:G57"/>
    <mergeCell ref="C59:G59"/>
    <mergeCell ref="C65:G65"/>
    <mergeCell ref="C111:G111"/>
    <mergeCell ref="C72:G72"/>
    <mergeCell ref="C77:G77"/>
    <mergeCell ref="C79:G79"/>
    <mergeCell ref="C84:G84"/>
    <mergeCell ref="C85:G85"/>
    <mergeCell ref="C88:G88"/>
    <mergeCell ref="C90:G90"/>
    <mergeCell ref="C92:G92"/>
    <mergeCell ref="C100:G100"/>
    <mergeCell ref="C102:G102"/>
    <mergeCell ref="C109:G109"/>
    <mergeCell ref="C114:G114"/>
    <mergeCell ref="C115:G115"/>
    <mergeCell ref="C120:G120"/>
    <mergeCell ref="C122:G122"/>
    <mergeCell ref="C126:G1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66</v>
      </c>
      <c r="C3" s="248" t="s">
        <v>67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70</v>
      </c>
      <c r="C4" s="251" t="s">
        <v>71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SUMIF(AG9:AG59,"&lt;&gt;NOR",G9:G59)</f>
        <v>0</v>
      </c>
      <c r="H8" s="164"/>
      <c r="I8" s="164">
        <f>SUM(I9:I59)</f>
        <v>0</v>
      </c>
      <c r="J8" s="164"/>
      <c r="K8" s="164">
        <f>SUM(K9:K59)</f>
        <v>0</v>
      </c>
      <c r="L8" s="164"/>
      <c r="M8" s="164">
        <f>SUM(M9:M59)</f>
        <v>0</v>
      </c>
      <c r="N8" s="164"/>
      <c r="O8" s="164">
        <f>SUM(O9:O59)</f>
        <v>165.48000000000002</v>
      </c>
      <c r="P8" s="164"/>
      <c r="Q8" s="164">
        <f>SUM(Q9:Q59)</f>
        <v>21.07</v>
      </c>
      <c r="R8" s="164"/>
      <c r="S8" s="164"/>
      <c r="T8" s="165"/>
      <c r="U8" s="159"/>
      <c r="V8" s="159">
        <f>SUM(V9:V59)</f>
        <v>691.02</v>
      </c>
      <c r="W8" s="159"/>
      <c r="X8" s="159"/>
      <c r="AG8" t="s">
        <v>140</v>
      </c>
    </row>
    <row r="9" spans="1:60" ht="20" outlineLevel="1" x14ac:dyDescent="0.25">
      <c r="A9" s="181">
        <v>1</v>
      </c>
      <c r="B9" s="182" t="s">
        <v>382</v>
      </c>
      <c r="C9" s="188" t="s">
        <v>383</v>
      </c>
      <c r="D9" s="183" t="s">
        <v>210</v>
      </c>
      <c r="E9" s="184">
        <v>25.2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0.55000000000000004</v>
      </c>
      <c r="Q9" s="186">
        <f>ROUND(E9*P9,2)</f>
        <v>13.86</v>
      </c>
      <c r="R9" s="186" t="s">
        <v>292</v>
      </c>
      <c r="S9" s="186" t="s">
        <v>144</v>
      </c>
      <c r="T9" s="187" t="s">
        <v>144</v>
      </c>
      <c r="U9" s="156">
        <v>9.4500000000000001E-2</v>
      </c>
      <c r="V9" s="156">
        <f>ROUND(E9*U9,2)</f>
        <v>2.38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1">
        <v>2</v>
      </c>
      <c r="B10" s="182" t="s">
        <v>384</v>
      </c>
      <c r="C10" s="188" t="s">
        <v>385</v>
      </c>
      <c r="D10" s="183" t="s">
        <v>210</v>
      </c>
      <c r="E10" s="184">
        <v>25.2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0.28599999999999998</v>
      </c>
      <c r="Q10" s="186">
        <f>ROUND(E10*P10,2)</f>
        <v>7.21</v>
      </c>
      <c r="R10" s="186" t="s">
        <v>292</v>
      </c>
      <c r="S10" s="186" t="s">
        <v>144</v>
      </c>
      <c r="T10" s="187" t="s">
        <v>144</v>
      </c>
      <c r="U10" s="156">
        <v>0.49980000000000002</v>
      </c>
      <c r="V10" s="156">
        <f>ROUND(E10*U10,2)</f>
        <v>12.59</v>
      </c>
      <c r="W10" s="156"/>
      <c r="X10" s="156" t="s">
        <v>202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3</v>
      </c>
      <c r="B11" s="167" t="s">
        <v>386</v>
      </c>
      <c r="C11" s="176" t="s">
        <v>387</v>
      </c>
      <c r="D11" s="168" t="s">
        <v>388</v>
      </c>
      <c r="E11" s="169">
        <v>10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0.20300000000000001</v>
      </c>
      <c r="V11" s="156">
        <f>ROUND(E11*U11,2)</f>
        <v>2.0299999999999998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56" t="s">
        <v>389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na vzdálenost od hladiny vody v jímce po výšku roviny proložené osou nejvyššího bodu výtlačného potrubí. Včetně odpadní potrubí v délce do 20 m.</v>
      </c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66">
        <v>4</v>
      </c>
      <c r="B13" s="167" t="s">
        <v>390</v>
      </c>
      <c r="C13" s="176" t="s">
        <v>391</v>
      </c>
      <c r="D13" s="168" t="s">
        <v>392</v>
      </c>
      <c r="E13" s="169">
        <v>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</v>
      </c>
      <c r="V13" s="156">
        <f>ROUND(E13*U13,2)</f>
        <v>0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5" outlineLevel="1" x14ac:dyDescent="0.25">
      <c r="A14" s="154"/>
      <c r="B14" s="155"/>
      <c r="C14" s="256" t="s">
        <v>393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66">
        <v>5</v>
      </c>
      <c r="B15" s="167" t="s">
        <v>394</v>
      </c>
      <c r="C15" s="176" t="s">
        <v>395</v>
      </c>
      <c r="D15" s="168" t="s">
        <v>258</v>
      </c>
      <c r="E15" s="169">
        <v>16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1.0699999999999999E-2</v>
      </c>
      <c r="O15" s="171">
        <f>ROUND(E15*N15,2)</f>
        <v>0.17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0.90800000000000003</v>
      </c>
      <c r="V15" s="156">
        <f>ROUND(E15*U15,2)</f>
        <v>14.53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6" t="s">
        <v>297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66">
        <v>6</v>
      </c>
      <c r="B17" s="167" t="s">
        <v>396</v>
      </c>
      <c r="C17" s="176" t="s">
        <v>397</v>
      </c>
      <c r="D17" s="168" t="s">
        <v>258</v>
      </c>
      <c r="E17" s="169">
        <v>9.5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1.2710000000000001E-2</v>
      </c>
      <c r="O17" s="171">
        <f>ROUND(E17*N17,2)</f>
        <v>0.12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1.153</v>
      </c>
      <c r="V17" s="156">
        <f>ROUND(E17*U17,2)</f>
        <v>10.95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5" outlineLevel="1" x14ac:dyDescent="0.25">
      <c r="A18" s="154"/>
      <c r="B18" s="155"/>
      <c r="C18" s="256" t="s">
        <v>297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7</v>
      </c>
      <c r="B19" s="167" t="s">
        <v>295</v>
      </c>
      <c r="C19" s="176" t="s">
        <v>296</v>
      </c>
      <c r="D19" s="168" t="s">
        <v>258</v>
      </c>
      <c r="E19" s="169">
        <v>38.4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2.478E-2</v>
      </c>
      <c r="O19" s="171">
        <f>ROUND(E19*N19,2)</f>
        <v>0.95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0.54700000000000004</v>
      </c>
      <c r="V19" s="156">
        <f>ROUND(E19*U19,2)</f>
        <v>21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1" x14ac:dyDescent="0.25">
      <c r="A20" s="154"/>
      <c r="B20" s="155"/>
      <c r="C20" s="256" t="s">
        <v>297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6">
        <v>8</v>
      </c>
      <c r="B21" s="167" t="s">
        <v>298</v>
      </c>
      <c r="C21" s="176" t="s">
        <v>299</v>
      </c>
      <c r="D21" s="168" t="s">
        <v>200</v>
      </c>
      <c r="E21" s="169">
        <v>86.4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3.2000000000000001E-2</v>
      </c>
      <c r="V21" s="156">
        <f>ROUND(E21*U21,2)</f>
        <v>2.76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300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nebo lesní půdy, s vodorovným přemístěním na hromady v místě upotřebení nebo na dočasné či trvalé skládky se složením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9</v>
      </c>
      <c r="B23" s="167" t="s">
        <v>301</v>
      </c>
      <c r="C23" s="176" t="s">
        <v>302</v>
      </c>
      <c r="D23" s="168" t="s">
        <v>200</v>
      </c>
      <c r="E23" s="169">
        <v>21.4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1.7629999999999999</v>
      </c>
      <c r="V23" s="156">
        <f>ROUND(E23*U23,2)</f>
        <v>37.729999999999997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6" t="s">
        <v>303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Příplatek k cenám hloubených vykopávek za ztížení vykopávky v blízkosti podzemního vedení nebo výbušnin pro jakoukoliv třídu horniny.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198</v>
      </c>
      <c r="C25" s="176" t="s">
        <v>199</v>
      </c>
      <c r="D25" s="168" t="s">
        <v>200</v>
      </c>
      <c r="E25" s="169">
        <v>256.2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0.16</v>
      </c>
      <c r="V25" s="156">
        <f>ROUND(E25*U25,2)</f>
        <v>40.99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56" t="s">
        <v>204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206</v>
      </c>
      <c r="C27" s="176" t="s">
        <v>207</v>
      </c>
      <c r="D27" s="168" t="s">
        <v>200</v>
      </c>
      <c r="E27" s="169">
        <v>127.8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8.4000000000000005E-2</v>
      </c>
      <c r="V27" s="156">
        <f>ROUND(E27*U27,2)</f>
        <v>10.74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56" t="s">
        <v>204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309</v>
      </c>
      <c r="C29" s="176" t="s">
        <v>310</v>
      </c>
      <c r="D29" s="168" t="s">
        <v>200</v>
      </c>
      <c r="E29" s="169">
        <v>18.600000000000001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3.5329999999999999</v>
      </c>
      <c r="V29" s="156">
        <f>ROUND(E29*U29,2)</f>
        <v>65.709999999999994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311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208</v>
      </c>
      <c r="C31" s="176" t="s">
        <v>209</v>
      </c>
      <c r="D31" s="168" t="s">
        <v>210</v>
      </c>
      <c r="E31" s="169">
        <v>191.2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2.0200000000000001E-3</v>
      </c>
      <c r="O31" s="171">
        <f>ROUND(E31*N31,2)</f>
        <v>0.39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0.45800000000000002</v>
      </c>
      <c r="V31" s="156">
        <f>ROUND(E31*U31,2)</f>
        <v>87.57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211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212</v>
      </c>
      <c r="C33" s="176" t="s">
        <v>213</v>
      </c>
      <c r="D33" s="168" t="s">
        <v>210</v>
      </c>
      <c r="E33" s="169">
        <v>191.2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0.218</v>
      </c>
      <c r="V33" s="156">
        <f>ROUND(E33*U33,2)</f>
        <v>41.68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214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15</v>
      </c>
      <c r="B35" s="167" t="s">
        <v>215</v>
      </c>
      <c r="C35" s="176" t="s">
        <v>216</v>
      </c>
      <c r="D35" s="168" t="s">
        <v>200</v>
      </c>
      <c r="E35" s="169">
        <v>245.5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0.51900000000000002</v>
      </c>
      <c r="V35" s="156">
        <f>ROUND(E35*U35,2)</f>
        <v>127.41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6" t="s">
        <v>217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bez naložení do dopravní nádoby, ale s vyprázdněním dopravní nádoby na hromadu nebo na dopravní prostředek,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16</v>
      </c>
      <c r="B37" s="167" t="s">
        <v>398</v>
      </c>
      <c r="C37" s="176" t="s">
        <v>399</v>
      </c>
      <c r="D37" s="168" t="s">
        <v>200</v>
      </c>
      <c r="E37" s="169">
        <v>66.53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201</v>
      </c>
      <c r="S37" s="171" t="s">
        <v>144</v>
      </c>
      <c r="T37" s="172" t="s">
        <v>144</v>
      </c>
      <c r="U37" s="156">
        <v>7.3999999999999996E-2</v>
      </c>
      <c r="V37" s="156">
        <f>ROUND(E37*U37,2)</f>
        <v>4.92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6" t="s">
        <v>220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6">
        <v>17</v>
      </c>
      <c r="B39" s="167" t="s">
        <v>218</v>
      </c>
      <c r="C39" s="176" t="s">
        <v>219</v>
      </c>
      <c r="D39" s="168" t="s">
        <v>200</v>
      </c>
      <c r="E39" s="169">
        <v>104.22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201</v>
      </c>
      <c r="S39" s="171" t="s">
        <v>144</v>
      </c>
      <c r="T39" s="172" t="s">
        <v>144</v>
      </c>
      <c r="U39" s="156">
        <v>1.0999999999999999E-2</v>
      </c>
      <c r="V39" s="156">
        <f>ROUND(E39*U39,2)</f>
        <v>1.1499999999999999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220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0" outlineLevel="1" x14ac:dyDescent="0.25">
      <c r="A41" s="166">
        <v>18</v>
      </c>
      <c r="B41" s="167" t="s">
        <v>221</v>
      </c>
      <c r="C41" s="176" t="s">
        <v>222</v>
      </c>
      <c r="D41" s="168" t="s">
        <v>200</v>
      </c>
      <c r="E41" s="169">
        <v>2085.36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201</v>
      </c>
      <c r="S41" s="171" t="s">
        <v>144</v>
      </c>
      <c r="T41" s="172" t="s">
        <v>144</v>
      </c>
      <c r="U41" s="156">
        <v>0</v>
      </c>
      <c r="V41" s="156">
        <f>ROUND(E41*U41,2)</f>
        <v>0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220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81">
        <v>19</v>
      </c>
      <c r="B43" s="182" t="s">
        <v>223</v>
      </c>
      <c r="C43" s="188" t="s">
        <v>224</v>
      </c>
      <c r="D43" s="183" t="s">
        <v>200</v>
      </c>
      <c r="E43" s="184">
        <v>50.4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 t="s">
        <v>201</v>
      </c>
      <c r="S43" s="186" t="s">
        <v>144</v>
      </c>
      <c r="T43" s="187" t="s">
        <v>144</v>
      </c>
      <c r="U43" s="156">
        <v>5.2999999999999999E-2</v>
      </c>
      <c r="V43" s="156">
        <f>ROUND(E43*U43,2)</f>
        <v>2.67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81">
        <v>20</v>
      </c>
      <c r="B44" s="182" t="s">
        <v>225</v>
      </c>
      <c r="C44" s="188" t="s">
        <v>226</v>
      </c>
      <c r="D44" s="183" t="s">
        <v>200</v>
      </c>
      <c r="E44" s="184">
        <v>104.22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6" t="s">
        <v>201</v>
      </c>
      <c r="S44" s="186" t="s">
        <v>144</v>
      </c>
      <c r="T44" s="187" t="s">
        <v>144</v>
      </c>
      <c r="U44" s="156">
        <v>8.9999999999999993E-3</v>
      </c>
      <c r="V44" s="156">
        <f>ROUND(E44*U44,2)</f>
        <v>0.94</v>
      </c>
      <c r="W44" s="156"/>
      <c r="X44" s="156" t="s">
        <v>202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21</v>
      </c>
      <c r="B45" s="167" t="s">
        <v>227</v>
      </c>
      <c r="C45" s="176" t="s">
        <v>228</v>
      </c>
      <c r="D45" s="168" t="s">
        <v>200</v>
      </c>
      <c r="E45" s="169">
        <v>200.34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0.20200000000000001</v>
      </c>
      <c r="V45" s="156">
        <f>ROUND(E45*U45,2)</f>
        <v>40.47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229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54" t="s">
        <v>230</v>
      </c>
      <c r="D47" s="255"/>
      <c r="E47" s="255"/>
      <c r="F47" s="255"/>
      <c r="G47" s="255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148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6">
        <v>22</v>
      </c>
      <c r="B48" s="167" t="s">
        <v>231</v>
      </c>
      <c r="C48" s="176" t="s">
        <v>232</v>
      </c>
      <c r="D48" s="168" t="s">
        <v>200</v>
      </c>
      <c r="E48" s="169">
        <v>57.24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1.7</v>
      </c>
      <c r="O48" s="171">
        <f>ROUND(E48*N48,2)</f>
        <v>97.31</v>
      </c>
      <c r="P48" s="171">
        <v>0</v>
      </c>
      <c r="Q48" s="171">
        <f>ROUND(E48*P48,2)</f>
        <v>0</v>
      </c>
      <c r="R48" s="171" t="s">
        <v>201</v>
      </c>
      <c r="S48" s="171" t="s">
        <v>144</v>
      </c>
      <c r="T48" s="172" t="s">
        <v>144</v>
      </c>
      <c r="U48" s="156">
        <v>1.587</v>
      </c>
      <c r="V48" s="156">
        <f>ROUND(E48*U48,2)</f>
        <v>90.84</v>
      </c>
      <c r="W48" s="156"/>
      <c r="X48" s="156" t="s">
        <v>202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5" outlineLevel="1" x14ac:dyDescent="0.25">
      <c r="A49" s="154"/>
      <c r="B49" s="155"/>
      <c r="C49" s="256" t="s">
        <v>233</v>
      </c>
      <c r="D49" s="257"/>
      <c r="E49" s="257"/>
      <c r="F49" s="257"/>
      <c r="G49" s="25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3" t="str">
        <f>C49</f>
        <v>sypaninou z vhodných hornin tř. 1 - 4 nebo materiálem připraveným podél výkopu ve vzdálenosti do 3 m od jeho kraje, pro jakoukoliv hloubku výkopu a jakoukoliv míru zhutnění,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6">
        <v>23</v>
      </c>
      <c r="B50" s="167" t="s">
        <v>234</v>
      </c>
      <c r="C50" s="176" t="s">
        <v>235</v>
      </c>
      <c r="D50" s="168" t="s">
        <v>210</v>
      </c>
      <c r="E50" s="169">
        <v>288.2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 t="s">
        <v>236</v>
      </c>
      <c r="S50" s="171" t="s">
        <v>144</v>
      </c>
      <c r="T50" s="172" t="s">
        <v>144</v>
      </c>
      <c r="U50" s="156">
        <v>0.06</v>
      </c>
      <c r="V50" s="156">
        <f>ROUND(E50*U50,2)</f>
        <v>17.29</v>
      </c>
      <c r="W50" s="156"/>
      <c r="X50" s="156" t="s">
        <v>202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56" t="s">
        <v>237</v>
      </c>
      <c r="D51" s="257"/>
      <c r="E51" s="257"/>
      <c r="F51" s="257"/>
      <c r="G51" s="257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24</v>
      </c>
      <c r="B52" s="167" t="s">
        <v>238</v>
      </c>
      <c r="C52" s="176" t="s">
        <v>239</v>
      </c>
      <c r="D52" s="168" t="s">
        <v>210</v>
      </c>
      <c r="E52" s="169">
        <v>126.72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 t="s">
        <v>201</v>
      </c>
      <c r="S52" s="171" t="s">
        <v>144</v>
      </c>
      <c r="T52" s="172" t="s">
        <v>144</v>
      </c>
      <c r="U52" s="156">
        <v>1.7999999999999999E-2</v>
      </c>
      <c r="V52" s="156">
        <f>ROUND(E52*U52,2)</f>
        <v>2.2799999999999998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240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66">
        <v>25</v>
      </c>
      <c r="B54" s="167" t="s">
        <v>241</v>
      </c>
      <c r="C54" s="176" t="s">
        <v>242</v>
      </c>
      <c r="D54" s="168" t="s">
        <v>210</v>
      </c>
      <c r="E54" s="169">
        <v>288.5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 t="s">
        <v>201</v>
      </c>
      <c r="S54" s="171" t="s">
        <v>144</v>
      </c>
      <c r="T54" s="172" t="s">
        <v>144</v>
      </c>
      <c r="U54" s="156">
        <v>0.13</v>
      </c>
      <c r="V54" s="156">
        <f>ROUND(E54*U54,2)</f>
        <v>37.51</v>
      </c>
      <c r="W54" s="156"/>
      <c r="X54" s="156" t="s">
        <v>202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4"/>
      <c r="B55" s="155"/>
      <c r="C55" s="256" t="s">
        <v>243</v>
      </c>
      <c r="D55" s="257"/>
      <c r="E55" s="257"/>
      <c r="F55" s="257"/>
      <c r="G55" s="257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205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3" t="str">
        <f>C55</f>
        <v>s případným nutným přemístěním hromad nebo dočasných skládek na místo potřeby ze vzdálenosti do 30 m, v rovině nebo ve svahu do 1 : 5,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1">
        <v>26</v>
      </c>
      <c r="B56" s="182" t="s">
        <v>244</v>
      </c>
      <c r="C56" s="188" t="s">
        <v>245</v>
      </c>
      <c r="D56" s="183" t="s">
        <v>200</v>
      </c>
      <c r="E56" s="184">
        <v>104.27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6" t="s">
        <v>201</v>
      </c>
      <c r="S56" s="186" t="s">
        <v>144</v>
      </c>
      <c r="T56" s="187" t="s">
        <v>144</v>
      </c>
      <c r="U56" s="156">
        <v>0</v>
      </c>
      <c r="V56" s="156">
        <f>ROUND(E56*U56,2)</f>
        <v>0</v>
      </c>
      <c r="W56" s="156"/>
      <c r="X56" s="156" t="s">
        <v>202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1">
        <v>27</v>
      </c>
      <c r="B57" s="182" t="s">
        <v>431</v>
      </c>
      <c r="C57" s="188" t="s">
        <v>432</v>
      </c>
      <c r="D57" s="183" t="s">
        <v>265</v>
      </c>
      <c r="E57" s="184">
        <v>8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6">
        <v>0</v>
      </c>
      <c r="O57" s="186">
        <f>ROUND(E57*N57,2)</f>
        <v>0</v>
      </c>
      <c r="P57" s="186">
        <v>0</v>
      </c>
      <c r="Q57" s="186">
        <f>ROUND(E57*P57,2)</f>
        <v>0</v>
      </c>
      <c r="R57" s="186"/>
      <c r="S57" s="186" t="s">
        <v>261</v>
      </c>
      <c r="T57" s="187" t="s">
        <v>145</v>
      </c>
      <c r="U57" s="156">
        <v>1.86</v>
      </c>
      <c r="V57" s="156">
        <f>ROUND(E57*U57,2)</f>
        <v>14.88</v>
      </c>
      <c r="W57" s="156"/>
      <c r="X57" s="156" t="s">
        <v>202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1">
        <v>28</v>
      </c>
      <c r="B58" s="182" t="s">
        <v>246</v>
      </c>
      <c r="C58" s="188" t="s">
        <v>247</v>
      </c>
      <c r="D58" s="183" t="s">
        <v>248</v>
      </c>
      <c r="E58" s="184">
        <v>14.25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6">
        <v>1E-3</v>
      </c>
      <c r="O58" s="186">
        <f>ROUND(E58*N58,2)</f>
        <v>0.01</v>
      </c>
      <c r="P58" s="186">
        <v>0</v>
      </c>
      <c r="Q58" s="186">
        <f>ROUND(E58*P58,2)</f>
        <v>0</v>
      </c>
      <c r="R58" s="186" t="s">
        <v>249</v>
      </c>
      <c r="S58" s="186" t="s">
        <v>144</v>
      </c>
      <c r="T58" s="187" t="s">
        <v>144</v>
      </c>
      <c r="U58" s="156">
        <v>0</v>
      </c>
      <c r="V58" s="156">
        <f>ROUND(E58*U58,2)</f>
        <v>0</v>
      </c>
      <c r="W58" s="156"/>
      <c r="X58" s="156" t="s">
        <v>250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251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1">
        <v>29</v>
      </c>
      <c r="B59" s="182" t="s">
        <v>312</v>
      </c>
      <c r="C59" s="188" t="s">
        <v>313</v>
      </c>
      <c r="D59" s="183" t="s">
        <v>274</v>
      </c>
      <c r="E59" s="184">
        <v>66.53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6">
        <v>1</v>
      </c>
      <c r="O59" s="186">
        <f>ROUND(E59*N59,2)</f>
        <v>66.53</v>
      </c>
      <c r="P59" s="186">
        <v>0</v>
      </c>
      <c r="Q59" s="186">
        <f>ROUND(E59*P59,2)</f>
        <v>0</v>
      </c>
      <c r="R59" s="186" t="s">
        <v>249</v>
      </c>
      <c r="S59" s="186" t="s">
        <v>144</v>
      </c>
      <c r="T59" s="187" t="s">
        <v>144</v>
      </c>
      <c r="U59" s="156">
        <v>0</v>
      </c>
      <c r="V59" s="156">
        <f>ROUND(E59*U59,2)</f>
        <v>0</v>
      </c>
      <c r="W59" s="156"/>
      <c r="X59" s="156" t="s">
        <v>250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 x14ac:dyDescent="0.25">
      <c r="A60" s="160" t="s">
        <v>139</v>
      </c>
      <c r="B60" s="161" t="s">
        <v>88</v>
      </c>
      <c r="C60" s="175" t="s">
        <v>89</v>
      </c>
      <c r="D60" s="162"/>
      <c r="E60" s="163"/>
      <c r="F60" s="164"/>
      <c r="G60" s="164">
        <f>SUMIF(AG61:AG63,"&lt;&gt;NOR",G61:G63)</f>
        <v>0</v>
      </c>
      <c r="H60" s="164"/>
      <c r="I60" s="164">
        <f>SUM(I61:I63)</f>
        <v>0</v>
      </c>
      <c r="J60" s="164"/>
      <c r="K60" s="164">
        <f>SUM(K61:K63)</f>
        <v>0</v>
      </c>
      <c r="L60" s="164"/>
      <c r="M60" s="164">
        <f>SUM(M61:M63)</f>
        <v>0</v>
      </c>
      <c r="N60" s="164"/>
      <c r="O60" s="164">
        <f>SUM(O61:O63)</f>
        <v>23.96</v>
      </c>
      <c r="P60" s="164"/>
      <c r="Q60" s="164">
        <f>SUM(Q61:Q63)</f>
        <v>0</v>
      </c>
      <c r="R60" s="164"/>
      <c r="S60" s="164"/>
      <c r="T60" s="165"/>
      <c r="U60" s="159"/>
      <c r="V60" s="159">
        <f>SUM(V61:V63)</f>
        <v>18.07</v>
      </c>
      <c r="W60" s="159"/>
      <c r="X60" s="159"/>
      <c r="AG60" t="s">
        <v>140</v>
      </c>
    </row>
    <row r="61" spans="1:60" outlineLevel="1" x14ac:dyDescent="0.25">
      <c r="A61" s="166">
        <v>30</v>
      </c>
      <c r="B61" s="167" t="s">
        <v>252</v>
      </c>
      <c r="C61" s="176" t="s">
        <v>253</v>
      </c>
      <c r="D61" s="168" t="s">
        <v>200</v>
      </c>
      <c r="E61" s="169">
        <v>12.66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1.8907700000000001</v>
      </c>
      <c r="O61" s="171">
        <f>ROUND(E61*N61,2)</f>
        <v>23.94</v>
      </c>
      <c r="P61" s="171">
        <v>0</v>
      </c>
      <c r="Q61" s="171">
        <f>ROUND(E61*P61,2)</f>
        <v>0</v>
      </c>
      <c r="R61" s="171" t="s">
        <v>254</v>
      </c>
      <c r="S61" s="171" t="s">
        <v>144</v>
      </c>
      <c r="T61" s="172" t="s">
        <v>144</v>
      </c>
      <c r="U61" s="156">
        <v>1.3169999999999999</v>
      </c>
      <c r="V61" s="156">
        <f>ROUND(E61*U61,2)</f>
        <v>16.670000000000002</v>
      </c>
      <c r="W61" s="156"/>
      <c r="X61" s="156" t="s">
        <v>202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56" t="s">
        <v>255</v>
      </c>
      <c r="D62" s="257"/>
      <c r="E62" s="257"/>
      <c r="F62" s="257"/>
      <c r="G62" s="257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" outlineLevel="1" x14ac:dyDescent="0.25">
      <c r="A63" s="181">
        <v>31</v>
      </c>
      <c r="B63" s="182" t="s">
        <v>319</v>
      </c>
      <c r="C63" s="188" t="s">
        <v>320</v>
      </c>
      <c r="D63" s="183" t="s">
        <v>258</v>
      </c>
      <c r="E63" s="184">
        <v>48.2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6">
        <v>5.0000000000000001E-4</v>
      </c>
      <c r="O63" s="186">
        <f>ROUND(E63*N63,2)</f>
        <v>0.02</v>
      </c>
      <c r="P63" s="186">
        <v>0</v>
      </c>
      <c r="Q63" s="186">
        <f>ROUND(E63*P63,2)</f>
        <v>0</v>
      </c>
      <c r="R63" s="186" t="s">
        <v>321</v>
      </c>
      <c r="S63" s="186" t="s">
        <v>144</v>
      </c>
      <c r="T63" s="187" t="s">
        <v>144</v>
      </c>
      <c r="U63" s="156">
        <v>2.9000000000000001E-2</v>
      </c>
      <c r="V63" s="156">
        <f>ROUND(E63*U63,2)</f>
        <v>1.4</v>
      </c>
      <c r="W63" s="156"/>
      <c r="X63" s="156" t="s">
        <v>202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13" x14ac:dyDescent="0.25">
      <c r="A64" s="160" t="s">
        <v>139</v>
      </c>
      <c r="B64" s="161" t="s">
        <v>90</v>
      </c>
      <c r="C64" s="175" t="s">
        <v>91</v>
      </c>
      <c r="D64" s="162"/>
      <c r="E64" s="163"/>
      <c r="F64" s="164"/>
      <c r="G64" s="164">
        <f>SUMIF(AG65:AG71,"&lt;&gt;NOR",G65:G71)</f>
        <v>0</v>
      </c>
      <c r="H64" s="164"/>
      <c r="I64" s="164">
        <f>SUM(I65:I71)</f>
        <v>0</v>
      </c>
      <c r="J64" s="164"/>
      <c r="K64" s="164">
        <f>SUM(K65:K71)</f>
        <v>0</v>
      </c>
      <c r="L64" s="164"/>
      <c r="M64" s="164">
        <f>SUM(M65:M71)</f>
        <v>0</v>
      </c>
      <c r="N64" s="164"/>
      <c r="O64" s="164">
        <f>SUM(O65:O71)</f>
        <v>22.64</v>
      </c>
      <c r="P64" s="164"/>
      <c r="Q64" s="164">
        <f>SUM(Q65:Q71)</f>
        <v>0</v>
      </c>
      <c r="R64" s="164"/>
      <c r="S64" s="164"/>
      <c r="T64" s="165"/>
      <c r="U64" s="159"/>
      <c r="V64" s="159">
        <f>SUM(V65:V71)</f>
        <v>4.45</v>
      </c>
      <c r="W64" s="159"/>
      <c r="X64" s="159"/>
      <c r="AG64" t="s">
        <v>140</v>
      </c>
    </row>
    <row r="65" spans="1:60" outlineLevel="1" x14ac:dyDescent="0.25">
      <c r="A65" s="181">
        <v>32</v>
      </c>
      <c r="B65" s="182" t="s">
        <v>324</v>
      </c>
      <c r="C65" s="188" t="s">
        <v>325</v>
      </c>
      <c r="D65" s="183" t="s">
        <v>210</v>
      </c>
      <c r="E65" s="184">
        <v>25.2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6">
        <v>0.55125000000000002</v>
      </c>
      <c r="O65" s="186">
        <f>ROUND(E65*N65,2)</f>
        <v>13.89</v>
      </c>
      <c r="P65" s="186">
        <v>0</v>
      </c>
      <c r="Q65" s="186">
        <f>ROUND(E65*P65,2)</f>
        <v>0</v>
      </c>
      <c r="R65" s="186" t="s">
        <v>292</v>
      </c>
      <c r="S65" s="186" t="s">
        <v>144</v>
      </c>
      <c r="T65" s="187" t="s">
        <v>144</v>
      </c>
      <c r="U65" s="156">
        <v>2.7E-2</v>
      </c>
      <c r="V65" s="156">
        <f>ROUND(E65*U65,2)</f>
        <v>0.68</v>
      </c>
      <c r="W65" s="156"/>
      <c r="X65" s="156" t="s">
        <v>202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" outlineLevel="1" x14ac:dyDescent="0.25">
      <c r="A66" s="166">
        <v>33</v>
      </c>
      <c r="B66" s="167" t="s">
        <v>326</v>
      </c>
      <c r="C66" s="176" t="s">
        <v>327</v>
      </c>
      <c r="D66" s="168" t="s">
        <v>210</v>
      </c>
      <c r="E66" s="169">
        <v>25.2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0.21099999999999999</v>
      </c>
      <c r="O66" s="171">
        <f>ROUND(E66*N66,2)</f>
        <v>5.32</v>
      </c>
      <c r="P66" s="171">
        <v>0</v>
      </c>
      <c r="Q66" s="171">
        <f>ROUND(E66*P66,2)</f>
        <v>0</v>
      </c>
      <c r="R66" s="171" t="s">
        <v>292</v>
      </c>
      <c r="S66" s="171" t="s">
        <v>144</v>
      </c>
      <c r="T66" s="172" t="s">
        <v>144</v>
      </c>
      <c r="U66" s="156">
        <v>7.1999999999999995E-2</v>
      </c>
      <c r="V66" s="156">
        <f>ROUND(E66*U66,2)</f>
        <v>1.81</v>
      </c>
      <c r="W66" s="156"/>
      <c r="X66" s="156" t="s">
        <v>202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6" t="s">
        <v>328</v>
      </c>
      <c r="D67" s="257"/>
      <c r="E67" s="257"/>
      <c r="F67" s="257"/>
      <c r="G67" s="25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6">
        <v>34</v>
      </c>
      <c r="B68" s="167" t="s">
        <v>329</v>
      </c>
      <c r="C68" s="176" t="s">
        <v>330</v>
      </c>
      <c r="D68" s="168" t="s">
        <v>210</v>
      </c>
      <c r="E68" s="169">
        <v>25.2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5.6100000000000004E-3</v>
      </c>
      <c r="O68" s="171">
        <f>ROUND(E68*N68,2)</f>
        <v>0.14000000000000001</v>
      </c>
      <c r="P68" s="171">
        <v>0</v>
      </c>
      <c r="Q68" s="171">
        <f>ROUND(E68*P68,2)</f>
        <v>0</v>
      </c>
      <c r="R68" s="171" t="s">
        <v>292</v>
      </c>
      <c r="S68" s="171" t="s">
        <v>144</v>
      </c>
      <c r="T68" s="172" t="s">
        <v>144</v>
      </c>
      <c r="U68" s="156">
        <v>4.0000000000000001E-3</v>
      </c>
      <c r="V68" s="156">
        <f>ROUND(E68*U68,2)</f>
        <v>0.1</v>
      </c>
      <c r="W68" s="156"/>
      <c r="X68" s="156" t="s">
        <v>202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6" t="s">
        <v>331</v>
      </c>
      <c r="D69" s="257"/>
      <c r="E69" s="257"/>
      <c r="F69" s="257"/>
      <c r="G69" s="25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1" x14ac:dyDescent="0.25">
      <c r="A70" s="181">
        <v>35</v>
      </c>
      <c r="B70" s="182" t="s">
        <v>332</v>
      </c>
      <c r="C70" s="188" t="s">
        <v>333</v>
      </c>
      <c r="D70" s="183" t="s">
        <v>210</v>
      </c>
      <c r="E70" s="184">
        <v>25.2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6">
        <v>6.0999999999999997E-4</v>
      </c>
      <c r="O70" s="186">
        <f>ROUND(E70*N70,2)</f>
        <v>0.02</v>
      </c>
      <c r="P70" s="186">
        <v>0</v>
      </c>
      <c r="Q70" s="186">
        <f>ROUND(E70*P70,2)</f>
        <v>0</v>
      </c>
      <c r="R70" s="186" t="s">
        <v>292</v>
      </c>
      <c r="S70" s="186" t="s">
        <v>144</v>
      </c>
      <c r="T70" s="187" t="s">
        <v>144</v>
      </c>
      <c r="U70" s="156">
        <v>2E-3</v>
      </c>
      <c r="V70" s="156">
        <f>ROUND(E70*U70,2)</f>
        <v>0.05</v>
      </c>
      <c r="W70" s="156"/>
      <c r="X70" s="156" t="s">
        <v>202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81">
        <v>36</v>
      </c>
      <c r="B71" s="182" t="s">
        <v>334</v>
      </c>
      <c r="C71" s="188" t="s">
        <v>335</v>
      </c>
      <c r="D71" s="183" t="s">
        <v>210</v>
      </c>
      <c r="E71" s="184">
        <v>25.2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6">
        <v>0.12966</v>
      </c>
      <c r="O71" s="186">
        <f>ROUND(E71*N71,2)</f>
        <v>3.27</v>
      </c>
      <c r="P71" s="186">
        <v>0</v>
      </c>
      <c r="Q71" s="186">
        <f>ROUND(E71*P71,2)</f>
        <v>0</v>
      </c>
      <c r="R71" s="186" t="s">
        <v>292</v>
      </c>
      <c r="S71" s="186" t="s">
        <v>144</v>
      </c>
      <c r="T71" s="187" t="s">
        <v>144</v>
      </c>
      <c r="U71" s="156">
        <v>7.1999999999999995E-2</v>
      </c>
      <c r="V71" s="156">
        <f>ROUND(E71*U71,2)</f>
        <v>1.81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" x14ac:dyDescent="0.25">
      <c r="A72" s="160" t="s">
        <v>139</v>
      </c>
      <c r="B72" s="161" t="s">
        <v>94</v>
      </c>
      <c r="C72" s="175" t="s">
        <v>95</v>
      </c>
      <c r="D72" s="162"/>
      <c r="E72" s="163"/>
      <c r="F72" s="164"/>
      <c r="G72" s="164">
        <f>SUMIF(AG73:AG84,"&lt;&gt;NOR",G73:G84)</f>
        <v>0</v>
      </c>
      <c r="H72" s="164"/>
      <c r="I72" s="164">
        <f>SUM(I73:I84)</f>
        <v>0</v>
      </c>
      <c r="J72" s="164"/>
      <c r="K72" s="164">
        <f>SUM(K73:K84)</f>
        <v>0</v>
      </c>
      <c r="L72" s="164"/>
      <c r="M72" s="164">
        <f>SUM(M73:M84)</f>
        <v>0</v>
      </c>
      <c r="N72" s="164"/>
      <c r="O72" s="164">
        <f>SUM(O73:O84)</f>
        <v>4.0399999999999991</v>
      </c>
      <c r="P72" s="164"/>
      <c r="Q72" s="164">
        <f>SUM(Q73:Q84)</f>
        <v>0</v>
      </c>
      <c r="R72" s="164"/>
      <c r="S72" s="164"/>
      <c r="T72" s="165"/>
      <c r="U72" s="159"/>
      <c r="V72" s="159">
        <f>SUM(V73:V84)</f>
        <v>13.950000000000001</v>
      </c>
      <c r="W72" s="159"/>
      <c r="X72" s="159"/>
      <c r="AG72" t="s">
        <v>140</v>
      </c>
    </row>
    <row r="73" spans="1:60" outlineLevel="1" x14ac:dyDescent="0.25">
      <c r="A73" s="166">
        <v>37</v>
      </c>
      <c r="B73" s="167" t="s">
        <v>433</v>
      </c>
      <c r="C73" s="176" t="s">
        <v>434</v>
      </c>
      <c r="D73" s="168" t="s">
        <v>258</v>
      </c>
      <c r="E73" s="169">
        <v>100.18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 t="s">
        <v>254</v>
      </c>
      <c r="S73" s="171" t="s">
        <v>144</v>
      </c>
      <c r="T73" s="172" t="s">
        <v>144</v>
      </c>
      <c r="U73" s="156">
        <v>6.6000000000000003E-2</v>
      </c>
      <c r="V73" s="156">
        <f>ROUND(E73*U73,2)</f>
        <v>6.61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6" t="s">
        <v>284</v>
      </c>
      <c r="D74" s="257"/>
      <c r="E74" s="257"/>
      <c r="F74" s="257"/>
      <c r="G74" s="257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6">
        <v>38</v>
      </c>
      <c r="B75" s="167" t="s">
        <v>435</v>
      </c>
      <c r="C75" s="176" t="s">
        <v>436</v>
      </c>
      <c r="D75" s="168" t="s">
        <v>258</v>
      </c>
      <c r="E75" s="169">
        <v>46.2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1.0000000000000001E-5</v>
      </c>
      <c r="O75" s="171">
        <f>ROUND(E75*N75,2)</f>
        <v>0</v>
      </c>
      <c r="P75" s="171">
        <v>0</v>
      </c>
      <c r="Q75" s="171">
        <f>ROUND(E75*P75,2)</f>
        <v>0</v>
      </c>
      <c r="R75" s="171" t="s">
        <v>254</v>
      </c>
      <c r="S75" s="171" t="s">
        <v>144</v>
      </c>
      <c r="T75" s="172" t="s">
        <v>144</v>
      </c>
      <c r="U75" s="156">
        <v>0.08</v>
      </c>
      <c r="V75" s="156">
        <f>ROUND(E75*U75,2)</f>
        <v>3.7</v>
      </c>
      <c r="W75" s="156"/>
      <c r="X75" s="156" t="s">
        <v>202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56" t="s">
        <v>284</v>
      </c>
      <c r="D76" s="257"/>
      <c r="E76" s="257"/>
      <c r="F76" s="257"/>
      <c r="G76" s="257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6">
        <v>39</v>
      </c>
      <c r="B77" s="167" t="s">
        <v>437</v>
      </c>
      <c r="C77" s="176" t="s">
        <v>438</v>
      </c>
      <c r="D77" s="168" t="s">
        <v>265</v>
      </c>
      <c r="E77" s="169">
        <v>16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1.0000000000000001E-5</v>
      </c>
      <c r="O77" s="171">
        <f>ROUND(E77*N77,2)</f>
        <v>0</v>
      </c>
      <c r="P77" s="171">
        <v>0</v>
      </c>
      <c r="Q77" s="171">
        <f>ROUND(E77*P77,2)</f>
        <v>0</v>
      </c>
      <c r="R77" s="171" t="s">
        <v>254</v>
      </c>
      <c r="S77" s="171" t="s">
        <v>144</v>
      </c>
      <c r="T77" s="172" t="s">
        <v>144</v>
      </c>
      <c r="U77" s="156">
        <v>0.17599999999999999</v>
      </c>
      <c r="V77" s="156">
        <f>ROUND(E77*U77,2)</f>
        <v>2.82</v>
      </c>
      <c r="W77" s="156"/>
      <c r="X77" s="156" t="s">
        <v>202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56" t="s">
        <v>255</v>
      </c>
      <c r="D78" s="257"/>
      <c r="E78" s="257"/>
      <c r="F78" s="257"/>
      <c r="G78" s="257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205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6">
        <v>40</v>
      </c>
      <c r="B79" s="167" t="s">
        <v>439</v>
      </c>
      <c r="C79" s="176" t="s">
        <v>440</v>
      </c>
      <c r="D79" s="168" t="s">
        <v>265</v>
      </c>
      <c r="E79" s="169">
        <v>4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2.0000000000000002E-5</v>
      </c>
      <c r="O79" s="171">
        <f>ROUND(E79*N79,2)</f>
        <v>0</v>
      </c>
      <c r="P79" s="171">
        <v>0</v>
      </c>
      <c r="Q79" s="171">
        <f>ROUND(E79*P79,2)</f>
        <v>0</v>
      </c>
      <c r="R79" s="171" t="s">
        <v>254</v>
      </c>
      <c r="S79" s="171" t="s">
        <v>144</v>
      </c>
      <c r="T79" s="172" t="s">
        <v>144</v>
      </c>
      <c r="U79" s="156">
        <v>0.20599999999999999</v>
      </c>
      <c r="V79" s="156">
        <f>ROUND(E79*U79,2)</f>
        <v>0.82</v>
      </c>
      <c r="W79" s="156"/>
      <c r="X79" s="156" t="s">
        <v>202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56" t="s">
        <v>255</v>
      </c>
      <c r="D80" s="257"/>
      <c r="E80" s="257"/>
      <c r="F80" s="257"/>
      <c r="G80" s="257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1">
        <v>41</v>
      </c>
      <c r="B81" s="182" t="s">
        <v>441</v>
      </c>
      <c r="C81" s="188" t="s">
        <v>442</v>
      </c>
      <c r="D81" s="183" t="s">
        <v>258</v>
      </c>
      <c r="E81" s="184">
        <v>110.3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6">
        <v>2.52E-2</v>
      </c>
      <c r="O81" s="186">
        <f>ROUND(E81*N81,2)</f>
        <v>2.78</v>
      </c>
      <c r="P81" s="186">
        <v>0</v>
      </c>
      <c r="Q81" s="186">
        <f>ROUND(E81*P81,2)</f>
        <v>0</v>
      </c>
      <c r="R81" s="186"/>
      <c r="S81" s="186" t="s">
        <v>261</v>
      </c>
      <c r="T81" s="187" t="s">
        <v>145</v>
      </c>
      <c r="U81" s="156">
        <v>0</v>
      </c>
      <c r="V81" s="156">
        <f>ROUND(E81*U81,2)</f>
        <v>0</v>
      </c>
      <c r="W81" s="156"/>
      <c r="X81" s="156" t="s">
        <v>250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1">
        <v>42</v>
      </c>
      <c r="B82" s="182" t="s">
        <v>443</v>
      </c>
      <c r="C82" s="188" t="s">
        <v>444</v>
      </c>
      <c r="D82" s="183" t="s">
        <v>258</v>
      </c>
      <c r="E82" s="184">
        <v>49.2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6">
        <v>2.52E-2</v>
      </c>
      <c r="O82" s="186">
        <f>ROUND(E82*N82,2)</f>
        <v>1.24</v>
      </c>
      <c r="P82" s="186">
        <v>0</v>
      </c>
      <c r="Q82" s="186">
        <f>ROUND(E82*P82,2)</f>
        <v>0</v>
      </c>
      <c r="R82" s="186"/>
      <c r="S82" s="186" t="s">
        <v>261</v>
      </c>
      <c r="T82" s="187" t="s">
        <v>145</v>
      </c>
      <c r="U82" s="156">
        <v>0</v>
      </c>
      <c r="V82" s="156">
        <f>ROUND(E82*U82,2)</f>
        <v>0</v>
      </c>
      <c r="W82" s="156"/>
      <c r="X82" s="156" t="s">
        <v>250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1">
        <v>43</v>
      </c>
      <c r="B83" s="182" t="s">
        <v>445</v>
      </c>
      <c r="C83" s="188" t="s">
        <v>446</v>
      </c>
      <c r="D83" s="183" t="s">
        <v>265</v>
      </c>
      <c r="E83" s="184">
        <v>16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6">
        <v>6.6E-4</v>
      </c>
      <c r="O83" s="186">
        <f>ROUND(E83*N83,2)</f>
        <v>0.01</v>
      </c>
      <c r="P83" s="186">
        <v>0</v>
      </c>
      <c r="Q83" s="186">
        <f>ROUND(E83*P83,2)</f>
        <v>0</v>
      </c>
      <c r="R83" s="186"/>
      <c r="S83" s="186" t="s">
        <v>261</v>
      </c>
      <c r="T83" s="187" t="s">
        <v>262</v>
      </c>
      <c r="U83" s="156">
        <v>0</v>
      </c>
      <c r="V83" s="156">
        <f>ROUND(E83*U83,2)</f>
        <v>0</v>
      </c>
      <c r="W83" s="156"/>
      <c r="X83" s="156" t="s">
        <v>250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1">
        <v>44</v>
      </c>
      <c r="B84" s="182" t="s">
        <v>447</v>
      </c>
      <c r="C84" s="188" t="s">
        <v>448</v>
      </c>
      <c r="D84" s="183" t="s">
        <v>265</v>
      </c>
      <c r="E84" s="184">
        <v>4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6">
        <v>1.2700000000000001E-3</v>
      </c>
      <c r="O84" s="186">
        <f>ROUND(E84*N84,2)</f>
        <v>0.01</v>
      </c>
      <c r="P84" s="186">
        <v>0</v>
      </c>
      <c r="Q84" s="186">
        <f>ROUND(E84*P84,2)</f>
        <v>0</v>
      </c>
      <c r="R84" s="186"/>
      <c r="S84" s="186" t="s">
        <v>261</v>
      </c>
      <c r="T84" s="187" t="s">
        <v>262</v>
      </c>
      <c r="U84" s="156">
        <v>0</v>
      </c>
      <c r="V84" s="156">
        <f>ROUND(E84*U84,2)</f>
        <v>0</v>
      </c>
      <c r="W84" s="156"/>
      <c r="X84" s="156" t="s">
        <v>250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13" x14ac:dyDescent="0.25">
      <c r="A85" s="160" t="s">
        <v>139</v>
      </c>
      <c r="B85" s="161" t="s">
        <v>96</v>
      </c>
      <c r="C85" s="175" t="s">
        <v>97</v>
      </c>
      <c r="D85" s="162"/>
      <c r="E85" s="163"/>
      <c r="F85" s="164"/>
      <c r="G85" s="164">
        <f>SUMIF(AG86:AG87,"&lt;&gt;NOR",G86:G87)</f>
        <v>0</v>
      </c>
      <c r="H85" s="164"/>
      <c r="I85" s="164">
        <f>SUM(I86:I87)</f>
        <v>0</v>
      </c>
      <c r="J85" s="164"/>
      <c r="K85" s="164">
        <f>SUM(K86:K87)</f>
        <v>0</v>
      </c>
      <c r="L85" s="164"/>
      <c r="M85" s="164">
        <f>SUM(M86:M87)</f>
        <v>0</v>
      </c>
      <c r="N85" s="164"/>
      <c r="O85" s="164">
        <f>SUM(O86:O87)</f>
        <v>0</v>
      </c>
      <c r="P85" s="164"/>
      <c r="Q85" s="164">
        <f>SUM(Q86:Q87)</f>
        <v>0</v>
      </c>
      <c r="R85" s="164"/>
      <c r="S85" s="164"/>
      <c r="T85" s="165"/>
      <c r="U85" s="159"/>
      <c r="V85" s="159">
        <f>SUM(V86:V87)</f>
        <v>6.83</v>
      </c>
      <c r="W85" s="159"/>
      <c r="X85" s="159"/>
      <c r="AG85" t="s">
        <v>140</v>
      </c>
    </row>
    <row r="86" spans="1:60" outlineLevel="1" x14ac:dyDescent="0.25">
      <c r="A86" s="166">
        <v>45</v>
      </c>
      <c r="B86" s="167" t="s">
        <v>355</v>
      </c>
      <c r="C86" s="176" t="s">
        <v>356</v>
      </c>
      <c r="D86" s="168" t="s">
        <v>258</v>
      </c>
      <c r="E86" s="169">
        <v>124.2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 t="s">
        <v>292</v>
      </c>
      <c r="S86" s="171" t="s">
        <v>144</v>
      </c>
      <c r="T86" s="172" t="s">
        <v>144</v>
      </c>
      <c r="U86" s="156">
        <v>5.5E-2</v>
      </c>
      <c r="V86" s="156">
        <f>ROUND(E86*U86,2)</f>
        <v>6.83</v>
      </c>
      <c r="W86" s="156"/>
      <c r="X86" s="156" t="s">
        <v>202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256" t="s">
        <v>357</v>
      </c>
      <c r="D87" s="257"/>
      <c r="E87" s="257"/>
      <c r="F87" s="257"/>
      <c r="G87" s="257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0" t="s">
        <v>139</v>
      </c>
      <c r="B88" s="161" t="s">
        <v>102</v>
      </c>
      <c r="C88" s="175" t="s">
        <v>103</v>
      </c>
      <c r="D88" s="162"/>
      <c r="E88" s="163"/>
      <c r="F88" s="164"/>
      <c r="G88" s="164">
        <f>SUMIF(AG89:AG91,"&lt;&gt;NOR",G89:G91)</f>
        <v>0</v>
      </c>
      <c r="H88" s="164"/>
      <c r="I88" s="164">
        <f>SUM(I89:I91)</f>
        <v>0</v>
      </c>
      <c r="J88" s="164"/>
      <c r="K88" s="164">
        <f>SUM(K89:K91)</f>
        <v>0</v>
      </c>
      <c r="L88" s="164"/>
      <c r="M88" s="164">
        <f>SUM(M89:M91)</f>
        <v>0</v>
      </c>
      <c r="N88" s="164"/>
      <c r="O88" s="164">
        <f>SUM(O89:O91)</f>
        <v>0</v>
      </c>
      <c r="P88" s="164"/>
      <c r="Q88" s="164">
        <f>SUM(Q89:Q91)</f>
        <v>0</v>
      </c>
      <c r="R88" s="164"/>
      <c r="S88" s="164"/>
      <c r="T88" s="165"/>
      <c r="U88" s="159"/>
      <c r="V88" s="159">
        <f>SUM(V89:V91)</f>
        <v>45.71</v>
      </c>
      <c r="W88" s="159"/>
      <c r="X88" s="159"/>
      <c r="AG88" t="s">
        <v>140</v>
      </c>
    </row>
    <row r="89" spans="1:60" outlineLevel="1" x14ac:dyDescent="0.25">
      <c r="A89" s="166">
        <v>46</v>
      </c>
      <c r="B89" s="167" t="s">
        <v>272</v>
      </c>
      <c r="C89" s="176" t="s">
        <v>273</v>
      </c>
      <c r="D89" s="168" t="s">
        <v>274</v>
      </c>
      <c r="E89" s="169">
        <v>216.11184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 t="s">
        <v>254</v>
      </c>
      <c r="S89" s="171" t="s">
        <v>144</v>
      </c>
      <c r="T89" s="172" t="s">
        <v>144</v>
      </c>
      <c r="U89" s="156">
        <v>0.21149999999999999</v>
      </c>
      <c r="V89" s="156">
        <f>ROUND(E89*U89,2)</f>
        <v>45.71</v>
      </c>
      <c r="W89" s="156"/>
      <c r="X89" s="156" t="s">
        <v>275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276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256" t="s">
        <v>277</v>
      </c>
      <c r="D90" s="257"/>
      <c r="E90" s="257"/>
      <c r="F90" s="257"/>
      <c r="G90" s="257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254" t="s">
        <v>278</v>
      </c>
      <c r="D91" s="255"/>
      <c r="E91" s="255"/>
      <c r="F91" s="255"/>
      <c r="G91" s="255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148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13" x14ac:dyDescent="0.25">
      <c r="A92" s="160" t="s">
        <v>139</v>
      </c>
      <c r="B92" s="161" t="s">
        <v>104</v>
      </c>
      <c r="C92" s="175" t="s">
        <v>105</v>
      </c>
      <c r="D92" s="162"/>
      <c r="E92" s="163"/>
      <c r="F92" s="164"/>
      <c r="G92" s="164">
        <f>SUMIF(AG93:AG93,"&lt;&gt;NOR",G93:G93)</f>
        <v>0</v>
      </c>
      <c r="H92" s="164"/>
      <c r="I92" s="164">
        <f>SUM(I93:I93)</f>
        <v>0</v>
      </c>
      <c r="J92" s="164"/>
      <c r="K92" s="164">
        <f>SUM(K93:K93)</f>
        <v>0</v>
      </c>
      <c r="L92" s="164"/>
      <c r="M92" s="164">
        <f>SUM(M93:M93)</f>
        <v>0</v>
      </c>
      <c r="N92" s="164"/>
      <c r="O92" s="164">
        <f>SUM(O93:O93)</f>
        <v>0</v>
      </c>
      <c r="P92" s="164"/>
      <c r="Q92" s="164">
        <f>SUM(Q93:Q93)</f>
        <v>0</v>
      </c>
      <c r="R92" s="164"/>
      <c r="S92" s="164"/>
      <c r="T92" s="165"/>
      <c r="U92" s="159"/>
      <c r="V92" s="159">
        <f>SUM(V93:V93)</f>
        <v>8.6300000000000008</v>
      </c>
      <c r="W92" s="159"/>
      <c r="X92" s="159"/>
      <c r="AG92" t="s">
        <v>140</v>
      </c>
    </row>
    <row r="93" spans="1:60" outlineLevel="1" x14ac:dyDescent="0.25">
      <c r="A93" s="181">
        <v>47</v>
      </c>
      <c r="B93" s="182" t="s">
        <v>449</v>
      </c>
      <c r="C93" s="188" t="s">
        <v>450</v>
      </c>
      <c r="D93" s="183" t="s">
        <v>258</v>
      </c>
      <c r="E93" s="184">
        <v>146.30000000000001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6" t="s">
        <v>281</v>
      </c>
      <c r="S93" s="186" t="s">
        <v>144</v>
      </c>
      <c r="T93" s="187" t="s">
        <v>144</v>
      </c>
      <c r="U93" s="156">
        <v>5.8999999999999997E-2</v>
      </c>
      <c r="V93" s="156">
        <f>ROUND(E93*U93,2)</f>
        <v>8.6300000000000008</v>
      </c>
      <c r="W93" s="156"/>
      <c r="X93" s="156" t="s">
        <v>202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13" x14ac:dyDescent="0.25">
      <c r="A94" s="160" t="s">
        <v>139</v>
      </c>
      <c r="B94" s="161" t="s">
        <v>106</v>
      </c>
      <c r="C94" s="175" t="s">
        <v>107</v>
      </c>
      <c r="D94" s="162"/>
      <c r="E94" s="163"/>
      <c r="F94" s="164"/>
      <c r="G94" s="164">
        <f>SUMIF(AG95:AG102,"&lt;&gt;NOR",G95:G102)</f>
        <v>0</v>
      </c>
      <c r="H94" s="164"/>
      <c r="I94" s="164">
        <f>SUM(I95:I102)</f>
        <v>0</v>
      </c>
      <c r="J94" s="164"/>
      <c r="K94" s="164">
        <f>SUM(K95:K102)</f>
        <v>0</v>
      </c>
      <c r="L94" s="164"/>
      <c r="M94" s="164">
        <f>SUM(M95:M102)</f>
        <v>0</v>
      </c>
      <c r="N94" s="164"/>
      <c r="O94" s="164">
        <f>SUM(O95:O102)</f>
        <v>0</v>
      </c>
      <c r="P94" s="164"/>
      <c r="Q94" s="164">
        <f>SUM(Q95:Q102)</f>
        <v>0</v>
      </c>
      <c r="R94" s="164"/>
      <c r="S94" s="164"/>
      <c r="T94" s="165"/>
      <c r="U94" s="159"/>
      <c r="V94" s="159">
        <f>SUM(V95:V102)</f>
        <v>1.0900000000000001</v>
      </c>
      <c r="W94" s="159"/>
      <c r="X94" s="159"/>
      <c r="AG94" t="s">
        <v>140</v>
      </c>
    </row>
    <row r="95" spans="1:60" ht="20" outlineLevel="1" x14ac:dyDescent="0.25">
      <c r="A95" s="166">
        <v>48</v>
      </c>
      <c r="B95" s="167" t="s">
        <v>363</v>
      </c>
      <c r="C95" s="176" t="s">
        <v>364</v>
      </c>
      <c r="D95" s="168" t="s">
        <v>274</v>
      </c>
      <c r="E95" s="169">
        <v>442.2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1" t="s">
        <v>365</v>
      </c>
      <c r="S95" s="171" t="s">
        <v>144</v>
      </c>
      <c r="T95" s="172" t="s">
        <v>144</v>
      </c>
      <c r="U95" s="156">
        <v>0</v>
      </c>
      <c r="V95" s="156">
        <f>ROUND(E95*U95,2)</f>
        <v>0</v>
      </c>
      <c r="W95" s="156"/>
      <c r="X95" s="156" t="s">
        <v>202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5" outlineLevel="1" x14ac:dyDescent="0.25">
      <c r="A96" s="154"/>
      <c r="B96" s="155"/>
      <c r="C96" s="256" t="s">
        <v>366</v>
      </c>
      <c r="D96" s="257"/>
      <c r="E96" s="257"/>
      <c r="F96" s="257"/>
      <c r="G96" s="257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205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73" t="str">
        <f>C96</f>
        <v>se složením a hrubým urovnáním nebo s přeložením na jiný dopravní prostředek kromě lodi, vč. příplatku za každých dalších i započatých 1000 m přes 1000 m,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66">
        <v>49</v>
      </c>
      <c r="B97" s="167" t="s">
        <v>367</v>
      </c>
      <c r="C97" s="176" t="s">
        <v>368</v>
      </c>
      <c r="D97" s="168" t="s">
        <v>274</v>
      </c>
      <c r="E97" s="169">
        <v>21.06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1" t="s">
        <v>369</v>
      </c>
      <c r="S97" s="171" t="s">
        <v>144</v>
      </c>
      <c r="T97" s="172" t="s">
        <v>144</v>
      </c>
      <c r="U97" s="156">
        <v>4.2000000000000003E-2</v>
      </c>
      <c r="V97" s="156">
        <f>ROUND(E97*U97,2)</f>
        <v>0.88</v>
      </c>
      <c r="W97" s="156"/>
      <c r="X97" s="156" t="s">
        <v>202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56" t="s">
        <v>370</v>
      </c>
      <c r="D98" s="257"/>
      <c r="E98" s="257"/>
      <c r="F98" s="257"/>
      <c r="G98" s="2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205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81">
        <v>50</v>
      </c>
      <c r="B99" s="182" t="s">
        <v>371</v>
      </c>
      <c r="C99" s="188" t="s">
        <v>372</v>
      </c>
      <c r="D99" s="183" t="s">
        <v>274</v>
      </c>
      <c r="E99" s="184">
        <v>12.75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6" t="s">
        <v>373</v>
      </c>
      <c r="S99" s="186" t="s">
        <v>374</v>
      </c>
      <c r="T99" s="187" t="s">
        <v>374</v>
      </c>
      <c r="U99" s="156">
        <v>0</v>
      </c>
      <c r="V99" s="156">
        <f>ROUND(E99*U99,2)</f>
        <v>0</v>
      </c>
      <c r="W99" s="156"/>
      <c r="X99" s="156" t="s">
        <v>202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81">
        <v>51</v>
      </c>
      <c r="B100" s="182" t="s">
        <v>375</v>
      </c>
      <c r="C100" s="188" t="s">
        <v>376</v>
      </c>
      <c r="D100" s="183" t="s">
        <v>274</v>
      </c>
      <c r="E100" s="184">
        <v>11.22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6" t="s">
        <v>373</v>
      </c>
      <c r="S100" s="186" t="s">
        <v>144</v>
      </c>
      <c r="T100" s="187" t="s">
        <v>144</v>
      </c>
      <c r="U100" s="156">
        <v>0</v>
      </c>
      <c r="V100" s="156">
        <f>ROUND(E100*U100,2)</f>
        <v>0</v>
      </c>
      <c r="W100" s="156"/>
      <c r="X100" s="156" t="s">
        <v>202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203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66">
        <v>52</v>
      </c>
      <c r="B101" s="167" t="s">
        <v>377</v>
      </c>
      <c r="C101" s="176" t="s">
        <v>378</v>
      </c>
      <c r="D101" s="168" t="s">
        <v>274</v>
      </c>
      <c r="E101" s="169">
        <v>35.112000000000002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0</v>
      </c>
      <c r="O101" s="171">
        <f>ROUND(E101*N101,2)</f>
        <v>0</v>
      </c>
      <c r="P101" s="171">
        <v>0</v>
      </c>
      <c r="Q101" s="171">
        <f>ROUND(E101*P101,2)</f>
        <v>0</v>
      </c>
      <c r="R101" s="171" t="s">
        <v>369</v>
      </c>
      <c r="S101" s="171" t="s">
        <v>144</v>
      </c>
      <c r="T101" s="172" t="s">
        <v>144</v>
      </c>
      <c r="U101" s="156">
        <v>6.0000000000000001E-3</v>
      </c>
      <c r="V101" s="156">
        <f>ROUND(E101*U101,2)</f>
        <v>0.21</v>
      </c>
      <c r="W101" s="156"/>
      <c r="X101" s="156" t="s">
        <v>202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56" t="s">
        <v>381</v>
      </c>
      <c r="D102" s="257"/>
      <c r="E102" s="257"/>
      <c r="F102" s="257"/>
      <c r="G102" s="2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5">
      <c r="A103" s="3"/>
      <c r="B103" s="4"/>
      <c r="C103" s="178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126</v>
      </c>
    </row>
    <row r="104" spans="1:60" ht="13" x14ac:dyDescent="0.25">
      <c r="A104" s="150"/>
      <c r="B104" s="151" t="s">
        <v>29</v>
      </c>
      <c r="C104" s="179"/>
      <c r="D104" s="152"/>
      <c r="E104" s="153"/>
      <c r="F104" s="153"/>
      <c r="G104" s="174">
        <f>G8+G60+G64+G72+G85+G88+G92+G94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194</v>
      </c>
    </row>
    <row r="105" spans="1:60" x14ac:dyDescent="0.25">
      <c r="C105" s="180"/>
      <c r="D105" s="10"/>
      <c r="AG105" t="s">
        <v>196</v>
      </c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39">
    <mergeCell ref="C14:G14"/>
    <mergeCell ref="A1:G1"/>
    <mergeCell ref="C2:G2"/>
    <mergeCell ref="C3:G3"/>
    <mergeCell ref="C4:G4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74:G74"/>
    <mergeCell ref="C40:G40"/>
    <mergeCell ref="C42:G42"/>
    <mergeCell ref="C46:G46"/>
    <mergeCell ref="C47:G47"/>
    <mergeCell ref="C49:G49"/>
    <mergeCell ref="C51:G51"/>
    <mergeCell ref="C53:G53"/>
    <mergeCell ref="C55:G55"/>
    <mergeCell ref="C62:G62"/>
    <mergeCell ref="C67:G67"/>
    <mergeCell ref="C69:G69"/>
    <mergeCell ref="C96:G96"/>
    <mergeCell ref="C98:G98"/>
    <mergeCell ref="C102:G102"/>
    <mergeCell ref="C76:G76"/>
    <mergeCell ref="C78:G78"/>
    <mergeCell ref="C80:G80"/>
    <mergeCell ref="C87:G87"/>
    <mergeCell ref="C90:G90"/>
    <mergeCell ref="C91:G9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72</v>
      </c>
      <c r="C3" s="248" t="s">
        <v>73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74</v>
      </c>
      <c r="C4" s="251" t="s">
        <v>73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SUMIF(AG9:AG34,"&lt;&gt;NOR",G9:G34)</f>
        <v>0</v>
      </c>
      <c r="H8" s="164"/>
      <c r="I8" s="164">
        <f>SUM(I9:I34)</f>
        <v>0</v>
      </c>
      <c r="J8" s="164"/>
      <c r="K8" s="164">
        <f>SUM(K9:K34)</f>
        <v>0</v>
      </c>
      <c r="L8" s="164"/>
      <c r="M8" s="164">
        <f>SUM(M9:M34)</f>
        <v>0</v>
      </c>
      <c r="N8" s="164"/>
      <c r="O8" s="164">
        <f>SUM(O9:O34)</f>
        <v>0.01</v>
      </c>
      <c r="P8" s="164"/>
      <c r="Q8" s="164">
        <f>SUM(Q9:Q34)</f>
        <v>0</v>
      </c>
      <c r="R8" s="164"/>
      <c r="S8" s="164"/>
      <c r="T8" s="165"/>
      <c r="U8" s="159"/>
      <c r="V8" s="159">
        <f>SUM(V9:V34)</f>
        <v>282.96000000000004</v>
      </c>
      <c r="W8" s="159"/>
      <c r="X8" s="159"/>
      <c r="AG8" t="s">
        <v>140</v>
      </c>
    </row>
    <row r="9" spans="1:60" ht="20" outlineLevel="1" x14ac:dyDescent="0.25">
      <c r="A9" s="166">
        <v>1</v>
      </c>
      <c r="B9" s="167" t="s">
        <v>386</v>
      </c>
      <c r="C9" s="176" t="s">
        <v>387</v>
      </c>
      <c r="D9" s="168" t="s">
        <v>388</v>
      </c>
      <c r="E9" s="169">
        <v>50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201</v>
      </c>
      <c r="S9" s="171" t="s">
        <v>144</v>
      </c>
      <c r="T9" s="172" t="s">
        <v>144</v>
      </c>
      <c r="U9" s="156">
        <v>0.20300000000000001</v>
      </c>
      <c r="V9" s="156">
        <f>ROUND(E9*U9,2)</f>
        <v>10.15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256" t="s">
        <v>389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2</v>
      </c>
      <c r="B11" s="167" t="s">
        <v>390</v>
      </c>
      <c r="C11" s="176" t="s">
        <v>391</v>
      </c>
      <c r="D11" s="168" t="s">
        <v>392</v>
      </c>
      <c r="E11" s="169">
        <v>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</v>
      </c>
      <c r="V11" s="156">
        <f>ROUND(E11*U11,2)</f>
        <v>0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393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66">
        <v>3</v>
      </c>
      <c r="B13" s="167" t="s">
        <v>451</v>
      </c>
      <c r="C13" s="176" t="s">
        <v>452</v>
      </c>
      <c r="D13" s="168" t="s">
        <v>200</v>
      </c>
      <c r="E13" s="169">
        <v>52.8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9.7000000000000003E-2</v>
      </c>
      <c r="V13" s="156">
        <f>ROUND(E13*U13,2)</f>
        <v>5.12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4"/>
      <c r="B14" s="155"/>
      <c r="C14" s="256" t="s">
        <v>300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nebo lesní půdy, s vodorovným přemístěním na hromady v místě upotřebení nebo na dočasné či trvalé skládky se složením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66">
        <v>4</v>
      </c>
      <c r="B15" s="167" t="s">
        <v>453</v>
      </c>
      <c r="C15" s="176" t="s">
        <v>454</v>
      </c>
      <c r="D15" s="168" t="s">
        <v>200</v>
      </c>
      <c r="E15" s="169">
        <v>312.89999999999998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0.11</v>
      </c>
      <c r="V15" s="156">
        <f>ROUND(E15*U15,2)</f>
        <v>34.42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6" t="s">
        <v>455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6">
        <v>5</v>
      </c>
      <c r="B17" s="167" t="s">
        <v>215</v>
      </c>
      <c r="C17" s="176" t="s">
        <v>216</v>
      </c>
      <c r="D17" s="168" t="s">
        <v>200</v>
      </c>
      <c r="E17" s="169">
        <v>312.89999999999998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0.51900000000000002</v>
      </c>
      <c r="V17" s="156">
        <f>ROUND(E17*U17,2)</f>
        <v>162.4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4"/>
      <c r="B18" s="155"/>
      <c r="C18" s="256" t="s">
        <v>217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bez naložení do dopravní nádoby, ale s vyprázdněním dopravní nádoby na hromadu nebo na dopravní prostředek,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6</v>
      </c>
      <c r="B19" s="167" t="s">
        <v>218</v>
      </c>
      <c r="C19" s="176" t="s">
        <v>219</v>
      </c>
      <c r="D19" s="168" t="s">
        <v>200</v>
      </c>
      <c r="E19" s="169">
        <v>149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1.0999999999999999E-2</v>
      </c>
      <c r="V19" s="156">
        <f>ROUND(E19*U19,2)</f>
        <v>1.64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6" t="s">
        <v>220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0" outlineLevel="1" x14ac:dyDescent="0.25">
      <c r="A21" s="166">
        <v>7</v>
      </c>
      <c r="B21" s="167" t="s">
        <v>221</v>
      </c>
      <c r="C21" s="176" t="s">
        <v>222</v>
      </c>
      <c r="D21" s="168" t="s">
        <v>200</v>
      </c>
      <c r="E21" s="169">
        <v>2533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</v>
      </c>
      <c r="V21" s="156">
        <f>ROUND(E21*U21,2)</f>
        <v>0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220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1">
        <v>8</v>
      </c>
      <c r="B23" s="182" t="s">
        <v>225</v>
      </c>
      <c r="C23" s="188" t="s">
        <v>226</v>
      </c>
      <c r="D23" s="183" t="s">
        <v>200</v>
      </c>
      <c r="E23" s="184">
        <v>149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6" t="s">
        <v>201</v>
      </c>
      <c r="S23" s="186" t="s">
        <v>144</v>
      </c>
      <c r="T23" s="187" t="s">
        <v>144</v>
      </c>
      <c r="U23" s="156">
        <v>8.9999999999999993E-3</v>
      </c>
      <c r="V23" s="156">
        <f>ROUND(E23*U23,2)</f>
        <v>1.34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6">
        <v>9</v>
      </c>
      <c r="B24" s="167" t="s">
        <v>227</v>
      </c>
      <c r="C24" s="176" t="s">
        <v>228</v>
      </c>
      <c r="D24" s="168" t="s">
        <v>200</v>
      </c>
      <c r="E24" s="169">
        <v>163.9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 t="s">
        <v>201</v>
      </c>
      <c r="S24" s="171" t="s">
        <v>144</v>
      </c>
      <c r="T24" s="172" t="s">
        <v>144</v>
      </c>
      <c r="U24" s="156">
        <v>0.20200000000000001</v>
      </c>
      <c r="V24" s="156">
        <f>ROUND(E24*U24,2)</f>
        <v>33.11</v>
      </c>
      <c r="W24" s="156"/>
      <c r="X24" s="156" t="s">
        <v>202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4"/>
      <c r="B25" s="155"/>
      <c r="C25" s="256" t="s">
        <v>229</v>
      </c>
      <c r="D25" s="257"/>
      <c r="E25" s="257"/>
      <c r="F25" s="257"/>
      <c r="G25" s="25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/>
      <c r="B26" s="155"/>
      <c r="C26" s="254" t="s">
        <v>230</v>
      </c>
      <c r="D26" s="255"/>
      <c r="E26" s="255"/>
      <c r="F26" s="255"/>
      <c r="G26" s="25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10</v>
      </c>
      <c r="B27" s="167" t="s">
        <v>234</v>
      </c>
      <c r="C27" s="176" t="s">
        <v>235</v>
      </c>
      <c r="D27" s="168" t="s">
        <v>210</v>
      </c>
      <c r="E27" s="169">
        <v>176.2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 t="s">
        <v>236</v>
      </c>
      <c r="S27" s="171" t="s">
        <v>144</v>
      </c>
      <c r="T27" s="172" t="s">
        <v>144</v>
      </c>
      <c r="U27" s="156">
        <v>0.06</v>
      </c>
      <c r="V27" s="156">
        <f>ROUND(E27*U27,2)</f>
        <v>10.57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256" t="s">
        <v>237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11</v>
      </c>
      <c r="B29" s="167" t="s">
        <v>238</v>
      </c>
      <c r="C29" s="176" t="s">
        <v>239</v>
      </c>
      <c r="D29" s="168" t="s">
        <v>210</v>
      </c>
      <c r="E29" s="169">
        <v>72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1.7999999999999999E-2</v>
      </c>
      <c r="V29" s="156">
        <f>ROUND(E29*U29,2)</f>
        <v>1.3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240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12</v>
      </c>
      <c r="B31" s="167" t="s">
        <v>241</v>
      </c>
      <c r="C31" s="176" t="s">
        <v>242</v>
      </c>
      <c r="D31" s="168" t="s">
        <v>210</v>
      </c>
      <c r="E31" s="169">
        <v>176.2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0.13</v>
      </c>
      <c r="V31" s="156">
        <f>ROUND(E31*U31,2)</f>
        <v>22.91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243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s případným nutným přemístěním hromad nebo dočasných skládek na místo potřeby ze vzdálenosti do 30 m, v rovině nebo ve svahu do 1 : 5,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1">
        <v>13</v>
      </c>
      <c r="B33" s="182" t="s">
        <v>244</v>
      </c>
      <c r="C33" s="188" t="s">
        <v>245</v>
      </c>
      <c r="D33" s="183" t="s">
        <v>200</v>
      </c>
      <c r="E33" s="184">
        <v>149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6" t="s">
        <v>201</v>
      </c>
      <c r="S33" s="186" t="s">
        <v>144</v>
      </c>
      <c r="T33" s="187" t="s">
        <v>144</v>
      </c>
      <c r="U33" s="156">
        <v>0</v>
      </c>
      <c r="V33" s="156">
        <f>ROUND(E33*U33,2)</f>
        <v>0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1">
        <v>14</v>
      </c>
      <c r="B34" s="182" t="s">
        <v>246</v>
      </c>
      <c r="C34" s="188" t="s">
        <v>247</v>
      </c>
      <c r="D34" s="183" t="s">
        <v>248</v>
      </c>
      <c r="E34" s="184">
        <v>7.04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6">
        <v>1E-3</v>
      </c>
      <c r="O34" s="186">
        <f>ROUND(E34*N34,2)</f>
        <v>0.01</v>
      </c>
      <c r="P34" s="186">
        <v>0</v>
      </c>
      <c r="Q34" s="186">
        <f>ROUND(E34*P34,2)</f>
        <v>0</v>
      </c>
      <c r="R34" s="186" t="s">
        <v>249</v>
      </c>
      <c r="S34" s="186" t="s">
        <v>144</v>
      </c>
      <c r="T34" s="187" t="s">
        <v>144</v>
      </c>
      <c r="U34" s="156">
        <v>0</v>
      </c>
      <c r="V34" s="156">
        <f>ROUND(E34*U34,2)</f>
        <v>0</v>
      </c>
      <c r="W34" s="156"/>
      <c r="X34" s="156" t="s">
        <v>250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13" x14ac:dyDescent="0.25">
      <c r="A35" s="160" t="s">
        <v>139</v>
      </c>
      <c r="B35" s="161" t="s">
        <v>86</v>
      </c>
      <c r="C35" s="175" t="s">
        <v>87</v>
      </c>
      <c r="D35" s="162"/>
      <c r="E35" s="163"/>
      <c r="F35" s="164"/>
      <c r="G35" s="164">
        <f>SUMIF(AG36:AG39,"&lt;&gt;NOR",G36:G39)</f>
        <v>0</v>
      </c>
      <c r="H35" s="164"/>
      <c r="I35" s="164">
        <f>SUM(I36:I39)</f>
        <v>0</v>
      </c>
      <c r="J35" s="164"/>
      <c r="K35" s="164">
        <f>SUM(K36:K39)</f>
        <v>0</v>
      </c>
      <c r="L35" s="164"/>
      <c r="M35" s="164">
        <f>SUM(M36:M39)</f>
        <v>0</v>
      </c>
      <c r="N35" s="164"/>
      <c r="O35" s="164">
        <f>SUM(O36:O39)</f>
        <v>715.44</v>
      </c>
      <c r="P35" s="164"/>
      <c r="Q35" s="164">
        <f>SUM(Q36:Q39)</f>
        <v>0</v>
      </c>
      <c r="R35" s="164"/>
      <c r="S35" s="164"/>
      <c r="T35" s="165"/>
      <c r="U35" s="159"/>
      <c r="V35" s="159">
        <f>SUM(V36:V39)</f>
        <v>5309.61</v>
      </c>
      <c r="W35" s="159"/>
      <c r="X35" s="159"/>
      <c r="AG35" t="s">
        <v>140</v>
      </c>
    </row>
    <row r="36" spans="1:60" outlineLevel="1" x14ac:dyDescent="0.25">
      <c r="A36" s="181">
        <v>15</v>
      </c>
      <c r="B36" s="182" t="s">
        <v>456</v>
      </c>
      <c r="C36" s="188" t="s">
        <v>457</v>
      </c>
      <c r="D36" s="183" t="s">
        <v>458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6">
        <v>0</v>
      </c>
      <c r="O36" s="186">
        <f>ROUND(E36*N36,2)</f>
        <v>0</v>
      </c>
      <c r="P36" s="186">
        <v>0</v>
      </c>
      <c r="Q36" s="186">
        <f>ROUND(E36*P36,2)</f>
        <v>0</v>
      </c>
      <c r="R36" s="186"/>
      <c r="S36" s="186" t="s">
        <v>261</v>
      </c>
      <c r="T36" s="187" t="s">
        <v>145</v>
      </c>
      <c r="U36" s="156">
        <v>0</v>
      </c>
      <c r="V36" s="156">
        <f>ROUND(E36*U36,2)</f>
        <v>0</v>
      </c>
      <c r="W36" s="156"/>
      <c r="X36" s="156" t="s">
        <v>202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 x14ac:dyDescent="0.25">
      <c r="A37" s="166">
        <v>16</v>
      </c>
      <c r="B37" s="167" t="s">
        <v>459</v>
      </c>
      <c r="C37" s="176" t="s">
        <v>460</v>
      </c>
      <c r="D37" s="168" t="s">
        <v>200</v>
      </c>
      <c r="E37" s="169">
        <v>149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4.8016199999999998</v>
      </c>
      <c r="O37" s="171">
        <f>ROUND(E37*N37,2)</f>
        <v>715.44</v>
      </c>
      <c r="P37" s="171">
        <v>0</v>
      </c>
      <c r="Q37" s="171">
        <f>ROUND(E37*P37,2)</f>
        <v>0</v>
      </c>
      <c r="R37" s="171" t="s">
        <v>266</v>
      </c>
      <c r="S37" s="171" t="s">
        <v>144</v>
      </c>
      <c r="T37" s="172" t="s">
        <v>145</v>
      </c>
      <c r="U37" s="156">
        <v>35.634970000000003</v>
      </c>
      <c r="V37" s="156">
        <f>ROUND(E37*U37,2)</f>
        <v>5309.61</v>
      </c>
      <c r="W37" s="156"/>
      <c r="X37" s="156" t="s">
        <v>267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268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40.5" outlineLevel="1" x14ac:dyDescent="0.25">
      <c r="A38" s="154"/>
      <c r="B38" s="155"/>
      <c r="C38" s="256" t="s">
        <v>461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Vyhloubení jámy s urovnáním dna do předepsaného profilu a spádu, s případným nutným přemístěním ve výkopišti. Svislé přemístění výkopku. Uložení části výkopku na přilehlém terénu na vzdálenost do 3 m od okraje jámy Odvoz přebytku zeminy do 6 km se složením, bez rozhrnutí. Lože ze štěrkodrtě frakce do 63 mm tl. 100 mm. Montáž vsakovacích plastových bloků. Rozprostření geotextilie. Osazení filtrační šachty. Zpětný zásyp vykopanou zemonou s uložením výkopku po vrstvách, se zhutněním. Dodávka vsakovacích bloků, odvětrávací hlavice, geotextilie a filtrační šachty.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258" t="s">
        <v>462</v>
      </c>
      <c r="D39" s="259"/>
      <c r="E39" s="259"/>
      <c r="F39" s="259"/>
      <c r="G39" s="259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205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13" x14ac:dyDescent="0.25">
      <c r="A40" s="160" t="s">
        <v>139</v>
      </c>
      <c r="B40" s="161" t="s">
        <v>102</v>
      </c>
      <c r="C40" s="175" t="s">
        <v>103</v>
      </c>
      <c r="D40" s="162"/>
      <c r="E40" s="163"/>
      <c r="F40" s="164"/>
      <c r="G40" s="164">
        <f>SUMIF(AG41:AG41,"&lt;&gt;NOR",G41:G41)</f>
        <v>0</v>
      </c>
      <c r="H40" s="164"/>
      <c r="I40" s="164">
        <f>SUM(I41:I41)</f>
        <v>0</v>
      </c>
      <c r="J40" s="164"/>
      <c r="K40" s="164">
        <f>SUM(K41:K41)</f>
        <v>0</v>
      </c>
      <c r="L40" s="164"/>
      <c r="M40" s="164">
        <f>SUM(M41:M41)</f>
        <v>0</v>
      </c>
      <c r="N40" s="164"/>
      <c r="O40" s="164">
        <f>SUM(O41:O41)</f>
        <v>0</v>
      </c>
      <c r="P40" s="164"/>
      <c r="Q40" s="164">
        <f>SUM(Q41:Q41)</f>
        <v>0</v>
      </c>
      <c r="R40" s="164"/>
      <c r="S40" s="164"/>
      <c r="T40" s="165"/>
      <c r="U40" s="159"/>
      <c r="V40" s="159">
        <f>SUM(V41:V41)</f>
        <v>10.1</v>
      </c>
      <c r="W40" s="159"/>
      <c r="X40" s="159"/>
      <c r="AG40" t="s">
        <v>140</v>
      </c>
    </row>
    <row r="41" spans="1:60" outlineLevel="1" x14ac:dyDescent="0.25">
      <c r="A41" s="166">
        <v>17</v>
      </c>
      <c r="B41" s="167" t="s">
        <v>463</v>
      </c>
      <c r="C41" s="176" t="s">
        <v>464</v>
      </c>
      <c r="D41" s="168" t="s">
        <v>274</v>
      </c>
      <c r="E41" s="169">
        <v>26.23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321</v>
      </c>
      <c r="S41" s="171" t="s">
        <v>144</v>
      </c>
      <c r="T41" s="172" t="s">
        <v>144</v>
      </c>
      <c r="U41" s="156">
        <v>0.38500000000000001</v>
      </c>
      <c r="V41" s="156">
        <f>ROUND(E41*U41,2)</f>
        <v>10.1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3"/>
      <c r="B42" s="4"/>
      <c r="C42" s="178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126</v>
      </c>
    </row>
    <row r="43" spans="1:60" ht="13" x14ac:dyDescent="0.25">
      <c r="A43" s="150"/>
      <c r="B43" s="151" t="s">
        <v>29</v>
      </c>
      <c r="C43" s="179"/>
      <c r="D43" s="152"/>
      <c r="E43" s="153"/>
      <c r="F43" s="153"/>
      <c r="G43" s="174">
        <f>G8+G35+G40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194</v>
      </c>
    </row>
    <row r="44" spans="1:60" x14ac:dyDescent="0.25">
      <c r="C44" s="180"/>
      <c r="D44" s="10"/>
      <c r="AG44" t="s">
        <v>196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18">
    <mergeCell ref="C12:G12"/>
    <mergeCell ref="A1:G1"/>
    <mergeCell ref="C2:G2"/>
    <mergeCell ref="C3:G3"/>
    <mergeCell ref="C4:G4"/>
    <mergeCell ref="C10:G10"/>
    <mergeCell ref="C39:G39"/>
    <mergeCell ref="C14:G14"/>
    <mergeCell ref="C16:G16"/>
    <mergeCell ref="C18:G18"/>
    <mergeCell ref="C20:G20"/>
    <mergeCell ref="C22:G22"/>
    <mergeCell ref="C25:G25"/>
    <mergeCell ref="C26:G26"/>
    <mergeCell ref="C28:G28"/>
    <mergeCell ref="C30:G30"/>
    <mergeCell ref="C32:G32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75</v>
      </c>
      <c r="C3" s="248" t="s">
        <v>76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77</v>
      </c>
      <c r="C4" s="251" t="s">
        <v>78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SUMIF(AG9:AG89,"&lt;&gt;NOR",G9:G89)</f>
        <v>0</v>
      </c>
      <c r="H8" s="164"/>
      <c r="I8" s="164">
        <f>SUM(I9:I89)</f>
        <v>0</v>
      </c>
      <c r="J8" s="164"/>
      <c r="K8" s="164">
        <f>SUM(K9:K89)</f>
        <v>0</v>
      </c>
      <c r="L8" s="164"/>
      <c r="M8" s="164">
        <f>SUM(M9:M89)</f>
        <v>0</v>
      </c>
      <c r="N8" s="164"/>
      <c r="O8" s="164">
        <f>SUM(O9:O89)</f>
        <v>843.36</v>
      </c>
      <c r="P8" s="164"/>
      <c r="Q8" s="164">
        <f>SUM(Q9:Q89)</f>
        <v>222.71</v>
      </c>
      <c r="R8" s="164"/>
      <c r="S8" s="164"/>
      <c r="T8" s="165"/>
      <c r="U8" s="159"/>
      <c r="V8" s="159">
        <f>SUM(V9:V89)</f>
        <v>2723.1999999999989</v>
      </c>
      <c r="W8" s="159"/>
      <c r="X8" s="159"/>
      <c r="AG8" t="s">
        <v>140</v>
      </c>
    </row>
    <row r="9" spans="1:60" outlineLevel="1" x14ac:dyDescent="0.25">
      <c r="A9" s="166">
        <v>1</v>
      </c>
      <c r="B9" s="167" t="s">
        <v>465</v>
      </c>
      <c r="C9" s="176" t="s">
        <v>466</v>
      </c>
      <c r="D9" s="168" t="s">
        <v>210</v>
      </c>
      <c r="E9" s="169">
        <v>16.2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201</v>
      </c>
      <c r="S9" s="171" t="s">
        <v>144</v>
      </c>
      <c r="T9" s="172" t="s">
        <v>144</v>
      </c>
      <c r="U9" s="156">
        <v>0.17199999999999999</v>
      </c>
      <c r="V9" s="156">
        <f>ROUND(E9*U9,2)</f>
        <v>2.79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5" outlineLevel="1" x14ac:dyDescent="0.25">
      <c r="A10" s="154"/>
      <c r="B10" s="155"/>
      <c r="C10" s="256" t="s">
        <v>467</v>
      </c>
      <c r="D10" s="257"/>
      <c r="E10" s="257"/>
      <c r="F10" s="257"/>
      <c r="G10" s="25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s odstraněním kořenů a s případným nutným odklizením křovin a stromů na hromady na vzdálenost do 50 m nebo s naložením na dopravní prostředek, do sklonu terénu 1 : 5,</v>
      </c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2</v>
      </c>
      <c r="B11" s="167" t="s">
        <v>468</v>
      </c>
      <c r="C11" s="176" t="s">
        <v>469</v>
      </c>
      <c r="D11" s="168" t="s">
        <v>265</v>
      </c>
      <c r="E11" s="169">
        <v>3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0.49</v>
      </c>
      <c r="V11" s="156">
        <f>ROUND(E11*U11,2)</f>
        <v>1.47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5" outlineLevel="1" x14ac:dyDescent="0.25">
      <c r="A12" s="154"/>
      <c r="B12" s="155"/>
      <c r="C12" s="256" t="s">
        <v>470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s odřezáním kmene a odvětvením, včetně případného odklizení kmene a větví na oddělené hromady na vzdálenost do 50 m nebo s naložením na dopravní prostředek,</v>
      </c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66">
        <v>3</v>
      </c>
      <c r="B13" s="167" t="s">
        <v>471</v>
      </c>
      <c r="C13" s="176" t="s">
        <v>472</v>
      </c>
      <c r="D13" s="168" t="s">
        <v>265</v>
      </c>
      <c r="E13" s="169">
        <v>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0.28000000000000003</v>
      </c>
      <c r="V13" s="156">
        <f>ROUND(E13*U13,2)</f>
        <v>0.56000000000000005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5" outlineLevel="1" x14ac:dyDescent="0.25">
      <c r="A14" s="154"/>
      <c r="B14" s="155"/>
      <c r="C14" s="256" t="s">
        <v>470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s odřezáním kmene a odvětvením, včetně případného odklizení kmene a větví na oddělené hromady na vzdálenost do 50 m nebo s naložením na dopravní prostředek,</v>
      </c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66">
        <v>4</v>
      </c>
      <c r="B15" s="167" t="s">
        <v>473</v>
      </c>
      <c r="C15" s="176" t="s">
        <v>474</v>
      </c>
      <c r="D15" s="168" t="s">
        <v>265</v>
      </c>
      <c r="E15" s="169">
        <v>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5.0000000000000002E-5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0.65900000000000003</v>
      </c>
      <c r="V15" s="156">
        <f>ROUND(E15*U15,2)</f>
        <v>3.3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6" t="s">
        <v>475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s jejich vykopáním nebo vytrháním, s přesekáním kořenů a s případným nutným přemístěním pařezů na hromady do vzdálenosti do 50 m nebo s naložením na dopravní prostředek,</v>
      </c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81">
        <v>5</v>
      </c>
      <c r="B17" s="182" t="s">
        <v>382</v>
      </c>
      <c r="C17" s="188" t="s">
        <v>383</v>
      </c>
      <c r="D17" s="183" t="s">
        <v>210</v>
      </c>
      <c r="E17" s="184">
        <v>266.39999999999998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6">
        <v>0</v>
      </c>
      <c r="O17" s="186">
        <f>ROUND(E17*N17,2)</f>
        <v>0</v>
      </c>
      <c r="P17" s="186">
        <v>0.55000000000000004</v>
      </c>
      <c r="Q17" s="186">
        <f>ROUND(E17*P17,2)</f>
        <v>146.52000000000001</v>
      </c>
      <c r="R17" s="186" t="s">
        <v>292</v>
      </c>
      <c r="S17" s="186" t="s">
        <v>144</v>
      </c>
      <c r="T17" s="187" t="s">
        <v>144</v>
      </c>
      <c r="U17" s="156">
        <v>9.4500000000000001E-2</v>
      </c>
      <c r="V17" s="156">
        <f>ROUND(E17*U17,2)</f>
        <v>25.17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1">
        <v>6</v>
      </c>
      <c r="B18" s="182" t="s">
        <v>384</v>
      </c>
      <c r="C18" s="188" t="s">
        <v>385</v>
      </c>
      <c r="D18" s="183" t="s">
        <v>210</v>
      </c>
      <c r="E18" s="184">
        <v>266.39999999999998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0.28599999999999998</v>
      </c>
      <c r="Q18" s="186">
        <f>ROUND(E18*P18,2)</f>
        <v>76.19</v>
      </c>
      <c r="R18" s="186" t="s">
        <v>292</v>
      </c>
      <c r="S18" s="186" t="s">
        <v>144</v>
      </c>
      <c r="T18" s="187" t="s">
        <v>144</v>
      </c>
      <c r="U18" s="156">
        <v>0.49980000000000002</v>
      </c>
      <c r="V18" s="156">
        <f>ROUND(E18*U18,2)</f>
        <v>133.15</v>
      </c>
      <c r="W18" s="156"/>
      <c r="X18" s="156" t="s">
        <v>202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66">
        <v>7</v>
      </c>
      <c r="B19" s="167" t="s">
        <v>386</v>
      </c>
      <c r="C19" s="176" t="s">
        <v>387</v>
      </c>
      <c r="D19" s="168" t="s">
        <v>388</v>
      </c>
      <c r="E19" s="169">
        <v>110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0.20300000000000001</v>
      </c>
      <c r="V19" s="156">
        <f>ROUND(E19*U19,2)</f>
        <v>22.33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4"/>
      <c r="B20" s="155"/>
      <c r="C20" s="256" t="s">
        <v>389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na vzdálenost od hladiny vody v jímce po výšku roviny proložené osou nejvyššího bodu výtlačného potrubí. Včetně odpadní potrubí v délce do 20 m.</v>
      </c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66">
        <v>8</v>
      </c>
      <c r="B21" s="167" t="s">
        <v>390</v>
      </c>
      <c r="C21" s="176" t="s">
        <v>391</v>
      </c>
      <c r="D21" s="168" t="s">
        <v>392</v>
      </c>
      <c r="E21" s="169">
        <v>11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0</v>
      </c>
      <c r="V21" s="156">
        <f>ROUND(E21*U21,2)</f>
        <v>0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5" outlineLevel="1" x14ac:dyDescent="0.25">
      <c r="A22" s="154"/>
      <c r="B22" s="155"/>
      <c r="C22" s="256" t="s">
        <v>393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66">
        <v>9</v>
      </c>
      <c r="B23" s="167" t="s">
        <v>394</v>
      </c>
      <c r="C23" s="176" t="s">
        <v>395</v>
      </c>
      <c r="D23" s="168" t="s">
        <v>258</v>
      </c>
      <c r="E23" s="169">
        <v>25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1.0699999999999999E-2</v>
      </c>
      <c r="O23" s="171">
        <f>ROUND(E23*N23,2)</f>
        <v>0.27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0.90800000000000003</v>
      </c>
      <c r="V23" s="156">
        <f>ROUND(E23*U23,2)</f>
        <v>22.7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.5" outlineLevel="1" x14ac:dyDescent="0.25">
      <c r="A24" s="154"/>
      <c r="B24" s="155"/>
      <c r="C24" s="256" t="s">
        <v>297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4" s="147"/>
      <c r="BC24" s="147"/>
      <c r="BD24" s="147"/>
      <c r="BE24" s="147"/>
      <c r="BF24" s="147"/>
      <c r="BG24" s="147"/>
      <c r="BH24" s="147"/>
    </row>
    <row r="25" spans="1:60" ht="20" outlineLevel="1" x14ac:dyDescent="0.25">
      <c r="A25" s="166">
        <v>10</v>
      </c>
      <c r="B25" s="167" t="s">
        <v>396</v>
      </c>
      <c r="C25" s="176" t="s">
        <v>397</v>
      </c>
      <c r="D25" s="168" t="s">
        <v>258</v>
      </c>
      <c r="E25" s="169">
        <v>16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1.2710000000000001E-2</v>
      </c>
      <c r="O25" s="171">
        <f>ROUND(E25*N25,2)</f>
        <v>0.2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1.153</v>
      </c>
      <c r="V25" s="156">
        <f>ROUND(E25*U25,2)</f>
        <v>18.45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56" t="s">
        <v>297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295</v>
      </c>
      <c r="C27" s="176" t="s">
        <v>296</v>
      </c>
      <c r="D27" s="168" t="s">
        <v>258</v>
      </c>
      <c r="E27" s="169">
        <v>20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2.478E-2</v>
      </c>
      <c r="O27" s="171">
        <f>ROUND(E27*N27,2)</f>
        <v>0.5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0.54700000000000004</v>
      </c>
      <c r="V27" s="156">
        <f>ROUND(E27*U27,2)</f>
        <v>10.94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56" t="s">
        <v>297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298</v>
      </c>
      <c r="C29" s="176" t="s">
        <v>299</v>
      </c>
      <c r="D29" s="168" t="s">
        <v>200</v>
      </c>
      <c r="E29" s="169">
        <v>108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3.2000000000000001E-2</v>
      </c>
      <c r="V29" s="156">
        <f>ROUND(E29*U29,2)</f>
        <v>3.46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300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3" t="str">
        <f>C30</f>
        <v>nebo lesní půdy, s vodorovným přemístěním na hromady v místě upotřebení nebo na dočasné či trvalé skládky se složením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301</v>
      </c>
      <c r="C31" s="176" t="s">
        <v>302</v>
      </c>
      <c r="D31" s="168" t="s">
        <v>200</v>
      </c>
      <c r="E31" s="169">
        <v>45.8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1.7629999999999999</v>
      </c>
      <c r="V31" s="156">
        <f>ROUND(E31*U31,2)</f>
        <v>80.75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303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3" t="str">
        <f>C32</f>
        <v>Příplatek k cenám hloubených vykopávek za ztížení vykopávky v blízkosti podzemního vedení nebo výbušnin pro jakoukoliv třídu horniny.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304</v>
      </c>
      <c r="C33" s="176" t="s">
        <v>305</v>
      </c>
      <c r="D33" s="168" t="s">
        <v>200</v>
      </c>
      <c r="E33" s="169">
        <v>30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2.2490000000000001</v>
      </c>
      <c r="V33" s="156">
        <f>ROUND(E33*U33,2)</f>
        <v>67.47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5" outlineLevel="1" x14ac:dyDescent="0.25">
      <c r="A34" s="154"/>
      <c r="B34" s="155"/>
      <c r="C34" s="256" t="s">
        <v>306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3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15</v>
      </c>
      <c r="B35" s="167" t="s">
        <v>307</v>
      </c>
      <c r="C35" s="176" t="s">
        <v>308</v>
      </c>
      <c r="D35" s="168" t="s">
        <v>200</v>
      </c>
      <c r="E35" s="169">
        <v>15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0.107</v>
      </c>
      <c r="V35" s="156">
        <f>ROUND(E35*U35,2)</f>
        <v>1.61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5" outlineLevel="1" x14ac:dyDescent="0.25">
      <c r="A36" s="154"/>
      <c r="B36" s="155"/>
      <c r="C36" s="256" t="s">
        <v>306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16</v>
      </c>
      <c r="B37" s="167" t="s">
        <v>198</v>
      </c>
      <c r="C37" s="176" t="s">
        <v>199</v>
      </c>
      <c r="D37" s="168" t="s">
        <v>200</v>
      </c>
      <c r="E37" s="169">
        <v>1310.3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201</v>
      </c>
      <c r="S37" s="171" t="s">
        <v>144</v>
      </c>
      <c r="T37" s="172" t="s">
        <v>144</v>
      </c>
      <c r="U37" s="156">
        <v>0.16</v>
      </c>
      <c r="V37" s="156">
        <f>ROUND(E37*U37,2)</f>
        <v>209.65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5" outlineLevel="1" x14ac:dyDescent="0.25">
      <c r="A38" s="154"/>
      <c r="B38" s="155"/>
      <c r="C38" s="256" t="s">
        <v>204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3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6">
        <v>17</v>
      </c>
      <c r="B39" s="167" t="s">
        <v>206</v>
      </c>
      <c r="C39" s="176" t="s">
        <v>207</v>
      </c>
      <c r="D39" s="168" t="s">
        <v>200</v>
      </c>
      <c r="E39" s="169">
        <v>655.15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201</v>
      </c>
      <c r="S39" s="171" t="s">
        <v>144</v>
      </c>
      <c r="T39" s="172" t="s">
        <v>144</v>
      </c>
      <c r="U39" s="156">
        <v>8.4000000000000005E-2</v>
      </c>
      <c r="V39" s="156">
        <f>ROUND(E39*U39,2)</f>
        <v>55.03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5" outlineLevel="1" x14ac:dyDescent="0.25">
      <c r="A40" s="154"/>
      <c r="B40" s="155"/>
      <c r="C40" s="256" t="s">
        <v>204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3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6">
        <v>18</v>
      </c>
      <c r="B41" s="167" t="s">
        <v>309</v>
      </c>
      <c r="C41" s="176" t="s">
        <v>310</v>
      </c>
      <c r="D41" s="168" t="s">
        <v>200</v>
      </c>
      <c r="E41" s="169">
        <v>65.2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201</v>
      </c>
      <c r="S41" s="171" t="s">
        <v>144</v>
      </c>
      <c r="T41" s="172" t="s">
        <v>144</v>
      </c>
      <c r="U41" s="156">
        <v>3.5329999999999999</v>
      </c>
      <c r="V41" s="156">
        <f>ROUND(E41*U41,2)</f>
        <v>230.35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311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66">
        <v>19</v>
      </c>
      <c r="B43" s="167" t="s">
        <v>208</v>
      </c>
      <c r="C43" s="176" t="s">
        <v>209</v>
      </c>
      <c r="D43" s="168" t="s">
        <v>210</v>
      </c>
      <c r="E43" s="169">
        <v>1474.2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71">
        <v>2.0200000000000001E-3</v>
      </c>
      <c r="O43" s="171">
        <f>ROUND(E43*N43,2)</f>
        <v>2.98</v>
      </c>
      <c r="P43" s="171">
        <v>0</v>
      </c>
      <c r="Q43" s="171">
        <f>ROUND(E43*P43,2)</f>
        <v>0</v>
      </c>
      <c r="R43" s="171" t="s">
        <v>201</v>
      </c>
      <c r="S43" s="171" t="s">
        <v>144</v>
      </c>
      <c r="T43" s="172" t="s">
        <v>144</v>
      </c>
      <c r="U43" s="156">
        <v>0.45800000000000002</v>
      </c>
      <c r="V43" s="156">
        <f>ROUND(E43*U43,2)</f>
        <v>675.18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4"/>
      <c r="B44" s="155"/>
      <c r="C44" s="256" t="s">
        <v>211</v>
      </c>
      <c r="D44" s="257"/>
      <c r="E44" s="257"/>
      <c r="F44" s="257"/>
      <c r="G44" s="25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20</v>
      </c>
      <c r="B45" s="167" t="s">
        <v>212</v>
      </c>
      <c r="C45" s="176" t="s">
        <v>213</v>
      </c>
      <c r="D45" s="168" t="s">
        <v>210</v>
      </c>
      <c r="E45" s="169">
        <v>1474.2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0.218</v>
      </c>
      <c r="V45" s="156">
        <f>ROUND(E45*U45,2)</f>
        <v>321.38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214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66">
        <v>21</v>
      </c>
      <c r="B47" s="167" t="s">
        <v>215</v>
      </c>
      <c r="C47" s="176" t="s">
        <v>216</v>
      </c>
      <c r="D47" s="168" t="s">
        <v>200</v>
      </c>
      <c r="E47" s="169">
        <v>712.9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 t="s">
        <v>201</v>
      </c>
      <c r="S47" s="171" t="s">
        <v>144</v>
      </c>
      <c r="T47" s="172" t="s">
        <v>144</v>
      </c>
      <c r="U47" s="156">
        <v>0.51900000000000002</v>
      </c>
      <c r="V47" s="156">
        <f>ROUND(E47*U47,2)</f>
        <v>370</v>
      </c>
      <c r="W47" s="156"/>
      <c r="X47" s="156" t="s">
        <v>202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256" t="s">
        <v>217</v>
      </c>
      <c r="D48" s="257"/>
      <c r="E48" s="257"/>
      <c r="F48" s="257"/>
      <c r="G48" s="257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205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3" t="str">
        <f>C48</f>
        <v>bez naložení do dopravní nádoby, ale s vyprázdněním dopravní nádoby na hromadu nebo na dopravní prostředek,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6">
        <v>22</v>
      </c>
      <c r="B49" s="167" t="s">
        <v>398</v>
      </c>
      <c r="C49" s="176" t="s">
        <v>399</v>
      </c>
      <c r="D49" s="168" t="s">
        <v>200</v>
      </c>
      <c r="E49" s="169">
        <v>490.72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201</v>
      </c>
      <c r="S49" s="171" t="s">
        <v>144</v>
      </c>
      <c r="T49" s="172" t="s">
        <v>144</v>
      </c>
      <c r="U49" s="156">
        <v>7.3999999999999996E-2</v>
      </c>
      <c r="V49" s="156">
        <f>ROUND(E49*U49,2)</f>
        <v>36.31</v>
      </c>
      <c r="W49" s="156"/>
      <c r="X49" s="156" t="s">
        <v>202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/>
      <c r="B50" s="155"/>
      <c r="C50" s="256" t="s">
        <v>220</v>
      </c>
      <c r="D50" s="257"/>
      <c r="E50" s="257"/>
      <c r="F50" s="257"/>
      <c r="G50" s="25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66">
        <v>23</v>
      </c>
      <c r="B51" s="167" t="s">
        <v>218</v>
      </c>
      <c r="C51" s="176" t="s">
        <v>219</v>
      </c>
      <c r="D51" s="168" t="s">
        <v>200</v>
      </c>
      <c r="E51" s="169">
        <v>592.69000000000005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1" t="s">
        <v>201</v>
      </c>
      <c r="S51" s="171" t="s">
        <v>144</v>
      </c>
      <c r="T51" s="172" t="s">
        <v>144</v>
      </c>
      <c r="U51" s="156">
        <v>1.0999999999999999E-2</v>
      </c>
      <c r="V51" s="156">
        <f>ROUND(E51*U51,2)</f>
        <v>6.52</v>
      </c>
      <c r="W51" s="156"/>
      <c r="X51" s="156" t="s">
        <v>202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256" t="s">
        <v>220</v>
      </c>
      <c r="D52" s="257"/>
      <c r="E52" s="257"/>
      <c r="F52" s="257"/>
      <c r="G52" s="257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" outlineLevel="1" x14ac:dyDescent="0.25">
      <c r="A53" s="166">
        <v>24</v>
      </c>
      <c r="B53" s="167" t="s">
        <v>221</v>
      </c>
      <c r="C53" s="176" t="s">
        <v>222</v>
      </c>
      <c r="D53" s="168" t="s">
        <v>200</v>
      </c>
      <c r="E53" s="169">
        <v>10075.73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 t="s">
        <v>201</v>
      </c>
      <c r="S53" s="171" t="s">
        <v>144</v>
      </c>
      <c r="T53" s="172" t="s">
        <v>144</v>
      </c>
      <c r="U53" s="156">
        <v>0</v>
      </c>
      <c r="V53" s="156">
        <f>ROUND(E53*U53,2)</f>
        <v>0</v>
      </c>
      <c r="W53" s="156"/>
      <c r="X53" s="156" t="s">
        <v>202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256" t="s">
        <v>220</v>
      </c>
      <c r="D54" s="257"/>
      <c r="E54" s="257"/>
      <c r="F54" s="257"/>
      <c r="G54" s="257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66">
        <v>25</v>
      </c>
      <c r="B55" s="167" t="s">
        <v>476</v>
      </c>
      <c r="C55" s="176" t="s">
        <v>477</v>
      </c>
      <c r="D55" s="168" t="s">
        <v>265</v>
      </c>
      <c r="E55" s="169">
        <v>30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0</v>
      </c>
      <c r="O55" s="171">
        <f>ROUND(E55*N55,2)</f>
        <v>0</v>
      </c>
      <c r="P55" s="171">
        <v>0</v>
      </c>
      <c r="Q55" s="171">
        <f>ROUND(E55*P55,2)</f>
        <v>0</v>
      </c>
      <c r="R55" s="171" t="s">
        <v>201</v>
      </c>
      <c r="S55" s="171" t="s">
        <v>144</v>
      </c>
      <c r="T55" s="172" t="s">
        <v>144</v>
      </c>
      <c r="U55" s="156">
        <v>4.4999999999999998E-2</v>
      </c>
      <c r="V55" s="156">
        <f>ROUND(E55*U55,2)</f>
        <v>1.35</v>
      </c>
      <c r="W55" s="156"/>
      <c r="X55" s="156" t="s">
        <v>202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256" t="s">
        <v>478</v>
      </c>
      <c r="D56" s="257"/>
      <c r="E56" s="257"/>
      <c r="F56" s="257"/>
      <c r="G56" s="257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205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" outlineLevel="1" x14ac:dyDescent="0.25">
      <c r="A57" s="166">
        <v>26</v>
      </c>
      <c r="B57" s="167" t="s">
        <v>479</v>
      </c>
      <c r="C57" s="176" t="s">
        <v>480</v>
      </c>
      <c r="D57" s="168" t="s">
        <v>265</v>
      </c>
      <c r="E57" s="169">
        <v>20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 t="s">
        <v>201</v>
      </c>
      <c r="S57" s="171" t="s">
        <v>144</v>
      </c>
      <c r="T57" s="172" t="s">
        <v>144</v>
      </c>
      <c r="U57" s="156">
        <v>5.6000000000000001E-2</v>
      </c>
      <c r="V57" s="156">
        <f>ROUND(E57*U57,2)</f>
        <v>1.1200000000000001</v>
      </c>
      <c r="W57" s="156"/>
      <c r="X57" s="156" t="s">
        <v>202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256" t="s">
        <v>478</v>
      </c>
      <c r="D58" s="257"/>
      <c r="E58" s="257"/>
      <c r="F58" s="257"/>
      <c r="G58" s="257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" outlineLevel="1" x14ac:dyDescent="0.25">
      <c r="A59" s="166">
        <v>27</v>
      </c>
      <c r="B59" s="167" t="s">
        <v>481</v>
      </c>
      <c r="C59" s="176" t="s">
        <v>482</v>
      </c>
      <c r="D59" s="168" t="s">
        <v>265</v>
      </c>
      <c r="E59" s="169">
        <v>3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1" t="s">
        <v>201</v>
      </c>
      <c r="S59" s="171" t="s">
        <v>144</v>
      </c>
      <c r="T59" s="172" t="s">
        <v>144</v>
      </c>
      <c r="U59" s="156">
        <v>0.56999999999999995</v>
      </c>
      <c r="V59" s="156">
        <f>ROUND(E59*U59,2)</f>
        <v>1.71</v>
      </c>
      <c r="W59" s="156"/>
      <c r="X59" s="156" t="s">
        <v>202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256" t="s">
        <v>478</v>
      </c>
      <c r="D60" s="257"/>
      <c r="E60" s="257"/>
      <c r="F60" s="257"/>
      <c r="G60" s="257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" outlineLevel="1" x14ac:dyDescent="0.25">
      <c r="A61" s="166">
        <v>28</v>
      </c>
      <c r="B61" s="167" t="s">
        <v>483</v>
      </c>
      <c r="C61" s="176" t="s">
        <v>484</v>
      </c>
      <c r="D61" s="168" t="s">
        <v>265</v>
      </c>
      <c r="E61" s="169">
        <v>2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 t="s">
        <v>201</v>
      </c>
      <c r="S61" s="171" t="s">
        <v>144</v>
      </c>
      <c r="T61" s="172" t="s">
        <v>144</v>
      </c>
      <c r="U61" s="156">
        <v>0.52200000000000002</v>
      </c>
      <c r="V61" s="156">
        <f>ROUND(E61*U61,2)</f>
        <v>1.04</v>
      </c>
      <c r="W61" s="156"/>
      <c r="X61" s="156" t="s">
        <v>202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256" t="s">
        <v>478</v>
      </c>
      <c r="D62" s="257"/>
      <c r="E62" s="257"/>
      <c r="F62" s="257"/>
      <c r="G62" s="257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" outlineLevel="1" x14ac:dyDescent="0.25">
      <c r="A63" s="166">
        <v>29</v>
      </c>
      <c r="B63" s="167" t="s">
        <v>485</v>
      </c>
      <c r="C63" s="176" t="s">
        <v>486</v>
      </c>
      <c r="D63" s="168" t="s">
        <v>265</v>
      </c>
      <c r="E63" s="169">
        <v>5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 t="s">
        <v>201</v>
      </c>
      <c r="S63" s="171" t="s">
        <v>144</v>
      </c>
      <c r="T63" s="172" t="s">
        <v>144</v>
      </c>
      <c r="U63" s="156">
        <v>6.6000000000000003E-2</v>
      </c>
      <c r="V63" s="156">
        <f>ROUND(E63*U63,2)</f>
        <v>0.33</v>
      </c>
      <c r="W63" s="156"/>
      <c r="X63" s="156" t="s">
        <v>202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54"/>
      <c r="B64" s="155"/>
      <c r="C64" s="256" t="s">
        <v>478</v>
      </c>
      <c r="D64" s="257"/>
      <c r="E64" s="257"/>
      <c r="F64" s="257"/>
      <c r="G64" s="257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205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0" outlineLevel="1" x14ac:dyDescent="0.25">
      <c r="A65" s="166">
        <v>30</v>
      </c>
      <c r="B65" s="167" t="s">
        <v>487</v>
      </c>
      <c r="C65" s="176" t="s">
        <v>488</v>
      </c>
      <c r="D65" s="168" t="s">
        <v>265</v>
      </c>
      <c r="E65" s="169">
        <v>30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1" t="s">
        <v>201</v>
      </c>
      <c r="S65" s="171" t="s">
        <v>144</v>
      </c>
      <c r="T65" s="172" t="s">
        <v>144</v>
      </c>
      <c r="U65" s="156">
        <v>0</v>
      </c>
      <c r="V65" s="156">
        <f>ROUND(E65*U65,2)</f>
        <v>0</v>
      </c>
      <c r="W65" s="156"/>
      <c r="X65" s="156" t="s">
        <v>202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256" t="s">
        <v>478</v>
      </c>
      <c r="D66" s="257"/>
      <c r="E66" s="257"/>
      <c r="F66" s="257"/>
      <c r="G66" s="257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0" outlineLevel="1" x14ac:dyDescent="0.25">
      <c r="A67" s="166">
        <v>31</v>
      </c>
      <c r="B67" s="167" t="s">
        <v>489</v>
      </c>
      <c r="C67" s="176" t="s">
        <v>490</v>
      </c>
      <c r="D67" s="168" t="s">
        <v>265</v>
      </c>
      <c r="E67" s="169">
        <v>20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1" t="s">
        <v>201</v>
      </c>
      <c r="S67" s="171" t="s">
        <v>144</v>
      </c>
      <c r="T67" s="172" t="s">
        <v>144</v>
      </c>
      <c r="U67" s="156">
        <v>0</v>
      </c>
      <c r="V67" s="156">
        <f>ROUND(E67*U67,2)</f>
        <v>0</v>
      </c>
      <c r="W67" s="156"/>
      <c r="X67" s="156" t="s">
        <v>202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4"/>
      <c r="B68" s="155"/>
      <c r="C68" s="256" t="s">
        <v>478</v>
      </c>
      <c r="D68" s="257"/>
      <c r="E68" s="257"/>
      <c r="F68" s="257"/>
      <c r="G68" s="257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205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0" outlineLevel="1" x14ac:dyDescent="0.25">
      <c r="A69" s="166">
        <v>32</v>
      </c>
      <c r="B69" s="167" t="s">
        <v>491</v>
      </c>
      <c r="C69" s="176" t="s">
        <v>492</v>
      </c>
      <c r="D69" s="168" t="s">
        <v>265</v>
      </c>
      <c r="E69" s="169">
        <v>3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1" t="s">
        <v>201</v>
      </c>
      <c r="S69" s="171" t="s">
        <v>144</v>
      </c>
      <c r="T69" s="172" t="s">
        <v>144</v>
      </c>
      <c r="U69" s="156">
        <v>0</v>
      </c>
      <c r="V69" s="156">
        <f>ROUND(E69*U69,2)</f>
        <v>0</v>
      </c>
      <c r="W69" s="156"/>
      <c r="X69" s="156" t="s">
        <v>202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4"/>
      <c r="B70" s="155"/>
      <c r="C70" s="256" t="s">
        <v>478</v>
      </c>
      <c r="D70" s="257"/>
      <c r="E70" s="257"/>
      <c r="F70" s="257"/>
      <c r="G70" s="257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205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0" outlineLevel="1" x14ac:dyDescent="0.25">
      <c r="A71" s="166">
        <v>33</v>
      </c>
      <c r="B71" s="167" t="s">
        <v>493</v>
      </c>
      <c r="C71" s="176" t="s">
        <v>494</v>
      </c>
      <c r="D71" s="168" t="s">
        <v>265</v>
      </c>
      <c r="E71" s="169">
        <v>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201</v>
      </c>
      <c r="S71" s="171" t="s">
        <v>144</v>
      </c>
      <c r="T71" s="172" t="s">
        <v>144</v>
      </c>
      <c r="U71" s="156">
        <v>0</v>
      </c>
      <c r="V71" s="156">
        <f>ROUND(E71*U71,2)</f>
        <v>0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4"/>
      <c r="B72" s="155"/>
      <c r="C72" s="256" t="s">
        <v>478</v>
      </c>
      <c r="D72" s="257"/>
      <c r="E72" s="257"/>
      <c r="F72" s="257"/>
      <c r="G72" s="257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0" outlineLevel="1" x14ac:dyDescent="0.25">
      <c r="A73" s="166">
        <v>34</v>
      </c>
      <c r="B73" s="167" t="s">
        <v>495</v>
      </c>
      <c r="C73" s="176" t="s">
        <v>496</v>
      </c>
      <c r="D73" s="168" t="s">
        <v>265</v>
      </c>
      <c r="E73" s="169">
        <v>5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 t="s">
        <v>201</v>
      </c>
      <c r="S73" s="171" t="s">
        <v>144</v>
      </c>
      <c r="T73" s="172" t="s">
        <v>144</v>
      </c>
      <c r="U73" s="156">
        <v>0</v>
      </c>
      <c r="V73" s="156">
        <f>ROUND(E73*U73,2)</f>
        <v>0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6" t="s">
        <v>478</v>
      </c>
      <c r="D74" s="257"/>
      <c r="E74" s="257"/>
      <c r="F74" s="257"/>
      <c r="G74" s="257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1">
        <v>35</v>
      </c>
      <c r="B75" s="182" t="s">
        <v>497</v>
      </c>
      <c r="C75" s="188" t="s">
        <v>498</v>
      </c>
      <c r="D75" s="183" t="s">
        <v>274</v>
      </c>
      <c r="E75" s="184">
        <v>2.15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6">
        <v>0</v>
      </c>
      <c r="O75" s="186">
        <f>ROUND(E75*N75,2)</f>
        <v>0</v>
      </c>
      <c r="P75" s="186">
        <v>0</v>
      </c>
      <c r="Q75" s="186">
        <f>ROUND(E75*P75,2)</f>
        <v>0</v>
      </c>
      <c r="R75" s="186" t="s">
        <v>236</v>
      </c>
      <c r="S75" s="186" t="s">
        <v>144</v>
      </c>
      <c r="T75" s="187" t="s">
        <v>144</v>
      </c>
      <c r="U75" s="156">
        <v>0</v>
      </c>
      <c r="V75" s="156">
        <f>ROUND(E75*U75,2)</f>
        <v>0</v>
      </c>
      <c r="W75" s="156"/>
      <c r="X75" s="156" t="s">
        <v>202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0" outlineLevel="1" x14ac:dyDescent="0.25">
      <c r="A76" s="181">
        <v>36</v>
      </c>
      <c r="B76" s="182" t="s">
        <v>223</v>
      </c>
      <c r="C76" s="188" t="s">
        <v>224</v>
      </c>
      <c r="D76" s="183" t="s">
        <v>200</v>
      </c>
      <c r="E76" s="184">
        <v>245.36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21</v>
      </c>
      <c r="M76" s="186">
        <f>G76*(1+L76/100)</f>
        <v>0</v>
      </c>
      <c r="N76" s="186">
        <v>0</v>
      </c>
      <c r="O76" s="186">
        <f>ROUND(E76*N76,2)</f>
        <v>0</v>
      </c>
      <c r="P76" s="186">
        <v>0</v>
      </c>
      <c r="Q76" s="186">
        <f>ROUND(E76*P76,2)</f>
        <v>0</v>
      </c>
      <c r="R76" s="186" t="s">
        <v>201</v>
      </c>
      <c r="S76" s="186" t="s">
        <v>144</v>
      </c>
      <c r="T76" s="187" t="s">
        <v>144</v>
      </c>
      <c r="U76" s="156">
        <v>5.2999999999999999E-2</v>
      </c>
      <c r="V76" s="156">
        <f>ROUND(E76*U76,2)</f>
        <v>13</v>
      </c>
      <c r="W76" s="156"/>
      <c r="X76" s="156" t="s">
        <v>202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1" x14ac:dyDescent="0.25">
      <c r="A77" s="181">
        <v>37</v>
      </c>
      <c r="B77" s="182" t="s">
        <v>225</v>
      </c>
      <c r="C77" s="188" t="s">
        <v>226</v>
      </c>
      <c r="D77" s="183" t="s">
        <v>200</v>
      </c>
      <c r="E77" s="184">
        <v>592.69000000000005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6" t="s">
        <v>201</v>
      </c>
      <c r="S77" s="186" t="s">
        <v>144</v>
      </c>
      <c r="T77" s="187" t="s">
        <v>144</v>
      </c>
      <c r="U77" s="156">
        <v>8.9999999999999993E-3</v>
      </c>
      <c r="V77" s="156">
        <f>ROUND(E77*U77,2)</f>
        <v>5.33</v>
      </c>
      <c r="W77" s="156"/>
      <c r="X77" s="156" t="s">
        <v>202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66">
        <v>38</v>
      </c>
      <c r="B78" s="167" t="s">
        <v>227</v>
      </c>
      <c r="C78" s="176" t="s">
        <v>228</v>
      </c>
      <c r="D78" s="168" t="s">
        <v>200</v>
      </c>
      <c r="E78" s="169">
        <v>1609.8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 t="s">
        <v>201</v>
      </c>
      <c r="S78" s="171" t="s">
        <v>144</v>
      </c>
      <c r="T78" s="172" t="s">
        <v>144</v>
      </c>
      <c r="U78" s="156">
        <v>0.20200000000000001</v>
      </c>
      <c r="V78" s="156">
        <f>ROUND(E78*U78,2)</f>
        <v>325.18</v>
      </c>
      <c r="W78" s="156"/>
      <c r="X78" s="156" t="s">
        <v>202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256" t="s">
        <v>229</v>
      </c>
      <c r="D79" s="257"/>
      <c r="E79" s="257"/>
      <c r="F79" s="257"/>
      <c r="G79" s="25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54" t="s">
        <v>230</v>
      </c>
      <c r="D80" s="255"/>
      <c r="E80" s="255"/>
      <c r="F80" s="255"/>
      <c r="G80" s="2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148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6">
        <v>39</v>
      </c>
      <c r="B81" s="167" t="s">
        <v>234</v>
      </c>
      <c r="C81" s="176" t="s">
        <v>235</v>
      </c>
      <c r="D81" s="168" t="s">
        <v>210</v>
      </c>
      <c r="E81" s="169">
        <v>360.4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1" t="s">
        <v>236</v>
      </c>
      <c r="S81" s="171" t="s">
        <v>144</v>
      </c>
      <c r="T81" s="172" t="s">
        <v>144</v>
      </c>
      <c r="U81" s="156">
        <v>0.06</v>
      </c>
      <c r="V81" s="156">
        <f>ROUND(E81*U81,2)</f>
        <v>21.62</v>
      </c>
      <c r="W81" s="156"/>
      <c r="X81" s="156" t="s">
        <v>202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6" t="s">
        <v>237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6">
        <v>40</v>
      </c>
      <c r="B83" s="167" t="s">
        <v>238</v>
      </c>
      <c r="C83" s="176" t="s">
        <v>239</v>
      </c>
      <c r="D83" s="168" t="s">
        <v>210</v>
      </c>
      <c r="E83" s="169">
        <v>394.2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 t="s">
        <v>201</v>
      </c>
      <c r="S83" s="171" t="s">
        <v>144</v>
      </c>
      <c r="T83" s="172" t="s">
        <v>144</v>
      </c>
      <c r="U83" s="156">
        <v>1.7999999999999999E-2</v>
      </c>
      <c r="V83" s="156">
        <f>ROUND(E83*U83,2)</f>
        <v>7.1</v>
      </c>
      <c r="W83" s="156"/>
      <c r="X83" s="156" t="s">
        <v>202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256" t="s">
        <v>240</v>
      </c>
      <c r="D84" s="257"/>
      <c r="E84" s="257"/>
      <c r="F84" s="257"/>
      <c r="G84" s="257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205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6">
        <v>41</v>
      </c>
      <c r="B85" s="167" t="s">
        <v>241</v>
      </c>
      <c r="C85" s="176" t="s">
        <v>242</v>
      </c>
      <c r="D85" s="168" t="s">
        <v>210</v>
      </c>
      <c r="E85" s="169">
        <v>360.4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1" t="s">
        <v>201</v>
      </c>
      <c r="S85" s="171" t="s">
        <v>144</v>
      </c>
      <c r="T85" s="172" t="s">
        <v>144</v>
      </c>
      <c r="U85" s="156">
        <v>0.13</v>
      </c>
      <c r="V85" s="156">
        <f>ROUND(E85*U85,2)</f>
        <v>46.85</v>
      </c>
      <c r="W85" s="156"/>
      <c r="X85" s="156" t="s">
        <v>202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4"/>
      <c r="B86" s="155"/>
      <c r="C86" s="256" t="s">
        <v>243</v>
      </c>
      <c r="D86" s="257"/>
      <c r="E86" s="257"/>
      <c r="F86" s="257"/>
      <c r="G86" s="257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73" t="str">
        <f>C86</f>
        <v>s případným nutným přemístěním hromad nebo dočasných skládek na místo potřeby ze vzdálenosti do 30 m, v rovině nebo ve svahu do 1 : 5,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1">
        <v>42</v>
      </c>
      <c r="B87" s="182" t="s">
        <v>244</v>
      </c>
      <c r="C87" s="188" t="s">
        <v>245</v>
      </c>
      <c r="D87" s="183" t="s">
        <v>200</v>
      </c>
      <c r="E87" s="184">
        <v>592.69000000000005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6" t="s">
        <v>201</v>
      </c>
      <c r="S87" s="186" t="s">
        <v>144</v>
      </c>
      <c r="T87" s="187" t="s">
        <v>144</v>
      </c>
      <c r="U87" s="156">
        <v>0</v>
      </c>
      <c r="V87" s="156">
        <f>ROUND(E87*U87,2)</f>
        <v>0</v>
      </c>
      <c r="W87" s="156"/>
      <c r="X87" s="156" t="s">
        <v>202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203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1">
        <v>43</v>
      </c>
      <c r="B88" s="182" t="s">
        <v>246</v>
      </c>
      <c r="C88" s="188" t="s">
        <v>247</v>
      </c>
      <c r="D88" s="183" t="s">
        <v>248</v>
      </c>
      <c r="E88" s="184">
        <v>14.4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6">
        <v>1E-3</v>
      </c>
      <c r="O88" s="186">
        <f>ROUND(E88*N88,2)</f>
        <v>0.01</v>
      </c>
      <c r="P88" s="186">
        <v>0</v>
      </c>
      <c r="Q88" s="186">
        <f>ROUND(E88*P88,2)</f>
        <v>0</v>
      </c>
      <c r="R88" s="186" t="s">
        <v>249</v>
      </c>
      <c r="S88" s="186" t="s">
        <v>144</v>
      </c>
      <c r="T88" s="187" t="s">
        <v>144</v>
      </c>
      <c r="U88" s="156">
        <v>0</v>
      </c>
      <c r="V88" s="156">
        <f>ROUND(E88*U88,2)</f>
        <v>0</v>
      </c>
      <c r="W88" s="156"/>
      <c r="X88" s="156" t="s">
        <v>250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1">
        <v>44</v>
      </c>
      <c r="B89" s="182" t="s">
        <v>312</v>
      </c>
      <c r="C89" s="188" t="s">
        <v>313</v>
      </c>
      <c r="D89" s="183" t="s">
        <v>274</v>
      </c>
      <c r="E89" s="184">
        <v>839.4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6">
        <v>1</v>
      </c>
      <c r="O89" s="186">
        <f>ROUND(E89*N89,2)</f>
        <v>839.4</v>
      </c>
      <c r="P89" s="186">
        <v>0</v>
      </c>
      <c r="Q89" s="186">
        <f>ROUND(E89*P89,2)</f>
        <v>0</v>
      </c>
      <c r="R89" s="186" t="s">
        <v>249</v>
      </c>
      <c r="S89" s="186" t="s">
        <v>144</v>
      </c>
      <c r="T89" s="187" t="s">
        <v>144</v>
      </c>
      <c r="U89" s="156">
        <v>0</v>
      </c>
      <c r="V89" s="156">
        <f>ROUND(E89*U89,2)</f>
        <v>0</v>
      </c>
      <c r="W89" s="156"/>
      <c r="X89" s="156" t="s">
        <v>250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13" x14ac:dyDescent="0.25">
      <c r="A90" s="160" t="s">
        <v>139</v>
      </c>
      <c r="B90" s="161" t="s">
        <v>86</v>
      </c>
      <c r="C90" s="175" t="s">
        <v>87</v>
      </c>
      <c r="D90" s="162"/>
      <c r="E90" s="163"/>
      <c r="F90" s="164"/>
      <c r="G90" s="164">
        <f>SUMIF(AG91:AG96,"&lt;&gt;NOR",G91:G96)</f>
        <v>0</v>
      </c>
      <c r="H90" s="164"/>
      <c r="I90" s="164">
        <f>SUM(I91:I96)</f>
        <v>0</v>
      </c>
      <c r="J90" s="164"/>
      <c r="K90" s="164">
        <f>SUM(K91:K96)</f>
        <v>0</v>
      </c>
      <c r="L90" s="164"/>
      <c r="M90" s="164">
        <f>SUM(M91:M96)</f>
        <v>0</v>
      </c>
      <c r="N90" s="164"/>
      <c r="O90" s="164">
        <f>SUM(O91:O96)</f>
        <v>29.18</v>
      </c>
      <c r="P90" s="164"/>
      <c r="Q90" s="164">
        <f>SUM(Q91:Q96)</f>
        <v>0</v>
      </c>
      <c r="R90" s="164"/>
      <c r="S90" s="164"/>
      <c r="T90" s="165"/>
      <c r="U90" s="159"/>
      <c r="V90" s="159">
        <f>SUM(V91:V96)</f>
        <v>24.91</v>
      </c>
      <c r="W90" s="159"/>
      <c r="X90" s="159"/>
      <c r="AG90" t="s">
        <v>140</v>
      </c>
    </row>
    <row r="91" spans="1:60" outlineLevel="1" x14ac:dyDescent="0.25">
      <c r="A91" s="166">
        <v>45</v>
      </c>
      <c r="B91" s="167" t="s">
        <v>400</v>
      </c>
      <c r="C91" s="176" t="s">
        <v>401</v>
      </c>
      <c r="D91" s="168" t="s">
        <v>200</v>
      </c>
      <c r="E91" s="169">
        <v>3.5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1.63</v>
      </c>
      <c r="O91" s="171">
        <f>ROUND(E91*N91,2)</f>
        <v>5.71</v>
      </c>
      <c r="P91" s="171">
        <v>0</v>
      </c>
      <c r="Q91" s="171">
        <f>ROUND(E91*P91,2)</f>
        <v>0</v>
      </c>
      <c r="R91" s="171" t="s">
        <v>402</v>
      </c>
      <c r="S91" s="171" t="s">
        <v>144</v>
      </c>
      <c r="T91" s="172" t="s">
        <v>144</v>
      </c>
      <c r="U91" s="156">
        <v>1.5840000000000001</v>
      </c>
      <c r="V91" s="156">
        <f>ROUND(E91*U91,2)</f>
        <v>5.54</v>
      </c>
      <c r="W91" s="156"/>
      <c r="X91" s="156" t="s">
        <v>202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245" t="s">
        <v>403</v>
      </c>
      <c r="D92" s="246"/>
      <c r="E92" s="246"/>
      <c r="F92" s="246"/>
      <c r="G92" s="24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148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66">
        <v>46</v>
      </c>
      <c r="B93" s="167" t="s">
        <v>404</v>
      </c>
      <c r="C93" s="176" t="s">
        <v>405</v>
      </c>
      <c r="D93" s="168" t="s">
        <v>200</v>
      </c>
      <c r="E93" s="169">
        <v>14.06</v>
      </c>
      <c r="F93" s="170"/>
      <c r="G93" s="171">
        <f>ROUND(E93*F93,2)</f>
        <v>0</v>
      </c>
      <c r="H93" s="170"/>
      <c r="I93" s="171">
        <f>ROUND(E93*H93,2)</f>
        <v>0</v>
      </c>
      <c r="J93" s="170"/>
      <c r="K93" s="171">
        <f>ROUND(E93*J93,2)</f>
        <v>0</v>
      </c>
      <c r="L93" s="171">
        <v>21</v>
      </c>
      <c r="M93" s="171">
        <f>G93*(1+L93/100)</f>
        <v>0</v>
      </c>
      <c r="N93" s="171">
        <v>1.665</v>
      </c>
      <c r="O93" s="171">
        <f>ROUND(E93*N93,2)</f>
        <v>23.41</v>
      </c>
      <c r="P93" s="171">
        <v>0</v>
      </c>
      <c r="Q93" s="171">
        <f>ROUND(E93*P93,2)</f>
        <v>0</v>
      </c>
      <c r="R93" s="171" t="s">
        <v>402</v>
      </c>
      <c r="S93" s="171" t="s">
        <v>144</v>
      </c>
      <c r="T93" s="172" t="s">
        <v>144</v>
      </c>
      <c r="U93" s="156">
        <v>0.92</v>
      </c>
      <c r="V93" s="156">
        <f>ROUND(E93*U93,2)</f>
        <v>12.94</v>
      </c>
      <c r="W93" s="156"/>
      <c r="X93" s="156" t="s">
        <v>202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4"/>
      <c r="B94" s="155"/>
      <c r="C94" s="256" t="s">
        <v>406</v>
      </c>
      <c r="D94" s="257"/>
      <c r="E94" s="257"/>
      <c r="F94" s="257"/>
      <c r="G94" s="257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205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1">
        <v>47</v>
      </c>
      <c r="B95" s="182" t="s">
        <v>407</v>
      </c>
      <c r="C95" s="188" t="s">
        <v>408</v>
      </c>
      <c r="D95" s="183" t="s">
        <v>258</v>
      </c>
      <c r="E95" s="184">
        <v>116.83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6">
        <v>0</v>
      </c>
      <c r="O95" s="186">
        <f>ROUND(E95*N95,2)</f>
        <v>0</v>
      </c>
      <c r="P95" s="186">
        <v>0</v>
      </c>
      <c r="Q95" s="186">
        <f>ROUND(E95*P95,2)</f>
        <v>0</v>
      </c>
      <c r="R95" s="186" t="s">
        <v>254</v>
      </c>
      <c r="S95" s="186" t="s">
        <v>144</v>
      </c>
      <c r="T95" s="187" t="s">
        <v>144</v>
      </c>
      <c r="U95" s="156">
        <v>5.5E-2</v>
      </c>
      <c r="V95" s="156">
        <f>ROUND(E95*U95,2)</f>
        <v>6.43</v>
      </c>
      <c r="W95" s="156"/>
      <c r="X95" s="156" t="s">
        <v>202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81">
        <v>48</v>
      </c>
      <c r="B96" s="182" t="s">
        <v>409</v>
      </c>
      <c r="C96" s="188" t="s">
        <v>410</v>
      </c>
      <c r="D96" s="183" t="s">
        <v>258</v>
      </c>
      <c r="E96" s="184">
        <v>116.83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6">
        <v>4.8000000000000001E-4</v>
      </c>
      <c r="O96" s="186">
        <f>ROUND(E96*N96,2)</f>
        <v>0.06</v>
      </c>
      <c r="P96" s="186">
        <v>0</v>
      </c>
      <c r="Q96" s="186">
        <f>ROUND(E96*P96,2)</f>
        <v>0</v>
      </c>
      <c r="R96" s="186" t="s">
        <v>249</v>
      </c>
      <c r="S96" s="186" t="s">
        <v>144</v>
      </c>
      <c r="T96" s="187" t="s">
        <v>144</v>
      </c>
      <c r="U96" s="156">
        <v>0</v>
      </c>
      <c r="V96" s="156">
        <f>ROUND(E96*U96,2)</f>
        <v>0</v>
      </c>
      <c r="W96" s="156"/>
      <c r="X96" s="156" t="s">
        <v>250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13" x14ac:dyDescent="0.25">
      <c r="A97" s="160" t="s">
        <v>139</v>
      </c>
      <c r="B97" s="161" t="s">
        <v>88</v>
      </c>
      <c r="C97" s="175" t="s">
        <v>89</v>
      </c>
      <c r="D97" s="162"/>
      <c r="E97" s="163"/>
      <c r="F97" s="164"/>
      <c r="G97" s="164">
        <f>SUMIF(AG98:AG102,"&lt;&gt;NOR",G98:G102)</f>
        <v>0</v>
      </c>
      <c r="H97" s="164"/>
      <c r="I97" s="164">
        <f>SUM(I98:I102)</f>
        <v>0</v>
      </c>
      <c r="J97" s="164"/>
      <c r="K97" s="164">
        <f>SUM(K98:K102)</f>
        <v>0</v>
      </c>
      <c r="L97" s="164"/>
      <c r="M97" s="164">
        <f>SUM(M98:M102)</f>
        <v>0</v>
      </c>
      <c r="N97" s="164"/>
      <c r="O97" s="164">
        <f>SUM(O98:O102)</f>
        <v>105.8</v>
      </c>
      <c r="P97" s="164"/>
      <c r="Q97" s="164">
        <f>SUM(Q98:Q102)</f>
        <v>0</v>
      </c>
      <c r="R97" s="164"/>
      <c r="S97" s="164"/>
      <c r="T97" s="165"/>
      <c r="U97" s="159"/>
      <c r="V97" s="159">
        <f>SUM(V98:V102)</f>
        <v>88.99</v>
      </c>
      <c r="W97" s="159"/>
      <c r="X97" s="159"/>
      <c r="AG97" t="s">
        <v>140</v>
      </c>
    </row>
    <row r="98" spans="1:60" ht="20" outlineLevel="1" x14ac:dyDescent="0.25">
      <c r="A98" s="181">
        <v>49</v>
      </c>
      <c r="B98" s="182" t="s">
        <v>314</v>
      </c>
      <c r="C98" s="188" t="s">
        <v>315</v>
      </c>
      <c r="D98" s="183" t="s">
        <v>265</v>
      </c>
      <c r="E98" s="184">
        <v>277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6">
        <v>1.65E-3</v>
      </c>
      <c r="O98" s="186">
        <f>ROUND(E98*N98,2)</f>
        <v>0.46</v>
      </c>
      <c r="P98" s="186">
        <v>0</v>
      </c>
      <c r="Q98" s="186">
        <f>ROUND(E98*P98,2)</f>
        <v>0</v>
      </c>
      <c r="R98" s="186" t="s">
        <v>254</v>
      </c>
      <c r="S98" s="186" t="s">
        <v>144</v>
      </c>
      <c r="T98" s="187" t="s">
        <v>144</v>
      </c>
      <c r="U98" s="156">
        <v>7.3999999999999996E-2</v>
      </c>
      <c r="V98" s="156">
        <f>ROUND(E98*U98,2)</f>
        <v>20.5</v>
      </c>
      <c r="W98" s="156"/>
      <c r="X98" s="156" t="s">
        <v>202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66">
        <v>50</v>
      </c>
      <c r="B99" s="167" t="s">
        <v>316</v>
      </c>
      <c r="C99" s="176" t="s">
        <v>317</v>
      </c>
      <c r="D99" s="168" t="s">
        <v>200</v>
      </c>
      <c r="E99" s="169">
        <v>42.06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2.5</v>
      </c>
      <c r="O99" s="171">
        <f>ROUND(E99*N99,2)</f>
        <v>105.15</v>
      </c>
      <c r="P99" s="171">
        <v>0</v>
      </c>
      <c r="Q99" s="171">
        <f>ROUND(E99*P99,2)</f>
        <v>0</v>
      </c>
      <c r="R99" s="171" t="s">
        <v>254</v>
      </c>
      <c r="S99" s="171" t="s">
        <v>144</v>
      </c>
      <c r="T99" s="172" t="s">
        <v>144</v>
      </c>
      <c r="U99" s="156">
        <v>1.365</v>
      </c>
      <c r="V99" s="156">
        <f>ROUND(E99*U99,2)</f>
        <v>57.41</v>
      </c>
      <c r="W99" s="156"/>
      <c r="X99" s="156" t="s">
        <v>202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4"/>
      <c r="B100" s="155"/>
      <c r="C100" s="256" t="s">
        <v>318</v>
      </c>
      <c r="D100" s="257"/>
      <c r="E100" s="257"/>
      <c r="F100" s="257"/>
      <c r="G100" s="257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" outlineLevel="1" x14ac:dyDescent="0.25">
      <c r="A101" s="181">
        <v>51</v>
      </c>
      <c r="B101" s="182" t="s">
        <v>319</v>
      </c>
      <c r="C101" s="188" t="s">
        <v>320</v>
      </c>
      <c r="D101" s="183" t="s">
        <v>258</v>
      </c>
      <c r="E101" s="184">
        <v>382.2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6">
        <v>5.0000000000000001E-4</v>
      </c>
      <c r="O101" s="186">
        <f>ROUND(E101*N101,2)</f>
        <v>0.19</v>
      </c>
      <c r="P101" s="186">
        <v>0</v>
      </c>
      <c r="Q101" s="186">
        <f>ROUND(E101*P101,2)</f>
        <v>0</v>
      </c>
      <c r="R101" s="186" t="s">
        <v>321</v>
      </c>
      <c r="S101" s="186" t="s">
        <v>144</v>
      </c>
      <c r="T101" s="187" t="s">
        <v>144</v>
      </c>
      <c r="U101" s="156">
        <v>2.9000000000000001E-2</v>
      </c>
      <c r="V101" s="156">
        <f>ROUND(E101*U101,2)</f>
        <v>11.08</v>
      </c>
      <c r="W101" s="156"/>
      <c r="X101" s="156" t="s">
        <v>202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81">
        <v>52</v>
      </c>
      <c r="B102" s="182" t="s">
        <v>322</v>
      </c>
      <c r="C102" s="188" t="s">
        <v>323</v>
      </c>
      <c r="D102" s="183" t="s">
        <v>265</v>
      </c>
      <c r="E102" s="184">
        <v>277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6"/>
      <c r="S102" s="186" t="s">
        <v>261</v>
      </c>
      <c r="T102" s="187" t="s">
        <v>145</v>
      </c>
      <c r="U102" s="156">
        <v>0</v>
      </c>
      <c r="V102" s="156">
        <f>ROUND(E102*U102,2)</f>
        <v>0</v>
      </c>
      <c r="W102" s="156"/>
      <c r="X102" s="156" t="s">
        <v>202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203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13" x14ac:dyDescent="0.25">
      <c r="A103" s="160" t="s">
        <v>139</v>
      </c>
      <c r="B103" s="161" t="s">
        <v>90</v>
      </c>
      <c r="C103" s="175" t="s">
        <v>91</v>
      </c>
      <c r="D103" s="162"/>
      <c r="E103" s="163"/>
      <c r="F103" s="164"/>
      <c r="G103" s="164">
        <f>SUMIF(AG104:AG110,"&lt;&gt;NOR",G104:G110)</f>
        <v>0</v>
      </c>
      <c r="H103" s="164"/>
      <c r="I103" s="164">
        <f>SUM(I104:I110)</f>
        <v>0</v>
      </c>
      <c r="J103" s="164"/>
      <c r="K103" s="164">
        <f>SUM(K104:K110)</f>
        <v>0</v>
      </c>
      <c r="L103" s="164"/>
      <c r="M103" s="164">
        <f>SUM(M104:M110)</f>
        <v>0</v>
      </c>
      <c r="N103" s="164"/>
      <c r="O103" s="164">
        <f>SUM(O104:O110)</f>
        <v>239.25</v>
      </c>
      <c r="P103" s="164"/>
      <c r="Q103" s="164">
        <f>SUM(Q104:Q110)</f>
        <v>0</v>
      </c>
      <c r="R103" s="164"/>
      <c r="S103" s="164"/>
      <c r="T103" s="165"/>
      <c r="U103" s="159"/>
      <c r="V103" s="159">
        <f>SUM(V104:V110)</f>
        <v>47.150000000000006</v>
      </c>
      <c r="W103" s="159"/>
      <c r="X103" s="159"/>
      <c r="AG103" t="s">
        <v>140</v>
      </c>
    </row>
    <row r="104" spans="1:60" outlineLevel="1" x14ac:dyDescent="0.25">
      <c r="A104" s="181">
        <v>53</v>
      </c>
      <c r="B104" s="182" t="s">
        <v>324</v>
      </c>
      <c r="C104" s="188" t="s">
        <v>325</v>
      </c>
      <c r="D104" s="183" t="s">
        <v>210</v>
      </c>
      <c r="E104" s="184">
        <v>266.39999999999998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21</v>
      </c>
      <c r="M104" s="186">
        <f>G104*(1+L104/100)</f>
        <v>0</v>
      </c>
      <c r="N104" s="186">
        <v>0.55125000000000002</v>
      </c>
      <c r="O104" s="186">
        <f>ROUND(E104*N104,2)</f>
        <v>146.85</v>
      </c>
      <c r="P104" s="186">
        <v>0</v>
      </c>
      <c r="Q104" s="186">
        <f>ROUND(E104*P104,2)</f>
        <v>0</v>
      </c>
      <c r="R104" s="186" t="s">
        <v>292</v>
      </c>
      <c r="S104" s="186" t="s">
        <v>144</v>
      </c>
      <c r="T104" s="187" t="s">
        <v>144</v>
      </c>
      <c r="U104" s="156">
        <v>2.7E-2</v>
      </c>
      <c r="V104" s="156">
        <f>ROUND(E104*U104,2)</f>
        <v>7.19</v>
      </c>
      <c r="W104" s="156"/>
      <c r="X104" s="156" t="s">
        <v>202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66">
        <v>54</v>
      </c>
      <c r="B105" s="167" t="s">
        <v>326</v>
      </c>
      <c r="C105" s="176" t="s">
        <v>327</v>
      </c>
      <c r="D105" s="168" t="s">
        <v>210</v>
      </c>
      <c r="E105" s="169">
        <v>266.39999999999998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71">
        <v>0.21099999999999999</v>
      </c>
      <c r="O105" s="171">
        <f>ROUND(E105*N105,2)</f>
        <v>56.21</v>
      </c>
      <c r="P105" s="171">
        <v>0</v>
      </c>
      <c r="Q105" s="171">
        <f>ROUND(E105*P105,2)</f>
        <v>0</v>
      </c>
      <c r="R105" s="171" t="s">
        <v>292</v>
      </c>
      <c r="S105" s="171" t="s">
        <v>144</v>
      </c>
      <c r="T105" s="172" t="s">
        <v>144</v>
      </c>
      <c r="U105" s="156">
        <v>7.1999999999999995E-2</v>
      </c>
      <c r="V105" s="156">
        <f>ROUND(E105*U105,2)</f>
        <v>19.18</v>
      </c>
      <c r="W105" s="156"/>
      <c r="X105" s="156" t="s">
        <v>202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256" t="s">
        <v>328</v>
      </c>
      <c r="D106" s="257"/>
      <c r="E106" s="257"/>
      <c r="F106" s="257"/>
      <c r="G106" s="2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66">
        <v>55</v>
      </c>
      <c r="B107" s="167" t="s">
        <v>329</v>
      </c>
      <c r="C107" s="176" t="s">
        <v>330</v>
      </c>
      <c r="D107" s="168" t="s">
        <v>210</v>
      </c>
      <c r="E107" s="169">
        <v>266.39999999999998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71">
        <v>5.6100000000000004E-3</v>
      </c>
      <c r="O107" s="171">
        <f>ROUND(E107*N107,2)</f>
        <v>1.49</v>
      </c>
      <c r="P107" s="171">
        <v>0</v>
      </c>
      <c r="Q107" s="171">
        <f>ROUND(E107*P107,2)</f>
        <v>0</v>
      </c>
      <c r="R107" s="171" t="s">
        <v>292</v>
      </c>
      <c r="S107" s="171" t="s">
        <v>144</v>
      </c>
      <c r="T107" s="172" t="s">
        <v>144</v>
      </c>
      <c r="U107" s="156">
        <v>4.0000000000000001E-3</v>
      </c>
      <c r="V107" s="156">
        <f>ROUND(E107*U107,2)</f>
        <v>1.07</v>
      </c>
      <c r="W107" s="156"/>
      <c r="X107" s="156" t="s">
        <v>202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4"/>
      <c r="B108" s="155"/>
      <c r="C108" s="256" t="s">
        <v>331</v>
      </c>
      <c r="D108" s="257"/>
      <c r="E108" s="257"/>
      <c r="F108" s="257"/>
      <c r="G108" s="257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205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" outlineLevel="1" x14ac:dyDescent="0.25">
      <c r="A109" s="181">
        <v>56</v>
      </c>
      <c r="B109" s="182" t="s">
        <v>332</v>
      </c>
      <c r="C109" s="188" t="s">
        <v>333</v>
      </c>
      <c r="D109" s="183" t="s">
        <v>210</v>
      </c>
      <c r="E109" s="184">
        <v>266.39999999999998</v>
      </c>
      <c r="F109" s="185"/>
      <c r="G109" s="186">
        <f>ROUND(E109*F109,2)</f>
        <v>0</v>
      </c>
      <c r="H109" s="185"/>
      <c r="I109" s="186">
        <f>ROUND(E109*H109,2)</f>
        <v>0</v>
      </c>
      <c r="J109" s="185"/>
      <c r="K109" s="186">
        <f>ROUND(E109*J109,2)</f>
        <v>0</v>
      </c>
      <c r="L109" s="186">
        <v>21</v>
      </c>
      <c r="M109" s="186">
        <f>G109*(1+L109/100)</f>
        <v>0</v>
      </c>
      <c r="N109" s="186">
        <v>6.0999999999999997E-4</v>
      </c>
      <c r="O109" s="186">
        <f>ROUND(E109*N109,2)</f>
        <v>0.16</v>
      </c>
      <c r="P109" s="186">
        <v>0</v>
      </c>
      <c r="Q109" s="186">
        <f>ROUND(E109*P109,2)</f>
        <v>0</v>
      </c>
      <c r="R109" s="186" t="s">
        <v>292</v>
      </c>
      <c r="S109" s="186" t="s">
        <v>144</v>
      </c>
      <c r="T109" s="187" t="s">
        <v>144</v>
      </c>
      <c r="U109" s="156">
        <v>2E-3</v>
      </c>
      <c r="V109" s="156">
        <f>ROUND(E109*U109,2)</f>
        <v>0.53</v>
      </c>
      <c r="W109" s="156"/>
      <c r="X109" s="156" t="s">
        <v>202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" outlineLevel="1" x14ac:dyDescent="0.25">
      <c r="A110" s="181">
        <v>57</v>
      </c>
      <c r="B110" s="182" t="s">
        <v>334</v>
      </c>
      <c r="C110" s="188" t="s">
        <v>335</v>
      </c>
      <c r="D110" s="183" t="s">
        <v>210</v>
      </c>
      <c r="E110" s="184">
        <v>266.39999999999998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6">
        <v>0.12966</v>
      </c>
      <c r="O110" s="186">
        <f>ROUND(E110*N110,2)</f>
        <v>34.54</v>
      </c>
      <c r="P110" s="186">
        <v>0</v>
      </c>
      <c r="Q110" s="186">
        <f>ROUND(E110*P110,2)</f>
        <v>0</v>
      </c>
      <c r="R110" s="186" t="s">
        <v>292</v>
      </c>
      <c r="S110" s="186" t="s">
        <v>144</v>
      </c>
      <c r="T110" s="187" t="s">
        <v>144</v>
      </c>
      <c r="U110" s="156">
        <v>7.1999999999999995E-2</v>
      </c>
      <c r="V110" s="156">
        <f>ROUND(E110*U110,2)</f>
        <v>19.18</v>
      </c>
      <c r="W110" s="156"/>
      <c r="X110" s="156" t="s">
        <v>202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13" x14ac:dyDescent="0.25">
      <c r="A111" s="160" t="s">
        <v>139</v>
      </c>
      <c r="B111" s="161" t="s">
        <v>92</v>
      </c>
      <c r="C111" s="175" t="s">
        <v>93</v>
      </c>
      <c r="D111" s="162"/>
      <c r="E111" s="163"/>
      <c r="F111" s="164"/>
      <c r="G111" s="164">
        <f>SUMIF(AG112:AG114,"&lt;&gt;NOR",G112:G114)</f>
        <v>0</v>
      </c>
      <c r="H111" s="164"/>
      <c r="I111" s="164">
        <f>SUM(I112:I114)</f>
        <v>0</v>
      </c>
      <c r="J111" s="164"/>
      <c r="K111" s="164">
        <f>SUM(K112:K114)</f>
        <v>0</v>
      </c>
      <c r="L111" s="164"/>
      <c r="M111" s="164">
        <f>SUM(M112:M114)</f>
        <v>0</v>
      </c>
      <c r="N111" s="164"/>
      <c r="O111" s="164">
        <f>SUM(O112:O114)</f>
        <v>8.5299999999999994</v>
      </c>
      <c r="P111" s="164"/>
      <c r="Q111" s="164">
        <f>SUM(Q112:Q114)</f>
        <v>0</v>
      </c>
      <c r="R111" s="164"/>
      <c r="S111" s="164"/>
      <c r="T111" s="165"/>
      <c r="U111" s="159"/>
      <c r="V111" s="159">
        <f>SUM(V112:V114)</f>
        <v>10.86</v>
      </c>
      <c r="W111" s="159"/>
      <c r="X111" s="159"/>
      <c r="AG111" t="s">
        <v>140</v>
      </c>
    </row>
    <row r="112" spans="1:60" outlineLevel="1" x14ac:dyDescent="0.25">
      <c r="A112" s="166">
        <v>58</v>
      </c>
      <c r="B112" s="167" t="s">
        <v>339</v>
      </c>
      <c r="C112" s="176" t="s">
        <v>340</v>
      </c>
      <c r="D112" s="168" t="s">
        <v>200</v>
      </c>
      <c r="E112" s="169">
        <v>3.38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2.5249999999999999</v>
      </c>
      <c r="O112" s="171">
        <f>ROUND(E112*N112,2)</f>
        <v>8.5299999999999994</v>
      </c>
      <c r="P112" s="171">
        <v>0</v>
      </c>
      <c r="Q112" s="171">
        <f>ROUND(E112*P112,2)</f>
        <v>0</v>
      </c>
      <c r="R112" s="171" t="s">
        <v>341</v>
      </c>
      <c r="S112" s="171" t="s">
        <v>144</v>
      </c>
      <c r="T112" s="172" t="s">
        <v>144</v>
      </c>
      <c r="U112" s="156">
        <v>3.2130000000000001</v>
      </c>
      <c r="V112" s="156">
        <f>ROUND(E112*U112,2)</f>
        <v>10.86</v>
      </c>
      <c r="W112" s="156"/>
      <c r="X112" s="156" t="s">
        <v>202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56" t="s">
        <v>342</v>
      </c>
      <c r="D113" s="257"/>
      <c r="E113" s="257"/>
      <c r="F113" s="257"/>
      <c r="G113" s="2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54"/>
      <c r="B114" s="155"/>
      <c r="C114" s="254" t="s">
        <v>343</v>
      </c>
      <c r="D114" s="255"/>
      <c r="E114" s="255"/>
      <c r="F114" s="255"/>
      <c r="G114" s="255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13" x14ac:dyDescent="0.25">
      <c r="A115" s="160" t="s">
        <v>139</v>
      </c>
      <c r="B115" s="161" t="s">
        <v>94</v>
      </c>
      <c r="C115" s="175" t="s">
        <v>95</v>
      </c>
      <c r="D115" s="162"/>
      <c r="E115" s="163"/>
      <c r="F115" s="164"/>
      <c r="G115" s="164">
        <f>SUMIF(AG116:AG137,"&lt;&gt;NOR",G116:G137)</f>
        <v>0</v>
      </c>
      <c r="H115" s="164"/>
      <c r="I115" s="164">
        <f>SUM(I116:I137)</f>
        <v>0</v>
      </c>
      <c r="J115" s="164"/>
      <c r="K115" s="164">
        <f>SUM(K116:K137)</f>
        <v>0</v>
      </c>
      <c r="L115" s="164"/>
      <c r="M115" s="164">
        <f>SUM(M116:M137)</f>
        <v>0</v>
      </c>
      <c r="N115" s="164"/>
      <c r="O115" s="164">
        <f>SUM(O116:O137)</f>
        <v>335.48</v>
      </c>
      <c r="P115" s="164"/>
      <c r="Q115" s="164">
        <f>SUM(Q116:Q137)</f>
        <v>0</v>
      </c>
      <c r="R115" s="164"/>
      <c r="S115" s="164"/>
      <c r="T115" s="165"/>
      <c r="U115" s="159"/>
      <c r="V115" s="159">
        <f>SUM(V116:V137)</f>
        <v>431.37</v>
      </c>
      <c r="W115" s="159"/>
      <c r="X115" s="159"/>
      <c r="AG115" t="s">
        <v>140</v>
      </c>
    </row>
    <row r="116" spans="1:60" ht="20" outlineLevel="1" x14ac:dyDescent="0.25">
      <c r="A116" s="166">
        <v>59</v>
      </c>
      <c r="B116" s="167" t="s">
        <v>499</v>
      </c>
      <c r="C116" s="176" t="s">
        <v>500</v>
      </c>
      <c r="D116" s="168" t="s">
        <v>258</v>
      </c>
      <c r="E116" s="169">
        <v>337.26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3.0000000000000001E-5</v>
      </c>
      <c r="O116" s="171">
        <f>ROUND(E116*N116,2)</f>
        <v>0.01</v>
      </c>
      <c r="P116" s="171">
        <v>0</v>
      </c>
      <c r="Q116" s="171">
        <f>ROUND(E116*P116,2)</f>
        <v>0</v>
      </c>
      <c r="R116" s="171" t="s">
        <v>254</v>
      </c>
      <c r="S116" s="171" t="s">
        <v>144</v>
      </c>
      <c r="T116" s="172" t="s">
        <v>144</v>
      </c>
      <c r="U116" s="156">
        <v>0.498</v>
      </c>
      <c r="V116" s="156">
        <f>ROUND(E116*U116,2)</f>
        <v>167.96</v>
      </c>
      <c r="W116" s="156"/>
      <c r="X116" s="156" t="s">
        <v>202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4"/>
      <c r="B117" s="155"/>
      <c r="C117" s="256" t="s">
        <v>346</v>
      </c>
      <c r="D117" s="257"/>
      <c r="E117" s="257"/>
      <c r="F117" s="257"/>
      <c r="G117" s="25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" outlineLevel="1" x14ac:dyDescent="0.25">
      <c r="A118" s="166">
        <v>60</v>
      </c>
      <c r="B118" s="167" t="s">
        <v>344</v>
      </c>
      <c r="C118" s="176" t="s">
        <v>345</v>
      </c>
      <c r="D118" s="168" t="s">
        <v>258</v>
      </c>
      <c r="E118" s="169">
        <v>8.39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4.0000000000000003E-5</v>
      </c>
      <c r="O118" s="171">
        <f>ROUND(E118*N118,2)</f>
        <v>0</v>
      </c>
      <c r="P118" s="171">
        <v>0</v>
      </c>
      <c r="Q118" s="171">
        <f>ROUND(E118*P118,2)</f>
        <v>0</v>
      </c>
      <c r="R118" s="171" t="s">
        <v>254</v>
      </c>
      <c r="S118" s="171" t="s">
        <v>144</v>
      </c>
      <c r="T118" s="172" t="s">
        <v>144</v>
      </c>
      <c r="U118" s="156">
        <v>0.84599999999999997</v>
      </c>
      <c r="V118" s="156">
        <f>ROUND(E118*U118,2)</f>
        <v>7.1</v>
      </c>
      <c r="W118" s="156"/>
      <c r="X118" s="156" t="s">
        <v>202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4"/>
      <c r="B119" s="155"/>
      <c r="C119" s="256" t="s">
        <v>346</v>
      </c>
      <c r="D119" s="257"/>
      <c r="E119" s="257"/>
      <c r="F119" s="257"/>
      <c r="G119" s="257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205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1">
        <v>61</v>
      </c>
      <c r="B120" s="182" t="s">
        <v>256</v>
      </c>
      <c r="C120" s="188" t="s">
        <v>257</v>
      </c>
      <c r="D120" s="183" t="s">
        <v>258</v>
      </c>
      <c r="E120" s="184">
        <v>324.83</v>
      </c>
      <c r="F120" s="185"/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21</v>
      </c>
      <c r="M120" s="186">
        <f>G120*(1+L120/100)</f>
        <v>0</v>
      </c>
      <c r="N120" s="186">
        <v>0</v>
      </c>
      <c r="O120" s="186">
        <f>ROUND(E120*N120,2)</f>
        <v>0</v>
      </c>
      <c r="P120" s="186">
        <v>0</v>
      </c>
      <c r="Q120" s="186">
        <f>ROUND(E120*P120,2)</f>
        <v>0</v>
      </c>
      <c r="R120" s="186" t="s">
        <v>254</v>
      </c>
      <c r="S120" s="186" t="s">
        <v>144</v>
      </c>
      <c r="T120" s="187" t="s">
        <v>144</v>
      </c>
      <c r="U120" s="156">
        <v>4.5999999999999999E-2</v>
      </c>
      <c r="V120" s="156">
        <f>ROUND(E120*U120,2)</f>
        <v>14.94</v>
      </c>
      <c r="W120" s="156"/>
      <c r="X120" s="156" t="s">
        <v>202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66">
        <v>62</v>
      </c>
      <c r="B121" s="167" t="s">
        <v>347</v>
      </c>
      <c r="C121" s="176" t="s">
        <v>348</v>
      </c>
      <c r="D121" s="168" t="s">
        <v>200</v>
      </c>
      <c r="E121" s="169">
        <v>102.16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2.5249999999999999</v>
      </c>
      <c r="O121" s="171">
        <f>ROUND(E121*N121,2)</f>
        <v>257.95</v>
      </c>
      <c r="P121" s="171">
        <v>0</v>
      </c>
      <c r="Q121" s="171">
        <f>ROUND(E121*P121,2)</f>
        <v>0</v>
      </c>
      <c r="R121" s="171" t="s">
        <v>254</v>
      </c>
      <c r="S121" s="171" t="s">
        <v>144</v>
      </c>
      <c r="T121" s="172" t="s">
        <v>144</v>
      </c>
      <c r="U121" s="156">
        <v>1.3029999999999999</v>
      </c>
      <c r="V121" s="156">
        <f>ROUND(E121*U121,2)</f>
        <v>133.11000000000001</v>
      </c>
      <c r="W121" s="156"/>
      <c r="X121" s="156" t="s">
        <v>202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203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256" t="s">
        <v>318</v>
      </c>
      <c r="D122" s="257"/>
      <c r="E122" s="257"/>
      <c r="F122" s="257"/>
      <c r="G122" s="2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81">
        <v>63</v>
      </c>
      <c r="B123" s="182" t="s">
        <v>415</v>
      </c>
      <c r="C123" s="188" t="s">
        <v>416</v>
      </c>
      <c r="D123" s="183" t="s">
        <v>417</v>
      </c>
      <c r="E123" s="184">
        <v>3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6">
        <v>0</v>
      </c>
      <c r="O123" s="186">
        <f>ROUND(E123*N123,2)</f>
        <v>0</v>
      </c>
      <c r="P123" s="186">
        <v>0</v>
      </c>
      <c r="Q123" s="186">
        <f>ROUND(E123*P123,2)</f>
        <v>0</v>
      </c>
      <c r="R123" s="186"/>
      <c r="S123" s="186" t="s">
        <v>261</v>
      </c>
      <c r="T123" s="187" t="s">
        <v>145</v>
      </c>
      <c r="U123" s="156">
        <v>0</v>
      </c>
      <c r="V123" s="156">
        <f>ROUND(E123*U123,2)</f>
        <v>0</v>
      </c>
      <c r="W123" s="156"/>
      <c r="X123" s="156" t="s">
        <v>202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203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1">
        <v>64</v>
      </c>
      <c r="B124" s="182" t="s">
        <v>501</v>
      </c>
      <c r="C124" s="188" t="s">
        <v>502</v>
      </c>
      <c r="D124" s="183" t="s">
        <v>265</v>
      </c>
      <c r="E124" s="184">
        <v>16</v>
      </c>
      <c r="F124" s="185"/>
      <c r="G124" s="186">
        <f>ROUND(E124*F124,2)</f>
        <v>0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21</v>
      </c>
      <c r="M124" s="186">
        <f>G124*(1+L124/100)</f>
        <v>0</v>
      </c>
      <c r="N124" s="186">
        <v>6.9999999999999994E-5</v>
      </c>
      <c r="O124" s="186">
        <f>ROUND(E124*N124,2)</f>
        <v>0</v>
      </c>
      <c r="P124" s="186">
        <v>0</v>
      </c>
      <c r="Q124" s="186">
        <f>ROUND(E124*P124,2)</f>
        <v>0</v>
      </c>
      <c r="R124" s="186"/>
      <c r="S124" s="186" t="s">
        <v>261</v>
      </c>
      <c r="T124" s="187" t="s">
        <v>262</v>
      </c>
      <c r="U124" s="156">
        <v>0.626</v>
      </c>
      <c r="V124" s="156">
        <f>ROUND(E124*U124,2)</f>
        <v>10.02</v>
      </c>
      <c r="W124" s="156"/>
      <c r="X124" s="156" t="s">
        <v>202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66">
        <v>65</v>
      </c>
      <c r="B125" s="167" t="s">
        <v>503</v>
      </c>
      <c r="C125" s="176" t="s">
        <v>419</v>
      </c>
      <c r="D125" s="168" t="s">
        <v>417</v>
      </c>
      <c r="E125" s="169">
        <v>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/>
      <c r="S125" s="171" t="s">
        <v>261</v>
      </c>
      <c r="T125" s="172" t="s">
        <v>145</v>
      </c>
      <c r="U125" s="156">
        <v>0</v>
      </c>
      <c r="V125" s="156">
        <f>ROUND(E125*U125,2)</f>
        <v>0</v>
      </c>
      <c r="W125" s="156"/>
      <c r="X125" s="156" t="s">
        <v>202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54"/>
      <c r="B126" s="155"/>
      <c r="C126" s="177" t="s">
        <v>504</v>
      </c>
      <c r="D126" s="157"/>
      <c r="E126" s="158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77" t="s">
        <v>505</v>
      </c>
      <c r="D127" s="157"/>
      <c r="E127" s="158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166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" outlineLevel="1" x14ac:dyDescent="0.25">
      <c r="A128" s="166">
        <v>66</v>
      </c>
      <c r="B128" s="167" t="s">
        <v>285</v>
      </c>
      <c r="C128" s="176" t="s">
        <v>286</v>
      </c>
      <c r="D128" s="168" t="s">
        <v>265</v>
      </c>
      <c r="E128" s="169">
        <v>6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71">
        <v>3.4470100000000001</v>
      </c>
      <c r="O128" s="171">
        <f>ROUND(E128*N128,2)</f>
        <v>20.68</v>
      </c>
      <c r="P128" s="171">
        <v>0</v>
      </c>
      <c r="Q128" s="171">
        <f>ROUND(E128*P128,2)</f>
        <v>0</v>
      </c>
      <c r="R128" s="171" t="s">
        <v>266</v>
      </c>
      <c r="S128" s="171" t="s">
        <v>144</v>
      </c>
      <c r="T128" s="172" t="s">
        <v>144</v>
      </c>
      <c r="U128" s="156">
        <v>6.2570300000000003</v>
      </c>
      <c r="V128" s="156">
        <f>ROUND(E128*U128,2)</f>
        <v>37.54</v>
      </c>
      <c r="W128" s="156"/>
      <c r="X128" s="156" t="s">
        <v>267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268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5" outlineLevel="1" x14ac:dyDescent="0.25">
      <c r="A129" s="154"/>
      <c r="B129" s="155"/>
      <c r="C129" s="256" t="s">
        <v>287</v>
      </c>
      <c r="D129" s="257"/>
      <c r="E129" s="257"/>
      <c r="F129" s="257"/>
      <c r="G129" s="25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205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3" t="str">
        <f>C129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29" s="147"/>
      <c r="BC129" s="147"/>
      <c r="BD129" s="147"/>
      <c r="BE129" s="147"/>
      <c r="BF129" s="147"/>
      <c r="BG129" s="147"/>
      <c r="BH129" s="147"/>
    </row>
    <row r="130" spans="1:60" ht="20" outlineLevel="1" x14ac:dyDescent="0.25">
      <c r="A130" s="166">
        <v>67</v>
      </c>
      <c r="B130" s="167" t="s">
        <v>349</v>
      </c>
      <c r="C130" s="176" t="s">
        <v>350</v>
      </c>
      <c r="D130" s="168" t="s">
        <v>265</v>
      </c>
      <c r="E130" s="169">
        <v>6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71">
        <v>4.4590100000000001</v>
      </c>
      <c r="O130" s="171">
        <f>ROUND(E130*N130,2)</f>
        <v>26.75</v>
      </c>
      <c r="P130" s="171">
        <v>0</v>
      </c>
      <c r="Q130" s="171">
        <f>ROUND(E130*P130,2)</f>
        <v>0</v>
      </c>
      <c r="R130" s="171" t="s">
        <v>266</v>
      </c>
      <c r="S130" s="171" t="s">
        <v>144</v>
      </c>
      <c r="T130" s="172" t="s">
        <v>144</v>
      </c>
      <c r="U130" s="156">
        <v>7.32193</v>
      </c>
      <c r="V130" s="156">
        <f>ROUND(E130*U130,2)</f>
        <v>43.93</v>
      </c>
      <c r="W130" s="156"/>
      <c r="X130" s="156" t="s">
        <v>267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268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0.5" outlineLevel="1" x14ac:dyDescent="0.25">
      <c r="A131" s="154"/>
      <c r="B131" s="155"/>
      <c r="C131" s="256" t="s">
        <v>287</v>
      </c>
      <c r="D131" s="257"/>
      <c r="E131" s="257"/>
      <c r="F131" s="257"/>
      <c r="G131" s="257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205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3" t="str">
        <f>C131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31" s="147"/>
      <c r="BC131" s="147"/>
      <c r="BD131" s="147"/>
      <c r="BE131" s="147"/>
      <c r="BF131" s="147"/>
      <c r="BG131" s="147"/>
      <c r="BH131" s="147"/>
    </row>
    <row r="132" spans="1:60" ht="20" outlineLevel="1" x14ac:dyDescent="0.25">
      <c r="A132" s="166">
        <v>68</v>
      </c>
      <c r="B132" s="167" t="s">
        <v>506</v>
      </c>
      <c r="C132" s="176" t="s">
        <v>507</v>
      </c>
      <c r="D132" s="168" t="s">
        <v>265</v>
      </c>
      <c r="E132" s="169">
        <v>2</v>
      </c>
      <c r="F132" s="170"/>
      <c r="G132" s="171">
        <f>ROUND(E132*F132,2)</f>
        <v>0</v>
      </c>
      <c r="H132" s="170"/>
      <c r="I132" s="171">
        <f>ROUND(E132*H132,2)</f>
        <v>0</v>
      </c>
      <c r="J132" s="170"/>
      <c r="K132" s="171">
        <f>ROUND(E132*J132,2)</f>
        <v>0</v>
      </c>
      <c r="L132" s="171">
        <v>21</v>
      </c>
      <c r="M132" s="171">
        <f>G132*(1+L132/100)</f>
        <v>0</v>
      </c>
      <c r="N132" s="171">
        <v>5.4710099999999997</v>
      </c>
      <c r="O132" s="171">
        <f>ROUND(E132*N132,2)</f>
        <v>10.94</v>
      </c>
      <c r="P132" s="171">
        <v>0</v>
      </c>
      <c r="Q132" s="171">
        <f>ROUND(E132*P132,2)</f>
        <v>0</v>
      </c>
      <c r="R132" s="171" t="s">
        <v>266</v>
      </c>
      <c r="S132" s="171" t="s">
        <v>144</v>
      </c>
      <c r="T132" s="172" t="s">
        <v>144</v>
      </c>
      <c r="U132" s="156">
        <v>8.3868399999999994</v>
      </c>
      <c r="V132" s="156">
        <f>ROUND(E132*U132,2)</f>
        <v>16.77</v>
      </c>
      <c r="W132" s="156"/>
      <c r="X132" s="156" t="s">
        <v>267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268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5" outlineLevel="1" x14ac:dyDescent="0.25">
      <c r="A133" s="154"/>
      <c r="B133" s="155"/>
      <c r="C133" s="256" t="s">
        <v>287</v>
      </c>
      <c r="D133" s="257"/>
      <c r="E133" s="257"/>
      <c r="F133" s="257"/>
      <c r="G133" s="257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205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73" t="str">
        <f>C133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1">
        <v>69</v>
      </c>
      <c r="B134" s="182" t="s">
        <v>508</v>
      </c>
      <c r="C134" s="188" t="s">
        <v>509</v>
      </c>
      <c r="D134" s="183" t="s">
        <v>258</v>
      </c>
      <c r="E134" s="184">
        <v>337.26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6">
        <v>5.2999999999999999E-2</v>
      </c>
      <c r="O134" s="186">
        <f>ROUND(E134*N134,2)</f>
        <v>17.87</v>
      </c>
      <c r="P134" s="186">
        <v>0</v>
      </c>
      <c r="Q134" s="186">
        <f>ROUND(E134*P134,2)</f>
        <v>0</v>
      </c>
      <c r="R134" s="186" t="s">
        <v>249</v>
      </c>
      <c r="S134" s="186" t="s">
        <v>144</v>
      </c>
      <c r="T134" s="187" t="s">
        <v>144</v>
      </c>
      <c r="U134" s="156">
        <v>0</v>
      </c>
      <c r="V134" s="156">
        <f>ROUND(E134*U134,2)</f>
        <v>0</v>
      </c>
      <c r="W134" s="156"/>
      <c r="X134" s="156" t="s">
        <v>250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251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1">
        <v>70</v>
      </c>
      <c r="B135" s="182" t="s">
        <v>353</v>
      </c>
      <c r="C135" s="188" t="s">
        <v>354</v>
      </c>
      <c r="D135" s="183" t="s">
        <v>258</v>
      </c>
      <c r="E135" s="184">
        <v>8.39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6">
        <v>7.1999999999999995E-2</v>
      </c>
      <c r="O135" s="186">
        <f>ROUND(E135*N135,2)</f>
        <v>0.6</v>
      </c>
      <c r="P135" s="186">
        <v>0</v>
      </c>
      <c r="Q135" s="186">
        <f>ROUND(E135*P135,2)</f>
        <v>0</v>
      </c>
      <c r="R135" s="186" t="s">
        <v>249</v>
      </c>
      <c r="S135" s="186" t="s">
        <v>144</v>
      </c>
      <c r="T135" s="187" t="s">
        <v>144</v>
      </c>
      <c r="U135" s="156">
        <v>0</v>
      </c>
      <c r="V135" s="156">
        <f>ROUND(E135*U135,2)</f>
        <v>0</v>
      </c>
      <c r="W135" s="156"/>
      <c r="X135" s="156" t="s">
        <v>250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251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" outlineLevel="1" x14ac:dyDescent="0.25">
      <c r="A136" s="181">
        <v>71</v>
      </c>
      <c r="B136" s="182" t="s">
        <v>510</v>
      </c>
      <c r="C136" s="188" t="s">
        <v>511</v>
      </c>
      <c r="D136" s="183" t="s">
        <v>265</v>
      </c>
      <c r="E136" s="184">
        <v>12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6">
        <v>4.1000000000000002E-2</v>
      </c>
      <c r="O136" s="186">
        <f>ROUND(E136*N136,2)</f>
        <v>0.49</v>
      </c>
      <c r="P136" s="186">
        <v>0</v>
      </c>
      <c r="Q136" s="186">
        <f>ROUND(E136*P136,2)</f>
        <v>0</v>
      </c>
      <c r="R136" s="186" t="s">
        <v>249</v>
      </c>
      <c r="S136" s="186" t="s">
        <v>144</v>
      </c>
      <c r="T136" s="187" t="s">
        <v>144</v>
      </c>
      <c r="U136" s="156">
        <v>0</v>
      </c>
      <c r="V136" s="156">
        <f>ROUND(E136*U136,2)</f>
        <v>0</v>
      </c>
      <c r="W136" s="156"/>
      <c r="X136" s="156" t="s">
        <v>250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" outlineLevel="1" x14ac:dyDescent="0.25">
      <c r="A137" s="181">
        <v>72</v>
      </c>
      <c r="B137" s="182" t="s">
        <v>512</v>
      </c>
      <c r="C137" s="188" t="s">
        <v>513</v>
      </c>
      <c r="D137" s="183" t="s">
        <v>265</v>
      </c>
      <c r="E137" s="184">
        <v>4</v>
      </c>
      <c r="F137" s="185"/>
      <c r="G137" s="186">
        <f>ROUND(E137*F137,2)</f>
        <v>0</v>
      </c>
      <c r="H137" s="185"/>
      <c r="I137" s="186">
        <f>ROUND(E137*H137,2)</f>
        <v>0</v>
      </c>
      <c r="J137" s="185"/>
      <c r="K137" s="186">
        <f>ROUND(E137*J137,2)</f>
        <v>0</v>
      </c>
      <c r="L137" s="186">
        <v>21</v>
      </c>
      <c r="M137" s="186">
        <f>G137*(1+L137/100)</f>
        <v>0</v>
      </c>
      <c r="N137" s="186">
        <v>4.8000000000000001E-2</v>
      </c>
      <c r="O137" s="186">
        <f>ROUND(E137*N137,2)</f>
        <v>0.19</v>
      </c>
      <c r="P137" s="186">
        <v>0</v>
      </c>
      <c r="Q137" s="186">
        <f>ROUND(E137*P137,2)</f>
        <v>0</v>
      </c>
      <c r="R137" s="186" t="s">
        <v>249</v>
      </c>
      <c r="S137" s="186" t="s">
        <v>144</v>
      </c>
      <c r="T137" s="187" t="s">
        <v>144</v>
      </c>
      <c r="U137" s="156">
        <v>0</v>
      </c>
      <c r="V137" s="156">
        <f>ROUND(E137*U137,2)</f>
        <v>0</v>
      </c>
      <c r="W137" s="156"/>
      <c r="X137" s="156" t="s">
        <v>250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251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13" x14ac:dyDescent="0.25">
      <c r="A138" s="160" t="s">
        <v>139</v>
      </c>
      <c r="B138" s="161" t="s">
        <v>96</v>
      </c>
      <c r="C138" s="175" t="s">
        <v>97</v>
      </c>
      <c r="D138" s="162"/>
      <c r="E138" s="163"/>
      <c r="F138" s="164"/>
      <c r="G138" s="164">
        <f>SUMIF(AG139:AG142,"&lt;&gt;NOR",G139:G142)</f>
        <v>0</v>
      </c>
      <c r="H138" s="164"/>
      <c r="I138" s="164">
        <f>SUM(I139:I142)</f>
        <v>0</v>
      </c>
      <c r="J138" s="164"/>
      <c r="K138" s="164">
        <f>SUM(K139:K142)</f>
        <v>0</v>
      </c>
      <c r="L138" s="164"/>
      <c r="M138" s="164">
        <f>SUM(M139:M142)</f>
        <v>0</v>
      </c>
      <c r="N138" s="164"/>
      <c r="O138" s="164">
        <f>SUM(O139:O142)</f>
        <v>10.75</v>
      </c>
      <c r="P138" s="164"/>
      <c r="Q138" s="164">
        <f>SUM(Q139:Q142)</f>
        <v>0</v>
      </c>
      <c r="R138" s="164"/>
      <c r="S138" s="164"/>
      <c r="T138" s="165"/>
      <c r="U138" s="159"/>
      <c r="V138" s="159">
        <f>SUM(V139:V142)</f>
        <v>29.29</v>
      </c>
      <c r="W138" s="159"/>
      <c r="X138" s="159"/>
      <c r="AG138" t="s">
        <v>140</v>
      </c>
    </row>
    <row r="139" spans="1:60" ht="20" outlineLevel="1" x14ac:dyDescent="0.25">
      <c r="A139" s="166">
        <v>73</v>
      </c>
      <c r="B139" s="167" t="s">
        <v>427</v>
      </c>
      <c r="C139" s="176" t="s">
        <v>428</v>
      </c>
      <c r="D139" s="168" t="s">
        <v>258</v>
      </c>
      <c r="E139" s="169">
        <v>56.52</v>
      </c>
      <c r="F139" s="170"/>
      <c r="G139" s="171">
        <f>ROUND(E139*F139,2)</f>
        <v>0</v>
      </c>
      <c r="H139" s="170"/>
      <c r="I139" s="171">
        <f>ROUND(E139*H139,2)</f>
        <v>0</v>
      </c>
      <c r="J139" s="170"/>
      <c r="K139" s="171">
        <f>ROUND(E139*J139,2)</f>
        <v>0</v>
      </c>
      <c r="L139" s="171">
        <v>21</v>
      </c>
      <c r="M139" s="171">
        <f>G139*(1+L139/100)</f>
        <v>0</v>
      </c>
      <c r="N139" s="171">
        <v>0.19020999999999999</v>
      </c>
      <c r="O139" s="171">
        <f>ROUND(E139*N139,2)</f>
        <v>10.75</v>
      </c>
      <c r="P139" s="171">
        <v>0</v>
      </c>
      <c r="Q139" s="171">
        <f>ROUND(E139*P139,2)</f>
        <v>0</v>
      </c>
      <c r="R139" s="171" t="s">
        <v>292</v>
      </c>
      <c r="S139" s="171" t="s">
        <v>144</v>
      </c>
      <c r="T139" s="172" t="s">
        <v>144</v>
      </c>
      <c r="U139" s="156">
        <v>0.14599999999999999</v>
      </c>
      <c r="V139" s="156">
        <f>ROUND(E139*U139,2)</f>
        <v>8.25</v>
      </c>
      <c r="W139" s="156"/>
      <c r="X139" s="156" t="s">
        <v>202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256" t="s">
        <v>429</v>
      </c>
      <c r="D140" s="257"/>
      <c r="E140" s="257"/>
      <c r="F140" s="257"/>
      <c r="G140" s="257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205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66">
        <v>74</v>
      </c>
      <c r="B141" s="167" t="s">
        <v>355</v>
      </c>
      <c r="C141" s="176" t="s">
        <v>356</v>
      </c>
      <c r="D141" s="168" t="s">
        <v>258</v>
      </c>
      <c r="E141" s="169">
        <v>382.6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 t="s">
        <v>292</v>
      </c>
      <c r="S141" s="171" t="s">
        <v>144</v>
      </c>
      <c r="T141" s="172" t="s">
        <v>144</v>
      </c>
      <c r="U141" s="156">
        <v>5.5E-2</v>
      </c>
      <c r="V141" s="156">
        <f>ROUND(E141*U141,2)</f>
        <v>21.04</v>
      </c>
      <c r="W141" s="156"/>
      <c r="X141" s="156" t="s">
        <v>202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4"/>
      <c r="B142" s="155"/>
      <c r="C142" s="256" t="s">
        <v>357</v>
      </c>
      <c r="D142" s="257"/>
      <c r="E142" s="257"/>
      <c r="F142" s="257"/>
      <c r="G142" s="2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205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13" x14ac:dyDescent="0.25">
      <c r="A143" s="160" t="s">
        <v>139</v>
      </c>
      <c r="B143" s="161" t="s">
        <v>98</v>
      </c>
      <c r="C143" s="175" t="s">
        <v>99</v>
      </c>
      <c r="D143" s="162"/>
      <c r="E143" s="163"/>
      <c r="F143" s="164"/>
      <c r="G143" s="164">
        <f>SUMIF(AG144:AG144,"&lt;&gt;NOR",G144:G144)</f>
        <v>0</v>
      </c>
      <c r="H143" s="164"/>
      <c r="I143" s="164">
        <f>SUM(I144:I144)</f>
        <v>0</v>
      </c>
      <c r="J143" s="164"/>
      <c r="K143" s="164">
        <f>SUM(K144:K144)</f>
        <v>0</v>
      </c>
      <c r="L143" s="164"/>
      <c r="M143" s="164">
        <f>SUM(M144:M144)</f>
        <v>0</v>
      </c>
      <c r="N143" s="164"/>
      <c r="O143" s="164">
        <f>SUM(O144:O144)</f>
        <v>113.3</v>
      </c>
      <c r="P143" s="164"/>
      <c r="Q143" s="164">
        <f>SUM(Q144:Q144)</f>
        <v>0</v>
      </c>
      <c r="R143" s="164"/>
      <c r="S143" s="164"/>
      <c r="T143" s="165"/>
      <c r="U143" s="159"/>
      <c r="V143" s="159">
        <f>SUM(V144:V144)</f>
        <v>1797.26</v>
      </c>
      <c r="W143" s="159"/>
      <c r="X143" s="159"/>
      <c r="AG143" t="s">
        <v>140</v>
      </c>
    </row>
    <row r="144" spans="1:60" outlineLevel="1" x14ac:dyDescent="0.25">
      <c r="A144" s="181">
        <v>75</v>
      </c>
      <c r="B144" s="182" t="s">
        <v>358</v>
      </c>
      <c r="C144" s="188" t="s">
        <v>359</v>
      </c>
      <c r="D144" s="183" t="s">
        <v>200</v>
      </c>
      <c r="E144" s="184">
        <v>42.74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6">
        <v>2.65089</v>
      </c>
      <c r="O144" s="186">
        <f>ROUND(E144*N144,2)</f>
        <v>113.3</v>
      </c>
      <c r="P144" s="186">
        <v>0</v>
      </c>
      <c r="Q144" s="186">
        <f>ROUND(E144*P144,2)</f>
        <v>0</v>
      </c>
      <c r="R144" s="186"/>
      <c r="S144" s="186" t="s">
        <v>261</v>
      </c>
      <c r="T144" s="187" t="s">
        <v>145</v>
      </c>
      <c r="U144" s="156">
        <v>42.051000000000002</v>
      </c>
      <c r="V144" s="156">
        <f>ROUND(E144*U144,2)</f>
        <v>1797.26</v>
      </c>
      <c r="W144" s="156"/>
      <c r="X144" s="156" t="s">
        <v>202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203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13" x14ac:dyDescent="0.25">
      <c r="A145" s="160" t="s">
        <v>139</v>
      </c>
      <c r="B145" s="161" t="s">
        <v>100</v>
      </c>
      <c r="C145" s="175" t="s">
        <v>101</v>
      </c>
      <c r="D145" s="162"/>
      <c r="E145" s="163"/>
      <c r="F145" s="164"/>
      <c r="G145" s="164">
        <f>SUMIF(AG146:AG148,"&lt;&gt;NOR",G146:G148)</f>
        <v>0</v>
      </c>
      <c r="H145" s="164"/>
      <c r="I145" s="164">
        <f>SUM(I146:I148)</f>
        <v>0</v>
      </c>
      <c r="J145" s="164"/>
      <c r="K145" s="164">
        <f>SUM(K146:K148)</f>
        <v>0</v>
      </c>
      <c r="L145" s="164"/>
      <c r="M145" s="164">
        <f>SUM(M146:M148)</f>
        <v>0</v>
      </c>
      <c r="N145" s="164"/>
      <c r="O145" s="164">
        <f>SUM(O146:O148)</f>
        <v>0.1</v>
      </c>
      <c r="P145" s="164"/>
      <c r="Q145" s="164">
        <f>SUM(Q146:Q148)</f>
        <v>15.27</v>
      </c>
      <c r="R145" s="164"/>
      <c r="S145" s="164"/>
      <c r="T145" s="165"/>
      <c r="U145" s="159"/>
      <c r="V145" s="159">
        <f>SUM(V146:V148)</f>
        <v>105.58</v>
      </c>
      <c r="W145" s="159"/>
      <c r="X145" s="159"/>
      <c r="AG145" t="s">
        <v>140</v>
      </c>
    </row>
    <row r="146" spans="1:60" outlineLevel="1" x14ac:dyDescent="0.25">
      <c r="A146" s="166">
        <v>76</v>
      </c>
      <c r="B146" s="167" t="s">
        <v>514</v>
      </c>
      <c r="C146" s="176" t="s">
        <v>515</v>
      </c>
      <c r="D146" s="168" t="s">
        <v>258</v>
      </c>
      <c r="E146" s="169">
        <v>164.2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71">
        <v>5.9000000000000003E-4</v>
      </c>
      <c r="O146" s="171">
        <f>ROUND(E146*N146,2)</f>
        <v>0.1</v>
      </c>
      <c r="P146" s="171">
        <v>9.2999999999999999E-2</v>
      </c>
      <c r="Q146" s="171">
        <f>ROUND(E146*P146,2)</f>
        <v>15.27</v>
      </c>
      <c r="R146" s="171" t="s">
        <v>373</v>
      </c>
      <c r="S146" s="171" t="s">
        <v>144</v>
      </c>
      <c r="T146" s="172" t="s">
        <v>144</v>
      </c>
      <c r="U146" s="156">
        <v>0.64300000000000002</v>
      </c>
      <c r="V146" s="156">
        <f>ROUND(E146*U146,2)</f>
        <v>105.58</v>
      </c>
      <c r="W146" s="156"/>
      <c r="X146" s="156" t="s">
        <v>202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203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54"/>
      <c r="B147" s="155"/>
      <c r="C147" s="256" t="s">
        <v>516</v>
      </c>
      <c r="D147" s="257"/>
      <c r="E147" s="257"/>
      <c r="F147" s="257"/>
      <c r="G147" s="257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205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81">
        <v>77</v>
      </c>
      <c r="B148" s="182" t="s">
        <v>517</v>
      </c>
      <c r="C148" s="188" t="s">
        <v>518</v>
      </c>
      <c r="D148" s="183" t="s">
        <v>417</v>
      </c>
      <c r="E148" s="184">
        <v>15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6">
        <v>0</v>
      </c>
      <c r="O148" s="186">
        <f>ROUND(E148*N148,2)</f>
        <v>0</v>
      </c>
      <c r="P148" s="186">
        <v>0</v>
      </c>
      <c r="Q148" s="186">
        <f>ROUND(E148*P148,2)</f>
        <v>0</v>
      </c>
      <c r="R148" s="186"/>
      <c r="S148" s="186" t="s">
        <v>261</v>
      </c>
      <c r="T148" s="187" t="s">
        <v>145</v>
      </c>
      <c r="U148" s="156">
        <v>0</v>
      </c>
      <c r="V148" s="156">
        <f>ROUND(E148*U148,2)</f>
        <v>0</v>
      </c>
      <c r="W148" s="156"/>
      <c r="X148" s="156" t="s">
        <v>202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203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13" x14ac:dyDescent="0.25">
      <c r="A149" s="160" t="s">
        <v>139</v>
      </c>
      <c r="B149" s="161" t="s">
        <v>102</v>
      </c>
      <c r="C149" s="175" t="s">
        <v>103</v>
      </c>
      <c r="D149" s="162"/>
      <c r="E149" s="163"/>
      <c r="F149" s="164"/>
      <c r="G149" s="164">
        <f>SUMIF(AG150:AG152,"&lt;&gt;NOR",G150:G152)</f>
        <v>0</v>
      </c>
      <c r="H149" s="164"/>
      <c r="I149" s="164">
        <f>SUM(I150:I152)</f>
        <v>0</v>
      </c>
      <c r="J149" s="164"/>
      <c r="K149" s="164">
        <f>SUM(K150:K152)</f>
        <v>0</v>
      </c>
      <c r="L149" s="164"/>
      <c r="M149" s="164">
        <f>SUM(M150:M152)</f>
        <v>0</v>
      </c>
      <c r="N149" s="164"/>
      <c r="O149" s="164">
        <f>SUM(O150:O152)</f>
        <v>0</v>
      </c>
      <c r="P149" s="164"/>
      <c r="Q149" s="164">
        <f>SUM(Q150:Q152)</f>
        <v>0</v>
      </c>
      <c r="R149" s="164"/>
      <c r="S149" s="164"/>
      <c r="T149" s="165"/>
      <c r="U149" s="159"/>
      <c r="V149" s="159">
        <f>SUM(V150:V152)</f>
        <v>161.93</v>
      </c>
      <c r="W149" s="159"/>
      <c r="X149" s="159"/>
      <c r="AG149" t="s">
        <v>140</v>
      </c>
    </row>
    <row r="150" spans="1:60" outlineLevel="1" x14ac:dyDescent="0.25">
      <c r="A150" s="166">
        <v>78</v>
      </c>
      <c r="B150" s="167" t="s">
        <v>360</v>
      </c>
      <c r="C150" s="176" t="s">
        <v>361</v>
      </c>
      <c r="D150" s="168" t="s">
        <v>274</v>
      </c>
      <c r="E150" s="169">
        <v>1627.3994700000001</v>
      </c>
      <c r="F150" s="170"/>
      <c r="G150" s="171">
        <f>ROUND(E150*F150,2)</f>
        <v>0</v>
      </c>
      <c r="H150" s="170"/>
      <c r="I150" s="171">
        <f>ROUND(E150*H150,2)</f>
        <v>0</v>
      </c>
      <c r="J150" s="170"/>
      <c r="K150" s="171">
        <f>ROUND(E150*J150,2)</f>
        <v>0</v>
      </c>
      <c r="L150" s="171">
        <v>21</v>
      </c>
      <c r="M150" s="171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1" t="s">
        <v>254</v>
      </c>
      <c r="S150" s="171" t="s">
        <v>144</v>
      </c>
      <c r="T150" s="172" t="s">
        <v>144</v>
      </c>
      <c r="U150" s="156">
        <v>9.9500000000000005E-2</v>
      </c>
      <c r="V150" s="156">
        <f>ROUND(E150*U150,2)</f>
        <v>161.93</v>
      </c>
      <c r="W150" s="156"/>
      <c r="X150" s="156" t="s">
        <v>275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276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256" t="s">
        <v>362</v>
      </c>
      <c r="D151" s="257"/>
      <c r="E151" s="257"/>
      <c r="F151" s="257"/>
      <c r="G151" s="257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205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54"/>
      <c r="B152" s="155"/>
      <c r="C152" s="254" t="s">
        <v>278</v>
      </c>
      <c r="D152" s="255"/>
      <c r="E152" s="255"/>
      <c r="F152" s="255"/>
      <c r="G152" s="255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13" x14ac:dyDescent="0.25">
      <c r="A153" s="160" t="s">
        <v>139</v>
      </c>
      <c r="B153" s="161" t="s">
        <v>104</v>
      </c>
      <c r="C153" s="175" t="s">
        <v>105</v>
      </c>
      <c r="D153" s="162"/>
      <c r="E153" s="163"/>
      <c r="F153" s="164"/>
      <c r="G153" s="164">
        <f>SUMIF(AG154:AG154,"&lt;&gt;NOR",G154:G154)</f>
        <v>0</v>
      </c>
      <c r="H153" s="164"/>
      <c r="I153" s="164">
        <f>SUM(I154:I154)</f>
        <v>0</v>
      </c>
      <c r="J153" s="164"/>
      <c r="K153" s="164">
        <f>SUM(K154:K154)</f>
        <v>0</v>
      </c>
      <c r="L153" s="164"/>
      <c r="M153" s="164">
        <f>SUM(M154:M154)</f>
        <v>0</v>
      </c>
      <c r="N153" s="164"/>
      <c r="O153" s="164">
        <f>SUM(O154:O154)</f>
        <v>0</v>
      </c>
      <c r="P153" s="164"/>
      <c r="Q153" s="164">
        <f>SUM(Q154:Q154)</f>
        <v>0</v>
      </c>
      <c r="R153" s="164"/>
      <c r="S153" s="164"/>
      <c r="T153" s="165"/>
      <c r="U153" s="159"/>
      <c r="V153" s="159">
        <f>SUM(V154:V154)</f>
        <v>27.4</v>
      </c>
      <c r="W153" s="159"/>
      <c r="X153" s="159"/>
      <c r="AG153" t="s">
        <v>140</v>
      </c>
    </row>
    <row r="154" spans="1:60" outlineLevel="1" x14ac:dyDescent="0.25">
      <c r="A154" s="181">
        <v>79</v>
      </c>
      <c r="B154" s="182" t="s">
        <v>279</v>
      </c>
      <c r="C154" s="188" t="s">
        <v>280</v>
      </c>
      <c r="D154" s="183" t="s">
        <v>258</v>
      </c>
      <c r="E154" s="184">
        <v>346.83</v>
      </c>
      <c r="F154" s="185"/>
      <c r="G154" s="186">
        <f>ROUND(E154*F154,2)</f>
        <v>0</v>
      </c>
      <c r="H154" s="185"/>
      <c r="I154" s="186">
        <f>ROUND(E154*H154,2)</f>
        <v>0</v>
      </c>
      <c r="J154" s="185"/>
      <c r="K154" s="186">
        <f>ROUND(E154*J154,2)</f>
        <v>0</v>
      </c>
      <c r="L154" s="186">
        <v>21</v>
      </c>
      <c r="M154" s="186">
        <f>G154*(1+L154/100)</f>
        <v>0</v>
      </c>
      <c r="N154" s="186">
        <v>0</v>
      </c>
      <c r="O154" s="186">
        <f>ROUND(E154*N154,2)</f>
        <v>0</v>
      </c>
      <c r="P154" s="186">
        <v>0</v>
      </c>
      <c r="Q154" s="186">
        <f>ROUND(E154*P154,2)</f>
        <v>0</v>
      </c>
      <c r="R154" s="186" t="s">
        <v>281</v>
      </c>
      <c r="S154" s="186" t="s">
        <v>144</v>
      </c>
      <c r="T154" s="187" t="s">
        <v>144</v>
      </c>
      <c r="U154" s="156">
        <v>7.9000000000000001E-2</v>
      </c>
      <c r="V154" s="156">
        <f>ROUND(E154*U154,2)</f>
        <v>27.4</v>
      </c>
      <c r="W154" s="156"/>
      <c r="X154" s="156" t="s">
        <v>202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13" x14ac:dyDescent="0.25">
      <c r="A155" s="160" t="s">
        <v>139</v>
      </c>
      <c r="B155" s="161" t="s">
        <v>106</v>
      </c>
      <c r="C155" s="175" t="s">
        <v>107</v>
      </c>
      <c r="D155" s="162"/>
      <c r="E155" s="163"/>
      <c r="F155" s="164"/>
      <c r="G155" s="164">
        <f>SUMIF(AG156:AG163,"&lt;&gt;NOR",G156:G163)</f>
        <v>0</v>
      </c>
      <c r="H155" s="164"/>
      <c r="I155" s="164">
        <f>SUM(I156:I163)</f>
        <v>0</v>
      </c>
      <c r="J155" s="164"/>
      <c r="K155" s="164">
        <f>SUM(K156:K163)</f>
        <v>0</v>
      </c>
      <c r="L155" s="164"/>
      <c r="M155" s="164">
        <f>SUM(M156:M163)</f>
        <v>0</v>
      </c>
      <c r="N155" s="164"/>
      <c r="O155" s="164">
        <f>SUM(O156:O163)</f>
        <v>0</v>
      </c>
      <c r="P155" s="164"/>
      <c r="Q155" s="164">
        <f>SUM(Q156:Q163)</f>
        <v>0</v>
      </c>
      <c r="R155" s="164"/>
      <c r="S155" s="164"/>
      <c r="T155" s="165"/>
      <c r="U155" s="159"/>
      <c r="V155" s="159">
        <f>SUM(V156:V163)</f>
        <v>11.569999999999999</v>
      </c>
      <c r="W155" s="159"/>
      <c r="X155" s="159"/>
      <c r="AG155" t="s">
        <v>140</v>
      </c>
    </row>
    <row r="156" spans="1:60" ht="20" outlineLevel="1" x14ac:dyDescent="0.25">
      <c r="A156" s="166">
        <v>80</v>
      </c>
      <c r="B156" s="167" t="s">
        <v>363</v>
      </c>
      <c r="C156" s="176" t="s">
        <v>364</v>
      </c>
      <c r="D156" s="168" t="s">
        <v>274</v>
      </c>
      <c r="E156" s="169">
        <v>4817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 t="s">
        <v>365</v>
      </c>
      <c r="S156" s="171" t="s">
        <v>144</v>
      </c>
      <c r="T156" s="172" t="s">
        <v>144</v>
      </c>
      <c r="U156" s="156">
        <v>0</v>
      </c>
      <c r="V156" s="156">
        <f>ROUND(E156*U156,2)</f>
        <v>0</v>
      </c>
      <c r="W156" s="156"/>
      <c r="X156" s="156" t="s">
        <v>202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203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.5" outlineLevel="1" x14ac:dyDescent="0.25">
      <c r="A157" s="154"/>
      <c r="B157" s="155"/>
      <c r="C157" s="256" t="s">
        <v>366</v>
      </c>
      <c r="D157" s="257"/>
      <c r="E157" s="257"/>
      <c r="F157" s="257"/>
      <c r="G157" s="257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73" t="str">
        <f>C157</f>
        <v>se složením a hrubým urovnáním nebo s přeložením na jiný dopravní prostředek kromě lodi, vč. příplatku za každých dalších i započatých 1000 m přes 1000 m,</v>
      </c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66">
        <v>81</v>
      </c>
      <c r="B158" s="167" t="s">
        <v>367</v>
      </c>
      <c r="C158" s="176" t="s">
        <v>368</v>
      </c>
      <c r="D158" s="168" t="s">
        <v>274</v>
      </c>
      <c r="E158" s="169">
        <v>240.85</v>
      </c>
      <c r="F158" s="170"/>
      <c r="G158" s="171">
        <f>ROUND(E158*F158,2)</f>
        <v>0</v>
      </c>
      <c r="H158" s="170"/>
      <c r="I158" s="171">
        <f>ROUND(E158*H158,2)</f>
        <v>0</v>
      </c>
      <c r="J158" s="170"/>
      <c r="K158" s="171">
        <f>ROUND(E158*J158,2)</f>
        <v>0</v>
      </c>
      <c r="L158" s="171">
        <v>21</v>
      </c>
      <c r="M158" s="171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1" t="s">
        <v>369</v>
      </c>
      <c r="S158" s="171" t="s">
        <v>144</v>
      </c>
      <c r="T158" s="172" t="s">
        <v>144</v>
      </c>
      <c r="U158" s="156">
        <v>4.2000000000000003E-2</v>
      </c>
      <c r="V158" s="156">
        <f>ROUND(E158*U158,2)</f>
        <v>10.119999999999999</v>
      </c>
      <c r="W158" s="156"/>
      <c r="X158" s="156" t="s">
        <v>202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203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54"/>
      <c r="B159" s="155"/>
      <c r="C159" s="256" t="s">
        <v>370</v>
      </c>
      <c r="D159" s="257"/>
      <c r="E159" s="257"/>
      <c r="F159" s="257"/>
      <c r="G159" s="257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205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81">
        <v>82</v>
      </c>
      <c r="B160" s="182" t="s">
        <v>371</v>
      </c>
      <c r="C160" s="188" t="s">
        <v>372</v>
      </c>
      <c r="D160" s="183" t="s">
        <v>274</v>
      </c>
      <c r="E160" s="184">
        <v>152.94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6">
        <v>0</v>
      </c>
      <c r="O160" s="186">
        <f>ROUND(E160*N160,2)</f>
        <v>0</v>
      </c>
      <c r="P160" s="186">
        <v>0</v>
      </c>
      <c r="Q160" s="186">
        <f>ROUND(E160*P160,2)</f>
        <v>0</v>
      </c>
      <c r="R160" s="186" t="s">
        <v>373</v>
      </c>
      <c r="S160" s="186" t="s">
        <v>374</v>
      </c>
      <c r="T160" s="187" t="s">
        <v>374</v>
      </c>
      <c r="U160" s="156">
        <v>0</v>
      </c>
      <c r="V160" s="156">
        <f>ROUND(E160*U160,2)</f>
        <v>0</v>
      </c>
      <c r="W160" s="156"/>
      <c r="X160" s="156" t="s">
        <v>202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81">
        <v>83</v>
      </c>
      <c r="B161" s="182" t="s">
        <v>375</v>
      </c>
      <c r="C161" s="188" t="s">
        <v>376</v>
      </c>
      <c r="D161" s="183" t="s">
        <v>274</v>
      </c>
      <c r="E161" s="184">
        <v>87.91</v>
      </c>
      <c r="F161" s="185"/>
      <c r="G161" s="186">
        <f>ROUND(E161*F161,2)</f>
        <v>0</v>
      </c>
      <c r="H161" s="185"/>
      <c r="I161" s="186">
        <f>ROUND(E161*H161,2)</f>
        <v>0</v>
      </c>
      <c r="J161" s="185"/>
      <c r="K161" s="186">
        <f>ROUND(E161*J161,2)</f>
        <v>0</v>
      </c>
      <c r="L161" s="186">
        <v>21</v>
      </c>
      <c r="M161" s="186">
        <f>G161*(1+L161/100)</f>
        <v>0</v>
      </c>
      <c r="N161" s="186">
        <v>0</v>
      </c>
      <c r="O161" s="186">
        <f>ROUND(E161*N161,2)</f>
        <v>0</v>
      </c>
      <c r="P161" s="186">
        <v>0</v>
      </c>
      <c r="Q161" s="186">
        <f>ROUND(E161*P161,2)</f>
        <v>0</v>
      </c>
      <c r="R161" s="186" t="s">
        <v>373</v>
      </c>
      <c r="S161" s="186" t="s">
        <v>144</v>
      </c>
      <c r="T161" s="187" t="s">
        <v>144</v>
      </c>
      <c r="U161" s="156">
        <v>0</v>
      </c>
      <c r="V161" s="156">
        <f>ROUND(E161*U161,2)</f>
        <v>0</v>
      </c>
      <c r="W161" s="156"/>
      <c r="X161" s="156" t="s">
        <v>202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203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66">
        <v>84</v>
      </c>
      <c r="B162" s="167" t="s">
        <v>377</v>
      </c>
      <c r="C162" s="176" t="s">
        <v>378</v>
      </c>
      <c r="D162" s="168" t="s">
        <v>274</v>
      </c>
      <c r="E162" s="169">
        <v>240.84540000000001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 t="s">
        <v>369</v>
      </c>
      <c r="S162" s="171" t="s">
        <v>144</v>
      </c>
      <c r="T162" s="172" t="s">
        <v>144</v>
      </c>
      <c r="U162" s="156">
        <v>6.0000000000000001E-3</v>
      </c>
      <c r="V162" s="156">
        <f>ROUND(E162*U162,2)</f>
        <v>1.45</v>
      </c>
      <c r="W162" s="156"/>
      <c r="X162" s="156" t="s">
        <v>202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203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256" t="s">
        <v>381</v>
      </c>
      <c r="D163" s="257"/>
      <c r="E163" s="257"/>
      <c r="F163" s="257"/>
      <c r="G163" s="257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205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5">
      <c r="A164" s="3"/>
      <c r="B164" s="4"/>
      <c r="C164" s="178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v>15</v>
      </c>
      <c r="AF164">
        <v>21</v>
      </c>
      <c r="AG164" t="s">
        <v>126</v>
      </c>
    </row>
    <row r="165" spans="1:60" ht="13" x14ac:dyDescent="0.25">
      <c r="A165" s="150"/>
      <c r="B165" s="151" t="s">
        <v>29</v>
      </c>
      <c r="C165" s="179"/>
      <c r="D165" s="152"/>
      <c r="E165" s="153"/>
      <c r="F165" s="153"/>
      <c r="G165" s="174">
        <f>G8+G90+G97+G103+G111+G115+G138+G143+G145+G149+G153+G155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E165">
        <f>SUMIF(L7:L163,AE164,G7:G163)</f>
        <v>0</v>
      </c>
      <c r="AF165">
        <f>SUMIF(L7:L163,AF164,G7:G163)</f>
        <v>0</v>
      </c>
      <c r="AG165" t="s">
        <v>194</v>
      </c>
    </row>
    <row r="166" spans="1:60" x14ac:dyDescent="0.25">
      <c r="C166" s="180"/>
      <c r="D166" s="10"/>
      <c r="AG166" t="s">
        <v>196</v>
      </c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62">
    <mergeCell ref="C12:G12"/>
    <mergeCell ref="A1:G1"/>
    <mergeCell ref="C2:G2"/>
    <mergeCell ref="C3:G3"/>
    <mergeCell ref="C4:G4"/>
    <mergeCell ref="C10:G10"/>
    <mergeCell ref="C38:G38"/>
    <mergeCell ref="C14:G14"/>
    <mergeCell ref="C16:G16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92:G92"/>
    <mergeCell ref="C64:G64"/>
    <mergeCell ref="C66:G66"/>
    <mergeCell ref="C68:G68"/>
    <mergeCell ref="C70:G70"/>
    <mergeCell ref="C72:G72"/>
    <mergeCell ref="C74:G74"/>
    <mergeCell ref="C79:G79"/>
    <mergeCell ref="C80:G80"/>
    <mergeCell ref="C82:G82"/>
    <mergeCell ref="C84:G84"/>
    <mergeCell ref="C86:G86"/>
    <mergeCell ref="C133:G133"/>
    <mergeCell ref="C94:G94"/>
    <mergeCell ref="C100:G100"/>
    <mergeCell ref="C106:G106"/>
    <mergeCell ref="C108:G108"/>
    <mergeCell ref="C113:G113"/>
    <mergeCell ref="C114:G114"/>
    <mergeCell ref="C117:G117"/>
    <mergeCell ref="C119:G119"/>
    <mergeCell ref="C122:G122"/>
    <mergeCell ref="C129:G129"/>
    <mergeCell ref="C131:G131"/>
    <mergeCell ref="C159:G159"/>
    <mergeCell ref="C163:G163"/>
    <mergeCell ref="C140:G140"/>
    <mergeCell ref="C142:G142"/>
    <mergeCell ref="C147:G147"/>
    <mergeCell ref="C151:G151"/>
    <mergeCell ref="C152:G152"/>
    <mergeCell ref="C157:G1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1" customWidth="1"/>
    <col min="3" max="3" width="63.36328125" style="121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7" width="0" hidden="1" customWidth="1"/>
    <col min="18" max="18" width="6.9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247" t="s">
        <v>197</v>
      </c>
      <c r="B1" s="247"/>
      <c r="C1" s="247"/>
      <c r="D1" s="247"/>
      <c r="E1" s="247"/>
      <c r="F1" s="247"/>
      <c r="G1" s="247"/>
      <c r="AG1" t="s">
        <v>112</v>
      </c>
    </row>
    <row r="2" spans="1:60" ht="25" customHeight="1" x14ac:dyDescent="0.25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113</v>
      </c>
    </row>
    <row r="3" spans="1:60" ht="25" customHeight="1" x14ac:dyDescent="0.25">
      <c r="A3" s="139" t="s">
        <v>8</v>
      </c>
      <c r="B3" s="49" t="s">
        <v>75</v>
      </c>
      <c r="C3" s="248" t="s">
        <v>76</v>
      </c>
      <c r="D3" s="249"/>
      <c r="E3" s="249"/>
      <c r="F3" s="249"/>
      <c r="G3" s="250"/>
      <c r="AC3" s="121" t="s">
        <v>113</v>
      </c>
      <c r="AG3" t="s">
        <v>116</v>
      </c>
    </row>
    <row r="4" spans="1:60" ht="25" customHeight="1" x14ac:dyDescent="0.25">
      <c r="A4" s="140" t="s">
        <v>9</v>
      </c>
      <c r="B4" s="141" t="s">
        <v>79</v>
      </c>
      <c r="C4" s="251" t="s">
        <v>71</v>
      </c>
      <c r="D4" s="252"/>
      <c r="E4" s="252"/>
      <c r="F4" s="252"/>
      <c r="G4" s="253"/>
      <c r="AG4" t="s">
        <v>117</v>
      </c>
    </row>
    <row r="5" spans="1:60" x14ac:dyDescent="0.25">
      <c r="D5" s="10"/>
    </row>
    <row r="6" spans="1:60" ht="37.5" x14ac:dyDescent="0.25">
      <c r="A6" s="143" t="s">
        <v>118</v>
      </c>
      <c r="B6" s="145" t="s">
        <v>119</v>
      </c>
      <c r="C6" s="145" t="s">
        <v>120</v>
      </c>
      <c r="D6" s="144" t="s">
        <v>121</v>
      </c>
      <c r="E6" s="143" t="s">
        <v>122</v>
      </c>
      <c r="F6" s="142" t="s">
        <v>123</v>
      </c>
      <c r="G6" s="143" t="s">
        <v>29</v>
      </c>
      <c r="H6" s="146" t="s">
        <v>30</v>
      </c>
      <c r="I6" s="146" t="s">
        <v>124</v>
      </c>
      <c r="J6" s="146" t="s">
        <v>31</v>
      </c>
      <c r="K6" s="146" t="s">
        <v>125</v>
      </c>
      <c r="L6" s="146" t="s">
        <v>126</v>
      </c>
      <c r="M6" s="146" t="s">
        <v>127</v>
      </c>
      <c r="N6" s="146" t="s">
        <v>128</v>
      </c>
      <c r="O6" s="146" t="s">
        <v>129</v>
      </c>
      <c r="P6" s="146" t="s">
        <v>130</v>
      </c>
      <c r="Q6" s="146" t="s">
        <v>131</v>
      </c>
      <c r="R6" s="146" t="s">
        <v>132</v>
      </c>
      <c r="S6" s="146" t="s">
        <v>133</v>
      </c>
      <c r="T6" s="146" t="s">
        <v>134</v>
      </c>
      <c r="U6" s="146" t="s">
        <v>135</v>
      </c>
      <c r="V6" s="146" t="s">
        <v>136</v>
      </c>
      <c r="W6" s="146" t="s">
        <v>137</v>
      </c>
      <c r="X6" s="146" t="s">
        <v>138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0" t="s">
        <v>139</v>
      </c>
      <c r="B8" s="161" t="s">
        <v>84</v>
      </c>
      <c r="C8" s="175" t="s">
        <v>85</v>
      </c>
      <c r="D8" s="162"/>
      <c r="E8" s="163"/>
      <c r="F8" s="164"/>
      <c r="G8" s="164">
        <f>SUMIF(AG9:AG57,"&lt;&gt;NOR",G9:G57)</f>
        <v>0</v>
      </c>
      <c r="H8" s="164"/>
      <c r="I8" s="164">
        <f>SUM(I9:I57)</f>
        <v>0</v>
      </c>
      <c r="J8" s="164"/>
      <c r="K8" s="164">
        <f>SUM(K9:K57)</f>
        <v>0</v>
      </c>
      <c r="L8" s="164"/>
      <c r="M8" s="164">
        <f>SUM(M9:M57)</f>
        <v>0</v>
      </c>
      <c r="N8" s="164"/>
      <c r="O8" s="164">
        <f>SUM(O9:O57)</f>
        <v>120.02000000000001</v>
      </c>
      <c r="P8" s="164"/>
      <c r="Q8" s="164">
        <f>SUM(Q9:Q57)</f>
        <v>21.07</v>
      </c>
      <c r="R8" s="164"/>
      <c r="S8" s="164"/>
      <c r="T8" s="165"/>
      <c r="U8" s="159"/>
      <c r="V8" s="159">
        <f>SUM(V9:V57)</f>
        <v>729.37</v>
      </c>
      <c r="W8" s="159"/>
      <c r="X8" s="159"/>
      <c r="AG8" t="s">
        <v>140</v>
      </c>
    </row>
    <row r="9" spans="1:60" ht="20" outlineLevel="1" x14ac:dyDescent="0.25">
      <c r="A9" s="181">
        <v>1</v>
      </c>
      <c r="B9" s="182" t="s">
        <v>382</v>
      </c>
      <c r="C9" s="188" t="s">
        <v>383</v>
      </c>
      <c r="D9" s="183" t="s">
        <v>210</v>
      </c>
      <c r="E9" s="184">
        <v>25.2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6">
        <v>0</v>
      </c>
      <c r="O9" s="186">
        <f>ROUND(E9*N9,2)</f>
        <v>0</v>
      </c>
      <c r="P9" s="186">
        <v>0.55000000000000004</v>
      </c>
      <c r="Q9" s="186">
        <f>ROUND(E9*P9,2)</f>
        <v>13.86</v>
      </c>
      <c r="R9" s="186" t="s">
        <v>292</v>
      </c>
      <c r="S9" s="186" t="s">
        <v>144</v>
      </c>
      <c r="T9" s="187" t="s">
        <v>144</v>
      </c>
      <c r="U9" s="156">
        <v>9.4500000000000001E-2</v>
      </c>
      <c r="V9" s="156">
        <f>ROUND(E9*U9,2)</f>
        <v>2.38</v>
      </c>
      <c r="W9" s="156"/>
      <c r="X9" s="156" t="s">
        <v>202</v>
      </c>
      <c r="Y9" s="147"/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1">
        <v>2</v>
      </c>
      <c r="B10" s="182" t="s">
        <v>384</v>
      </c>
      <c r="C10" s="188" t="s">
        <v>385</v>
      </c>
      <c r="D10" s="183" t="s">
        <v>210</v>
      </c>
      <c r="E10" s="184">
        <v>25.2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6">
        <v>0</v>
      </c>
      <c r="O10" s="186">
        <f>ROUND(E10*N10,2)</f>
        <v>0</v>
      </c>
      <c r="P10" s="186">
        <v>0.28599999999999998</v>
      </c>
      <c r="Q10" s="186">
        <f>ROUND(E10*P10,2)</f>
        <v>7.21</v>
      </c>
      <c r="R10" s="186" t="s">
        <v>292</v>
      </c>
      <c r="S10" s="186" t="s">
        <v>144</v>
      </c>
      <c r="T10" s="187" t="s">
        <v>144</v>
      </c>
      <c r="U10" s="156">
        <v>0.49980000000000002</v>
      </c>
      <c r="V10" s="156">
        <f>ROUND(E10*U10,2)</f>
        <v>12.59</v>
      </c>
      <c r="W10" s="156"/>
      <c r="X10" s="156" t="s">
        <v>202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 x14ac:dyDescent="0.25">
      <c r="A11" s="166">
        <v>3</v>
      </c>
      <c r="B11" s="167" t="s">
        <v>386</v>
      </c>
      <c r="C11" s="176" t="s">
        <v>387</v>
      </c>
      <c r="D11" s="168" t="s">
        <v>388</v>
      </c>
      <c r="E11" s="169">
        <v>90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201</v>
      </c>
      <c r="S11" s="171" t="s">
        <v>144</v>
      </c>
      <c r="T11" s="172" t="s">
        <v>144</v>
      </c>
      <c r="U11" s="156">
        <v>0.20300000000000001</v>
      </c>
      <c r="V11" s="156">
        <f>ROUND(E11*U11,2)</f>
        <v>18.27</v>
      </c>
      <c r="W11" s="156"/>
      <c r="X11" s="156" t="s">
        <v>202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4"/>
      <c r="B12" s="155"/>
      <c r="C12" s="256" t="s">
        <v>389</v>
      </c>
      <c r="D12" s="257"/>
      <c r="E12" s="257"/>
      <c r="F12" s="257"/>
      <c r="G12" s="2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3" t="str">
        <f>C12</f>
        <v>na vzdálenost od hladiny vody v jímce po výšku roviny proložené osou nejvyššího bodu výtlačného potrubí. Včetně odpadní potrubí v délce do 20 m.</v>
      </c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66">
        <v>4</v>
      </c>
      <c r="B13" s="167" t="s">
        <v>390</v>
      </c>
      <c r="C13" s="176" t="s">
        <v>391</v>
      </c>
      <c r="D13" s="168" t="s">
        <v>392</v>
      </c>
      <c r="E13" s="169">
        <v>12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1" t="s">
        <v>201</v>
      </c>
      <c r="S13" s="171" t="s">
        <v>144</v>
      </c>
      <c r="T13" s="172" t="s">
        <v>144</v>
      </c>
      <c r="U13" s="156">
        <v>0</v>
      </c>
      <c r="V13" s="156">
        <f>ROUND(E13*U13,2)</f>
        <v>0</v>
      </c>
      <c r="W13" s="156"/>
      <c r="X13" s="156" t="s">
        <v>202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5" outlineLevel="1" x14ac:dyDescent="0.25">
      <c r="A14" s="154"/>
      <c r="B14" s="155"/>
      <c r="C14" s="256" t="s">
        <v>393</v>
      </c>
      <c r="D14" s="257"/>
      <c r="E14" s="257"/>
      <c r="F14" s="257"/>
      <c r="G14" s="257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3" t="str">
        <f>C14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66">
        <v>5</v>
      </c>
      <c r="B15" s="167" t="s">
        <v>394</v>
      </c>
      <c r="C15" s="176" t="s">
        <v>395</v>
      </c>
      <c r="D15" s="168" t="s">
        <v>258</v>
      </c>
      <c r="E15" s="169">
        <v>12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1.0699999999999999E-2</v>
      </c>
      <c r="O15" s="171">
        <f>ROUND(E15*N15,2)</f>
        <v>0.13</v>
      </c>
      <c r="P15" s="171">
        <v>0</v>
      </c>
      <c r="Q15" s="171">
        <f>ROUND(E15*P15,2)</f>
        <v>0</v>
      </c>
      <c r="R15" s="171" t="s">
        <v>201</v>
      </c>
      <c r="S15" s="171" t="s">
        <v>144</v>
      </c>
      <c r="T15" s="172" t="s">
        <v>144</v>
      </c>
      <c r="U15" s="156">
        <v>0.90800000000000003</v>
      </c>
      <c r="V15" s="156">
        <f>ROUND(E15*U15,2)</f>
        <v>10.9</v>
      </c>
      <c r="W15" s="156"/>
      <c r="X15" s="156" t="s">
        <v>202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5" outlineLevel="1" x14ac:dyDescent="0.25">
      <c r="A16" s="154"/>
      <c r="B16" s="155"/>
      <c r="C16" s="256" t="s">
        <v>297</v>
      </c>
      <c r="D16" s="257"/>
      <c r="E16" s="257"/>
      <c r="F16" s="257"/>
      <c r="G16" s="257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66">
        <v>6</v>
      </c>
      <c r="B17" s="167" t="s">
        <v>396</v>
      </c>
      <c r="C17" s="176" t="s">
        <v>397</v>
      </c>
      <c r="D17" s="168" t="s">
        <v>258</v>
      </c>
      <c r="E17" s="169">
        <v>9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1.2710000000000001E-2</v>
      </c>
      <c r="O17" s="171">
        <f>ROUND(E17*N17,2)</f>
        <v>0.11</v>
      </c>
      <c r="P17" s="171">
        <v>0</v>
      </c>
      <c r="Q17" s="171">
        <f>ROUND(E17*P17,2)</f>
        <v>0</v>
      </c>
      <c r="R17" s="171" t="s">
        <v>201</v>
      </c>
      <c r="S17" s="171" t="s">
        <v>144</v>
      </c>
      <c r="T17" s="172" t="s">
        <v>144</v>
      </c>
      <c r="U17" s="156">
        <v>1.153</v>
      </c>
      <c r="V17" s="156">
        <f>ROUND(E17*U17,2)</f>
        <v>10.38</v>
      </c>
      <c r="W17" s="156"/>
      <c r="X17" s="156" t="s">
        <v>202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5" outlineLevel="1" x14ac:dyDescent="0.25">
      <c r="A18" s="154"/>
      <c r="B18" s="155"/>
      <c r="C18" s="256" t="s">
        <v>297</v>
      </c>
      <c r="D18" s="257"/>
      <c r="E18" s="257"/>
      <c r="F18" s="257"/>
      <c r="G18" s="257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6">
        <v>7</v>
      </c>
      <c r="B19" s="167" t="s">
        <v>295</v>
      </c>
      <c r="C19" s="176" t="s">
        <v>296</v>
      </c>
      <c r="D19" s="168" t="s">
        <v>258</v>
      </c>
      <c r="E19" s="169">
        <v>39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2.478E-2</v>
      </c>
      <c r="O19" s="171">
        <f>ROUND(E19*N19,2)</f>
        <v>0.97</v>
      </c>
      <c r="P19" s="171">
        <v>0</v>
      </c>
      <c r="Q19" s="171">
        <f>ROUND(E19*P19,2)</f>
        <v>0</v>
      </c>
      <c r="R19" s="171" t="s">
        <v>201</v>
      </c>
      <c r="S19" s="171" t="s">
        <v>144</v>
      </c>
      <c r="T19" s="172" t="s">
        <v>144</v>
      </c>
      <c r="U19" s="156">
        <v>0.54700000000000004</v>
      </c>
      <c r="V19" s="156">
        <f>ROUND(E19*U19,2)</f>
        <v>21.33</v>
      </c>
      <c r="W19" s="156"/>
      <c r="X19" s="156" t="s">
        <v>202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5" outlineLevel="1" x14ac:dyDescent="0.25">
      <c r="A20" s="154"/>
      <c r="B20" s="155"/>
      <c r="C20" s="256" t="s">
        <v>297</v>
      </c>
      <c r="D20" s="257"/>
      <c r="E20" s="257"/>
      <c r="F20" s="257"/>
      <c r="G20" s="25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3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66">
        <v>8</v>
      </c>
      <c r="B21" s="167" t="s">
        <v>298</v>
      </c>
      <c r="C21" s="176" t="s">
        <v>299</v>
      </c>
      <c r="D21" s="168" t="s">
        <v>200</v>
      </c>
      <c r="E21" s="169">
        <v>86.4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201</v>
      </c>
      <c r="S21" s="171" t="s">
        <v>144</v>
      </c>
      <c r="T21" s="172" t="s">
        <v>144</v>
      </c>
      <c r="U21" s="156">
        <v>3.2000000000000001E-2</v>
      </c>
      <c r="V21" s="156">
        <f>ROUND(E21*U21,2)</f>
        <v>2.76</v>
      </c>
      <c r="W21" s="156"/>
      <c r="X21" s="156" t="s">
        <v>202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4"/>
      <c r="B22" s="155"/>
      <c r="C22" s="256" t="s">
        <v>300</v>
      </c>
      <c r="D22" s="257"/>
      <c r="E22" s="257"/>
      <c r="F22" s="257"/>
      <c r="G22" s="25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3" t="str">
        <f>C22</f>
        <v>nebo lesní půdy, s vodorovným přemístěním na hromady v místě upotřebení nebo na dočasné či trvalé skládky se složením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6">
        <v>9</v>
      </c>
      <c r="B23" s="167" t="s">
        <v>301</v>
      </c>
      <c r="C23" s="176" t="s">
        <v>302</v>
      </c>
      <c r="D23" s="168" t="s">
        <v>200</v>
      </c>
      <c r="E23" s="169">
        <v>46.9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201</v>
      </c>
      <c r="S23" s="171" t="s">
        <v>144</v>
      </c>
      <c r="T23" s="172" t="s">
        <v>144</v>
      </c>
      <c r="U23" s="156">
        <v>1.7629999999999999</v>
      </c>
      <c r="V23" s="156">
        <f>ROUND(E23*U23,2)</f>
        <v>82.68</v>
      </c>
      <c r="W23" s="156"/>
      <c r="X23" s="156" t="s">
        <v>202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4"/>
      <c r="B24" s="155"/>
      <c r="C24" s="256" t="s">
        <v>303</v>
      </c>
      <c r="D24" s="257"/>
      <c r="E24" s="257"/>
      <c r="F24" s="257"/>
      <c r="G24" s="25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3" t="str">
        <f>C24</f>
        <v>Příplatek k cenám hloubených vykopávek za ztížení vykopávky v blízkosti podzemního vedení nebo výbušnin pro jakoukoliv třídu horniny.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66">
        <v>10</v>
      </c>
      <c r="B25" s="167" t="s">
        <v>198</v>
      </c>
      <c r="C25" s="176" t="s">
        <v>199</v>
      </c>
      <c r="D25" s="168" t="s">
        <v>200</v>
      </c>
      <c r="E25" s="169">
        <v>248.5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201</v>
      </c>
      <c r="S25" s="171" t="s">
        <v>144</v>
      </c>
      <c r="T25" s="172" t="s">
        <v>144</v>
      </c>
      <c r="U25" s="156">
        <v>0.16</v>
      </c>
      <c r="V25" s="156">
        <f>ROUND(E25*U25,2)</f>
        <v>39.76</v>
      </c>
      <c r="W25" s="156"/>
      <c r="X25" s="156" t="s">
        <v>202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5" outlineLevel="1" x14ac:dyDescent="0.25">
      <c r="A26" s="154"/>
      <c r="B26" s="155"/>
      <c r="C26" s="256" t="s">
        <v>204</v>
      </c>
      <c r="D26" s="257"/>
      <c r="E26" s="257"/>
      <c r="F26" s="257"/>
      <c r="G26" s="25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3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6">
        <v>11</v>
      </c>
      <c r="B27" s="167" t="s">
        <v>206</v>
      </c>
      <c r="C27" s="176" t="s">
        <v>207</v>
      </c>
      <c r="D27" s="168" t="s">
        <v>200</v>
      </c>
      <c r="E27" s="169">
        <v>124.2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 t="s">
        <v>201</v>
      </c>
      <c r="S27" s="171" t="s">
        <v>144</v>
      </c>
      <c r="T27" s="172" t="s">
        <v>144</v>
      </c>
      <c r="U27" s="156">
        <v>8.4000000000000005E-2</v>
      </c>
      <c r="V27" s="156">
        <f>ROUND(E27*U27,2)</f>
        <v>10.43</v>
      </c>
      <c r="W27" s="156"/>
      <c r="X27" s="156" t="s">
        <v>202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5" outlineLevel="1" x14ac:dyDescent="0.25">
      <c r="A28" s="154"/>
      <c r="B28" s="155"/>
      <c r="C28" s="256" t="s">
        <v>204</v>
      </c>
      <c r="D28" s="257"/>
      <c r="E28" s="257"/>
      <c r="F28" s="257"/>
      <c r="G28" s="25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66">
        <v>12</v>
      </c>
      <c r="B29" s="167" t="s">
        <v>309</v>
      </c>
      <c r="C29" s="176" t="s">
        <v>310</v>
      </c>
      <c r="D29" s="168" t="s">
        <v>200</v>
      </c>
      <c r="E29" s="169">
        <v>28.8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201</v>
      </c>
      <c r="S29" s="171" t="s">
        <v>144</v>
      </c>
      <c r="T29" s="172" t="s">
        <v>144</v>
      </c>
      <c r="U29" s="156">
        <v>3.5329999999999999</v>
      </c>
      <c r="V29" s="156">
        <f>ROUND(E29*U29,2)</f>
        <v>101.75</v>
      </c>
      <c r="W29" s="156"/>
      <c r="X29" s="156" t="s">
        <v>202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/>
      <c r="B30" s="155"/>
      <c r="C30" s="256" t="s">
        <v>311</v>
      </c>
      <c r="D30" s="257"/>
      <c r="E30" s="257"/>
      <c r="F30" s="257"/>
      <c r="G30" s="25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66">
        <v>13</v>
      </c>
      <c r="B31" s="167" t="s">
        <v>208</v>
      </c>
      <c r="C31" s="176" t="s">
        <v>209</v>
      </c>
      <c r="D31" s="168" t="s">
        <v>210</v>
      </c>
      <c r="E31" s="169">
        <v>210.6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2.0200000000000001E-3</v>
      </c>
      <c r="O31" s="171">
        <f>ROUND(E31*N31,2)</f>
        <v>0.43</v>
      </c>
      <c r="P31" s="171">
        <v>0</v>
      </c>
      <c r="Q31" s="171">
        <f>ROUND(E31*P31,2)</f>
        <v>0</v>
      </c>
      <c r="R31" s="171" t="s">
        <v>201</v>
      </c>
      <c r="S31" s="171" t="s">
        <v>144</v>
      </c>
      <c r="T31" s="172" t="s">
        <v>144</v>
      </c>
      <c r="U31" s="156">
        <v>0.45800000000000002</v>
      </c>
      <c r="V31" s="156">
        <f>ROUND(E31*U31,2)</f>
        <v>96.45</v>
      </c>
      <c r="W31" s="156"/>
      <c r="X31" s="156" t="s">
        <v>202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4"/>
      <c r="B32" s="155"/>
      <c r="C32" s="256" t="s">
        <v>211</v>
      </c>
      <c r="D32" s="257"/>
      <c r="E32" s="257"/>
      <c r="F32" s="257"/>
      <c r="G32" s="25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66">
        <v>14</v>
      </c>
      <c r="B33" s="167" t="s">
        <v>212</v>
      </c>
      <c r="C33" s="176" t="s">
        <v>213</v>
      </c>
      <c r="D33" s="168" t="s">
        <v>210</v>
      </c>
      <c r="E33" s="169">
        <v>210.6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201</v>
      </c>
      <c r="S33" s="171" t="s">
        <v>144</v>
      </c>
      <c r="T33" s="172" t="s">
        <v>144</v>
      </c>
      <c r="U33" s="156">
        <v>0.218</v>
      </c>
      <c r="V33" s="156">
        <f>ROUND(E33*U33,2)</f>
        <v>45.91</v>
      </c>
      <c r="W33" s="156"/>
      <c r="X33" s="156" t="s">
        <v>202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256" t="s">
        <v>214</v>
      </c>
      <c r="D34" s="257"/>
      <c r="E34" s="257"/>
      <c r="F34" s="257"/>
      <c r="G34" s="25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66">
        <v>15</v>
      </c>
      <c r="B35" s="167" t="s">
        <v>215</v>
      </c>
      <c r="C35" s="176" t="s">
        <v>216</v>
      </c>
      <c r="D35" s="168" t="s">
        <v>200</v>
      </c>
      <c r="E35" s="169">
        <v>270.60000000000002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 t="s">
        <v>201</v>
      </c>
      <c r="S35" s="171" t="s">
        <v>144</v>
      </c>
      <c r="T35" s="172" t="s">
        <v>144</v>
      </c>
      <c r="U35" s="156">
        <v>0.51900000000000002</v>
      </c>
      <c r="V35" s="156">
        <f>ROUND(E35*U35,2)</f>
        <v>140.44</v>
      </c>
      <c r="W35" s="156"/>
      <c r="X35" s="156" t="s">
        <v>202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256" t="s">
        <v>217</v>
      </c>
      <c r="D36" s="257"/>
      <c r="E36" s="257"/>
      <c r="F36" s="257"/>
      <c r="G36" s="25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73" t="str">
        <f>C36</f>
        <v>bez naložení do dopravní nádoby, ale s vyprázdněním dopravní nádoby na hromadu nebo na dopravní prostředek,</v>
      </c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66">
        <v>16</v>
      </c>
      <c r="B37" s="167" t="s">
        <v>398</v>
      </c>
      <c r="C37" s="176" t="s">
        <v>399</v>
      </c>
      <c r="D37" s="168" t="s">
        <v>200</v>
      </c>
      <c r="E37" s="169">
        <v>89.7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201</v>
      </c>
      <c r="S37" s="171" t="s">
        <v>144</v>
      </c>
      <c r="T37" s="172" t="s">
        <v>144</v>
      </c>
      <c r="U37" s="156">
        <v>7.3999999999999996E-2</v>
      </c>
      <c r="V37" s="156">
        <f>ROUND(E37*U37,2)</f>
        <v>6.64</v>
      </c>
      <c r="W37" s="156"/>
      <c r="X37" s="156" t="s">
        <v>202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256" t="s">
        <v>220</v>
      </c>
      <c r="D38" s="257"/>
      <c r="E38" s="257"/>
      <c r="F38" s="257"/>
      <c r="G38" s="257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66">
        <v>17</v>
      </c>
      <c r="B39" s="167" t="s">
        <v>218</v>
      </c>
      <c r="C39" s="176" t="s">
        <v>219</v>
      </c>
      <c r="D39" s="168" t="s">
        <v>200</v>
      </c>
      <c r="E39" s="169">
        <v>69.599999999999994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201</v>
      </c>
      <c r="S39" s="171" t="s">
        <v>144</v>
      </c>
      <c r="T39" s="172" t="s">
        <v>144</v>
      </c>
      <c r="U39" s="156">
        <v>1.0999999999999999E-2</v>
      </c>
      <c r="V39" s="156">
        <f>ROUND(E39*U39,2)</f>
        <v>0.77</v>
      </c>
      <c r="W39" s="156"/>
      <c r="X39" s="156" t="s">
        <v>202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54"/>
      <c r="B40" s="155"/>
      <c r="C40" s="256" t="s">
        <v>220</v>
      </c>
      <c r="D40" s="257"/>
      <c r="E40" s="257"/>
      <c r="F40" s="257"/>
      <c r="G40" s="25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0" outlineLevel="1" x14ac:dyDescent="0.25">
      <c r="A41" s="166">
        <v>18</v>
      </c>
      <c r="B41" s="167" t="s">
        <v>221</v>
      </c>
      <c r="C41" s="176" t="s">
        <v>222</v>
      </c>
      <c r="D41" s="168" t="s">
        <v>200</v>
      </c>
      <c r="E41" s="169">
        <v>1392.6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201</v>
      </c>
      <c r="S41" s="171" t="s">
        <v>144</v>
      </c>
      <c r="T41" s="172" t="s">
        <v>144</v>
      </c>
      <c r="U41" s="156">
        <v>0</v>
      </c>
      <c r="V41" s="156">
        <f>ROUND(E41*U41,2)</f>
        <v>0</v>
      </c>
      <c r="W41" s="156"/>
      <c r="X41" s="156" t="s">
        <v>202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4"/>
      <c r="B42" s="155"/>
      <c r="C42" s="256" t="s">
        <v>220</v>
      </c>
      <c r="D42" s="257"/>
      <c r="E42" s="257"/>
      <c r="F42" s="257"/>
      <c r="G42" s="25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81">
        <v>19</v>
      </c>
      <c r="B43" s="182" t="s">
        <v>223</v>
      </c>
      <c r="C43" s="188" t="s">
        <v>224</v>
      </c>
      <c r="D43" s="183" t="s">
        <v>200</v>
      </c>
      <c r="E43" s="184">
        <v>74.760000000000005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 t="s">
        <v>201</v>
      </c>
      <c r="S43" s="186" t="s">
        <v>144</v>
      </c>
      <c r="T43" s="187" t="s">
        <v>144</v>
      </c>
      <c r="U43" s="156">
        <v>5.2999999999999999E-2</v>
      </c>
      <c r="V43" s="156">
        <f>ROUND(E43*U43,2)</f>
        <v>3.96</v>
      </c>
      <c r="W43" s="156"/>
      <c r="X43" s="156" t="s">
        <v>202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81">
        <v>20</v>
      </c>
      <c r="B44" s="182" t="s">
        <v>225</v>
      </c>
      <c r="C44" s="188" t="s">
        <v>226</v>
      </c>
      <c r="D44" s="183" t="s">
        <v>200</v>
      </c>
      <c r="E44" s="184">
        <v>69.599999999999994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6">
        <v>0</v>
      </c>
      <c r="O44" s="186">
        <f>ROUND(E44*N44,2)</f>
        <v>0</v>
      </c>
      <c r="P44" s="186">
        <v>0</v>
      </c>
      <c r="Q44" s="186">
        <f>ROUND(E44*P44,2)</f>
        <v>0</v>
      </c>
      <c r="R44" s="186" t="s">
        <v>201</v>
      </c>
      <c r="S44" s="186" t="s">
        <v>144</v>
      </c>
      <c r="T44" s="187" t="s">
        <v>144</v>
      </c>
      <c r="U44" s="156">
        <v>8.9999999999999993E-3</v>
      </c>
      <c r="V44" s="156">
        <f>ROUND(E44*U44,2)</f>
        <v>0.63</v>
      </c>
      <c r="W44" s="156"/>
      <c r="X44" s="156" t="s">
        <v>202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66">
        <v>21</v>
      </c>
      <c r="B45" s="167" t="s">
        <v>227</v>
      </c>
      <c r="C45" s="176" t="s">
        <v>228</v>
      </c>
      <c r="D45" s="168" t="s">
        <v>200</v>
      </c>
      <c r="E45" s="169">
        <v>236.4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201</v>
      </c>
      <c r="S45" s="171" t="s">
        <v>144</v>
      </c>
      <c r="T45" s="172" t="s">
        <v>144</v>
      </c>
      <c r="U45" s="156">
        <v>0.20200000000000001</v>
      </c>
      <c r="V45" s="156">
        <f>ROUND(E45*U45,2)</f>
        <v>47.75</v>
      </c>
      <c r="W45" s="156"/>
      <c r="X45" s="156" t="s">
        <v>202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256" t="s">
        <v>229</v>
      </c>
      <c r="D46" s="257"/>
      <c r="E46" s="257"/>
      <c r="F46" s="257"/>
      <c r="G46" s="25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254" t="s">
        <v>230</v>
      </c>
      <c r="D47" s="255"/>
      <c r="E47" s="255"/>
      <c r="F47" s="255"/>
      <c r="G47" s="255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148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6">
        <v>22</v>
      </c>
      <c r="B48" s="167" t="s">
        <v>234</v>
      </c>
      <c r="C48" s="176" t="s">
        <v>235</v>
      </c>
      <c r="D48" s="168" t="s">
        <v>210</v>
      </c>
      <c r="E48" s="169">
        <v>172.8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 t="s">
        <v>236</v>
      </c>
      <c r="S48" s="171" t="s">
        <v>144</v>
      </c>
      <c r="T48" s="172" t="s">
        <v>144</v>
      </c>
      <c r="U48" s="156">
        <v>0.06</v>
      </c>
      <c r="V48" s="156">
        <f>ROUND(E48*U48,2)</f>
        <v>10.37</v>
      </c>
      <c r="W48" s="156"/>
      <c r="X48" s="156" t="s">
        <v>202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256" t="s">
        <v>237</v>
      </c>
      <c r="D49" s="257"/>
      <c r="E49" s="257"/>
      <c r="F49" s="257"/>
      <c r="G49" s="25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6">
        <v>23</v>
      </c>
      <c r="B50" s="167" t="s">
        <v>238</v>
      </c>
      <c r="C50" s="176" t="s">
        <v>239</v>
      </c>
      <c r="D50" s="168" t="s">
        <v>210</v>
      </c>
      <c r="E50" s="169">
        <v>192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 t="s">
        <v>201</v>
      </c>
      <c r="S50" s="171" t="s">
        <v>144</v>
      </c>
      <c r="T50" s="172" t="s">
        <v>144</v>
      </c>
      <c r="U50" s="156">
        <v>1.7999999999999999E-2</v>
      </c>
      <c r="V50" s="156">
        <f>ROUND(E50*U50,2)</f>
        <v>3.46</v>
      </c>
      <c r="W50" s="156"/>
      <c r="X50" s="156" t="s">
        <v>202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256" t="s">
        <v>240</v>
      </c>
      <c r="D51" s="257"/>
      <c r="E51" s="257"/>
      <c r="F51" s="257"/>
      <c r="G51" s="257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205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66">
        <v>24</v>
      </c>
      <c r="B52" s="167" t="s">
        <v>241</v>
      </c>
      <c r="C52" s="176" t="s">
        <v>242</v>
      </c>
      <c r="D52" s="168" t="s">
        <v>210</v>
      </c>
      <c r="E52" s="169">
        <v>288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 t="s">
        <v>201</v>
      </c>
      <c r="S52" s="171" t="s">
        <v>144</v>
      </c>
      <c r="T52" s="172" t="s">
        <v>144</v>
      </c>
      <c r="U52" s="156">
        <v>0.13</v>
      </c>
      <c r="V52" s="156">
        <f>ROUND(E52*U52,2)</f>
        <v>37.44</v>
      </c>
      <c r="W52" s="156"/>
      <c r="X52" s="156" t="s">
        <v>202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256" t="s">
        <v>243</v>
      </c>
      <c r="D53" s="257"/>
      <c r="E53" s="257"/>
      <c r="F53" s="257"/>
      <c r="G53" s="257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3" t="str">
        <f>C53</f>
        <v>s případným nutným přemístěním hromad nebo dočasných skládek na místo potřeby ze vzdálenosti do 30 m, v rovině nebo ve svahu do 1 : 5,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1">
        <v>25</v>
      </c>
      <c r="B54" s="182" t="s">
        <v>244</v>
      </c>
      <c r="C54" s="188" t="s">
        <v>245</v>
      </c>
      <c r="D54" s="183" t="s">
        <v>200</v>
      </c>
      <c r="E54" s="184">
        <v>94.5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6" t="s">
        <v>201</v>
      </c>
      <c r="S54" s="186" t="s">
        <v>144</v>
      </c>
      <c r="T54" s="187" t="s">
        <v>144</v>
      </c>
      <c r="U54" s="156">
        <v>0</v>
      </c>
      <c r="V54" s="156">
        <f>ROUND(E54*U54,2)</f>
        <v>0</v>
      </c>
      <c r="W54" s="156"/>
      <c r="X54" s="156" t="s">
        <v>202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1">
        <v>26</v>
      </c>
      <c r="B55" s="182" t="s">
        <v>431</v>
      </c>
      <c r="C55" s="188" t="s">
        <v>432</v>
      </c>
      <c r="D55" s="183" t="s">
        <v>265</v>
      </c>
      <c r="E55" s="184">
        <v>12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6"/>
      <c r="S55" s="186" t="s">
        <v>261</v>
      </c>
      <c r="T55" s="187" t="s">
        <v>145</v>
      </c>
      <c r="U55" s="156">
        <v>1.86</v>
      </c>
      <c r="V55" s="156">
        <f>ROUND(E55*U55,2)</f>
        <v>22.32</v>
      </c>
      <c r="W55" s="156"/>
      <c r="X55" s="156" t="s">
        <v>202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81">
        <v>27</v>
      </c>
      <c r="B56" s="182" t="s">
        <v>246</v>
      </c>
      <c r="C56" s="188" t="s">
        <v>247</v>
      </c>
      <c r="D56" s="183" t="s">
        <v>248</v>
      </c>
      <c r="E56" s="184">
        <v>11.52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6">
        <v>1E-3</v>
      </c>
      <c r="O56" s="186">
        <f>ROUND(E56*N56,2)</f>
        <v>0.01</v>
      </c>
      <c r="P56" s="186">
        <v>0</v>
      </c>
      <c r="Q56" s="186">
        <f>ROUND(E56*P56,2)</f>
        <v>0</v>
      </c>
      <c r="R56" s="186" t="s">
        <v>249</v>
      </c>
      <c r="S56" s="186" t="s">
        <v>144</v>
      </c>
      <c r="T56" s="187" t="s">
        <v>144</v>
      </c>
      <c r="U56" s="156">
        <v>0</v>
      </c>
      <c r="V56" s="156">
        <f>ROUND(E56*U56,2)</f>
        <v>0</v>
      </c>
      <c r="W56" s="156"/>
      <c r="X56" s="156" t="s">
        <v>250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1">
        <v>28</v>
      </c>
      <c r="B57" s="182" t="s">
        <v>312</v>
      </c>
      <c r="C57" s="188" t="s">
        <v>313</v>
      </c>
      <c r="D57" s="183" t="s">
        <v>274</v>
      </c>
      <c r="E57" s="184">
        <v>118.37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6">
        <v>1</v>
      </c>
      <c r="O57" s="186">
        <f>ROUND(E57*N57,2)</f>
        <v>118.37</v>
      </c>
      <c r="P57" s="186">
        <v>0</v>
      </c>
      <c r="Q57" s="186">
        <f>ROUND(E57*P57,2)</f>
        <v>0</v>
      </c>
      <c r="R57" s="186" t="s">
        <v>249</v>
      </c>
      <c r="S57" s="186" t="s">
        <v>144</v>
      </c>
      <c r="T57" s="187" t="s">
        <v>144</v>
      </c>
      <c r="U57" s="156">
        <v>0</v>
      </c>
      <c r="V57" s="156">
        <f>ROUND(E57*U57,2)</f>
        <v>0</v>
      </c>
      <c r="W57" s="156"/>
      <c r="X57" s="156" t="s">
        <v>250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13" x14ac:dyDescent="0.25">
      <c r="A58" s="160" t="s">
        <v>139</v>
      </c>
      <c r="B58" s="161" t="s">
        <v>88</v>
      </c>
      <c r="C58" s="175" t="s">
        <v>89</v>
      </c>
      <c r="D58" s="162"/>
      <c r="E58" s="163"/>
      <c r="F58" s="164"/>
      <c r="G58" s="164">
        <f>SUMIF(AG59:AG63,"&lt;&gt;NOR",G59:G63)</f>
        <v>0</v>
      </c>
      <c r="H58" s="164"/>
      <c r="I58" s="164">
        <f>SUM(I59:I63)</f>
        <v>0</v>
      </c>
      <c r="J58" s="164"/>
      <c r="K58" s="164">
        <f>SUM(K59:K63)</f>
        <v>0</v>
      </c>
      <c r="L58" s="164"/>
      <c r="M58" s="164">
        <f>SUM(M59:M63)</f>
        <v>0</v>
      </c>
      <c r="N58" s="164"/>
      <c r="O58" s="164">
        <f>SUM(O59:O63)</f>
        <v>28.96</v>
      </c>
      <c r="P58" s="164"/>
      <c r="Q58" s="164">
        <f>SUM(Q59:Q63)</f>
        <v>0</v>
      </c>
      <c r="R58" s="164"/>
      <c r="S58" s="164"/>
      <c r="T58" s="165"/>
      <c r="U58" s="159"/>
      <c r="V58" s="159">
        <f>SUM(V59:V63)</f>
        <v>23.41</v>
      </c>
      <c r="W58" s="159"/>
      <c r="X58" s="159"/>
      <c r="AG58" t="s">
        <v>140</v>
      </c>
    </row>
    <row r="59" spans="1:60" ht="20" outlineLevel="1" x14ac:dyDescent="0.25">
      <c r="A59" s="181">
        <v>29</v>
      </c>
      <c r="B59" s="182" t="s">
        <v>314</v>
      </c>
      <c r="C59" s="188" t="s">
        <v>315</v>
      </c>
      <c r="D59" s="183" t="s">
        <v>265</v>
      </c>
      <c r="E59" s="184">
        <v>93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6">
        <v>1.65E-3</v>
      </c>
      <c r="O59" s="186">
        <f>ROUND(E59*N59,2)</f>
        <v>0.15</v>
      </c>
      <c r="P59" s="186">
        <v>0</v>
      </c>
      <c r="Q59" s="186">
        <f>ROUND(E59*P59,2)</f>
        <v>0</v>
      </c>
      <c r="R59" s="186" t="s">
        <v>254</v>
      </c>
      <c r="S59" s="186" t="s">
        <v>144</v>
      </c>
      <c r="T59" s="187" t="s">
        <v>144</v>
      </c>
      <c r="U59" s="156">
        <v>7.3999999999999996E-2</v>
      </c>
      <c r="V59" s="156">
        <f>ROUND(E59*U59,2)</f>
        <v>6.88</v>
      </c>
      <c r="W59" s="156"/>
      <c r="X59" s="156" t="s">
        <v>202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66">
        <v>30</v>
      </c>
      <c r="B60" s="167" t="s">
        <v>316</v>
      </c>
      <c r="C60" s="176" t="s">
        <v>317</v>
      </c>
      <c r="D60" s="168" t="s">
        <v>200</v>
      </c>
      <c r="E60" s="169">
        <v>11.52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2.5</v>
      </c>
      <c r="O60" s="171">
        <f>ROUND(E60*N60,2)</f>
        <v>28.8</v>
      </c>
      <c r="P60" s="171">
        <v>0</v>
      </c>
      <c r="Q60" s="171">
        <f>ROUND(E60*P60,2)</f>
        <v>0</v>
      </c>
      <c r="R60" s="171" t="s">
        <v>254</v>
      </c>
      <c r="S60" s="171" t="s">
        <v>144</v>
      </c>
      <c r="T60" s="172" t="s">
        <v>144</v>
      </c>
      <c r="U60" s="156">
        <v>1.365</v>
      </c>
      <c r="V60" s="156">
        <f>ROUND(E60*U60,2)</f>
        <v>15.72</v>
      </c>
      <c r="W60" s="156"/>
      <c r="X60" s="156" t="s">
        <v>202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256" t="s">
        <v>318</v>
      </c>
      <c r="D61" s="257"/>
      <c r="E61" s="257"/>
      <c r="F61" s="257"/>
      <c r="G61" s="257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81">
        <v>31</v>
      </c>
      <c r="B62" s="182" t="s">
        <v>319</v>
      </c>
      <c r="C62" s="188" t="s">
        <v>320</v>
      </c>
      <c r="D62" s="183" t="s">
        <v>258</v>
      </c>
      <c r="E62" s="184">
        <v>27.82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6">
        <v>5.0000000000000001E-4</v>
      </c>
      <c r="O62" s="186">
        <f>ROUND(E62*N62,2)</f>
        <v>0.01</v>
      </c>
      <c r="P62" s="186">
        <v>0</v>
      </c>
      <c r="Q62" s="186">
        <f>ROUND(E62*P62,2)</f>
        <v>0</v>
      </c>
      <c r="R62" s="186" t="s">
        <v>321</v>
      </c>
      <c r="S62" s="186" t="s">
        <v>144</v>
      </c>
      <c r="T62" s="187" t="s">
        <v>144</v>
      </c>
      <c r="U62" s="156">
        <v>2.9000000000000001E-2</v>
      </c>
      <c r="V62" s="156">
        <f>ROUND(E62*U62,2)</f>
        <v>0.81</v>
      </c>
      <c r="W62" s="156"/>
      <c r="X62" s="156" t="s">
        <v>202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1">
        <v>32</v>
      </c>
      <c r="B63" s="182" t="s">
        <v>322</v>
      </c>
      <c r="C63" s="188" t="s">
        <v>323</v>
      </c>
      <c r="D63" s="183" t="s">
        <v>265</v>
      </c>
      <c r="E63" s="184">
        <v>93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6">
        <v>0</v>
      </c>
      <c r="O63" s="186">
        <f>ROUND(E63*N63,2)</f>
        <v>0</v>
      </c>
      <c r="P63" s="186">
        <v>0</v>
      </c>
      <c r="Q63" s="186">
        <f>ROUND(E63*P63,2)</f>
        <v>0</v>
      </c>
      <c r="R63" s="186"/>
      <c r="S63" s="186" t="s">
        <v>261</v>
      </c>
      <c r="T63" s="187" t="s">
        <v>145</v>
      </c>
      <c r="U63" s="156">
        <v>0</v>
      </c>
      <c r="V63" s="156">
        <f>ROUND(E63*U63,2)</f>
        <v>0</v>
      </c>
      <c r="W63" s="156"/>
      <c r="X63" s="156" t="s">
        <v>202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13" x14ac:dyDescent="0.25">
      <c r="A64" s="160" t="s">
        <v>139</v>
      </c>
      <c r="B64" s="161" t="s">
        <v>90</v>
      </c>
      <c r="C64" s="175" t="s">
        <v>91</v>
      </c>
      <c r="D64" s="162"/>
      <c r="E64" s="163"/>
      <c r="F64" s="164"/>
      <c r="G64" s="164">
        <f>SUMIF(AG65:AG71,"&lt;&gt;NOR",G65:G71)</f>
        <v>0</v>
      </c>
      <c r="H64" s="164"/>
      <c r="I64" s="164">
        <f>SUM(I65:I71)</f>
        <v>0</v>
      </c>
      <c r="J64" s="164"/>
      <c r="K64" s="164">
        <f>SUM(K65:K71)</f>
        <v>0</v>
      </c>
      <c r="L64" s="164"/>
      <c r="M64" s="164">
        <f>SUM(M65:M71)</f>
        <v>0</v>
      </c>
      <c r="N64" s="164"/>
      <c r="O64" s="164">
        <f>SUM(O65:O71)</f>
        <v>37.730000000000004</v>
      </c>
      <c r="P64" s="164"/>
      <c r="Q64" s="164">
        <f>SUM(Q65:Q71)</f>
        <v>0</v>
      </c>
      <c r="R64" s="164"/>
      <c r="S64" s="164"/>
      <c r="T64" s="165"/>
      <c r="U64" s="159"/>
      <c r="V64" s="159">
        <f>SUM(V65:V71)</f>
        <v>7.42</v>
      </c>
      <c r="W64" s="159"/>
      <c r="X64" s="159"/>
      <c r="AG64" t="s">
        <v>140</v>
      </c>
    </row>
    <row r="65" spans="1:60" outlineLevel="1" x14ac:dyDescent="0.25">
      <c r="A65" s="181">
        <v>33</v>
      </c>
      <c r="B65" s="182" t="s">
        <v>324</v>
      </c>
      <c r="C65" s="188" t="s">
        <v>325</v>
      </c>
      <c r="D65" s="183" t="s">
        <v>210</v>
      </c>
      <c r="E65" s="184">
        <v>42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6">
        <v>0.55125000000000002</v>
      </c>
      <c r="O65" s="186">
        <f>ROUND(E65*N65,2)</f>
        <v>23.15</v>
      </c>
      <c r="P65" s="186">
        <v>0</v>
      </c>
      <c r="Q65" s="186">
        <f>ROUND(E65*P65,2)</f>
        <v>0</v>
      </c>
      <c r="R65" s="186" t="s">
        <v>292</v>
      </c>
      <c r="S65" s="186" t="s">
        <v>144</v>
      </c>
      <c r="T65" s="187" t="s">
        <v>144</v>
      </c>
      <c r="U65" s="156">
        <v>2.7E-2</v>
      </c>
      <c r="V65" s="156">
        <f>ROUND(E65*U65,2)</f>
        <v>1.1299999999999999</v>
      </c>
      <c r="W65" s="156"/>
      <c r="X65" s="156" t="s">
        <v>202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" outlineLevel="1" x14ac:dyDescent="0.25">
      <c r="A66" s="166">
        <v>34</v>
      </c>
      <c r="B66" s="167" t="s">
        <v>326</v>
      </c>
      <c r="C66" s="176" t="s">
        <v>327</v>
      </c>
      <c r="D66" s="168" t="s">
        <v>210</v>
      </c>
      <c r="E66" s="169">
        <v>42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0.21099999999999999</v>
      </c>
      <c r="O66" s="171">
        <f>ROUND(E66*N66,2)</f>
        <v>8.86</v>
      </c>
      <c r="P66" s="171">
        <v>0</v>
      </c>
      <c r="Q66" s="171">
        <f>ROUND(E66*P66,2)</f>
        <v>0</v>
      </c>
      <c r="R66" s="171" t="s">
        <v>292</v>
      </c>
      <c r="S66" s="171" t="s">
        <v>144</v>
      </c>
      <c r="T66" s="172" t="s">
        <v>144</v>
      </c>
      <c r="U66" s="156">
        <v>7.1999999999999995E-2</v>
      </c>
      <c r="V66" s="156">
        <f>ROUND(E66*U66,2)</f>
        <v>3.02</v>
      </c>
      <c r="W66" s="156"/>
      <c r="X66" s="156" t="s">
        <v>202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256" t="s">
        <v>328</v>
      </c>
      <c r="D67" s="257"/>
      <c r="E67" s="257"/>
      <c r="F67" s="257"/>
      <c r="G67" s="257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66">
        <v>35</v>
      </c>
      <c r="B68" s="167" t="s">
        <v>329</v>
      </c>
      <c r="C68" s="176" t="s">
        <v>330</v>
      </c>
      <c r="D68" s="168" t="s">
        <v>210</v>
      </c>
      <c r="E68" s="169">
        <v>42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5.6100000000000004E-3</v>
      </c>
      <c r="O68" s="171">
        <f>ROUND(E68*N68,2)</f>
        <v>0.24</v>
      </c>
      <c r="P68" s="171">
        <v>0</v>
      </c>
      <c r="Q68" s="171">
        <f>ROUND(E68*P68,2)</f>
        <v>0</v>
      </c>
      <c r="R68" s="171" t="s">
        <v>292</v>
      </c>
      <c r="S68" s="171" t="s">
        <v>144</v>
      </c>
      <c r="T68" s="172" t="s">
        <v>144</v>
      </c>
      <c r="U68" s="156">
        <v>4.0000000000000001E-3</v>
      </c>
      <c r="V68" s="156">
        <f>ROUND(E68*U68,2)</f>
        <v>0.17</v>
      </c>
      <c r="W68" s="156"/>
      <c r="X68" s="156" t="s">
        <v>202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256" t="s">
        <v>331</v>
      </c>
      <c r="D69" s="257"/>
      <c r="E69" s="257"/>
      <c r="F69" s="257"/>
      <c r="G69" s="25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205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1" x14ac:dyDescent="0.25">
      <c r="A70" s="181">
        <v>36</v>
      </c>
      <c r="B70" s="182" t="s">
        <v>332</v>
      </c>
      <c r="C70" s="188" t="s">
        <v>333</v>
      </c>
      <c r="D70" s="183" t="s">
        <v>210</v>
      </c>
      <c r="E70" s="184">
        <v>42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6">
        <v>6.0999999999999997E-4</v>
      </c>
      <c r="O70" s="186">
        <f>ROUND(E70*N70,2)</f>
        <v>0.03</v>
      </c>
      <c r="P70" s="186">
        <v>0</v>
      </c>
      <c r="Q70" s="186">
        <f>ROUND(E70*P70,2)</f>
        <v>0</v>
      </c>
      <c r="R70" s="186" t="s">
        <v>292</v>
      </c>
      <c r="S70" s="186" t="s">
        <v>144</v>
      </c>
      <c r="T70" s="187" t="s">
        <v>144</v>
      </c>
      <c r="U70" s="156">
        <v>2E-3</v>
      </c>
      <c r="V70" s="156">
        <f>ROUND(E70*U70,2)</f>
        <v>0.08</v>
      </c>
      <c r="W70" s="156"/>
      <c r="X70" s="156" t="s">
        <v>202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81">
        <v>37</v>
      </c>
      <c r="B71" s="182" t="s">
        <v>334</v>
      </c>
      <c r="C71" s="188" t="s">
        <v>335</v>
      </c>
      <c r="D71" s="183" t="s">
        <v>210</v>
      </c>
      <c r="E71" s="184">
        <v>42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6">
        <v>0.12966</v>
      </c>
      <c r="O71" s="186">
        <f>ROUND(E71*N71,2)</f>
        <v>5.45</v>
      </c>
      <c r="P71" s="186">
        <v>0</v>
      </c>
      <c r="Q71" s="186">
        <f>ROUND(E71*P71,2)</f>
        <v>0</v>
      </c>
      <c r="R71" s="186" t="s">
        <v>292</v>
      </c>
      <c r="S71" s="186" t="s">
        <v>144</v>
      </c>
      <c r="T71" s="187" t="s">
        <v>144</v>
      </c>
      <c r="U71" s="156">
        <v>7.1999999999999995E-2</v>
      </c>
      <c r="V71" s="156">
        <f>ROUND(E71*U71,2)</f>
        <v>3.02</v>
      </c>
      <c r="W71" s="156"/>
      <c r="X71" s="156" t="s">
        <v>202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3" x14ac:dyDescent="0.25">
      <c r="A72" s="160" t="s">
        <v>139</v>
      </c>
      <c r="B72" s="161" t="s">
        <v>94</v>
      </c>
      <c r="C72" s="175" t="s">
        <v>95</v>
      </c>
      <c r="D72" s="162"/>
      <c r="E72" s="163"/>
      <c r="F72" s="164"/>
      <c r="G72" s="164">
        <f>SUMIF(AG73:AG90,"&lt;&gt;NOR",G73:G90)</f>
        <v>0</v>
      </c>
      <c r="H72" s="164"/>
      <c r="I72" s="164">
        <f>SUM(I73:I90)</f>
        <v>0</v>
      </c>
      <c r="J72" s="164"/>
      <c r="K72" s="164">
        <f>SUM(K73:K90)</f>
        <v>0</v>
      </c>
      <c r="L72" s="164"/>
      <c r="M72" s="164">
        <f>SUM(M73:M90)</f>
        <v>0</v>
      </c>
      <c r="N72" s="164"/>
      <c r="O72" s="164">
        <f>SUM(O73:O90)</f>
        <v>82.700000000000017</v>
      </c>
      <c r="P72" s="164"/>
      <c r="Q72" s="164">
        <f>SUM(Q73:Q90)</f>
        <v>0</v>
      </c>
      <c r="R72" s="164"/>
      <c r="S72" s="164"/>
      <c r="T72" s="165"/>
      <c r="U72" s="159"/>
      <c r="V72" s="159">
        <f>SUM(V73:V90)</f>
        <v>93.82</v>
      </c>
      <c r="W72" s="159"/>
      <c r="X72" s="159"/>
      <c r="AG72" t="s">
        <v>140</v>
      </c>
    </row>
    <row r="73" spans="1:60" ht="20" outlineLevel="1" x14ac:dyDescent="0.25">
      <c r="A73" s="166">
        <v>38</v>
      </c>
      <c r="B73" s="167" t="s">
        <v>519</v>
      </c>
      <c r="C73" s="176" t="s">
        <v>520</v>
      </c>
      <c r="D73" s="168" t="s">
        <v>258</v>
      </c>
      <c r="E73" s="169">
        <v>91.2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2.0000000000000002E-5</v>
      </c>
      <c r="O73" s="171">
        <f>ROUND(E73*N73,2)</f>
        <v>0</v>
      </c>
      <c r="P73" s="171">
        <v>0</v>
      </c>
      <c r="Q73" s="171">
        <f>ROUND(E73*P73,2)</f>
        <v>0</v>
      </c>
      <c r="R73" s="171" t="s">
        <v>254</v>
      </c>
      <c r="S73" s="171" t="s">
        <v>144</v>
      </c>
      <c r="T73" s="172" t="s">
        <v>144</v>
      </c>
      <c r="U73" s="156">
        <v>0.35399999999999998</v>
      </c>
      <c r="V73" s="156">
        <f>ROUND(E73*U73,2)</f>
        <v>32.28</v>
      </c>
      <c r="W73" s="156"/>
      <c r="X73" s="156" t="s">
        <v>202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/>
      <c r="B74" s="155"/>
      <c r="C74" s="256" t="s">
        <v>346</v>
      </c>
      <c r="D74" s="257"/>
      <c r="E74" s="257"/>
      <c r="F74" s="257"/>
      <c r="G74" s="257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" outlineLevel="1" x14ac:dyDescent="0.25">
      <c r="A75" s="166">
        <v>39</v>
      </c>
      <c r="B75" s="167" t="s">
        <v>521</v>
      </c>
      <c r="C75" s="176" t="s">
        <v>522</v>
      </c>
      <c r="D75" s="168" t="s">
        <v>258</v>
      </c>
      <c r="E75" s="169">
        <v>38.6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3.0000000000000001E-5</v>
      </c>
      <c r="O75" s="171">
        <f>ROUND(E75*N75,2)</f>
        <v>0</v>
      </c>
      <c r="P75" s="171">
        <v>0</v>
      </c>
      <c r="Q75" s="171">
        <f>ROUND(E75*P75,2)</f>
        <v>0</v>
      </c>
      <c r="R75" s="171" t="s">
        <v>254</v>
      </c>
      <c r="S75" s="171" t="s">
        <v>144</v>
      </c>
      <c r="T75" s="172" t="s">
        <v>144</v>
      </c>
      <c r="U75" s="156">
        <v>0.41699999999999998</v>
      </c>
      <c r="V75" s="156">
        <f>ROUND(E75*U75,2)</f>
        <v>16.100000000000001</v>
      </c>
      <c r="W75" s="156"/>
      <c r="X75" s="156" t="s">
        <v>202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256" t="s">
        <v>346</v>
      </c>
      <c r="D76" s="257"/>
      <c r="E76" s="257"/>
      <c r="F76" s="257"/>
      <c r="G76" s="257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205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66">
        <v>40</v>
      </c>
      <c r="B77" s="167" t="s">
        <v>523</v>
      </c>
      <c r="C77" s="176" t="s">
        <v>524</v>
      </c>
      <c r="D77" s="168" t="s">
        <v>265</v>
      </c>
      <c r="E77" s="169">
        <v>14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2.0000000000000002E-5</v>
      </c>
      <c r="O77" s="171">
        <f>ROUND(E77*N77,2)</f>
        <v>0</v>
      </c>
      <c r="P77" s="171">
        <v>0</v>
      </c>
      <c r="Q77" s="171">
        <f>ROUND(E77*P77,2)</f>
        <v>0</v>
      </c>
      <c r="R77" s="171" t="s">
        <v>254</v>
      </c>
      <c r="S77" s="171" t="s">
        <v>144</v>
      </c>
      <c r="T77" s="172" t="s">
        <v>144</v>
      </c>
      <c r="U77" s="156">
        <v>0.23599999999999999</v>
      </c>
      <c r="V77" s="156">
        <f>ROUND(E77*U77,2)</f>
        <v>3.3</v>
      </c>
      <c r="W77" s="156"/>
      <c r="X77" s="156" t="s">
        <v>202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256" t="s">
        <v>525</v>
      </c>
      <c r="D78" s="257"/>
      <c r="E78" s="257"/>
      <c r="F78" s="257"/>
      <c r="G78" s="257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205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66">
        <v>41</v>
      </c>
      <c r="B79" s="167" t="s">
        <v>526</v>
      </c>
      <c r="C79" s="176" t="s">
        <v>527</v>
      </c>
      <c r="D79" s="168" t="s">
        <v>265</v>
      </c>
      <c r="E79" s="169">
        <v>6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3.0000000000000001E-5</v>
      </c>
      <c r="O79" s="171">
        <f>ROUND(E79*N79,2)</f>
        <v>0</v>
      </c>
      <c r="P79" s="171">
        <v>0</v>
      </c>
      <c r="Q79" s="171">
        <f>ROUND(E79*P79,2)</f>
        <v>0</v>
      </c>
      <c r="R79" s="171" t="s">
        <v>254</v>
      </c>
      <c r="S79" s="171" t="s">
        <v>144</v>
      </c>
      <c r="T79" s="172" t="s">
        <v>144</v>
      </c>
      <c r="U79" s="156">
        <v>0.249</v>
      </c>
      <c r="V79" s="156">
        <f>ROUND(E79*U79,2)</f>
        <v>1.49</v>
      </c>
      <c r="W79" s="156"/>
      <c r="X79" s="156" t="s">
        <v>202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256" t="s">
        <v>525</v>
      </c>
      <c r="D80" s="257"/>
      <c r="E80" s="257"/>
      <c r="F80" s="257"/>
      <c r="G80" s="257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6">
        <v>42</v>
      </c>
      <c r="B81" s="167" t="s">
        <v>347</v>
      </c>
      <c r="C81" s="176" t="s">
        <v>348</v>
      </c>
      <c r="D81" s="168" t="s">
        <v>200</v>
      </c>
      <c r="E81" s="169">
        <v>31.2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2.5249999999999999</v>
      </c>
      <c r="O81" s="171">
        <f>ROUND(E81*N81,2)</f>
        <v>78.78</v>
      </c>
      <c r="P81" s="171">
        <v>0</v>
      </c>
      <c r="Q81" s="171">
        <f>ROUND(E81*P81,2)</f>
        <v>0</v>
      </c>
      <c r="R81" s="171" t="s">
        <v>254</v>
      </c>
      <c r="S81" s="171" t="s">
        <v>144</v>
      </c>
      <c r="T81" s="172" t="s">
        <v>144</v>
      </c>
      <c r="U81" s="156">
        <v>1.3029999999999999</v>
      </c>
      <c r="V81" s="156">
        <f>ROUND(E81*U81,2)</f>
        <v>40.65</v>
      </c>
      <c r="W81" s="156"/>
      <c r="X81" s="156" t="s">
        <v>202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256" t="s">
        <v>318</v>
      </c>
      <c r="D82" s="257"/>
      <c r="E82" s="257"/>
      <c r="F82" s="257"/>
      <c r="G82" s="257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81">
        <v>43</v>
      </c>
      <c r="B83" s="182" t="s">
        <v>528</v>
      </c>
      <c r="C83" s="188" t="s">
        <v>529</v>
      </c>
      <c r="D83" s="183" t="s">
        <v>258</v>
      </c>
      <c r="E83" s="184">
        <v>93.02</v>
      </c>
      <c r="F83" s="185"/>
      <c r="G83" s="186">
        <f t="shared" ref="G83:G90" si="0">ROUND(E83*F83,2)</f>
        <v>0</v>
      </c>
      <c r="H83" s="185"/>
      <c r="I83" s="186">
        <f t="shared" ref="I83:I90" si="1">ROUND(E83*H83,2)</f>
        <v>0</v>
      </c>
      <c r="J83" s="185"/>
      <c r="K83" s="186">
        <f t="shared" ref="K83:K90" si="2">ROUND(E83*J83,2)</f>
        <v>0</v>
      </c>
      <c r="L83" s="186">
        <v>21</v>
      </c>
      <c r="M83" s="186">
        <f t="shared" ref="M83:M90" si="3">G83*(1+L83/100)</f>
        <v>0</v>
      </c>
      <c r="N83" s="186">
        <v>2.4E-2</v>
      </c>
      <c r="O83" s="186">
        <f t="shared" ref="O83:O90" si="4">ROUND(E83*N83,2)</f>
        <v>2.23</v>
      </c>
      <c r="P83" s="186">
        <v>0</v>
      </c>
      <c r="Q83" s="186">
        <f t="shared" ref="Q83:Q90" si="5">ROUND(E83*P83,2)</f>
        <v>0</v>
      </c>
      <c r="R83" s="186" t="s">
        <v>249</v>
      </c>
      <c r="S83" s="186" t="s">
        <v>530</v>
      </c>
      <c r="T83" s="187" t="s">
        <v>530</v>
      </c>
      <c r="U83" s="156">
        <v>0</v>
      </c>
      <c r="V83" s="156">
        <f t="shared" ref="V83:V90" si="6">ROUND(E83*U83,2)</f>
        <v>0</v>
      </c>
      <c r="W83" s="156"/>
      <c r="X83" s="156" t="s">
        <v>250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81">
        <v>44</v>
      </c>
      <c r="B84" s="182" t="s">
        <v>531</v>
      </c>
      <c r="C84" s="188" t="s">
        <v>532</v>
      </c>
      <c r="D84" s="183" t="s">
        <v>258</v>
      </c>
      <c r="E84" s="184">
        <v>39.369999999999997</v>
      </c>
      <c r="F84" s="185"/>
      <c r="G84" s="186">
        <f t="shared" si="0"/>
        <v>0</v>
      </c>
      <c r="H84" s="185"/>
      <c r="I84" s="186">
        <f t="shared" si="1"/>
        <v>0</v>
      </c>
      <c r="J84" s="185"/>
      <c r="K84" s="186">
        <f t="shared" si="2"/>
        <v>0</v>
      </c>
      <c r="L84" s="186">
        <v>21</v>
      </c>
      <c r="M84" s="186">
        <f t="shared" si="3"/>
        <v>0</v>
      </c>
      <c r="N84" s="186">
        <v>3.5999999999999997E-2</v>
      </c>
      <c r="O84" s="186">
        <f t="shared" si="4"/>
        <v>1.42</v>
      </c>
      <c r="P84" s="186">
        <v>0</v>
      </c>
      <c r="Q84" s="186">
        <f t="shared" si="5"/>
        <v>0</v>
      </c>
      <c r="R84" s="186" t="s">
        <v>249</v>
      </c>
      <c r="S84" s="186" t="s">
        <v>144</v>
      </c>
      <c r="T84" s="187" t="s">
        <v>144</v>
      </c>
      <c r="U84" s="156">
        <v>0</v>
      </c>
      <c r="V84" s="156">
        <f t="shared" si="6"/>
        <v>0</v>
      </c>
      <c r="W84" s="156"/>
      <c r="X84" s="156" t="s">
        <v>250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1">
        <v>45</v>
      </c>
      <c r="B85" s="182" t="s">
        <v>533</v>
      </c>
      <c r="C85" s="188" t="s">
        <v>534</v>
      </c>
      <c r="D85" s="183" t="s">
        <v>265</v>
      </c>
      <c r="E85" s="184">
        <v>6</v>
      </c>
      <c r="F85" s="185"/>
      <c r="G85" s="186">
        <f t="shared" si="0"/>
        <v>0</v>
      </c>
      <c r="H85" s="185"/>
      <c r="I85" s="186">
        <f t="shared" si="1"/>
        <v>0</v>
      </c>
      <c r="J85" s="185"/>
      <c r="K85" s="186">
        <f t="shared" si="2"/>
        <v>0</v>
      </c>
      <c r="L85" s="186">
        <v>21</v>
      </c>
      <c r="M85" s="186">
        <f t="shared" si="3"/>
        <v>0</v>
      </c>
      <c r="N85" s="186">
        <v>0.01</v>
      </c>
      <c r="O85" s="186">
        <f t="shared" si="4"/>
        <v>0.06</v>
      </c>
      <c r="P85" s="186">
        <v>0</v>
      </c>
      <c r="Q85" s="186">
        <f t="shared" si="5"/>
        <v>0</v>
      </c>
      <c r="R85" s="186" t="s">
        <v>249</v>
      </c>
      <c r="S85" s="186" t="s">
        <v>144</v>
      </c>
      <c r="T85" s="187" t="s">
        <v>144</v>
      </c>
      <c r="U85" s="156">
        <v>0</v>
      </c>
      <c r="V85" s="156">
        <f t="shared" si="6"/>
        <v>0</v>
      </c>
      <c r="W85" s="156"/>
      <c r="X85" s="156" t="s">
        <v>250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1">
        <v>46</v>
      </c>
      <c r="B86" s="182" t="s">
        <v>535</v>
      </c>
      <c r="C86" s="188" t="s">
        <v>536</v>
      </c>
      <c r="D86" s="183" t="s">
        <v>265</v>
      </c>
      <c r="E86" s="184">
        <v>6</v>
      </c>
      <c r="F86" s="185"/>
      <c r="G86" s="186">
        <f t="shared" si="0"/>
        <v>0</v>
      </c>
      <c r="H86" s="185"/>
      <c r="I86" s="186">
        <f t="shared" si="1"/>
        <v>0</v>
      </c>
      <c r="J86" s="185"/>
      <c r="K86" s="186">
        <f t="shared" si="2"/>
        <v>0</v>
      </c>
      <c r="L86" s="186">
        <v>21</v>
      </c>
      <c r="M86" s="186">
        <f t="shared" si="3"/>
        <v>0</v>
      </c>
      <c r="N86" s="186">
        <v>0.01</v>
      </c>
      <c r="O86" s="186">
        <f t="shared" si="4"/>
        <v>0.06</v>
      </c>
      <c r="P86" s="186">
        <v>0</v>
      </c>
      <c r="Q86" s="186">
        <f t="shared" si="5"/>
        <v>0</v>
      </c>
      <c r="R86" s="186" t="s">
        <v>249</v>
      </c>
      <c r="S86" s="186" t="s">
        <v>144</v>
      </c>
      <c r="T86" s="187" t="s">
        <v>144</v>
      </c>
      <c r="U86" s="156">
        <v>0</v>
      </c>
      <c r="V86" s="156">
        <f t="shared" si="6"/>
        <v>0</v>
      </c>
      <c r="W86" s="156"/>
      <c r="X86" s="156" t="s">
        <v>250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1">
        <v>47</v>
      </c>
      <c r="B87" s="182" t="s">
        <v>537</v>
      </c>
      <c r="C87" s="188" t="s">
        <v>538</v>
      </c>
      <c r="D87" s="183" t="s">
        <v>265</v>
      </c>
      <c r="E87" s="184">
        <v>6</v>
      </c>
      <c r="F87" s="185"/>
      <c r="G87" s="186">
        <f t="shared" si="0"/>
        <v>0</v>
      </c>
      <c r="H87" s="185"/>
      <c r="I87" s="186">
        <f t="shared" si="1"/>
        <v>0</v>
      </c>
      <c r="J87" s="185"/>
      <c r="K87" s="186">
        <f t="shared" si="2"/>
        <v>0</v>
      </c>
      <c r="L87" s="186">
        <v>21</v>
      </c>
      <c r="M87" s="186">
        <f t="shared" si="3"/>
        <v>0</v>
      </c>
      <c r="N87" s="186">
        <v>0.01</v>
      </c>
      <c r="O87" s="186">
        <f t="shared" si="4"/>
        <v>0.06</v>
      </c>
      <c r="P87" s="186">
        <v>0</v>
      </c>
      <c r="Q87" s="186">
        <f t="shared" si="5"/>
        <v>0</v>
      </c>
      <c r="R87" s="186" t="s">
        <v>249</v>
      </c>
      <c r="S87" s="186" t="s">
        <v>144</v>
      </c>
      <c r="T87" s="187" t="s">
        <v>144</v>
      </c>
      <c r="U87" s="156">
        <v>0</v>
      </c>
      <c r="V87" s="156">
        <f t="shared" si="6"/>
        <v>0</v>
      </c>
      <c r="W87" s="156"/>
      <c r="X87" s="156" t="s">
        <v>250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1">
        <v>48</v>
      </c>
      <c r="B88" s="182" t="s">
        <v>539</v>
      </c>
      <c r="C88" s="188" t="s">
        <v>540</v>
      </c>
      <c r="D88" s="183" t="s">
        <v>265</v>
      </c>
      <c r="E88" s="184">
        <v>2</v>
      </c>
      <c r="F88" s="185"/>
      <c r="G88" s="186">
        <f t="shared" si="0"/>
        <v>0</v>
      </c>
      <c r="H88" s="185"/>
      <c r="I88" s="186">
        <f t="shared" si="1"/>
        <v>0</v>
      </c>
      <c r="J88" s="185"/>
      <c r="K88" s="186">
        <f t="shared" si="2"/>
        <v>0</v>
      </c>
      <c r="L88" s="186">
        <v>21</v>
      </c>
      <c r="M88" s="186">
        <f t="shared" si="3"/>
        <v>0</v>
      </c>
      <c r="N88" s="186">
        <v>1.4999999999999999E-2</v>
      </c>
      <c r="O88" s="186">
        <f t="shared" si="4"/>
        <v>0.03</v>
      </c>
      <c r="P88" s="186">
        <v>0</v>
      </c>
      <c r="Q88" s="186">
        <f t="shared" si="5"/>
        <v>0</v>
      </c>
      <c r="R88" s="186" t="s">
        <v>249</v>
      </c>
      <c r="S88" s="186" t="s">
        <v>144</v>
      </c>
      <c r="T88" s="187" t="s">
        <v>144</v>
      </c>
      <c r="U88" s="156">
        <v>0</v>
      </c>
      <c r="V88" s="156">
        <f t="shared" si="6"/>
        <v>0</v>
      </c>
      <c r="W88" s="156"/>
      <c r="X88" s="156" t="s">
        <v>250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1">
        <v>49</v>
      </c>
      <c r="B89" s="182" t="s">
        <v>541</v>
      </c>
      <c r="C89" s="188" t="s">
        <v>542</v>
      </c>
      <c r="D89" s="183" t="s">
        <v>265</v>
      </c>
      <c r="E89" s="184">
        <v>2</v>
      </c>
      <c r="F89" s="185"/>
      <c r="G89" s="186">
        <f t="shared" si="0"/>
        <v>0</v>
      </c>
      <c r="H89" s="185"/>
      <c r="I89" s="186">
        <f t="shared" si="1"/>
        <v>0</v>
      </c>
      <c r="J89" s="185"/>
      <c r="K89" s="186">
        <f t="shared" si="2"/>
        <v>0</v>
      </c>
      <c r="L89" s="186">
        <v>21</v>
      </c>
      <c r="M89" s="186">
        <f t="shared" si="3"/>
        <v>0</v>
      </c>
      <c r="N89" s="186">
        <v>1.4999999999999999E-2</v>
      </c>
      <c r="O89" s="186">
        <f t="shared" si="4"/>
        <v>0.03</v>
      </c>
      <c r="P89" s="186">
        <v>0</v>
      </c>
      <c r="Q89" s="186">
        <f t="shared" si="5"/>
        <v>0</v>
      </c>
      <c r="R89" s="186" t="s">
        <v>249</v>
      </c>
      <c r="S89" s="186" t="s">
        <v>144</v>
      </c>
      <c r="T89" s="187" t="s">
        <v>144</v>
      </c>
      <c r="U89" s="156">
        <v>0</v>
      </c>
      <c r="V89" s="156">
        <f t="shared" si="6"/>
        <v>0</v>
      </c>
      <c r="W89" s="156"/>
      <c r="X89" s="156" t="s">
        <v>250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1">
        <v>50</v>
      </c>
      <c r="B90" s="182" t="s">
        <v>543</v>
      </c>
      <c r="C90" s="188" t="s">
        <v>544</v>
      </c>
      <c r="D90" s="183" t="s">
        <v>265</v>
      </c>
      <c r="E90" s="184">
        <v>2</v>
      </c>
      <c r="F90" s="185"/>
      <c r="G90" s="186">
        <f t="shared" si="0"/>
        <v>0</v>
      </c>
      <c r="H90" s="185"/>
      <c r="I90" s="186">
        <f t="shared" si="1"/>
        <v>0</v>
      </c>
      <c r="J90" s="185"/>
      <c r="K90" s="186">
        <f t="shared" si="2"/>
        <v>0</v>
      </c>
      <c r="L90" s="186">
        <v>21</v>
      </c>
      <c r="M90" s="186">
        <f t="shared" si="3"/>
        <v>0</v>
      </c>
      <c r="N90" s="186">
        <v>1.4999999999999999E-2</v>
      </c>
      <c r="O90" s="186">
        <f t="shared" si="4"/>
        <v>0.03</v>
      </c>
      <c r="P90" s="186">
        <v>0</v>
      </c>
      <c r="Q90" s="186">
        <f t="shared" si="5"/>
        <v>0</v>
      </c>
      <c r="R90" s="186" t="s">
        <v>249</v>
      </c>
      <c r="S90" s="186" t="s">
        <v>144</v>
      </c>
      <c r="T90" s="187" t="s">
        <v>144</v>
      </c>
      <c r="U90" s="156">
        <v>0</v>
      </c>
      <c r="V90" s="156">
        <f t="shared" si="6"/>
        <v>0</v>
      </c>
      <c r="W90" s="156"/>
      <c r="X90" s="156" t="s">
        <v>250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 x14ac:dyDescent="0.25">
      <c r="A91" s="160" t="s">
        <v>139</v>
      </c>
      <c r="B91" s="161" t="s">
        <v>96</v>
      </c>
      <c r="C91" s="175" t="s">
        <v>97</v>
      </c>
      <c r="D91" s="162"/>
      <c r="E91" s="163"/>
      <c r="F91" s="164"/>
      <c r="G91" s="164">
        <f>SUMIF(AG92:AG93,"&lt;&gt;NOR",G92:G93)</f>
        <v>0</v>
      </c>
      <c r="H91" s="164"/>
      <c r="I91" s="164">
        <f>SUM(I92:I93)</f>
        <v>0</v>
      </c>
      <c r="J91" s="164"/>
      <c r="K91" s="164">
        <f>SUM(K92:K93)</f>
        <v>0</v>
      </c>
      <c r="L91" s="164"/>
      <c r="M91" s="164">
        <f>SUM(M92:M93)</f>
        <v>0</v>
      </c>
      <c r="N91" s="164"/>
      <c r="O91" s="164">
        <f>SUM(O92:O93)</f>
        <v>0</v>
      </c>
      <c r="P91" s="164"/>
      <c r="Q91" s="164">
        <f>SUM(Q92:Q93)</f>
        <v>0</v>
      </c>
      <c r="R91" s="164"/>
      <c r="S91" s="164"/>
      <c r="T91" s="165"/>
      <c r="U91" s="159"/>
      <c r="V91" s="159">
        <f>SUM(V92:V93)</f>
        <v>2.06</v>
      </c>
      <c r="W91" s="159"/>
      <c r="X91" s="159"/>
      <c r="AG91" t="s">
        <v>140</v>
      </c>
    </row>
    <row r="92" spans="1:60" outlineLevel="1" x14ac:dyDescent="0.25">
      <c r="A92" s="166">
        <v>51</v>
      </c>
      <c r="B92" s="167" t="s">
        <v>355</v>
      </c>
      <c r="C92" s="176" t="s">
        <v>356</v>
      </c>
      <c r="D92" s="168" t="s">
        <v>258</v>
      </c>
      <c r="E92" s="169">
        <v>37.5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 t="s">
        <v>292</v>
      </c>
      <c r="S92" s="171" t="s">
        <v>144</v>
      </c>
      <c r="T92" s="172" t="s">
        <v>144</v>
      </c>
      <c r="U92" s="156">
        <v>5.5E-2</v>
      </c>
      <c r="V92" s="156">
        <f>ROUND(E92*U92,2)</f>
        <v>2.06</v>
      </c>
      <c r="W92" s="156"/>
      <c r="X92" s="156" t="s">
        <v>202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4"/>
      <c r="B93" s="155"/>
      <c r="C93" s="256" t="s">
        <v>357</v>
      </c>
      <c r="D93" s="257"/>
      <c r="E93" s="257"/>
      <c r="F93" s="257"/>
      <c r="G93" s="257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13" x14ac:dyDescent="0.25">
      <c r="A94" s="160" t="s">
        <v>139</v>
      </c>
      <c r="B94" s="161" t="s">
        <v>98</v>
      </c>
      <c r="C94" s="175" t="s">
        <v>99</v>
      </c>
      <c r="D94" s="162"/>
      <c r="E94" s="163"/>
      <c r="F94" s="164"/>
      <c r="G94" s="164">
        <f>SUMIF(AG95:AG95,"&lt;&gt;NOR",G95:G95)</f>
        <v>0</v>
      </c>
      <c r="H94" s="164"/>
      <c r="I94" s="164">
        <f>SUM(I95:I95)</f>
        <v>0</v>
      </c>
      <c r="J94" s="164"/>
      <c r="K94" s="164">
        <f>SUM(K95:K95)</f>
        <v>0</v>
      </c>
      <c r="L94" s="164"/>
      <c r="M94" s="164">
        <f>SUM(M95:M95)</f>
        <v>0</v>
      </c>
      <c r="N94" s="164"/>
      <c r="O94" s="164">
        <f>SUM(O95:O95)</f>
        <v>12.86</v>
      </c>
      <c r="P94" s="164"/>
      <c r="Q94" s="164">
        <f>SUM(Q95:Q95)</f>
        <v>0</v>
      </c>
      <c r="R94" s="164"/>
      <c r="S94" s="164"/>
      <c r="T94" s="165"/>
      <c r="U94" s="159"/>
      <c r="V94" s="159">
        <f>SUM(V95:V95)</f>
        <v>203.95</v>
      </c>
      <c r="W94" s="159"/>
      <c r="X94" s="159"/>
      <c r="AG94" t="s">
        <v>140</v>
      </c>
    </row>
    <row r="95" spans="1:60" outlineLevel="1" x14ac:dyDescent="0.25">
      <c r="A95" s="181">
        <v>52</v>
      </c>
      <c r="B95" s="182" t="s">
        <v>358</v>
      </c>
      <c r="C95" s="188" t="s">
        <v>359</v>
      </c>
      <c r="D95" s="183" t="s">
        <v>200</v>
      </c>
      <c r="E95" s="184">
        <v>4.8499999999999996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6">
        <v>2.65089</v>
      </c>
      <c r="O95" s="186">
        <f>ROUND(E95*N95,2)</f>
        <v>12.86</v>
      </c>
      <c r="P95" s="186">
        <v>0</v>
      </c>
      <c r="Q95" s="186">
        <f>ROUND(E95*P95,2)</f>
        <v>0</v>
      </c>
      <c r="R95" s="186"/>
      <c r="S95" s="186" t="s">
        <v>261</v>
      </c>
      <c r="T95" s="187" t="s">
        <v>145</v>
      </c>
      <c r="U95" s="156">
        <v>42.051000000000002</v>
      </c>
      <c r="V95" s="156">
        <f>ROUND(E95*U95,2)</f>
        <v>203.95</v>
      </c>
      <c r="W95" s="156"/>
      <c r="X95" s="156" t="s">
        <v>202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13" x14ac:dyDescent="0.25">
      <c r="A96" s="160" t="s">
        <v>139</v>
      </c>
      <c r="B96" s="161" t="s">
        <v>100</v>
      </c>
      <c r="C96" s="175" t="s">
        <v>101</v>
      </c>
      <c r="D96" s="162"/>
      <c r="E96" s="163"/>
      <c r="F96" s="164"/>
      <c r="G96" s="164">
        <f>SUMIF(AG97:AG98,"&lt;&gt;NOR",G97:G98)</f>
        <v>0</v>
      </c>
      <c r="H96" s="164"/>
      <c r="I96" s="164">
        <f>SUM(I97:I98)</f>
        <v>0</v>
      </c>
      <c r="J96" s="164"/>
      <c r="K96" s="164">
        <f>SUM(K97:K98)</f>
        <v>0</v>
      </c>
      <c r="L96" s="164"/>
      <c r="M96" s="164">
        <f>SUM(M97:M98)</f>
        <v>0</v>
      </c>
      <c r="N96" s="164"/>
      <c r="O96" s="164">
        <f>SUM(O97:O98)</f>
        <v>7.0000000000000007E-2</v>
      </c>
      <c r="P96" s="164"/>
      <c r="Q96" s="164">
        <f>SUM(Q97:Q98)</f>
        <v>7.26</v>
      </c>
      <c r="R96" s="164"/>
      <c r="S96" s="164"/>
      <c r="T96" s="165"/>
      <c r="U96" s="159"/>
      <c r="V96" s="159">
        <f>SUM(V97:V98)</f>
        <v>56.79</v>
      </c>
      <c r="W96" s="159"/>
      <c r="X96" s="159"/>
      <c r="AG96" t="s">
        <v>140</v>
      </c>
    </row>
    <row r="97" spans="1:60" outlineLevel="1" x14ac:dyDescent="0.25">
      <c r="A97" s="166">
        <v>53</v>
      </c>
      <c r="B97" s="167" t="s">
        <v>545</v>
      </c>
      <c r="C97" s="176" t="s">
        <v>546</v>
      </c>
      <c r="D97" s="168" t="s">
        <v>258</v>
      </c>
      <c r="E97" s="169">
        <v>115.2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5.9000000000000003E-4</v>
      </c>
      <c r="O97" s="171">
        <f>ROUND(E97*N97,2)</f>
        <v>7.0000000000000007E-2</v>
      </c>
      <c r="P97" s="171">
        <v>6.3E-2</v>
      </c>
      <c r="Q97" s="171">
        <f>ROUND(E97*P97,2)</f>
        <v>7.26</v>
      </c>
      <c r="R97" s="171" t="s">
        <v>373</v>
      </c>
      <c r="S97" s="171" t="s">
        <v>144</v>
      </c>
      <c r="T97" s="172" t="s">
        <v>144</v>
      </c>
      <c r="U97" s="156">
        <v>0.49299999999999999</v>
      </c>
      <c r="V97" s="156">
        <f>ROUND(E97*U97,2)</f>
        <v>56.79</v>
      </c>
      <c r="W97" s="156"/>
      <c r="X97" s="156" t="s">
        <v>202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4"/>
      <c r="B98" s="155"/>
      <c r="C98" s="256" t="s">
        <v>516</v>
      </c>
      <c r="D98" s="257"/>
      <c r="E98" s="257"/>
      <c r="F98" s="257"/>
      <c r="G98" s="2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205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13" x14ac:dyDescent="0.25">
      <c r="A99" s="160" t="s">
        <v>139</v>
      </c>
      <c r="B99" s="161" t="s">
        <v>102</v>
      </c>
      <c r="C99" s="175" t="s">
        <v>103</v>
      </c>
      <c r="D99" s="162"/>
      <c r="E99" s="163"/>
      <c r="F99" s="164"/>
      <c r="G99" s="164">
        <f>SUMIF(AG100:AG102,"&lt;&gt;NOR",G100:G102)</f>
        <v>0</v>
      </c>
      <c r="H99" s="164"/>
      <c r="I99" s="164">
        <f>SUM(I100:I102)</f>
        <v>0</v>
      </c>
      <c r="J99" s="164"/>
      <c r="K99" s="164">
        <f>SUM(K100:K102)</f>
        <v>0</v>
      </c>
      <c r="L99" s="164"/>
      <c r="M99" s="164">
        <f>SUM(M100:M102)</f>
        <v>0</v>
      </c>
      <c r="N99" s="164"/>
      <c r="O99" s="164">
        <f>SUM(O100:O102)</f>
        <v>0</v>
      </c>
      <c r="P99" s="164"/>
      <c r="Q99" s="164">
        <f>SUM(Q100:Q102)</f>
        <v>0</v>
      </c>
      <c r="R99" s="164"/>
      <c r="S99" s="164"/>
      <c r="T99" s="165"/>
      <c r="U99" s="159"/>
      <c r="V99" s="159">
        <f>SUM(V100:V102)</f>
        <v>28.09</v>
      </c>
      <c r="W99" s="159"/>
      <c r="X99" s="159"/>
      <c r="AG99" t="s">
        <v>140</v>
      </c>
    </row>
    <row r="100" spans="1:60" outlineLevel="1" x14ac:dyDescent="0.25">
      <c r="A100" s="166">
        <v>54</v>
      </c>
      <c r="B100" s="167" t="s">
        <v>360</v>
      </c>
      <c r="C100" s="176" t="s">
        <v>361</v>
      </c>
      <c r="D100" s="168" t="s">
        <v>274</v>
      </c>
      <c r="E100" s="169">
        <v>282.33299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 t="s">
        <v>254</v>
      </c>
      <c r="S100" s="171" t="s">
        <v>144</v>
      </c>
      <c r="T100" s="172" t="s">
        <v>144</v>
      </c>
      <c r="U100" s="156">
        <v>9.9500000000000005E-2</v>
      </c>
      <c r="V100" s="156">
        <f>ROUND(E100*U100,2)</f>
        <v>28.09</v>
      </c>
      <c r="W100" s="156"/>
      <c r="X100" s="156" t="s">
        <v>275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276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256" t="s">
        <v>362</v>
      </c>
      <c r="D101" s="257"/>
      <c r="E101" s="257"/>
      <c r="F101" s="257"/>
      <c r="G101" s="25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54"/>
      <c r="B102" s="155"/>
      <c r="C102" s="254" t="s">
        <v>278</v>
      </c>
      <c r="D102" s="255"/>
      <c r="E102" s="255"/>
      <c r="F102" s="255"/>
      <c r="G102" s="25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13" x14ac:dyDescent="0.25">
      <c r="A103" s="160" t="s">
        <v>139</v>
      </c>
      <c r="B103" s="161" t="s">
        <v>104</v>
      </c>
      <c r="C103" s="175" t="s">
        <v>105</v>
      </c>
      <c r="D103" s="162"/>
      <c r="E103" s="163"/>
      <c r="F103" s="164"/>
      <c r="G103" s="164">
        <f>SUMIF(AG104:AG104,"&lt;&gt;NOR",G104:G104)</f>
        <v>0</v>
      </c>
      <c r="H103" s="164"/>
      <c r="I103" s="164">
        <f>SUM(I104:I104)</f>
        <v>0</v>
      </c>
      <c r="J103" s="164"/>
      <c r="K103" s="164">
        <f>SUM(K104:K104)</f>
        <v>0</v>
      </c>
      <c r="L103" s="164"/>
      <c r="M103" s="164">
        <f>SUM(M104:M104)</f>
        <v>0</v>
      </c>
      <c r="N103" s="164"/>
      <c r="O103" s="164">
        <f>SUM(O104:O104)</f>
        <v>0</v>
      </c>
      <c r="P103" s="164"/>
      <c r="Q103" s="164">
        <f>SUM(Q104:Q104)</f>
        <v>0</v>
      </c>
      <c r="R103" s="164"/>
      <c r="S103" s="164"/>
      <c r="T103" s="165"/>
      <c r="U103" s="159"/>
      <c r="V103" s="159">
        <f>SUM(V104:V104)</f>
        <v>8.25</v>
      </c>
      <c r="W103" s="159"/>
      <c r="X103" s="159"/>
      <c r="AG103" t="s">
        <v>140</v>
      </c>
    </row>
    <row r="104" spans="1:60" outlineLevel="1" x14ac:dyDescent="0.25">
      <c r="A104" s="181">
        <v>55</v>
      </c>
      <c r="B104" s="182" t="s">
        <v>449</v>
      </c>
      <c r="C104" s="188" t="s">
        <v>450</v>
      </c>
      <c r="D104" s="183" t="s">
        <v>258</v>
      </c>
      <c r="E104" s="184">
        <v>139.80000000000001</v>
      </c>
      <c r="F104" s="185"/>
      <c r="G104" s="186">
        <f>ROUND(E104*F104,2)</f>
        <v>0</v>
      </c>
      <c r="H104" s="185"/>
      <c r="I104" s="186">
        <f>ROUND(E104*H104,2)</f>
        <v>0</v>
      </c>
      <c r="J104" s="185"/>
      <c r="K104" s="186">
        <f>ROUND(E104*J104,2)</f>
        <v>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6" t="s">
        <v>281</v>
      </c>
      <c r="S104" s="186" t="s">
        <v>144</v>
      </c>
      <c r="T104" s="187" t="s">
        <v>144</v>
      </c>
      <c r="U104" s="156">
        <v>5.8999999999999997E-2</v>
      </c>
      <c r="V104" s="156">
        <f>ROUND(E104*U104,2)</f>
        <v>8.25</v>
      </c>
      <c r="W104" s="156"/>
      <c r="X104" s="156" t="s">
        <v>202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13" x14ac:dyDescent="0.25">
      <c r="A105" s="160" t="s">
        <v>139</v>
      </c>
      <c r="B105" s="161" t="s">
        <v>106</v>
      </c>
      <c r="C105" s="175" t="s">
        <v>107</v>
      </c>
      <c r="D105" s="162"/>
      <c r="E105" s="163"/>
      <c r="F105" s="164"/>
      <c r="G105" s="164">
        <f>SUMIF(AG106:AG113,"&lt;&gt;NOR",G106:G113)</f>
        <v>0</v>
      </c>
      <c r="H105" s="164"/>
      <c r="I105" s="164">
        <f>SUM(I106:I113)</f>
        <v>0</v>
      </c>
      <c r="J105" s="164"/>
      <c r="K105" s="164">
        <f>SUM(K106:K113)</f>
        <v>0</v>
      </c>
      <c r="L105" s="164"/>
      <c r="M105" s="164">
        <f>SUM(M106:M113)</f>
        <v>0</v>
      </c>
      <c r="N105" s="164"/>
      <c r="O105" s="164">
        <f>SUM(O106:O113)</f>
        <v>0</v>
      </c>
      <c r="P105" s="164"/>
      <c r="Q105" s="164">
        <f>SUM(Q106:Q113)</f>
        <v>0</v>
      </c>
      <c r="R105" s="164"/>
      <c r="S105" s="164"/>
      <c r="T105" s="165"/>
      <c r="U105" s="159"/>
      <c r="V105" s="159">
        <f>SUM(V106:V113)</f>
        <v>1.7000000000000002</v>
      </c>
      <c r="W105" s="159"/>
      <c r="X105" s="159"/>
      <c r="AG105" t="s">
        <v>140</v>
      </c>
    </row>
    <row r="106" spans="1:60" ht="20" outlineLevel="1" x14ac:dyDescent="0.25">
      <c r="A106" s="166">
        <v>56</v>
      </c>
      <c r="B106" s="167" t="s">
        <v>363</v>
      </c>
      <c r="C106" s="176" t="s">
        <v>364</v>
      </c>
      <c r="D106" s="168" t="s">
        <v>274</v>
      </c>
      <c r="E106" s="169">
        <v>684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0</v>
      </c>
      <c r="O106" s="171">
        <f>ROUND(E106*N106,2)</f>
        <v>0</v>
      </c>
      <c r="P106" s="171">
        <v>0</v>
      </c>
      <c r="Q106" s="171">
        <f>ROUND(E106*P106,2)</f>
        <v>0</v>
      </c>
      <c r="R106" s="171" t="s">
        <v>365</v>
      </c>
      <c r="S106" s="171" t="s">
        <v>144</v>
      </c>
      <c r="T106" s="172" t="s">
        <v>144</v>
      </c>
      <c r="U106" s="156">
        <v>0</v>
      </c>
      <c r="V106" s="156">
        <f>ROUND(E106*U106,2)</f>
        <v>0</v>
      </c>
      <c r="W106" s="156"/>
      <c r="X106" s="156" t="s">
        <v>202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5" outlineLevel="1" x14ac:dyDescent="0.25">
      <c r="A107" s="154"/>
      <c r="B107" s="155"/>
      <c r="C107" s="256" t="s">
        <v>366</v>
      </c>
      <c r="D107" s="257"/>
      <c r="E107" s="257"/>
      <c r="F107" s="257"/>
      <c r="G107" s="25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73" t="str">
        <f>C107</f>
        <v>se složením a hrubým urovnáním nebo s přeložením na jiný dopravní prostředek kromě lodi, vč. příplatku za každých dalších i započatých 1000 m přes 1000 m,</v>
      </c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66">
        <v>57</v>
      </c>
      <c r="B108" s="167" t="s">
        <v>367</v>
      </c>
      <c r="C108" s="176" t="s">
        <v>368</v>
      </c>
      <c r="D108" s="168" t="s">
        <v>274</v>
      </c>
      <c r="E108" s="169">
        <v>32.590000000000003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1" t="s">
        <v>369</v>
      </c>
      <c r="S108" s="171" t="s">
        <v>144</v>
      </c>
      <c r="T108" s="172" t="s">
        <v>144</v>
      </c>
      <c r="U108" s="156">
        <v>4.2000000000000003E-2</v>
      </c>
      <c r="V108" s="156">
        <f>ROUND(E108*U108,2)</f>
        <v>1.37</v>
      </c>
      <c r="W108" s="156"/>
      <c r="X108" s="156" t="s">
        <v>202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54"/>
      <c r="B109" s="155"/>
      <c r="C109" s="256" t="s">
        <v>370</v>
      </c>
      <c r="D109" s="257"/>
      <c r="E109" s="257"/>
      <c r="F109" s="257"/>
      <c r="G109" s="2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205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1">
        <v>58</v>
      </c>
      <c r="B110" s="182" t="s">
        <v>371</v>
      </c>
      <c r="C110" s="188" t="s">
        <v>372</v>
      </c>
      <c r="D110" s="183" t="s">
        <v>274</v>
      </c>
      <c r="E110" s="184">
        <v>27.92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6">
        <v>0</v>
      </c>
      <c r="O110" s="186">
        <f>ROUND(E110*N110,2)</f>
        <v>0</v>
      </c>
      <c r="P110" s="186">
        <v>0</v>
      </c>
      <c r="Q110" s="186">
        <f>ROUND(E110*P110,2)</f>
        <v>0</v>
      </c>
      <c r="R110" s="186" t="s">
        <v>373</v>
      </c>
      <c r="S110" s="186" t="s">
        <v>374</v>
      </c>
      <c r="T110" s="187" t="s">
        <v>374</v>
      </c>
      <c r="U110" s="156">
        <v>0</v>
      </c>
      <c r="V110" s="156">
        <f>ROUND(E110*U110,2)</f>
        <v>0</v>
      </c>
      <c r="W110" s="156"/>
      <c r="X110" s="156" t="s">
        <v>202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1">
        <v>59</v>
      </c>
      <c r="B111" s="182" t="s">
        <v>375</v>
      </c>
      <c r="C111" s="188" t="s">
        <v>376</v>
      </c>
      <c r="D111" s="183" t="s">
        <v>274</v>
      </c>
      <c r="E111" s="184">
        <v>26.4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6">
        <v>0</v>
      </c>
      <c r="O111" s="186">
        <f>ROUND(E111*N111,2)</f>
        <v>0</v>
      </c>
      <c r="P111" s="186">
        <v>0</v>
      </c>
      <c r="Q111" s="186">
        <f>ROUND(E111*P111,2)</f>
        <v>0</v>
      </c>
      <c r="R111" s="186" t="s">
        <v>373</v>
      </c>
      <c r="S111" s="186" t="s">
        <v>144</v>
      </c>
      <c r="T111" s="187" t="s">
        <v>144</v>
      </c>
      <c r="U111" s="156">
        <v>0</v>
      </c>
      <c r="V111" s="156">
        <f>ROUND(E111*U111,2)</f>
        <v>0</v>
      </c>
      <c r="W111" s="156"/>
      <c r="X111" s="156" t="s">
        <v>202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66">
        <v>60</v>
      </c>
      <c r="B112" s="167" t="s">
        <v>377</v>
      </c>
      <c r="C112" s="176" t="s">
        <v>378</v>
      </c>
      <c r="D112" s="168" t="s">
        <v>274</v>
      </c>
      <c r="E112" s="169">
        <v>54.326999999999998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 t="s">
        <v>369</v>
      </c>
      <c r="S112" s="171" t="s">
        <v>144</v>
      </c>
      <c r="T112" s="172" t="s">
        <v>144</v>
      </c>
      <c r="U112" s="156">
        <v>6.0000000000000001E-3</v>
      </c>
      <c r="V112" s="156">
        <f>ROUND(E112*U112,2)</f>
        <v>0.33</v>
      </c>
      <c r="W112" s="156"/>
      <c r="X112" s="156" t="s">
        <v>202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54"/>
      <c r="B113" s="155"/>
      <c r="C113" s="256" t="s">
        <v>381</v>
      </c>
      <c r="D113" s="257"/>
      <c r="E113" s="257"/>
      <c r="F113" s="257"/>
      <c r="G113" s="2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A114" s="3"/>
      <c r="B114" s="4"/>
      <c r="C114" s="178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126</v>
      </c>
    </row>
    <row r="115" spans="1:60" ht="13" x14ac:dyDescent="0.25">
      <c r="A115" s="150"/>
      <c r="B115" s="151" t="s">
        <v>29</v>
      </c>
      <c r="C115" s="179"/>
      <c r="D115" s="152"/>
      <c r="E115" s="153"/>
      <c r="F115" s="153"/>
      <c r="G115" s="174">
        <f>G8+G58+G64+G72+G91+G94+G96+G99+G103+G105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194</v>
      </c>
    </row>
    <row r="116" spans="1:60" x14ac:dyDescent="0.25">
      <c r="C116" s="180"/>
      <c r="D116" s="10"/>
      <c r="AG116" t="s">
        <v>196</v>
      </c>
    </row>
    <row r="117" spans="1:60" x14ac:dyDescent="0.25">
      <c r="D117" s="10"/>
    </row>
    <row r="118" spans="1:60" x14ac:dyDescent="0.25">
      <c r="D118" s="10"/>
    </row>
    <row r="119" spans="1:60" x14ac:dyDescent="0.25">
      <c r="D119" s="10"/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19" sheet="1"/>
  <mergeCells count="40">
    <mergeCell ref="C14:G14"/>
    <mergeCell ref="A1:G1"/>
    <mergeCell ref="C2:G2"/>
    <mergeCell ref="C3:G3"/>
    <mergeCell ref="C4:G4"/>
    <mergeCell ref="C12:G12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76:G76"/>
    <mergeCell ref="C40:G40"/>
    <mergeCell ref="C42:G42"/>
    <mergeCell ref="C46:G46"/>
    <mergeCell ref="C47:G47"/>
    <mergeCell ref="C49:G49"/>
    <mergeCell ref="C51:G51"/>
    <mergeCell ref="C53:G53"/>
    <mergeCell ref="C61:G61"/>
    <mergeCell ref="C67:G67"/>
    <mergeCell ref="C69:G69"/>
    <mergeCell ref="C74:G74"/>
    <mergeCell ref="C102:G102"/>
    <mergeCell ref="C107:G107"/>
    <mergeCell ref="C109:G109"/>
    <mergeCell ref="C113:G113"/>
    <mergeCell ref="C78:G78"/>
    <mergeCell ref="C80:G80"/>
    <mergeCell ref="C82:G82"/>
    <mergeCell ref="C93:G93"/>
    <mergeCell ref="C98:G98"/>
    <mergeCell ref="C101:G1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VON VON Naklady</vt:lpstr>
      <vt:lpstr>091 0911 Pol</vt:lpstr>
      <vt:lpstr>092 0921 Pol</vt:lpstr>
      <vt:lpstr>DSO 01.1 01.3 Pol</vt:lpstr>
      <vt:lpstr>DSO 01.1 VON Pol</vt:lpstr>
      <vt:lpstr>DSO 01.2 01.4 Pol</vt:lpstr>
      <vt:lpstr>DSO 01.2 VON Pol</vt:lpstr>
      <vt:lpstr>DSO 02.1 02.1.1 Pol</vt:lpstr>
      <vt:lpstr>DSO 02.1 02.1.2 Pol</vt:lpstr>
      <vt:lpstr>DSO 02.4 02.4 Pol</vt:lpstr>
      <vt:lpstr>SO 01 01.1 Pol</vt:lpstr>
      <vt:lpstr>SO 01 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'091 0911 Pol'!Názvy_tisku</vt:lpstr>
      <vt:lpstr>'092 0921 Pol'!Názvy_tisku</vt:lpstr>
      <vt:lpstr>'DSO 01.1 01.3 Pol'!Názvy_tisku</vt:lpstr>
      <vt:lpstr>'DSO 01.1 VON Pol'!Názvy_tisku</vt:lpstr>
      <vt:lpstr>'DSO 01.2 01.4 Pol'!Názvy_tisku</vt:lpstr>
      <vt:lpstr>'DSO 01.2 VON Pol'!Názvy_tisku</vt:lpstr>
      <vt:lpstr>'DSO 02.1 02.1.1 Pol'!Názvy_tisku</vt:lpstr>
      <vt:lpstr>'DSO 02.1 02.1.2 Pol'!Názvy_tisku</vt:lpstr>
      <vt:lpstr>'DSO 02.4 02.4 Pol'!Názvy_tisku</vt:lpstr>
      <vt:lpstr>'SO 01 01.1 Pol'!Názvy_tisku</vt:lpstr>
      <vt:lpstr>'SO 01 01.2 Pol'!Názvy_tisku</vt:lpstr>
      <vt:lpstr>'VON VON Naklady'!Názvy_tisku</vt:lpstr>
      <vt:lpstr>oadresa</vt:lpstr>
      <vt:lpstr>Stavba!Objednatel</vt:lpstr>
      <vt:lpstr>Stavba!Objekt</vt:lpstr>
      <vt:lpstr>'091 0911 Pol'!Oblast_tisku</vt:lpstr>
      <vt:lpstr>'092 0921 Pol'!Oblast_tisku</vt:lpstr>
      <vt:lpstr>'DSO 01.1 01.3 Pol'!Oblast_tisku</vt:lpstr>
      <vt:lpstr>'DSO 01.1 VON Pol'!Oblast_tisku</vt:lpstr>
      <vt:lpstr>'DSO 01.2 01.4 Pol'!Oblast_tisku</vt:lpstr>
      <vt:lpstr>'DSO 01.2 VON Pol'!Oblast_tisku</vt:lpstr>
      <vt:lpstr>'DSO 02.1 02.1.1 Pol'!Oblast_tisku</vt:lpstr>
      <vt:lpstr>'DSO 02.1 02.1.2 Pol'!Oblast_tisku</vt:lpstr>
      <vt:lpstr>'DSO 02.4 02.4 Pol'!Oblast_tisku</vt:lpstr>
      <vt:lpstr>'SO 01 01.1 Pol'!Oblast_tisku</vt:lpstr>
      <vt:lpstr>'SO 01 01.2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Hovězák</dc:creator>
  <cp:lastModifiedBy>Bartośová Sylvie</cp:lastModifiedBy>
  <cp:lastPrinted>2019-03-19T12:27:02Z</cp:lastPrinted>
  <dcterms:created xsi:type="dcterms:W3CDTF">2009-04-08T07:15:50Z</dcterms:created>
  <dcterms:modified xsi:type="dcterms:W3CDTF">2021-09-29T08:49:26Z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BARTOSOVA.SYLVIE@kr-jihomoravsky.cz</vt:lpwstr>
  </property>
  <property fmtid="{D5CDD505-2E9C-101B-9397-08002B2CF9AE}" pid="5" name="MSIP_Label_690ebb53-23a2-471a-9c6e-17bd0d11311e_SetDate">
    <vt:lpwstr>2021-09-29T08:48:35.0221809Z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0d9b281b-5206-4002-8e30-da679140d741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