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75" yWindow="300" windowWidth="11085" windowHeight="6480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Rekapitulace!$G$31</definedName>
    <definedName name="Dodavka0">Položky!#REF!</definedName>
    <definedName name="HSV">Rekapitulace!$E$31</definedName>
    <definedName name="HSV0">Položky!#REF!</definedName>
    <definedName name="HZS">Rekapitulace!$I$31</definedName>
    <definedName name="HZS0">Položky!#REF!</definedName>
    <definedName name="JKSO">'Krycí list'!$G$2</definedName>
    <definedName name="MJ">'Krycí list'!$G$5</definedName>
    <definedName name="Mont">Rekapitulace!$H$31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Položky!$A$1:$G$169</definedName>
    <definedName name="_xlnm.Print_Area" localSheetId="1">Rekapitulace!$A$1:$I$32</definedName>
    <definedName name="PocetMJ">'Krycí list'!$G$6</definedName>
    <definedName name="Poznamka">'Krycí list'!$B$37</definedName>
    <definedName name="Projektant">'Krycí list'!$C$8</definedName>
    <definedName name="PSV">Rekapitulace!$F$31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Rekapitulace!#REF!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</workbook>
</file>

<file path=xl/calcChain.xml><?xml version="1.0" encoding="utf-8"?>
<calcChain xmlns="http://schemas.openxmlformats.org/spreadsheetml/2006/main">
  <c r="G48" i="3"/>
  <c r="BA48" s="1"/>
  <c r="C2" i="1"/>
  <c r="D2"/>
  <c r="G7"/>
  <c r="C9"/>
  <c r="C31"/>
  <c r="C33"/>
  <c r="F33" s="1"/>
  <c r="C3" i="3"/>
  <c r="F3"/>
  <c r="C4"/>
  <c r="E4"/>
  <c r="G8"/>
  <c r="BA8" s="1"/>
  <c r="BB8"/>
  <c r="BC8"/>
  <c r="BD8"/>
  <c r="BE8"/>
  <c r="G9"/>
  <c r="BA9" s="1"/>
  <c r="BB9"/>
  <c r="BC9"/>
  <c r="BD9"/>
  <c r="BE9"/>
  <c r="G10"/>
  <c r="BA10" s="1"/>
  <c r="BB10"/>
  <c r="BC10"/>
  <c r="BD10"/>
  <c r="BE10"/>
  <c r="G11"/>
  <c r="BB11"/>
  <c r="BC11"/>
  <c r="BD11"/>
  <c r="BE11"/>
  <c r="G12"/>
  <c r="BA12" s="1"/>
  <c r="BB12"/>
  <c r="BC12"/>
  <c r="BD12"/>
  <c r="BE12"/>
  <c r="G13"/>
  <c r="BA13" s="1"/>
  <c r="BB13"/>
  <c r="BC13"/>
  <c r="BD13"/>
  <c r="BE13"/>
  <c r="C14"/>
  <c r="G16"/>
  <c r="BA16" s="1"/>
  <c r="BB16"/>
  <c r="BC16"/>
  <c r="BD16"/>
  <c r="BE16"/>
  <c r="G17"/>
  <c r="BA17" s="1"/>
  <c r="BB17"/>
  <c r="BC17"/>
  <c r="BD17"/>
  <c r="BE17"/>
  <c r="G18"/>
  <c r="BA18" s="1"/>
  <c r="BB18"/>
  <c r="BC18"/>
  <c r="BD18"/>
  <c r="BE18"/>
  <c r="G19"/>
  <c r="BA19" s="1"/>
  <c r="BB19"/>
  <c r="BC19"/>
  <c r="BD19"/>
  <c r="BE19"/>
  <c r="G20"/>
  <c r="BA20" s="1"/>
  <c r="BB20"/>
  <c r="BC20"/>
  <c r="BD20"/>
  <c r="BE20"/>
  <c r="G21"/>
  <c r="BA21" s="1"/>
  <c r="BB21"/>
  <c r="BC21"/>
  <c r="BD21"/>
  <c r="BE21"/>
  <c r="C22"/>
  <c r="G24"/>
  <c r="BA24" s="1"/>
  <c r="BB24"/>
  <c r="BC24"/>
  <c r="BD24"/>
  <c r="BE24"/>
  <c r="G25"/>
  <c r="BA25" s="1"/>
  <c r="BB25"/>
  <c r="BC25"/>
  <c r="BD25"/>
  <c r="BE25"/>
  <c r="G26"/>
  <c r="BA26" s="1"/>
  <c r="BB26"/>
  <c r="BC26"/>
  <c r="BD26"/>
  <c r="BE26"/>
  <c r="G27"/>
  <c r="BA27" s="1"/>
  <c r="BB27"/>
  <c r="BC27"/>
  <c r="BD27"/>
  <c r="BE27"/>
  <c r="G28"/>
  <c r="BA28" s="1"/>
  <c r="BB28"/>
  <c r="BC28"/>
  <c r="BD28"/>
  <c r="BE28"/>
  <c r="G29"/>
  <c r="BA29" s="1"/>
  <c r="BB29"/>
  <c r="BC29"/>
  <c r="BD29"/>
  <c r="BE29"/>
  <c r="C30"/>
  <c r="G32"/>
  <c r="BA32" s="1"/>
  <c r="BB32"/>
  <c r="BC32"/>
  <c r="BD32"/>
  <c r="BE32"/>
  <c r="G33"/>
  <c r="BA33" s="1"/>
  <c r="BB33"/>
  <c r="BC33"/>
  <c r="BD33"/>
  <c r="BE33"/>
  <c r="C34"/>
  <c r="G36"/>
  <c r="BB36"/>
  <c r="BC36"/>
  <c r="BD36"/>
  <c r="BE36"/>
  <c r="G37"/>
  <c r="BA37" s="1"/>
  <c r="BB37"/>
  <c r="BC37"/>
  <c r="BD37"/>
  <c r="BE37"/>
  <c r="G38"/>
  <c r="BA38" s="1"/>
  <c r="BB38"/>
  <c r="BC38"/>
  <c r="BD38"/>
  <c r="BE38"/>
  <c r="G42"/>
  <c r="BA42" s="1"/>
  <c r="BB42"/>
  <c r="BC42"/>
  <c r="BD42"/>
  <c r="BE42"/>
  <c r="G43"/>
  <c r="BA43" s="1"/>
  <c r="BB43"/>
  <c r="BC43"/>
  <c r="BD43"/>
  <c r="BE43"/>
  <c r="G44"/>
  <c r="BA44" s="1"/>
  <c r="BB44"/>
  <c r="BC44"/>
  <c r="BD44"/>
  <c r="BE44"/>
  <c r="G45"/>
  <c r="BA45" s="1"/>
  <c r="BB45"/>
  <c r="BC45"/>
  <c r="BD45"/>
  <c r="BE45"/>
  <c r="C46"/>
  <c r="BB48"/>
  <c r="BC48"/>
  <c r="BD48"/>
  <c r="BE48"/>
  <c r="G49"/>
  <c r="BA49" s="1"/>
  <c r="BB49"/>
  <c r="BC49"/>
  <c r="BD49"/>
  <c r="BE49"/>
  <c r="G50"/>
  <c r="BA50" s="1"/>
  <c r="BB50"/>
  <c r="BC50"/>
  <c r="BD50"/>
  <c r="BE50"/>
  <c r="G51"/>
  <c r="BA51" s="1"/>
  <c r="BB51"/>
  <c r="BC51"/>
  <c r="BD51"/>
  <c r="BE51"/>
  <c r="G52"/>
  <c r="BA52" s="1"/>
  <c r="BB52"/>
  <c r="BC52"/>
  <c r="BD52"/>
  <c r="BE52"/>
  <c r="G53"/>
  <c r="BA53" s="1"/>
  <c r="BB53"/>
  <c r="BC53"/>
  <c r="BD53"/>
  <c r="BE53"/>
  <c r="G54"/>
  <c r="BA54" s="1"/>
  <c r="BB54"/>
  <c r="BC54"/>
  <c r="BD54"/>
  <c r="BE54"/>
  <c r="C55"/>
  <c r="G58"/>
  <c r="BA58" s="1"/>
  <c r="BB58"/>
  <c r="BC58"/>
  <c r="BD58"/>
  <c r="BE58"/>
  <c r="G59"/>
  <c r="BA59" s="1"/>
  <c r="BB59"/>
  <c r="BC59"/>
  <c r="BD59"/>
  <c r="BE59"/>
  <c r="G60"/>
  <c r="BA60" s="1"/>
  <c r="BB60"/>
  <c r="BC60"/>
  <c r="BD60"/>
  <c r="BE60"/>
  <c r="G61"/>
  <c r="BA61" s="1"/>
  <c r="BB61"/>
  <c r="BC61"/>
  <c r="BD61"/>
  <c r="BE61"/>
  <c r="G62"/>
  <c r="BA62" s="1"/>
  <c r="BB62"/>
  <c r="BC62"/>
  <c r="BD62"/>
  <c r="BE62"/>
  <c r="G63"/>
  <c r="BA63" s="1"/>
  <c r="BB63"/>
  <c r="BC63"/>
  <c r="BD63"/>
  <c r="BE63"/>
  <c r="G64"/>
  <c r="BA64" s="1"/>
  <c r="BB64"/>
  <c r="BC64"/>
  <c r="BD64"/>
  <c r="BE64"/>
  <c r="G65"/>
  <c r="BA65" s="1"/>
  <c r="BB65"/>
  <c r="BC65"/>
  <c r="BD65"/>
  <c r="BE65"/>
  <c r="G66"/>
  <c r="BA66" s="1"/>
  <c r="BB66"/>
  <c r="BC66"/>
  <c r="BD66"/>
  <c r="BE66"/>
  <c r="G67"/>
  <c r="BA67" s="1"/>
  <c r="BB67"/>
  <c r="BC67"/>
  <c r="BD67"/>
  <c r="BE67"/>
  <c r="G68"/>
  <c r="BA68" s="1"/>
  <c r="BB68"/>
  <c r="BC68"/>
  <c r="BD68"/>
  <c r="BE68"/>
  <c r="G69"/>
  <c r="BA69" s="1"/>
  <c r="BB69"/>
  <c r="BC69"/>
  <c r="BD69"/>
  <c r="BE69"/>
  <c r="G70"/>
  <c r="BA70" s="1"/>
  <c r="BB70"/>
  <c r="BC70"/>
  <c r="BD70"/>
  <c r="BE70"/>
  <c r="G71"/>
  <c r="BA71" s="1"/>
  <c r="BB71"/>
  <c r="BC71"/>
  <c r="BD71"/>
  <c r="BE71"/>
  <c r="G72"/>
  <c r="BA72" s="1"/>
  <c r="BB72"/>
  <c r="BC72"/>
  <c r="BD72"/>
  <c r="BE72"/>
  <c r="G73"/>
  <c r="BA73" s="1"/>
  <c r="BB73"/>
  <c r="BC73"/>
  <c r="BD73"/>
  <c r="BE73"/>
  <c r="G74"/>
  <c r="BA74" s="1"/>
  <c r="BB74"/>
  <c r="BC74"/>
  <c r="BD74"/>
  <c r="BE74"/>
  <c r="G75"/>
  <c r="BA75" s="1"/>
  <c r="BB75"/>
  <c r="BC75"/>
  <c r="BD75"/>
  <c r="BE75"/>
  <c r="G76"/>
  <c r="BA76" s="1"/>
  <c r="BB76"/>
  <c r="BC76"/>
  <c r="BD76"/>
  <c r="BE76"/>
  <c r="G77"/>
  <c r="BA77" s="1"/>
  <c r="BB77"/>
  <c r="BC77"/>
  <c r="BD77"/>
  <c r="BE77"/>
  <c r="G78"/>
  <c r="BA78" s="1"/>
  <c r="BB78"/>
  <c r="BC78"/>
  <c r="BD78"/>
  <c r="BE78"/>
  <c r="G79"/>
  <c r="BA79" s="1"/>
  <c r="BB79"/>
  <c r="BC79"/>
  <c r="BD79"/>
  <c r="BE79"/>
  <c r="G80"/>
  <c r="BA80" s="1"/>
  <c r="BB80"/>
  <c r="BC80"/>
  <c r="BD80"/>
  <c r="BE80"/>
  <c r="C82"/>
  <c r="G84"/>
  <c r="G85" s="1"/>
  <c r="BA84"/>
  <c r="BA85" s="1"/>
  <c r="E14" i="2" s="1"/>
  <c r="BB84" i="3"/>
  <c r="BB85" s="1"/>
  <c r="F14" i="2" s="1"/>
  <c r="BC84" i="3"/>
  <c r="BC85" s="1"/>
  <c r="G14" i="2" s="1"/>
  <c r="BD84" i="3"/>
  <c r="BD85" s="1"/>
  <c r="H14" i="2" s="1"/>
  <c r="BE84" i="3"/>
  <c r="BE85" s="1"/>
  <c r="I14" i="2" s="1"/>
  <c r="C85" i="3"/>
  <c r="G87"/>
  <c r="G88" s="1"/>
  <c r="BB87"/>
  <c r="BB88" s="1"/>
  <c r="F15" i="2" s="1"/>
  <c r="BC87" i="3"/>
  <c r="BD87"/>
  <c r="BD88" s="1"/>
  <c r="H15" i="2" s="1"/>
  <c r="BE87" i="3"/>
  <c r="BE88" s="1"/>
  <c r="I15" i="2" s="1"/>
  <c r="C88" i="3"/>
  <c r="BC88"/>
  <c r="G90"/>
  <c r="BA90" s="1"/>
  <c r="BA91" s="1"/>
  <c r="E16" i="2" s="1"/>
  <c r="BB90" i="3"/>
  <c r="BB91" s="1"/>
  <c r="F16" i="2" s="1"/>
  <c r="BC90" i="3"/>
  <c r="BD90"/>
  <c r="BD91" s="1"/>
  <c r="H16" i="2" s="1"/>
  <c r="BE90" i="3"/>
  <c r="BE91" s="1"/>
  <c r="I16" i="2" s="1"/>
  <c r="C91" i="3"/>
  <c r="BC91"/>
  <c r="G16" i="2" s="1"/>
  <c r="G93" i="3"/>
  <c r="BB93" s="1"/>
  <c r="BA93"/>
  <c r="BC93"/>
  <c r="BD93"/>
  <c r="BE93"/>
  <c r="G94"/>
  <c r="BB94" s="1"/>
  <c r="BA94"/>
  <c r="BC94"/>
  <c r="BD94"/>
  <c r="BE94"/>
  <c r="C95"/>
  <c r="G97"/>
  <c r="BB97" s="1"/>
  <c r="BA97"/>
  <c r="BC97"/>
  <c r="BD97"/>
  <c r="BE97"/>
  <c r="G98"/>
  <c r="BB98" s="1"/>
  <c r="BA98"/>
  <c r="BC98"/>
  <c r="BD98"/>
  <c r="BE98"/>
  <c r="G99"/>
  <c r="BB99" s="1"/>
  <c r="BA99"/>
  <c r="BC99"/>
  <c r="BD99"/>
  <c r="BE99"/>
  <c r="G100"/>
  <c r="BB100" s="1"/>
  <c r="BA100"/>
  <c r="BC100"/>
  <c r="BD100"/>
  <c r="BE100"/>
  <c r="G101"/>
  <c r="BB101" s="1"/>
  <c r="BA101"/>
  <c r="BC101"/>
  <c r="BD101"/>
  <c r="BE101"/>
  <c r="C102"/>
  <c r="G107"/>
  <c r="BB107" s="1"/>
  <c r="BA107"/>
  <c r="BC107"/>
  <c r="BD107"/>
  <c r="BE107"/>
  <c r="G108"/>
  <c r="BB108" s="1"/>
  <c r="BA108"/>
  <c r="BC108"/>
  <c r="BD108"/>
  <c r="BE108"/>
  <c r="C109"/>
  <c r="G111"/>
  <c r="BB111" s="1"/>
  <c r="BA111"/>
  <c r="BC111"/>
  <c r="BD111"/>
  <c r="BE111"/>
  <c r="G112"/>
  <c r="BB112" s="1"/>
  <c r="BA112"/>
  <c r="BC112"/>
  <c r="BD112"/>
  <c r="BE112"/>
  <c r="G113"/>
  <c r="BA113"/>
  <c r="BB113"/>
  <c r="BC113"/>
  <c r="BD113"/>
  <c r="BE113"/>
  <c r="G114"/>
  <c r="BB114" s="1"/>
  <c r="BA114"/>
  <c r="BC114"/>
  <c r="BD114"/>
  <c r="BE114"/>
  <c r="G115"/>
  <c r="BB115" s="1"/>
  <c r="BA115"/>
  <c r="BC115"/>
  <c r="BD115"/>
  <c r="BE115"/>
  <c r="G116"/>
  <c r="BB116" s="1"/>
  <c r="BA116"/>
  <c r="BC116"/>
  <c r="BD116"/>
  <c r="BE116"/>
  <c r="G117"/>
  <c r="BB117" s="1"/>
  <c r="BA117"/>
  <c r="BC117"/>
  <c r="BD117"/>
  <c r="BE117"/>
  <c r="G118"/>
  <c r="BB118" s="1"/>
  <c r="BA118"/>
  <c r="BC118"/>
  <c r="BD118"/>
  <c r="BE118"/>
  <c r="G119"/>
  <c r="BB119" s="1"/>
  <c r="BA119"/>
  <c r="BC119"/>
  <c r="BD119"/>
  <c r="BE119"/>
  <c r="C120"/>
  <c r="G122"/>
  <c r="BB122" s="1"/>
  <c r="BA122"/>
  <c r="BC122"/>
  <c r="BD122"/>
  <c r="BE122"/>
  <c r="G123"/>
  <c r="BB123" s="1"/>
  <c r="BA123"/>
  <c r="BC123"/>
  <c r="BD123"/>
  <c r="BE123"/>
  <c r="G124"/>
  <c r="BB124" s="1"/>
  <c r="BA124"/>
  <c r="BC124"/>
  <c r="BD124"/>
  <c r="BE124"/>
  <c r="G125"/>
  <c r="BB125" s="1"/>
  <c r="BA125"/>
  <c r="BC125"/>
  <c r="BD125"/>
  <c r="BE125"/>
  <c r="G126"/>
  <c r="BB126" s="1"/>
  <c r="BA126"/>
  <c r="BC126"/>
  <c r="BD126"/>
  <c r="BE126"/>
  <c r="G127"/>
  <c r="BB127" s="1"/>
  <c r="BA127"/>
  <c r="BC127"/>
  <c r="BD127"/>
  <c r="BE127"/>
  <c r="G128"/>
  <c r="BB128" s="1"/>
  <c r="BA128"/>
  <c r="BC128"/>
  <c r="BD128"/>
  <c r="BE128"/>
  <c r="G129"/>
  <c r="BB129" s="1"/>
  <c r="BA129"/>
  <c r="BC129"/>
  <c r="BD129"/>
  <c r="BE129"/>
  <c r="G130"/>
  <c r="BA130"/>
  <c r="BC130"/>
  <c r="BD130"/>
  <c r="BE130"/>
  <c r="G131"/>
  <c r="BB131" s="1"/>
  <c r="BA131"/>
  <c r="BC131"/>
  <c r="BD131"/>
  <c r="BE131"/>
  <c r="G132"/>
  <c r="BB132" s="1"/>
  <c r="BA132"/>
  <c r="BC132"/>
  <c r="BD132"/>
  <c r="BE132"/>
  <c r="C133"/>
  <c r="G135"/>
  <c r="BB135" s="1"/>
  <c r="BA135"/>
  <c r="BC135"/>
  <c r="BD135"/>
  <c r="BE135"/>
  <c r="G136"/>
  <c r="BB136" s="1"/>
  <c r="BA136"/>
  <c r="BC136"/>
  <c r="BD136"/>
  <c r="BE136"/>
  <c r="C137"/>
  <c r="G139"/>
  <c r="G140" s="1"/>
  <c r="BA139"/>
  <c r="BA140" s="1"/>
  <c r="E24" i="2" s="1"/>
  <c r="BC139" i="3"/>
  <c r="BC140" s="1"/>
  <c r="G24" i="2" s="1"/>
  <c r="BD139" i="3"/>
  <c r="BD140" s="1"/>
  <c r="H24" i="2" s="1"/>
  <c r="BE139" i="3"/>
  <c r="BE140" s="1"/>
  <c r="I24" i="2" s="1"/>
  <c r="C140" i="3"/>
  <c r="G142"/>
  <c r="BB142" s="1"/>
  <c r="BA142"/>
  <c r="BC142"/>
  <c r="BD142"/>
  <c r="BE142"/>
  <c r="G143"/>
  <c r="BB143" s="1"/>
  <c r="BA143"/>
  <c r="BC143"/>
  <c r="BD143"/>
  <c r="BE143"/>
  <c r="G144"/>
  <c r="BB144" s="1"/>
  <c r="BA144"/>
  <c r="BC144"/>
  <c r="BD144"/>
  <c r="BE144"/>
  <c r="C145"/>
  <c r="G147"/>
  <c r="BB147" s="1"/>
  <c r="BB148" s="1"/>
  <c r="F26" i="2" s="1"/>
  <c r="BA147" i="3"/>
  <c r="BA148" s="1"/>
  <c r="E26" i="2" s="1"/>
  <c r="BC147" i="3"/>
  <c r="BC148" s="1"/>
  <c r="G26" i="2" s="1"/>
  <c r="BD147" i="3"/>
  <c r="BD148" s="1"/>
  <c r="H26" i="2" s="1"/>
  <c r="BE147" i="3"/>
  <c r="BE148" s="1"/>
  <c r="I26" i="2" s="1"/>
  <c r="C148" i="3"/>
  <c r="G150"/>
  <c r="BB150" s="1"/>
  <c r="BA150"/>
  <c r="BC150"/>
  <c r="BD150"/>
  <c r="BE150"/>
  <c r="G151"/>
  <c r="BB151" s="1"/>
  <c r="BA151"/>
  <c r="BC151"/>
  <c r="BD151"/>
  <c r="BE151"/>
  <c r="C152"/>
  <c r="G154"/>
  <c r="BB154" s="1"/>
  <c r="BA154"/>
  <c r="BC154"/>
  <c r="BD154"/>
  <c r="BE154"/>
  <c r="G155"/>
  <c r="BA155"/>
  <c r="BC155"/>
  <c r="BD155"/>
  <c r="BE155"/>
  <c r="C156"/>
  <c r="G158"/>
  <c r="BB158" s="1"/>
  <c r="BB159" s="1"/>
  <c r="F29" i="2" s="1"/>
  <c r="BA158" i="3"/>
  <c r="BA159" s="1"/>
  <c r="E29" i="2" s="1"/>
  <c r="BC158" i="3"/>
  <c r="BC159" s="1"/>
  <c r="G29" i="2" s="1"/>
  <c r="BD158" i="3"/>
  <c r="BD159" s="1"/>
  <c r="H29" i="2" s="1"/>
  <c r="BE158" i="3"/>
  <c r="BE159" s="1"/>
  <c r="I29" i="2" s="1"/>
  <c r="C159" i="3"/>
  <c r="G161"/>
  <c r="BA161" s="1"/>
  <c r="BB161"/>
  <c r="BC161"/>
  <c r="BD161"/>
  <c r="BE161"/>
  <c r="G162"/>
  <c r="BA162" s="1"/>
  <c r="BB162"/>
  <c r="BC162"/>
  <c r="BD162"/>
  <c r="BE162"/>
  <c r="G164"/>
  <c r="BA164" s="1"/>
  <c r="BB164"/>
  <c r="BC164"/>
  <c r="BD164"/>
  <c r="BE164"/>
  <c r="G165"/>
  <c r="BA165" s="1"/>
  <c r="BB165"/>
  <c r="BC165"/>
  <c r="BD165"/>
  <c r="BE165"/>
  <c r="G166"/>
  <c r="BA166" s="1"/>
  <c r="BB166"/>
  <c r="BC166"/>
  <c r="BD166"/>
  <c r="BE166"/>
  <c r="G167"/>
  <c r="BA167" s="1"/>
  <c r="BB167"/>
  <c r="BC167"/>
  <c r="BD167"/>
  <c r="BE167"/>
  <c r="G168"/>
  <c r="BA168" s="1"/>
  <c r="BB168"/>
  <c r="BC168"/>
  <c r="BD168"/>
  <c r="BE168"/>
  <c r="C169"/>
  <c r="C1" i="2"/>
  <c r="C2"/>
  <c r="A7"/>
  <c r="B7"/>
  <c r="A8"/>
  <c r="B8"/>
  <c r="A9"/>
  <c r="B9"/>
  <c r="A10"/>
  <c r="B10"/>
  <c r="A11"/>
  <c r="B11"/>
  <c r="A12"/>
  <c r="B12"/>
  <c r="A13"/>
  <c r="B13"/>
  <c r="A14"/>
  <c r="B14"/>
  <c r="A15"/>
  <c r="B15"/>
  <c r="G15"/>
  <c r="A16"/>
  <c r="B16"/>
  <c r="A17"/>
  <c r="B17"/>
  <c r="A18"/>
  <c r="B18"/>
  <c r="A19"/>
  <c r="B19"/>
  <c r="A20"/>
  <c r="B20"/>
  <c r="A21"/>
  <c r="B21"/>
  <c r="A22"/>
  <c r="B22"/>
  <c r="A23"/>
  <c r="B23"/>
  <c r="A24"/>
  <c r="B24"/>
  <c r="A25"/>
  <c r="B25"/>
  <c r="A26"/>
  <c r="B26"/>
  <c r="A27"/>
  <c r="B27"/>
  <c r="A28"/>
  <c r="B28"/>
  <c r="A29"/>
  <c r="B29"/>
  <c r="A30"/>
  <c r="B30"/>
  <c r="BE152" i="3" l="1"/>
  <c r="I27" i="2" s="1"/>
  <c r="BA152" i="3"/>
  <c r="E27" i="2" s="1"/>
  <c r="BA109" i="3"/>
  <c r="E19" i="2" s="1"/>
  <c r="BC34" i="3"/>
  <c r="G10" i="2" s="1"/>
  <c r="G46" i="3"/>
  <c r="BD109"/>
  <c r="H19" i="2" s="1"/>
  <c r="BE95" i="3"/>
  <c r="I17" i="2" s="1"/>
  <c r="BE34" i="3"/>
  <c r="I10" i="2" s="1"/>
  <c r="BC156" i="3"/>
  <c r="G28" i="2" s="1"/>
  <c r="BE145" i="3"/>
  <c r="I25" i="2" s="1"/>
  <c r="BD137" i="3"/>
  <c r="H23" i="2" s="1"/>
  <c r="G14" i="3"/>
  <c r="BD120"/>
  <c r="H20" i="2" s="1"/>
  <c r="BD82" i="3"/>
  <c r="H13" i="2" s="1"/>
  <c r="BD156" i="3"/>
  <c r="H28" i="2" s="1"/>
  <c r="BA145" i="3"/>
  <c r="E25" i="2" s="1"/>
  <c r="BB139" i="3"/>
  <c r="BB140" s="1"/>
  <c r="F24" i="2" s="1"/>
  <c r="BC137" i="3"/>
  <c r="G23" i="2" s="1"/>
  <c r="BA95" i="3"/>
  <c r="E17" i="2" s="1"/>
  <c r="BB82" i="3"/>
  <c r="F13" i="2" s="1"/>
  <c r="BD14" i="3"/>
  <c r="H7" i="2" s="1"/>
  <c r="G133" i="3"/>
  <c r="BE109"/>
  <c r="I19" i="2" s="1"/>
  <c r="BC95" i="3"/>
  <c r="G17" i="2" s="1"/>
  <c r="BA36" i="3"/>
  <c r="BA46" s="1"/>
  <c r="E11" i="2" s="1"/>
  <c r="G30" i="3"/>
  <c r="BD30"/>
  <c r="H9" i="2" s="1"/>
  <c r="BA11" i="3"/>
  <c r="BA14" s="1"/>
  <c r="E7" i="2" s="1"/>
  <c r="BE169" i="3"/>
  <c r="I30" i="2" s="1"/>
  <c r="G148" i="3"/>
  <c r="BE137"/>
  <c r="I23" i="2" s="1"/>
  <c r="G21"/>
  <c r="BD102" i="3"/>
  <c r="H18" i="2" s="1"/>
  <c r="BC55" i="3"/>
  <c r="G12" i="2" s="1"/>
  <c r="BB46" i="3"/>
  <c r="F11" i="2" s="1"/>
  <c r="BD46" i="3"/>
  <c r="H11" i="2" s="1"/>
  <c r="BB30" i="3"/>
  <c r="F9" i="2" s="1"/>
  <c r="BC22" i="3"/>
  <c r="G8" i="2" s="1"/>
  <c r="BB14" i="3"/>
  <c r="F7" i="2" s="1"/>
  <c r="BE156" i="3"/>
  <c r="I28" i="2" s="1"/>
  <c r="G156" i="3"/>
  <c r="BC152"/>
  <c r="G27" i="2" s="1"/>
  <c r="BA87" i="3"/>
  <c r="BA88" s="1"/>
  <c r="E15" i="2" s="1"/>
  <c r="BE55" i="3"/>
  <c r="I12" i="2" s="1"/>
  <c r="BD34" i="3"/>
  <c r="H10" i="2" s="1"/>
  <c r="BB169" i="3"/>
  <c r="F30" i="2" s="1"/>
  <c r="BC133" i="3"/>
  <c r="G22" i="2" s="1"/>
  <c r="BD169" i="3"/>
  <c r="H30" i="2" s="1"/>
  <c r="BC145" i="3"/>
  <c r="G25" i="2" s="1"/>
  <c r="BB145" i="3"/>
  <c r="F25" i="2" s="1"/>
  <c r="BD133" i="3"/>
  <c r="H22" i="2" s="1"/>
  <c r="G120" i="3"/>
  <c r="BE102"/>
  <c r="I18" i="2" s="1"/>
  <c r="BA102" i="3"/>
  <c r="E18" i="2" s="1"/>
  <c r="BC102" i="3"/>
  <c r="G18" i="2" s="1"/>
  <c r="BA55" i="3"/>
  <c r="E12" i="2" s="1"/>
  <c r="BE30" i="3"/>
  <c r="I9" i="2" s="1"/>
  <c r="BA22" i="3"/>
  <c r="E8" i="2" s="1"/>
  <c r="BE14" i="3"/>
  <c r="I7" i="2" s="1"/>
  <c r="BC14" i="3"/>
  <c r="G7" i="2" s="1"/>
  <c r="BE46" i="3"/>
  <c r="I11" i="2" s="1"/>
  <c r="BA156" i="3"/>
  <c r="E28" i="2" s="1"/>
  <c r="BD152" i="3"/>
  <c r="H27" i="2" s="1"/>
  <c r="BB137" i="3"/>
  <c r="F23" i="2" s="1"/>
  <c r="BA133" i="3"/>
  <c r="E22" i="2" s="1"/>
  <c r="BE120" i="3"/>
  <c r="I20" i="2" s="1"/>
  <c r="BA120" i="3"/>
  <c r="E20" i="2" s="1"/>
  <c r="BC120" i="3"/>
  <c r="G20" i="2" s="1"/>
  <c r="BC109" i="3"/>
  <c r="G19" i="2" s="1"/>
  <c r="BA34" i="3"/>
  <c r="E10" i="2" s="1"/>
  <c r="BB34" i="3"/>
  <c r="F10" i="2" s="1"/>
  <c r="BE22" i="3"/>
  <c r="I8" i="2" s="1"/>
  <c r="BE133" i="3"/>
  <c r="I22" i="2" s="1"/>
  <c r="BC46" i="3"/>
  <c r="G11" i="2" s="1"/>
  <c r="BC169" i="3"/>
  <c r="G30" i="2" s="1"/>
  <c r="BD145" i="3"/>
  <c r="H25" i="2" s="1"/>
  <c r="BA137" i="3"/>
  <c r="E23" i="2" s="1"/>
  <c r="H21"/>
  <c r="I21"/>
  <c r="E21"/>
  <c r="G102" i="3"/>
  <c r="BB102"/>
  <c r="F18" i="2" s="1"/>
  <c r="BD95" i="3"/>
  <c r="H17" i="2" s="1"/>
  <c r="G82" i="3"/>
  <c r="BE82"/>
  <c r="I13" i="2" s="1"/>
  <c r="BC82" i="3"/>
  <c r="G13" i="2" s="1"/>
  <c r="BB55" i="3"/>
  <c r="F12" i="2" s="1"/>
  <c r="BD55" i="3"/>
  <c r="H12" i="2" s="1"/>
  <c r="BC30" i="3"/>
  <c r="G9" i="2" s="1"/>
  <c r="BB22" i="3"/>
  <c r="F8" i="2" s="1"/>
  <c r="BD22" i="3"/>
  <c r="H8" i="2" s="1"/>
  <c r="BB120" i="3"/>
  <c r="F20" i="2" s="1"/>
  <c r="BA30" i="3"/>
  <c r="E9" i="2" s="1"/>
  <c r="BA169" i="3"/>
  <c r="E30" i="2" s="1"/>
  <c r="BA82" i="3"/>
  <c r="E13" i="2" s="1"/>
  <c r="BB109" i="3"/>
  <c r="F19" i="2" s="1"/>
  <c r="F21"/>
  <c r="BB95" i="3"/>
  <c r="F17" i="2" s="1"/>
  <c r="BB152" i="3"/>
  <c r="F27" i="2" s="1"/>
  <c r="G169" i="3"/>
  <c r="G159"/>
  <c r="G152"/>
  <c r="G145"/>
  <c r="G109"/>
  <c r="G95"/>
  <c r="G91"/>
  <c r="G55"/>
  <c r="G34"/>
  <c r="BB155"/>
  <c r="BB156" s="1"/>
  <c r="F28" i="2" s="1"/>
  <c r="G137" i="3"/>
  <c r="BB130"/>
  <c r="BB133" s="1"/>
  <c r="F22" i="2" s="1"/>
  <c r="G22" i="3"/>
  <c r="H31" i="2" l="1"/>
  <c r="C17" i="1" s="1"/>
  <c r="I31" i="2"/>
  <c r="C21" i="1" s="1"/>
  <c r="G31" i="2"/>
  <c r="C18" i="1" s="1"/>
  <c r="E31" i="2"/>
  <c r="F31"/>
  <c r="C16" i="1" s="1"/>
  <c r="C15" l="1"/>
  <c r="C19" s="1"/>
  <c r="C22" s="1"/>
  <c r="C23" l="1"/>
  <c r="F30" s="1"/>
  <c r="F31" s="1"/>
  <c r="F34" s="1"/>
</calcChain>
</file>

<file path=xl/sharedStrings.xml><?xml version="1.0" encoding="utf-8"?>
<sst xmlns="http://schemas.openxmlformats.org/spreadsheetml/2006/main" count="512" uniqueCount="338">
  <si>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</si>
  <si>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</si>
  <si>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</si>
  <si>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</si>
  <si>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</si>
  <si>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</si>
  <si>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</si>
  <si>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</si>
  <si>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</si>
  <si>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</si>
  <si>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</si>
  <si>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</si>
  <si>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</si>
  <si>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</si>
  <si>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</si>
  <si>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</si>
  <si>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</si>
  <si>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</si>
  <si>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</si>
  <si>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</si>
  <si>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</si>
  <si>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</si>
  <si>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</si>
  <si>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</si>
  <si>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</si>
  <si>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</si>
  <si>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</si>
  <si>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</si>
  <si>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</si>
  <si>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</si>
  <si>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</si>
  <si>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</si>
  <si>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</si>
  <si>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</si>
  <si>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</si>
  <si>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</si>
  <si>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</si>
  <si>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</si>
  <si>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</si>
  <si>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</si>
  <si>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</si>
  <si>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</si>
  <si>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</si>
  <si>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</si>
  <si>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</si>
  <si>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</si>
  <si>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</si>
  <si>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</si>
  <si>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</si>
  <si>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</si>
  <si>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</si>
  <si>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</si>
  <si>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</si>
  <si>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</si>
  <si>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</si>
  <si>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</si>
  <si>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%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</si>
  <si>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</si>
  <si>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</si>
  <si>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</si>
  <si>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</si>
  <si>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</si>
  <si>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</si>
  <si>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</si>
  <si>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</si>
  <si>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</si>
  <si>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</si>
  <si>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</si>
  <si>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dd1</t>
  </si>
  <si>
    <t>dd 1</t>
  </si>
  <si>
    <t>01</t>
  </si>
  <si>
    <t>vlastní objekt</t>
  </si>
  <si>
    <t>3</t>
  </si>
  <si>
    <t>Svislé a kompletní konstrukce</t>
  </si>
  <si>
    <t>310238211R00</t>
  </si>
  <si>
    <t xml:space="preserve">Zazdívka otvorů plochy do 1 m2 cihlami na MVC </t>
  </si>
  <si>
    <t>m3</t>
  </si>
  <si>
    <t>317121033R00</t>
  </si>
  <si>
    <t>kus</t>
  </si>
  <si>
    <t>342255034R00</t>
  </si>
  <si>
    <t>m2</t>
  </si>
  <si>
    <t>342291121U00</t>
  </si>
  <si>
    <t xml:space="preserve">Ukotvení příčka cihla kotva </t>
  </si>
  <si>
    <t>m</t>
  </si>
  <si>
    <t>317940911RAA</t>
  </si>
  <si>
    <t>Osazení válcovaných profilů dodatečně vysekání drážky, dodávka profilů</t>
  </si>
  <si>
    <t>t</t>
  </si>
  <si>
    <t>342264051RT1</t>
  </si>
  <si>
    <t>Podhled sádrokartonový na zavěšenou ocel. konstr. desky standard tl. 12,5 mm, bez izolace</t>
  </si>
  <si>
    <t>61</t>
  </si>
  <si>
    <t>Upravy povrchů vnitřní</t>
  </si>
  <si>
    <t>612421331R00</t>
  </si>
  <si>
    <t xml:space="preserve">Oprava vápen.omítek stěn do 30 % pl. - štukových </t>
  </si>
  <si>
    <t>612425931R00</t>
  </si>
  <si>
    <t xml:space="preserve">Omítka vápenná vnitřního ostění - štuková </t>
  </si>
  <si>
    <t>612474215U00</t>
  </si>
  <si>
    <t>612481211RT2</t>
  </si>
  <si>
    <t>Montáž výztužné sítě (perlinky) do stěrky-stěny včetně výztužné sítě a stěrkového tmelu</t>
  </si>
  <si>
    <t>622405941</t>
  </si>
  <si>
    <t xml:space="preserve">Začištovací okenní lišta </t>
  </si>
  <si>
    <t>622405942</t>
  </si>
  <si>
    <t xml:space="preserve">Začištovací parapetní lišta </t>
  </si>
  <si>
    <t>62</t>
  </si>
  <si>
    <t>Úpravy povrchů vnější</t>
  </si>
  <si>
    <t>620991121R00</t>
  </si>
  <si>
    <t xml:space="preserve">Zakrývání výplní vnějších otvorů z lešení </t>
  </si>
  <si>
    <t>622421121R00</t>
  </si>
  <si>
    <t xml:space="preserve">Omítka vnější stěn, MVC, hrubá zatřená </t>
  </si>
  <si>
    <t>622421307RU1</t>
  </si>
  <si>
    <t>622421555RV1</t>
  </si>
  <si>
    <t>Zateplovací systém , soklový polystyren 100mm zakončený stěrkou s výztužnou tkaninou</t>
  </si>
  <si>
    <t>622422421R00</t>
  </si>
  <si>
    <t xml:space="preserve">Oprava vnějších omítek vápen. štuk. II, do 40 % </t>
  </si>
  <si>
    <t>622732113</t>
  </si>
  <si>
    <t xml:space="preserve">KZS ostění hl -30cm deska EPS 3cm </t>
  </si>
  <si>
    <t>63</t>
  </si>
  <si>
    <t>Podlahy a podlahové konstrukce</t>
  </si>
  <si>
    <t>632451022R00</t>
  </si>
  <si>
    <t xml:space="preserve">Vyrovnávací potěr MC 15, v pásu, tl. 30 mm </t>
  </si>
  <si>
    <t>632451135R00</t>
  </si>
  <si>
    <t xml:space="preserve">Potěr pískocementový hlazený dřev. hlad. tl. 40 mm </t>
  </si>
  <si>
    <t>94</t>
  </si>
  <si>
    <t>Lešení a stavební výtahy</t>
  </si>
  <si>
    <t>941941041R00</t>
  </si>
  <si>
    <t xml:space="preserve">Montáž lešení leh.řad.s podlahami,š.1,2 m, H 10 m </t>
  </si>
  <si>
    <t>941941291R00</t>
  </si>
  <si>
    <t xml:space="preserve">Příplatek za každý měsíc použití lešení k pol.1041 </t>
  </si>
  <si>
    <t>941941841R00</t>
  </si>
  <si>
    <t xml:space="preserve">Demontáž lešení leh.řad.s podlahami,š.1,2 m,H 10 m </t>
  </si>
  <si>
    <t>944944101R00</t>
  </si>
  <si>
    <t xml:space="preserve">Montáž záchytné sítě z umělých vláken nebo drátů </t>
  </si>
  <si>
    <t>944945012R00</t>
  </si>
  <si>
    <t xml:space="preserve">Montáž záchytné stříšky H 4,5 m, šířky do 2 m </t>
  </si>
  <si>
    <t>944945192R00</t>
  </si>
  <si>
    <t xml:space="preserve">Příplatek za každý měsíc použ.stříšky, k pol. 5012 </t>
  </si>
  <si>
    <t>944945812R00</t>
  </si>
  <si>
    <t xml:space="preserve">Demontáž záchytné stříšky H 4,5 m, šířky do 2 m </t>
  </si>
  <si>
    <t>95</t>
  </si>
  <si>
    <t>Dokončovací konstrukce na pozemních stavbách</t>
  </si>
  <si>
    <t>n.c.</t>
  </si>
  <si>
    <t xml:space="preserve">Zednické výpomoci pro profese </t>
  </si>
  <si>
    <t>kpl</t>
  </si>
  <si>
    <t>952901111R00</t>
  </si>
  <si>
    <t xml:space="preserve">Vyčištění budov o výšce podlaží do 4 m </t>
  </si>
  <si>
    <t>953942421R00</t>
  </si>
  <si>
    <t xml:space="preserve">Osazení ocelového rámu velikosti do 1000 x 1000 mm </t>
  </si>
  <si>
    <t>42972802</t>
  </si>
  <si>
    <t>42972818</t>
  </si>
  <si>
    <t>42972827</t>
  </si>
  <si>
    <t>42972835</t>
  </si>
  <si>
    <t>96</t>
  </si>
  <si>
    <t>Bourání konstrukcí</t>
  </si>
  <si>
    <t>764331831R00</t>
  </si>
  <si>
    <t xml:space="preserve">Demontáž lemování zdí, rš 250 a 330 mm, do 45° </t>
  </si>
  <si>
    <t>764339811R00</t>
  </si>
  <si>
    <t xml:space="preserve">Demontáž lemov. komínů v ploše, vln. kryt, do 45° </t>
  </si>
  <si>
    <t>764359811R00</t>
  </si>
  <si>
    <t xml:space="preserve">Demontáž kotlíku kónického, sklon do 45° </t>
  </si>
  <si>
    <t>764361811R00</t>
  </si>
  <si>
    <t xml:space="preserve">Demontáž střešního okna ve vlnité krytině, do 45° </t>
  </si>
  <si>
    <t>764391820</t>
  </si>
  <si>
    <t xml:space="preserve">Demontáž závětrné lišty, rš 250 a 330 mm, do 30° </t>
  </si>
  <si>
    <t>962031132R00</t>
  </si>
  <si>
    <t xml:space="preserve">Bourání příček cihelných tl. 10 cm </t>
  </si>
  <si>
    <t>962031133R00</t>
  </si>
  <si>
    <t xml:space="preserve">Bourání příček cihelných tl. 15 cm </t>
  </si>
  <si>
    <t>962032231R00</t>
  </si>
  <si>
    <t xml:space="preserve">Bourání zdiva z cihel pálených na MVC </t>
  </si>
  <si>
    <t>968061112R00</t>
  </si>
  <si>
    <t xml:space="preserve">Vyvěšení dřevěných okenních křídel pl. do 1,5 m2 </t>
  </si>
  <si>
    <t>968061125R00</t>
  </si>
  <si>
    <t xml:space="preserve">Vyvěšení dřevěných dveřních křídel pl. do 2 m2 </t>
  </si>
  <si>
    <t>968061126R00</t>
  </si>
  <si>
    <t xml:space="preserve">Vyvěšení dřevěných dveřních křídel pl. nad 2 m2 </t>
  </si>
  <si>
    <t>968062354R00</t>
  </si>
  <si>
    <t xml:space="preserve">Vybourání dřevěných rámů oken dvojitých pl. 1 m2 </t>
  </si>
  <si>
    <t>968062355R00</t>
  </si>
  <si>
    <t xml:space="preserve">Vybourání dřevěných rámů oken dvojitých pl. 2 m2 </t>
  </si>
  <si>
    <t>968062455R00</t>
  </si>
  <si>
    <t xml:space="preserve">Vybourání dřevěných dveřních zárubní pl. do 2 m2 </t>
  </si>
  <si>
    <t>968062456R00</t>
  </si>
  <si>
    <t xml:space="preserve">Vybourání dřevěných dveřních zárubní pl. nad 2 m2 </t>
  </si>
  <si>
    <t>978011121R00</t>
  </si>
  <si>
    <t>Otlučení omítek vnitřních vápenných stropů do 10 % NAHRAZENO SDK PODHLEDEM</t>
  </si>
  <si>
    <t>978013141R00</t>
  </si>
  <si>
    <t xml:space="preserve">Otlučení omítek vnitřních stěn v rozsahu do 30 % </t>
  </si>
  <si>
    <t>978015251R00</t>
  </si>
  <si>
    <t xml:space="preserve">Otlučení omítek vnějších MVC v složit.1-4 do 40 % </t>
  </si>
  <si>
    <t>762900040RA0</t>
  </si>
  <si>
    <t xml:space="preserve">Demontáž samostatných prvků krovů </t>
  </si>
  <si>
    <t>762900060RA0</t>
  </si>
  <si>
    <t xml:space="preserve">Demontáž dřevěných podlah z prken </t>
  </si>
  <si>
    <t>764900030RA0</t>
  </si>
  <si>
    <t xml:space="preserve">Demontáž podokapních žlabů čtyřhranných </t>
  </si>
  <si>
    <t>764900050RA0</t>
  </si>
  <si>
    <t xml:space="preserve">Demontáž oplechování parapetů </t>
  </si>
  <si>
    <t>764900040RA0</t>
  </si>
  <si>
    <t xml:space="preserve">Demontáž odpadních trub </t>
  </si>
  <si>
    <t>776</t>
  </si>
  <si>
    <t>Podlahy povlakové</t>
  </si>
  <si>
    <t>776510010RA0</t>
  </si>
  <si>
    <t xml:space="preserve">Demontáž povlakových podlah z nášlapné plochy </t>
  </si>
  <si>
    <t>965100032RAA</t>
  </si>
  <si>
    <t>Bourání dlažeb keramických bez podkladních vrstev, tloušťka do 10 mm</t>
  </si>
  <si>
    <t>99</t>
  </si>
  <si>
    <t>Staveništní přesun hmot</t>
  </si>
  <si>
    <t>999281111R00</t>
  </si>
  <si>
    <t xml:space="preserve">Přesun hmot pro opravy a údržbu do výšky 25 m </t>
  </si>
  <si>
    <t>711</t>
  </si>
  <si>
    <t>Izolace proti vodě</t>
  </si>
  <si>
    <t>711212001RT1</t>
  </si>
  <si>
    <t>Nátěr hydroizolační těsnicí hmotou , proti vlhkosti</t>
  </si>
  <si>
    <t>998711202R00</t>
  </si>
  <si>
    <t xml:space="preserve">Přesun hmot pro izolace proti vodě, výšky do 12 m </t>
  </si>
  <si>
    <t>713</t>
  </si>
  <si>
    <t>Izolace tepelné</t>
  </si>
  <si>
    <t>713111111RV3</t>
  </si>
  <si>
    <t>713121111RT1</t>
  </si>
  <si>
    <t>Izolace tepelná podlah na sucho, jednovrstvá materiál ve specifikaci</t>
  </si>
  <si>
    <t>713191100RT9</t>
  </si>
  <si>
    <t>Položení separační fólie včetně dodávky fólie PE</t>
  </si>
  <si>
    <t>28375766.A</t>
  </si>
  <si>
    <t>Deska polystyrén samozhášivý EPS 100 S</t>
  </si>
  <si>
    <t>998713202R00</t>
  </si>
  <si>
    <t xml:space="preserve">Přesun hmot pro izolace tepelné, výšky do 12 m </t>
  </si>
  <si>
    <t>KPL</t>
  </si>
  <si>
    <t>762</t>
  </si>
  <si>
    <t>Konstrukce tesařské</t>
  </si>
  <si>
    <t>762520010RAB</t>
  </si>
  <si>
    <t>Podlaha z prken hrubých na sraz na polštáře á 1 m, prkna tloušťky 32 mm</t>
  </si>
  <si>
    <t>998762202R00</t>
  </si>
  <si>
    <t xml:space="preserve">Přesun hmot pro tesařské konstrukce, výšky do 12 m </t>
  </si>
  <si>
    <t>764</t>
  </si>
  <si>
    <t>Konstrukce klempířské</t>
  </si>
  <si>
    <t>764331250R00</t>
  </si>
  <si>
    <t xml:space="preserve">Lemování z Pz plechu zdí, tvrdá krytina, rš 500 mm </t>
  </si>
  <si>
    <t>764339230R00</t>
  </si>
  <si>
    <t xml:space="preserve">Lemování z Pz, komínů na hladké krytině, v ploše </t>
  </si>
  <si>
    <t>764359231R00</t>
  </si>
  <si>
    <t xml:space="preserve">Kotlík z Pz plechu čtyřhranný 200 x 250 x 350 mm </t>
  </si>
  <si>
    <t>764361220R00</t>
  </si>
  <si>
    <t xml:space="preserve">Okno střešní z Pz plechu, krytina vlnitá,60 x 60cm </t>
  </si>
  <si>
    <t>764391210R00</t>
  </si>
  <si>
    <t xml:space="preserve">Závětrná lišta z Pz plechu, rš 250 mm </t>
  </si>
  <si>
    <t>764394220R00</t>
  </si>
  <si>
    <t xml:space="preserve">Podkladní pás z Pz plechu rš 200 mm </t>
  </si>
  <si>
    <t>764351010RAB</t>
  </si>
  <si>
    <t>Žlab z Pz plechu podokapní čtyřhranný rš 330 mm</t>
  </si>
  <si>
    <t>764450010RAC</t>
  </si>
  <si>
    <t>Odpadní trouby z Pz plechu čtvercové o straně 120 mm</t>
  </si>
  <si>
    <t>998764202R00</t>
  </si>
  <si>
    <t xml:space="preserve">Přesun hmot pro klempířské konstr., výšky do 12 m </t>
  </si>
  <si>
    <t>766</t>
  </si>
  <si>
    <t>Konstrukce truhlářské</t>
  </si>
  <si>
    <t xml:space="preserve">D+M PLAST VÝPLNÍ OTVORŮ </t>
  </si>
  <si>
    <t>642942111RT2</t>
  </si>
  <si>
    <t>Osazení zárubní dveřních ocelových, pl. do 2,5 m2 včetně dodávky zárubně  60 x 197 x 11 cm</t>
  </si>
  <si>
    <t>642942111RT4</t>
  </si>
  <si>
    <t>Osazení zárubní dveřních ocelových, pl. do 2,5 m2 včetně dodávky zárubně  80 x 197 x 11 cm</t>
  </si>
  <si>
    <t>648991111RT4</t>
  </si>
  <si>
    <t>Osazení parapet.desek plast. a lamin. š. do 20cm včetně dodávky plastové parapetní desky š. 200 mm</t>
  </si>
  <si>
    <t>766660010RA0</t>
  </si>
  <si>
    <t>Montáž dveří jednokřídlových šířky 60 cm vč.prahu</t>
  </si>
  <si>
    <t>766660014RA0</t>
  </si>
  <si>
    <t>Montáž dveří jednokřídlových šířky 80 cm vč.prahu</t>
  </si>
  <si>
    <t>p1</t>
  </si>
  <si>
    <t xml:space="preserve">Venek parapet š.35 cm </t>
  </si>
  <si>
    <t>61161713</t>
  </si>
  <si>
    <t>Dveře vnitřní hladké plné 1kř. 60x197 cm dýha dub kování standart</t>
  </si>
  <si>
    <t>61161785</t>
  </si>
  <si>
    <t>Dveře vnitřní prosklené 1kř. 80x197 dýha dub kování</t>
  </si>
  <si>
    <t>61161721</t>
  </si>
  <si>
    <t>Dveře vnitřní hladké plné 1kř. 80x197 cm dýha dub kování model standart</t>
  </si>
  <si>
    <t>998766202R00</t>
  </si>
  <si>
    <t xml:space="preserve">Přesun hmot pro truhlářské konstr., výšky do 12 m </t>
  </si>
  <si>
    <t>767</t>
  </si>
  <si>
    <t>Konstrukce zámečnické</t>
  </si>
  <si>
    <t>T4</t>
  </si>
  <si>
    <t>D+M DV Al VSTUP VČ.RÁMU 2SKLO NADSVĚTLÍK 90/285 CM</t>
  </si>
  <si>
    <t>T5</t>
  </si>
  <si>
    <t xml:space="preserve">D+M Al DVEŘE RÁM 2SKLO FAB 100/215 CM </t>
  </si>
  <si>
    <t>771</t>
  </si>
  <si>
    <t>Podlahy z dlaždic a obklady</t>
  </si>
  <si>
    <t>771570012RAB</t>
  </si>
  <si>
    <t>Dlažba z dlaždic keramických 20 x 20 cm do tmele   soklíky</t>
  </si>
  <si>
    <t>776591100RT1</t>
  </si>
  <si>
    <t>Lepení podlah speciálních plastových z pásů soklíky pouze položení</t>
  </si>
  <si>
    <t>28410115</t>
  </si>
  <si>
    <t>Marmoleum  vč.soklíků</t>
  </si>
  <si>
    <t>998776202R00</t>
  </si>
  <si>
    <t xml:space="preserve">Přesun hmot pro podlahy povlakové, výšky do 12 m </t>
  </si>
  <si>
    <t>771100010RAB</t>
  </si>
  <si>
    <t>Vyrovnání podk.samoniv.hmotou 315 inter. nivelační hmota tl. 6 mm, penetrace</t>
  </si>
  <si>
    <t>781</t>
  </si>
  <si>
    <t>Obklady keramické</t>
  </si>
  <si>
    <t>781415013RAA</t>
  </si>
  <si>
    <t>781770010RA0</t>
  </si>
  <si>
    <t xml:space="preserve">Obklad vnější keramický 25 x 6,5 cm </t>
  </si>
  <si>
    <t>783</t>
  </si>
  <si>
    <t>Nátěry</t>
  </si>
  <si>
    <t>783222110R00</t>
  </si>
  <si>
    <t>783225600R00</t>
  </si>
  <si>
    <t xml:space="preserve">Nátěr syntetický kovových konstrukcí 2x email </t>
  </si>
  <si>
    <t>784</t>
  </si>
  <si>
    <t>Malby</t>
  </si>
  <si>
    <t>784452271R00</t>
  </si>
  <si>
    <t xml:space="preserve">Malba směsí tekutou 2x, 1barva, místnost do 3,8 m </t>
  </si>
  <si>
    <t>D96</t>
  </si>
  <si>
    <t>Přesuny suti a vybouraných hmot</t>
  </si>
  <si>
    <t>979</t>
  </si>
  <si>
    <t xml:space="preserve">Vysklení oken do kontejneru </t>
  </si>
  <si>
    <t>979-1</t>
  </si>
  <si>
    <t xml:space="preserve">Poplatek za stavební sut </t>
  </si>
  <si>
    <t>979011111R00</t>
  </si>
  <si>
    <t xml:space="preserve">Svislá doprava suti a vybour. hmot za 2.NP a 1.PP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</si>
  <si>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</si>
  <si>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</si>
  <si>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</si>
  <si>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</si>
  <si>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</si>
  <si>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</si>
  <si>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</si>
  <si>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</si>
  <si>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 xml:space="preserve"> na základě výběrového řízení</t>
  </si>
  <si>
    <t>Správa a údržba silnic JmK,Žerotínovo nám.3/5 Brno</t>
  </si>
  <si>
    <t>atelier DD,Údolní 5 Brno</t>
  </si>
  <si>
    <t xml:space="preserve">Překlad nenosný do příčky </t>
  </si>
  <si>
    <t xml:space="preserve">Příčky z desek pero-drážka tl. 10 cm </t>
  </si>
  <si>
    <t xml:space="preserve">Vni omítka stěn tl 4mm </t>
  </si>
  <si>
    <t>Zateplovací systém EPS - F tl. 140 mm se silikátovou omítkou  2,5 kg/m2</t>
  </si>
  <si>
    <t>Mřížka čtyřhranná vel. 150x150.20</t>
  </si>
  <si>
    <t>Mřížka čtyřhranná vel. 400x315.20</t>
  </si>
  <si>
    <t>Mřížka čtyřhranná vel. 630x400.20</t>
  </si>
  <si>
    <t>Mřížka čtyřhranná vel. 1000x400.20</t>
  </si>
  <si>
    <t>Izolace tepelné stropů vrchem kladené volně 1 vrstva - včetně dodávky tl. 140 mm</t>
  </si>
  <si>
    <t>Obklad pórovinový do tmele 15 x 15 cm do tmele</t>
  </si>
  <si>
    <t xml:space="preserve">Nátěr syntetický kovových konstrukcí 2 x </t>
  </si>
  <si>
    <t>Stavební úpravy Ořechovská 35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</si>
</sst>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\ &quot;Kč&quot;"/>
    <numFmt numFmtId="166" formatCode="dd/mm/yy"/>
  </numFmts>
  <fonts count="38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0"/>
      <name val="Arial CE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22"/>
        <bgColor indexed="64"/>
      </patternFill>
    </fill>
  </fills>
  <borders count="68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4" fillId="0" borderId="1" applyNumberFormat="0" applyFill="0" applyAlignment="0" applyProtection="0"/>
    <xf numFmtId="0" fontId="5" fillId="11" borderId="0" applyNumberFormat="0" applyBorder="0" applyAlignment="0" applyProtection="0"/>
    <xf numFmtId="0" fontId="6" fillId="12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7" borderId="0" applyNumberFormat="0" applyBorder="0" applyAlignment="0" applyProtection="0"/>
    <xf numFmtId="0" fontId="12" fillId="0" borderId="0"/>
    <xf numFmtId="0" fontId="1" fillId="4" borderId="6" applyNumberFormat="0" applyFont="0" applyAlignment="0" applyProtection="0"/>
    <xf numFmtId="0" fontId="13" fillId="0" borderId="7" applyNumberFormat="0" applyFill="0" applyAlignment="0" applyProtection="0"/>
    <xf numFmtId="0" fontId="14" fillId="6" borderId="0" applyNumberFormat="0" applyBorder="0" applyAlignment="0" applyProtection="0"/>
    <xf numFmtId="0" fontId="13" fillId="0" borderId="0" applyNumberFormat="0" applyFill="0" applyBorder="0" applyAlignment="0" applyProtection="0"/>
    <xf numFmtId="0" fontId="15" fillId="7" borderId="8" applyNumberFormat="0" applyAlignment="0" applyProtection="0"/>
    <xf numFmtId="0" fontId="16" fillId="13" borderId="8" applyNumberFormat="0" applyAlignment="0" applyProtection="0"/>
    <xf numFmtId="0" fontId="17" fillId="13" borderId="9" applyNumberFormat="0" applyAlignment="0" applyProtection="0"/>
    <xf numFmtId="0" fontId="18" fillId="0" borderId="0" applyNumberFormat="0" applyFill="0" applyBorder="0" applyAlignment="0" applyProtection="0"/>
    <xf numFmtId="0" fontId="3" fillId="14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</cellStyleXfs>
  <cellXfs count="202">
    <xf numFmtId="0" fontId="0" fillId="0" borderId="0" xfId="0"/>
    <xf numFmtId="0" fontId="19" fillId="0" borderId="10" xfId="0" applyFont="1" applyBorder="1" applyAlignment="1">
      <alignment horizontal="centerContinuous" vertical="top"/>
    </xf>
    <xf numFmtId="0" fontId="20" fillId="0" borderId="10" xfId="0" applyFont="1" applyBorder="1" applyAlignment="1">
      <alignment horizontal="centerContinuous"/>
    </xf>
    <xf numFmtId="0" fontId="21" fillId="18" borderId="11" xfId="0" applyFont="1" applyFill="1" applyBorder="1" applyAlignment="1">
      <alignment horizontal="left"/>
    </xf>
    <xf numFmtId="0" fontId="22" fillId="18" borderId="12" xfId="0" applyFont="1" applyFill="1" applyBorder="1" applyAlignment="1">
      <alignment horizontal="centerContinuous"/>
    </xf>
    <xf numFmtId="49" fontId="23" fillId="18" borderId="13" xfId="0" applyNumberFormat="1" applyFont="1" applyFill="1" applyBorder="1" applyAlignment="1">
      <alignment horizontal="left"/>
    </xf>
    <xf numFmtId="49" fontId="22" fillId="18" borderId="12" xfId="0" applyNumberFormat="1" applyFont="1" applyFill="1" applyBorder="1" applyAlignment="1">
      <alignment horizontal="centerContinuous"/>
    </xf>
    <xf numFmtId="0" fontId="22" fillId="0" borderId="14" xfId="0" applyFont="1" applyBorder="1"/>
    <xf numFmtId="49" fontId="22" fillId="0" borderId="15" xfId="0" applyNumberFormat="1" applyFont="1" applyBorder="1" applyAlignment="1">
      <alignment horizontal="left"/>
    </xf>
    <xf numFmtId="0" fontId="20" fillId="0" borderId="16" xfId="0" applyFont="1" applyBorder="1"/>
    <xf numFmtId="0" fontId="22" fillId="0" borderId="17" xfId="0" applyFont="1" applyBorder="1"/>
    <xf numFmtId="49" fontId="22" fillId="0" borderId="18" xfId="0" applyNumberFormat="1" applyFont="1" applyBorder="1"/>
    <xf numFmtId="49" fontId="22" fillId="0" borderId="17" xfId="0" applyNumberFormat="1" applyFont="1" applyBorder="1"/>
    <xf numFmtId="0" fontId="22" fillId="0" borderId="19" xfId="0" applyFont="1" applyBorder="1"/>
    <xf numFmtId="0" fontId="22" fillId="0" borderId="20" xfId="0" applyFont="1" applyBorder="1" applyAlignment="1">
      <alignment horizontal="left"/>
    </xf>
    <xf numFmtId="0" fontId="21" fillId="0" borderId="16" xfId="0" applyFont="1" applyBorder="1"/>
    <xf numFmtId="49" fontId="22" fillId="0" borderId="20" xfId="0" applyNumberFormat="1" applyFont="1" applyBorder="1" applyAlignment="1">
      <alignment horizontal="left"/>
    </xf>
    <xf numFmtId="49" fontId="21" fillId="18" borderId="16" xfId="0" applyNumberFormat="1" applyFont="1" applyFill="1" applyBorder="1"/>
    <xf numFmtId="49" fontId="20" fillId="18" borderId="17" xfId="0" applyNumberFormat="1" applyFont="1" applyFill="1" applyBorder="1"/>
    <xf numFmtId="49" fontId="21" fillId="18" borderId="18" xfId="0" applyNumberFormat="1" applyFont="1" applyFill="1" applyBorder="1"/>
    <xf numFmtId="49" fontId="20" fillId="18" borderId="18" xfId="0" applyNumberFormat="1" applyFont="1" applyFill="1" applyBorder="1"/>
    <xf numFmtId="0" fontId="22" fillId="0" borderId="19" xfId="0" applyFont="1" applyFill="1" applyBorder="1"/>
    <xf numFmtId="3" fontId="22" fillId="0" borderId="20" xfId="0" applyNumberFormat="1" applyFont="1" applyBorder="1" applyAlignment="1">
      <alignment horizontal="left"/>
    </xf>
    <xf numFmtId="0" fontId="0" fillId="0" borderId="0" xfId="0" applyFill="1"/>
    <xf numFmtId="49" fontId="21" fillId="18" borderId="21" xfId="0" applyNumberFormat="1" applyFont="1" applyFill="1" applyBorder="1"/>
    <xf numFmtId="49" fontId="20" fillId="18" borderId="22" xfId="0" applyNumberFormat="1" applyFont="1" applyFill="1" applyBorder="1"/>
    <xf numFmtId="49" fontId="21" fillId="18" borderId="0" xfId="0" applyNumberFormat="1" applyFont="1" applyFill="1" applyBorder="1"/>
    <xf numFmtId="49" fontId="20" fillId="18" borderId="0" xfId="0" applyNumberFormat="1" applyFont="1" applyFill="1" applyBorder="1"/>
    <xf numFmtId="49" fontId="22" fillId="0" borderId="19" xfId="0" applyNumberFormat="1" applyFont="1" applyBorder="1" applyAlignment="1">
      <alignment horizontal="left"/>
    </xf>
    <xf numFmtId="0" fontId="22" fillId="0" borderId="23" xfId="0" applyFont="1" applyBorder="1"/>
    <xf numFmtId="0" fontId="22" fillId="0" borderId="19" xfId="0" applyNumberFormat="1" applyFont="1" applyBorder="1"/>
    <xf numFmtId="0" fontId="22" fillId="0" borderId="25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22" fillId="0" borderId="25" xfId="0" applyFont="1" applyBorder="1" applyAlignment="1">
      <alignment horizontal="left"/>
    </xf>
    <xf numFmtId="0" fontId="0" fillId="0" borderId="0" xfId="0" applyBorder="1"/>
    <xf numFmtId="0" fontId="22" fillId="0" borderId="19" xfId="0" applyFont="1" applyFill="1" applyBorder="1" applyAlignment="1"/>
    <xf numFmtId="0" fontId="22" fillId="0" borderId="25" xfId="0" applyFont="1" applyFill="1" applyBorder="1" applyAlignment="1"/>
    <xf numFmtId="0" fontId="1" fillId="0" borderId="0" xfId="0" applyFont="1" applyFill="1" applyBorder="1" applyAlignment="1"/>
    <xf numFmtId="0" fontId="22" fillId="0" borderId="19" xfId="0" applyFont="1" applyBorder="1" applyAlignment="1"/>
    <xf numFmtId="0" fontId="22" fillId="0" borderId="25" xfId="0" applyFont="1" applyBorder="1" applyAlignment="1"/>
    <xf numFmtId="3" fontId="0" fillId="0" borderId="0" xfId="0" applyNumberFormat="1"/>
    <xf numFmtId="0" fontId="22" fillId="0" borderId="16" xfId="0" applyFont="1" applyBorder="1"/>
    <xf numFmtId="0" fontId="22" fillId="0" borderId="14" xfId="0" applyFont="1" applyBorder="1" applyAlignment="1">
      <alignment horizontal="left"/>
    </xf>
    <xf numFmtId="0" fontId="22" fillId="0" borderId="26" xfId="0" applyFont="1" applyBorder="1" applyAlignment="1">
      <alignment horizontal="left"/>
    </xf>
    <xf numFmtId="0" fontId="19" fillId="0" borderId="27" xfId="0" applyFont="1" applyBorder="1" applyAlignment="1">
      <alignment horizontal="centerContinuous" vertical="center"/>
    </xf>
    <xf numFmtId="0" fontId="24" fillId="0" borderId="28" xfId="0" applyFont="1" applyBorder="1" applyAlignment="1">
      <alignment horizontal="centerContinuous" vertical="center"/>
    </xf>
    <xf numFmtId="0" fontId="20" fillId="0" borderId="28" xfId="0" applyFont="1" applyBorder="1" applyAlignment="1">
      <alignment horizontal="centerContinuous" vertical="center"/>
    </xf>
    <xf numFmtId="0" fontId="20" fillId="0" borderId="29" xfId="0" applyFont="1" applyBorder="1" applyAlignment="1">
      <alignment horizontal="centerContinuous" vertical="center"/>
    </xf>
    <xf numFmtId="0" fontId="21" fillId="18" borderId="30" xfId="0" applyFont="1" applyFill="1" applyBorder="1" applyAlignment="1">
      <alignment horizontal="left"/>
    </xf>
    <xf numFmtId="0" fontId="20" fillId="18" borderId="31" xfId="0" applyFont="1" applyFill="1" applyBorder="1" applyAlignment="1">
      <alignment horizontal="left"/>
    </xf>
    <xf numFmtId="0" fontId="20" fillId="18" borderId="32" xfId="0" applyFont="1" applyFill="1" applyBorder="1" applyAlignment="1">
      <alignment horizontal="centerContinuous"/>
    </xf>
    <xf numFmtId="0" fontId="21" fillId="18" borderId="31" xfId="0" applyFont="1" applyFill="1" applyBorder="1" applyAlignment="1">
      <alignment horizontal="centerContinuous"/>
    </xf>
    <xf numFmtId="0" fontId="20" fillId="18" borderId="31" xfId="0" applyFont="1" applyFill="1" applyBorder="1" applyAlignment="1">
      <alignment horizontal="centerContinuous"/>
    </xf>
    <xf numFmtId="0" fontId="20" fillId="0" borderId="33" xfId="0" applyFont="1" applyBorder="1"/>
    <xf numFmtId="0" fontId="20" fillId="0" borderId="34" xfId="0" applyFont="1" applyBorder="1"/>
    <xf numFmtId="3" fontId="20" fillId="0" borderId="15" xfId="0" applyNumberFormat="1" applyFont="1" applyBorder="1"/>
    <xf numFmtId="0" fontId="20" fillId="0" borderId="11" xfId="0" applyFont="1" applyBorder="1"/>
    <xf numFmtId="3" fontId="20" fillId="0" borderId="13" xfId="0" applyNumberFormat="1" applyFont="1" applyBorder="1"/>
    <xf numFmtId="0" fontId="20" fillId="0" borderId="12" xfId="0" applyFont="1" applyBorder="1"/>
    <xf numFmtId="3" fontId="20" fillId="0" borderId="18" xfId="0" applyNumberFormat="1" applyFont="1" applyBorder="1"/>
    <xf numFmtId="0" fontId="20" fillId="0" borderId="17" xfId="0" applyFont="1" applyBorder="1"/>
    <xf numFmtId="0" fontId="20" fillId="0" borderId="35" xfId="0" applyFont="1" applyBorder="1"/>
    <xf numFmtId="0" fontId="20" fillId="0" borderId="34" xfId="0" applyFont="1" applyBorder="1" applyAlignment="1">
      <alignment shrinkToFit="1"/>
    </xf>
    <xf numFmtId="0" fontId="20" fillId="0" borderId="36" xfId="0" applyFont="1" applyBorder="1"/>
    <xf numFmtId="0" fontId="20" fillId="0" borderId="21" xfId="0" applyFont="1" applyBorder="1"/>
    <xf numFmtId="0" fontId="20" fillId="0" borderId="0" xfId="0" applyFont="1" applyBorder="1"/>
    <xf numFmtId="3" fontId="20" fillId="0" borderId="39" xfId="0" applyNumberFormat="1" applyFont="1" applyBorder="1"/>
    <xf numFmtId="0" fontId="20" fillId="0" borderId="37" xfId="0" applyFont="1" applyBorder="1"/>
    <xf numFmtId="3" fontId="20" fillId="0" borderId="40" xfId="0" applyNumberFormat="1" applyFont="1" applyBorder="1"/>
    <xf numFmtId="0" fontId="20" fillId="0" borderId="38" xfId="0" applyFont="1" applyBorder="1"/>
    <xf numFmtId="0" fontId="21" fillId="18" borderId="11" xfId="0" applyFont="1" applyFill="1" applyBorder="1"/>
    <xf numFmtId="0" fontId="21" fillId="18" borderId="13" xfId="0" applyFont="1" applyFill="1" applyBorder="1"/>
    <xf numFmtId="0" fontId="21" fillId="18" borderId="12" xfId="0" applyFont="1" applyFill="1" applyBorder="1"/>
    <xf numFmtId="0" fontId="21" fillId="18" borderId="41" xfId="0" applyFont="1" applyFill="1" applyBorder="1"/>
    <xf numFmtId="0" fontId="21" fillId="18" borderId="42" xfId="0" applyFont="1" applyFill="1" applyBorder="1"/>
    <xf numFmtId="0" fontId="20" fillId="0" borderId="22" xfId="0" applyFont="1" applyBorder="1"/>
    <xf numFmtId="0" fontId="20" fillId="0" borderId="0" xfId="0" applyFont="1"/>
    <xf numFmtId="0" fontId="20" fillId="0" borderId="43" xfId="0" applyFont="1" applyBorder="1"/>
    <xf numFmtId="0" fontId="20" fillId="0" borderId="44" xfId="0" applyFont="1" applyBorder="1"/>
    <xf numFmtId="0" fontId="20" fillId="0" borderId="0" xfId="0" applyFont="1" applyBorder="1" applyAlignment="1">
      <alignment horizontal="right"/>
    </xf>
    <xf numFmtId="166" fontId="20" fillId="0" borderId="0" xfId="0" applyNumberFormat="1" applyFont="1" applyBorder="1"/>
    <xf numFmtId="0" fontId="20" fillId="0" borderId="0" xfId="0" applyFont="1" applyFill="1" applyBorder="1"/>
    <xf numFmtId="0" fontId="20" fillId="0" borderId="45" xfId="0" applyFont="1" applyBorder="1"/>
    <xf numFmtId="0" fontId="20" fillId="0" borderId="46" xfId="0" applyFont="1" applyBorder="1"/>
    <xf numFmtId="0" fontId="20" fillId="0" borderId="47" xfId="0" applyFont="1" applyBorder="1"/>
    <xf numFmtId="0" fontId="20" fillId="0" borderId="48" xfId="0" applyFont="1" applyBorder="1"/>
    <xf numFmtId="164" fontId="20" fillId="0" borderId="49" xfId="0" applyNumberFormat="1" applyFont="1" applyBorder="1" applyAlignment="1">
      <alignment horizontal="right"/>
    </xf>
    <xf numFmtId="0" fontId="20" fillId="0" borderId="49" xfId="0" applyFont="1" applyBorder="1"/>
    <xf numFmtId="0" fontId="20" fillId="0" borderId="18" xfId="0" applyFont="1" applyBorder="1"/>
    <xf numFmtId="164" fontId="20" fillId="0" borderId="17" xfId="0" applyNumberFormat="1" applyFont="1" applyBorder="1" applyAlignment="1">
      <alignment horizontal="right"/>
    </xf>
    <xf numFmtId="0" fontId="24" fillId="18" borderId="37" xfId="0" applyFont="1" applyFill="1" applyBorder="1"/>
    <xf numFmtId="0" fontId="24" fillId="18" borderId="40" xfId="0" applyFont="1" applyFill="1" applyBorder="1"/>
    <xf numFmtId="0" fontId="24" fillId="18" borderId="38" xfId="0" applyFont="1" applyFill="1" applyBorder="1"/>
    <xf numFmtId="0" fontId="25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21" fillId="0" borderId="54" xfId="28" applyNumberFormat="1" applyFont="1" applyBorder="1"/>
    <xf numFmtId="49" fontId="20" fillId="0" borderId="54" xfId="28" applyNumberFormat="1" applyFont="1" applyBorder="1"/>
    <xf numFmtId="49" fontId="20" fillId="0" borderId="54" xfId="28" applyNumberFormat="1" applyFont="1" applyBorder="1" applyAlignment="1">
      <alignment horizontal="right"/>
    </xf>
    <xf numFmtId="0" fontId="20" fillId="0" borderId="55" xfId="28" applyFont="1" applyBorder="1"/>
    <xf numFmtId="49" fontId="20" fillId="0" borderId="54" xfId="0" applyNumberFormat="1" applyFont="1" applyBorder="1" applyAlignment="1">
      <alignment horizontal="left"/>
    </xf>
    <xf numFmtId="0" fontId="20" fillId="0" borderId="56" xfId="0" applyNumberFormat="1" applyFont="1" applyBorder="1"/>
    <xf numFmtId="49" fontId="21" fillId="0" borderId="59" xfId="28" applyNumberFormat="1" applyFont="1" applyBorder="1"/>
    <xf numFmtId="49" fontId="20" fillId="0" borderId="59" xfId="28" applyNumberFormat="1" applyFont="1" applyBorder="1"/>
    <xf numFmtId="49" fontId="20" fillId="0" borderId="59" xfId="28" applyNumberFormat="1" applyFont="1" applyBorder="1" applyAlignment="1">
      <alignment horizontal="right"/>
    </xf>
    <xf numFmtId="49" fontId="19" fillId="0" borderId="0" xfId="0" applyNumberFormat="1" applyFont="1" applyAlignment="1">
      <alignment horizontal="centerContinuous"/>
    </xf>
    <xf numFmtId="0" fontId="19" fillId="0" borderId="0" xfId="0" applyFont="1" applyAlignment="1">
      <alignment horizontal="centerContinuous"/>
    </xf>
    <xf numFmtId="0" fontId="19" fillId="0" borderId="0" xfId="0" applyFont="1" applyBorder="1" applyAlignment="1">
      <alignment horizontal="centerContinuous"/>
    </xf>
    <xf numFmtId="49" fontId="21" fillId="18" borderId="30" xfId="0" applyNumberFormat="1" applyFont="1" applyFill="1" applyBorder="1" applyAlignment="1">
      <alignment horizontal="center"/>
    </xf>
    <xf numFmtId="0" fontId="21" fillId="18" borderId="31" xfId="0" applyFont="1" applyFill="1" applyBorder="1" applyAlignment="1">
      <alignment horizontal="center"/>
    </xf>
    <xf numFmtId="0" fontId="21" fillId="18" borderId="32" xfId="0" applyFont="1" applyFill="1" applyBorder="1" applyAlignment="1">
      <alignment horizontal="center"/>
    </xf>
    <xf numFmtId="0" fontId="21" fillId="18" borderId="62" xfId="0" applyFont="1" applyFill="1" applyBorder="1" applyAlignment="1">
      <alignment horizontal="center"/>
    </xf>
    <xf numFmtId="0" fontId="21" fillId="18" borderId="63" xfId="0" applyFont="1" applyFill="1" applyBorder="1" applyAlignment="1">
      <alignment horizontal="center"/>
    </xf>
    <xf numFmtId="0" fontId="21" fillId="18" borderId="64" xfId="0" applyFont="1" applyFill="1" applyBorder="1" applyAlignment="1">
      <alignment horizontal="center"/>
    </xf>
    <xf numFmtId="0" fontId="22" fillId="0" borderId="0" xfId="0" applyFont="1" applyBorder="1"/>
    <xf numFmtId="3" fontId="20" fillId="0" borderId="44" xfId="0" applyNumberFormat="1" applyFont="1" applyBorder="1"/>
    <xf numFmtId="0" fontId="21" fillId="18" borderId="30" xfId="0" applyFont="1" applyFill="1" applyBorder="1"/>
    <xf numFmtId="0" fontId="21" fillId="18" borderId="31" xfId="0" applyFont="1" applyFill="1" applyBorder="1"/>
    <xf numFmtId="3" fontId="21" fillId="18" borderId="32" xfId="0" applyNumberFormat="1" applyFont="1" applyFill="1" applyBorder="1"/>
    <xf numFmtId="3" fontId="21" fillId="18" borderId="62" xfId="0" applyNumberFormat="1" applyFont="1" applyFill="1" applyBorder="1"/>
    <xf numFmtId="3" fontId="21" fillId="18" borderId="63" xfId="0" applyNumberFormat="1" applyFont="1" applyFill="1" applyBorder="1"/>
    <xf numFmtId="3" fontId="21" fillId="18" borderId="64" xfId="0" applyNumberFormat="1" applyFont="1" applyFill="1" applyBorder="1"/>
    <xf numFmtId="0" fontId="27" fillId="0" borderId="0" xfId="0" applyFont="1"/>
    <xf numFmtId="3" fontId="28" fillId="0" borderId="0" xfId="0" applyNumberFormat="1" applyFont="1"/>
    <xf numFmtId="4" fontId="28" fillId="0" borderId="0" xfId="0" applyNumberFormat="1" applyFont="1"/>
    <xf numFmtId="4" fontId="0" fillId="0" borderId="0" xfId="0" applyNumberFormat="1"/>
    <xf numFmtId="0" fontId="12" fillId="0" borderId="0" xfId="28"/>
    <xf numFmtId="0" fontId="20" fillId="0" borderId="0" xfId="28" applyFont="1"/>
    <xf numFmtId="0" fontId="30" fillId="0" borderId="0" xfId="28" applyFont="1" applyAlignment="1">
      <alignment horizontal="centerContinuous"/>
    </xf>
    <xf numFmtId="0" fontId="31" fillId="0" borderId="0" xfId="28" applyFont="1" applyAlignment="1">
      <alignment horizontal="centerContinuous"/>
    </xf>
    <xf numFmtId="0" fontId="31" fillId="0" borderId="0" xfId="28" applyFont="1" applyAlignment="1">
      <alignment horizontal="right"/>
    </xf>
    <xf numFmtId="0" fontId="20" fillId="0" borderId="54" xfId="28" applyFont="1" applyBorder="1"/>
    <xf numFmtId="0" fontId="22" fillId="0" borderId="55" xfId="28" applyFont="1" applyBorder="1" applyAlignment="1">
      <alignment horizontal="right"/>
    </xf>
    <xf numFmtId="49" fontId="20" fillId="0" borderId="54" xfId="28" applyNumberFormat="1" applyFont="1" applyBorder="1" applyAlignment="1">
      <alignment horizontal="left"/>
    </xf>
    <xf numFmtId="0" fontId="20" fillId="0" borderId="56" xfId="28" applyFont="1" applyBorder="1"/>
    <xf numFmtId="0" fontId="20" fillId="0" borderId="59" xfId="28" applyFont="1" applyBorder="1"/>
    <xf numFmtId="0" fontId="22" fillId="0" borderId="0" xfId="28" applyFont="1"/>
    <xf numFmtId="0" fontId="20" fillId="0" borderId="0" xfId="28" applyFont="1" applyAlignment="1">
      <alignment horizontal="right"/>
    </xf>
    <xf numFmtId="0" fontId="20" fillId="0" borderId="0" xfId="28" applyFont="1" applyAlignment="1"/>
    <xf numFmtId="49" fontId="22" fillId="18" borderId="19" xfId="28" applyNumberFormat="1" applyFont="1" applyFill="1" applyBorder="1"/>
    <xf numFmtId="0" fontId="22" fillId="18" borderId="17" xfId="28" applyFont="1" applyFill="1" applyBorder="1" applyAlignment="1">
      <alignment horizontal="center"/>
    </xf>
    <xf numFmtId="0" fontId="22" fillId="18" borderId="17" xfId="28" applyNumberFormat="1" applyFont="1" applyFill="1" applyBorder="1" applyAlignment="1">
      <alignment horizontal="center"/>
    </xf>
    <xf numFmtId="0" fontId="22" fillId="18" borderId="19" xfId="28" applyFont="1" applyFill="1" applyBorder="1" applyAlignment="1">
      <alignment horizontal="center"/>
    </xf>
    <xf numFmtId="0" fontId="21" fillId="0" borderId="65" xfId="28" applyFont="1" applyBorder="1" applyAlignment="1">
      <alignment horizontal="center"/>
    </xf>
    <xf numFmtId="49" fontId="21" fillId="0" borderId="65" xfId="28" applyNumberFormat="1" applyFont="1" applyBorder="1" applyAlignment="1">
      <alignment horizontal="left"/>
    </xf>
    <xf numFmtId="0" fontId="21" fillId="0" borderId="24" xfId="28" applyFont="1" applyBorder="1"/>
    <xf numFmtId="0" fontId="20" fillId="0" borderId="18" xfId="28" applyFont="1" applyBorder="1" applyAlignment="1">
      <alignment horizontal="center"/>
    </xf>
    <xf numFmtId="0" fontId="20" fillId="0" borderId="18" xfId="28" applyNumberFormat="1" applyFont="1" applyBorder="1" applyAlignment="1">
      <alignment horizontal="right"/>
    </xf>
    <xf numFmtId="0" fontId="20" fillId="0" borderId="17" xfId="28" applyNumberFormat="1" applyFont="1" applyBorder="1"/>
    <xf numFmtId="0" fontId="12" fillId="0" borderId="0" xfId="28" applyNumberFormat="1"/>
    <xf numFmtId="0" fontId="32" fillId="0" borderId="0" xfId="28" applyFont="1"/>
    <xf numFmtId="0" fontId="33" fillId="0" borderId="66" xfId="28" applyFont="1" applyBorder="1" applyAlignment="1">
      <alignment horizontal="center" vertical="top"/>
    </xf>
    <xf numFmtId="49" fontId="33" fillId="0" borderId="66" xfId="28" applyNumberFormat="1" applyFont="1" applyBorder="1" applyAlignment="1">
      <alignment horizontal="left" vertical="top"/>
    </xf>
    <xf numFmtId="0" fontId="33" fillId="0" borderId="66" xfId="28" applyFont="1" applyBorder="1" applyAlignment="1">
      <alignment vertical="top" wrapText="1"/>
    </xf>
    <xf numFmtId="49" fontId="33" fillId="0" borderId="66" xfId="28" applyNumberFormat="1" applyFont="1" applyBorder="1" applyAlignment="1">
      <alignment horizontal="center" shrinkToFit="1"/>
    </xf>
    <xf numFmtId="4" fontId="33" fillId="0" borderId="66" xfId="28" applyNumberFormat="1" applyFont="1" applyBorder="1" applyAlignment="1">
      <alignment horizontal="right"/>
    </xf>
    <xf numFmtId="4" fontId="33" fillId="0" borderId="66" xfId="28" applyNumberFormat="1" applyFont="1" applyBorder="1"/>
    <xf numFmtId="0" fontId="34" fillId="0" borderId="0" xfId="28" applyFont="1"/>
    <xf numFmtId="0" fontId="20" fillId="18" borderId="19" xfId="28" applyFont="1" applyFill="1" applyBorder="1" applyAlignment="1">
      <alignment horizontal="center"/>
    </xf>
    <xf numFmtId="49" fontId="35" fillId="18" borderId="19" xfId="28" applyNumberFormat="1" applyFont="1" applyFill="1" applyBorder="1" applyAlignment="1">
      <alignment horizontal="left"/>
    </xf>
    <xf numFmtId="0" fontId="35" fillId="18" borderId="24" xfId="28" applyFont="1" applyFill="1" applyBorder="1"/>
    <xf numFmtId="0" fontId="20" fillId="18" borderId="18" xfId="28" applyFont="1" applyFill="1" applyBorder="1" applyAlignment="1">
      <alignment horizontal="center"/>
    </xf>
    <xf numFmtId="4" fontId="20" fillId="18" borderId="18" xfId="28" applyNumberFormat="1" applyFont="1" applyFill="1" applyBorder="1" applyAlignment="1">
      <alignment horizontal="right"/>
    </xf>
    <xf numFmtId="4" fontId="20" fillId="18" borderId="17" xfId="28" applyNumberFormat="1" applyFont="1" applyFill="1" applyBorder="1" applyAlignment="1">
      <alignment horizontal="right"/>
    </xf>
    <xf numFmtId="4" fontId="21" fillId="18" borderId="19" xfId="28" applyNumberFormat="1" applyFont="1" applyFill="1" applyBorder="1"/>
    <xf numFmtId="3" fontId="12" fillId="0" borderId="0" xfId="28" applyNumberFormat="1"/>
    <xf numFmtId="0" fontId="12" fillId="0" borderId="0" xfId="28" applyBorder="1"/>
    <xf numFmtId="0" fontId="36" fillId="0" borderId="0" xfId="28" applyFont="1" applyAlignment="1"/>
    <xf numFmtId="0" fontId="12" fillId="0" borderId="0" xfId="28" applyAlignment="1">
      <alignment horizontal="right"/>
    </xf>
    <xf numFmtId="0" fontId="37" fillId="0" borderId="0" xfId="28" applyFont="1" applyBorder="1"/>
    <xf numFmtId="3" fontId="37" fillId="0" borderId="0" xfId="28" applyNumberFormat="1" applyFont="1" applyBorder="1" applyAlignment="1">
      <alignment horizontal="right"/>
    </xf>
    <xf numFmtId="4" fontId="37" fillId="0" borderId="0" xfId="28" applyNumberFormat="1" applyFont="1" applyBorder="1"/>
    <xf numFmtId="0" fontId="36" fillId="0" borderId="0" xfId="28" applyFont="1" applyBorder="1" applyAlignment="1"/>
    <xf numFmtId="0" fontId="12" fillId="0" borderId="0" xfId="28" applyBorder="1" applyAlignment="1">
      <alignment horizontal="right"/>
    </xf>
    <xf numFmtId="49" fontId="22" fillId="0" borderId="21" xfId="0" applyNumberFormat="1" applyFont="1" applyBorder="1"/>
    <xf numFmtId="3" fontId="20" fillId="0" borderId="22" xfId="0" applyNumberFormat="1" applyFont="1" applyBorder="1"/>
    <xf numFmtId="3" fontId="20" fillId="0" borderId="65" xfId="0" applyNumberFormat="1" applyFont="1" applyBorder="1"/>
    <xf numFmtId="3" fontId="20" fillId="0" borderId="67" xfId="0" applyNumberFormat="1" applyFont="1" applyBorder="1"/>
    <xf numFmtId="0" fontId="0" fillId="0" borderId="0" xfId="0" applyAlignment="1">
      <alignment horizontal="left" wrapText="1"/>
    </xf>
    <xf numFmtId="0" fontId="26" fillId="0" borderId="0" xfId="0" applyFont="1" applyAlignment="1">
      <alignment horizontal="left" vertical="top" wrapText="1"/>
    </xf>
    <xf numFmtId="0" fontId="22" fillId="0" borderId="19" xfId="0" applyFont="1" applyBorder="1" applyAlignment="1">
      <alignment horizontal="left"/>
    </xf>
    <xf numFmtId="0" fontId="22" fillId="0" borderId="24" xfId="0" applyFont="1" applyBorder="1" applyAlignment="1">
      <alignment horizontal="left"/>
    </xf>
    <xf numFmtId="0" fontId="22" fillId="0" borderId="19" xfId="0" applyFont="1" applyBorder="1" applyAlignment="1">
      <alignment horizontal="center"/>
    </xf>
    <xf numFmtId="0" fontId="20" fillId="0" borderId="37" xfId="0" applyFont="1" applyBorder="1" applyAlignment="1">
      <alignment horizontal="left" shrinkToFit="1"/>
    </xf>
    <xf numFmtId="0" fontId="20" fillId="0" borderId="38" xfId="0" applyFont="1" applyBorder="1" applyAlignment="1">
      <alignment horizontal="left" shrinkToFit="1"/>
    </xf>
    <xf numFmtId="165" fontId="20" fillId="0" borderId="24" xfId="0" applyNumberFormat="1" applyFont="1" applyBorder="1" applyAlignment="1">
      <alignment horizontal="right" indent="2"/>
    </xf>
    <xf numFmtId="165" fontId="20" fillId="0" borderId="25" xfId="0" applyNumberFormat="1" applyFont="1" applyBorder="1" applyAlignment="1">
      <alignment horizontal="right" indent="2"/>
    </xf>
    <xf numFmtId="165" fontId="24" fillId="18" borderId="50" xfId="0" applyNumberFormat="1" applyFont="1" applyFill="1" applyBorder="1" applyAlignment="1">
      <alignment horizontal="right" indent="2"/>
    </xf>
    <xf numFmtId="165" fontId="24" fillId="18" borderId="51" xfId="0" applyNumberFormat="1" applyFont="1" applyFill="1" applyBorder="1" applyAlignment="1">
      <alignment horizontal="right" indent="2"/>
    </xf>
    <xf numFmtId="0" fontId="20" fillId="0" borderId="52" xfId="28" applyFont="1" applyBorder="1" applyAlignment="1">
      <alignment horizontal="center"/>
    </xf>
    <xf numFmtId="0" fontId="20" fillId="0" borderId="53" xfId="28" applyFont="1" applyBorder="1" applyAlignment="1">
      <alignment horizontal="center"/>
    </xf>
    <xf numFmtId="0" fontId="20" fillId="0" borderId="57" xfId="28" applyFont="1" applyBorder="1" applyAlignment="1">
      <alignment horizontal="center"/>
    </xf>
    <xf numFmtId="0" fontId="20" fillId="0" borderId="58" xfId="28" applyFont="1" applyBorder="1" applyAlignment="1">
      <alignment horizontal="center"/>
    </xf>
    <xf numFmtId="0" fontId="20" fillId="0" borderId="60" xfId="28" applyFont="1" applyBorder="1" applyAlignment="1">
      <alignment horizontal="left"/>
    </xf>
    <xf numFmtId="0" fontId="20" fillId="0" borderId="59" xfId="28" applyFont="1" applyBorder="1" applyAlignment="1">
      <alignment horizontal="left"/>
    </xf>
    <xf numFmtId="0" fontId="20" fillId="0" borderId="61" xfId="28" applyFont="1" applyBorder="1" applyAlignment="1">
      <alignment horizontal="left"/>
    </xf>
    <xf numFmtId="0" fontId="29" fillId="0" borderId="0" xfId="28" applyFont="1" applyAlignment="1">
      <alignment horizontal="center"/>
    </xf>
    <xf numFmtId="49" fontId="20" fillId="0" borderId="57" xfId="28" applyNumberFormat="1" applyFont="1" applyBorder="1" applyAlignment="1">
      <alignment horizontal="center"/>
    </xf>
    <xf numFmtId="0" fontId="20" fillId="0" borderId="60" xfId="28" applyFont="1" applyBorder="1" applyAlignment="1">
      <alignment horizontal="center" shrinkToFit="1"/>
    </xf>
    <xf numFmtId="0" fontId="20" fillId="0" borderId="59" xfId="28" applyFont="1" applyBorder="1" applyAlignment="1">
      <alignment horizontal="center" shrinkToFit="1"/>
    </xf>
    <xf numFmtId="0" fontId="20" fillId="0" borderId="61" xfId="28" applyFont="1" applyBorder="1" applyAlignment="1">
      <alignment horizontal="center" shrinkToFit="1"/>
    </xf>
  </cellXfs>
  <cellStyles count="43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 builtinId="27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_POL.XLS" xfId="28"/>
    <cellStyle name="Poznámka" xfId="29" builtinId="10" customBuiltin="1"/>
    <cellStyle name="Propojená buňka" xfId="30" builtinId="24" customBuiltin="1"/>
    <cellStyle name="Správně" xfId="31" builtinId="26" customBuiltin="1"/>
    <cellStyle name="Text upozornění" xfId="32" builtinId="11" customBuiltin="1"/>
    <cellStyle name="Vstup" xfId="33" builtinId="20" customBuiltin="1"/>
    <cellStyle name="Výpočet" xfId="34" builtinId="22" customBuiltin="1"/>
    <cellStyle name="Výstup" xfId="35" builtinId="21" customBuiltin="1"/>
    <cellStyle name="Vysvětlující text" xfId="36" builtinId="53" customBuiltin="1"/>
    <cellStyle name="Zvýraznění 1" xfId="37" builtinId="29" customBuiltin="1"/>
    <cellStyle name="Zvýraznění 2" xfId="38" builtinId="33" customBuiltin="1"/>
    <cellStyle name="Zvýraznění 3" xfId="39" builtinId="37" customBuiltin="1"/>
    <cellStyle name="Zvýraznění 4" xfId="40" builtinId="41" customBuiltin="1"/>
    <cellStyle name="Zvýraznění 5" xfId="41" builtinId="45" customBuiltin="1"/>
    <cellStyle name="Zvýraznění 6" xfId="42" builtinId="49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workbookViewId="0">
      <selection activeCell="I2" sqref="I2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0</v>
      </c>
      <c r="B1" s="2"/>
      <c r="C1" s="2"/>
      <c r="D1" s="2"/>
      <c r="E1" s="2"/>
      <c r="F1" s="2"/>
      <c r="G1" s="2"/>
    </row>
    <row r="2" spans="1:57" ht="12.75" customHeight="1">
      <c r="A2" s="3" t="s">
        <v>1</v>
      </c>
      <c r="B2" s="4"/>
      <c r="C2" s="5">
        <f>Rekapitulace!H1</f>
        <v>0</v>
      </c>
      <c r="D2" s="5">
        <f>Rekapitulace!G2</f>
        <v>0</v>
      </c>
      <c r="E2" s="6"/>
      <c r="F2" s="7" t="s">
        <v>2</v>
      </c>
      <c r="G2" s="8"/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3</v>
      </c>
      <c r="B4" s="10"/>
      <c r="C4" s="11" t="s">
        <v>4</v>
      </c>
      <c r="D4" s="11"/>
      <c r="E4" s="12"/>
      <c r="F4" s="13" t="s">
        <v>5</v>
      </c>
      <c r="G4" s="16"/>
    </row>
    <row r="5" spans="1:57" ht="12.95" customHeight="1">
      <c r="A5" s="17" t="s">
        <v>70</v>
      </c>
      <c r="B5" s="18"/>
      <c r="C5" s="19" t="s">
        <v>71</v>
      </c>
      <c r="D5" s="20"/>
      <c r="E5" s="18"/>
      <c r="F5" s="13" t="s">
        <v>7</v>
      </c>
      <c r="G5" s="14"/>
    </row>
    <row r="6" spans="1:57" ht="12.95" customHeight="1">
      <c r="A6" s="15" t="s">
        <v>8</v>
      </c>
      <c r="B6" s="10"/>
      <c r="C6" s="11" t="s">
        <v>9</v>
      </c>
      <c r="D6" s="11"/>
      <c r="E6" s="12"/>
      <c r="F6" s="21" t="s">
        <v>10</v>
      </c>
      <c r="G6" s="22">
        <v>0</v>
      </c>
      <c r="O6" s="23"/>
    </row>
    <row r="7" spans="1:57" ht="12.95" customHeight="1">
      <c r="A7" s="24" t="s">
        <v>68</v>
      </c>
      <c r="B7" s="25"/>
      <c r="C7" s="26" t="s">
        <v>337</v>
      </c>
      <c r="D7" s="27"/>
      <c r="E7" s="27"/>
      <c r="F7" s="28" t="s">
        <v>11</v>
      </c>
      <c r="G7" s="22">
        <f>IF(PocetMJ=0,,ROUND((F30+F32)/PocetMJ,1))</f>
        <v>0</v>
      </c>
    </row>
    <row r="8" spans="1:57">
      <c r="A8" s="29" t="s">
        <v>12</v>
      </c>
      <c r="B8" s="13"/>
      <c r="C8" s="181" t="s">
        <v>325</v>
      </c>
      <c r="D8" s="181"/>
      <c r="E8" s="182"/>
      <c r="F8" s="30" t="s">
        <v>13</v>
      </c>
      <c r="G8" s="31"/>
      <c r="H8" s="32"/>
      <c r="I8" s="33"/>
    </row>
    <row r="9" spans="1:57">
      <c r="A9" s="29" t="s">
        <v>14</v>
      </c>
      <c r="B9" s="13"/>
      <c r="C9" s="181" t="str">
        <f>Projektant</f>
        <v>atelier DD,Údolní 5 Brno</v>
      </c>
      <c r="D9" s="181"/>
      <c r="E9" s="182"/>
      <c r="F9" s="13"/>
      <c r="G9" s="34"/>
      <c r="H9" s="35"/>
    </row>
    <row r="10" spans="1:57">
      <c r="A10" s="29" t="s">
        <v>15</v>
      </c>
      <c r="B10" s="13"/>
      <c r="C10" s="181" t="s">
        <v>324</v>
      </c>
      <c r="D10" s="181"/>
      <c r="E10" s="181"/>
      <c r="F10" s="36"/>
      <c r="G10" s="37"/>
      <c r="H10" s="38"/>
    </row>
    <row r="11" spans="1:57" ht="13.5" customHeight="1">
      <c r="A11" s="29" t="s">
        <v>16</v>
      </c>
      <c r="B11" s="13"/>
      <c r="C11" s="181" t="s">
        <v>323</v>
      </c>
      <c r="D11" s="181"/>
      <c r="E11" s="181"/>
      <c r="F11" s="39" t="s">
        <v>17</v>
      </c>
      <c r="G11" s="40" t="s">
        <v>69</v>
      </c>
      <c r="H11" s="35"/>
      <c r="BA11" s="41"/>
      <c r="BB11" s="41"/>
      <c r="BC11" s="41"/>
      <c r="BD11" s="41"/>
      <c r="BE11" s="41"/>
    </row>
    <row r="12" spans="1:57" ht="12.75" customHeight="1">
      <c r="A12" s="42" t="s">
        <v>18</v>
      </c>
      <c r="B12" s="10"/>
      <c r="C12" s="183"/>
      <c r="D12" s="183"/>
      <c r="E12" s="183"/>
      <c r="F12" s="43" t="s">
        <v>19</v>
      </c>
      <c r="G12" s="44"/>
      <c r="H12" s="35"/>
    </row>
    <row r="13" spans="1:57" ht="28.5" customHeight="1" thickBot="1">
      <c r="A13" s="45" t="s">
        <v>20</v>
      </c>
      <c r="B13" s="46"/>
      <c r="C13" s="46"/>
      <c r="D13" s="46"/>
      <c r="E13" s="47"/>
      <c r="F13" s="47"/>
      <c r="G13" s="48"/>
      <c r="H13" s="35"/>
    </row>
    <row r="14" spans="1:57" ht="17.25" customHeight="1" thickBot="1">
      <c r="A14" s="49" t="s">
        <v>21</v>
      </c>
      <c r="B14" s="50"/>
      <c r="C14" s="51"/>
      <c r="D14" s="52" t="s">
        <v>22</v>
      </c>
      <c r="E14" s="53"/>
      <c r="F14" s="53"/>
      <c r="G14" s="51"/>
    </row>
    <row r="15" spans="1:57" ht="15.95" customHeight="1">
      <c r="A15" s="54"/>
      <c r="B15" s="55" t="s">
        <v>23</v>
      </c>
      <c r="C15" s="56" t="e">
        <f>HSV</f>
        <v>#REF!</v>
      </c>
      <c r="D15" s="57"/>
      <c r="E15" s="58"/>
      <c r="F15" s="59"/>
      <c r="G15" s="56"/>
    </row>
    <row r="16" spans="1:57" ht="15.95" customHeight="1">
      <c r="A16" s="54" t="s">
        <v>24</v>
      </c>
      <c r="B16" s="55" t="s">
        <v>25</v>
      </c>
      <c r="C16" s="56" t="e">
        <f>PSV</f>
        <v>#REF!</v>
      </c>
      <c r="D16" s="9"/>
      <c r="E16" s="60"/>
      <c r="F16" s="61"/>
      <c r="G16" s="56"/>
    </row>
    <row r="17" spans="1:7" ht="15.95" customHeight="1">
      <c r="A17" s="54" t="s">
        <v>26</v>
      </c>
      <c r="B17" s="55" t="s">
        <v>27</v>
      </c>
      <c r="C17" s="56" t="e">
        <f>Mont</f>
        <v>#REF!</v>
      </c>
      <c r="D17" s="9"/>
      <c r="E17" s="60"/>
      <c r="F17" s="61"/>
      <c r="G17" s="56"/>
    </row>
    <row r="18" spans="1:7" ht="15.95" customHeight="1">
      <c r="A18" s="62" t="s">
        <v>28</v>
      </c>
      <c r="B18" s="63" t="s">
        <v>29</v>
      </c>
      <c r="C18" s="56" t="e">
        <f>Dodavka</f>
        <v>#REF!</v>
      </c>
      <c r="D18" s="9"/>
      <c r="E18" s="60"/>
      <c r="F18" s="61"/>
      <c r="G18" s="56"/>
    </row>
    <row r="19" spans="1:7" ht="15.95" customHeight="1">
      <c r="A19" s="64" t="s">
        <v>30</v>
      </c>
      <c r="B19" s="55"/>
      <c r="C19" s="56" t="e">
        <f>SUM(C15:C18)</f>
        <v>#REF!</v>
      </c>
      <c r="D19" s="9"/>
      <c r="E19" s="60"/>
      <c r="F19" s="61"/>
      <c r="G19" s="56"/>
    </row>
    <row r="20" spans="1:7" ht="15.95" customHeight="1">
      <c r="A20" s="64"/>
      <c r="B20" s="55"/>
      <c r="C20" s="56"/>
      <c r="D20" s="9"/>
      <c r="E20" s="60"/>
      <c r="F20" s="61"/>
      <c r="G20" s="56"/>
    </row>
    <row r="21" spans="1:7" ht="15.95" customHeight="1">
      <c r="A21" s="64" t="s">
        <v>31</v>
      </c>
      <c r="B21" s="55"/>
      <c r="C21" s="56" t="e">
        <f>HZS</f>
        <v>#REF!</v>
      </c>
      <c r="D21" s="9"/>
      <c r="E21" s="60"/>
      <c r="F21" s="61"/>
      <c r="G21" s="56"/>
    </row>
    <row r="22" spans="1:7" ht="15.95" customHeight="1">
      <c r="A22" s="65" t="s">
        <v>32</v>
      </c>
      <c r="B22" s="66"/>
      <c r="C22" s="56" t="e">
        <f>C19+C21</f>
        <v>#REF!</v>
      </c>
      <c r="D22" s="9"/>
      <c r="E22" s="60"/>
      <c r="F22" s="61"/>
      <c r="G22" s="56"/>
    </row>
    <row r="23" spans="1:7" ht="15.95" customHeight="1" thickBot="1">
      <c r="A23" s="184" t="s">
        <v>32</v>
      </c>
      <c r="B23" s="185"/>
      <c r="C23" s="67" t="e">
        <f>C22+G23</f>
        <v>#REF!</v>
      </c>
      <c r="D23" s="68"/>
      <c r="E23" s="69"/>
      <c r="F23" s="70"/>
      <c r="G23" s="56">
        <v>0</v>
      </c>
    </row>
    <row r="24" spans="1:7">
      <c r="A24" s="71" t="s">
        <v>33</v>
      </c>
      <c r="B24" s="72"/>
      <c r="C24" s="73"/>
      <c r="D24" s="72" t="s">
        <v>34</v>
      </c>
      <c r="E24" s="72"/>
      <c r="F24" s="74" t="s">
        <v>35</v>
      </c>
      <c r="G24" s="75"/>
    </row>
    <row r="25" spans="1:7">
      <c r="A25" s="65" t="s">
        <v>36</v>
      </c>
      <c r="B25" s="66"/>
      <c r="C25" s="76"/>
      <c r="D25" s="66" t="s">
        <v>36</v>
      </c>
      <c r="E25" s="77"/>
      <c r="F25" s="78" t="s">
        <v>36</v>
      </c>
      <c r="G25" s="79"/>
    </row>
    <row r="26" spans="1:7" ht="37.5" customHeight="1">
      <c r="A26" s="65" t="s">
        <v>37</v>
      </c>
      <c r="B26" s="80"/>
      <c r="C26" s="76"/>
      <c r="D26" s="66" t="s">
        <v>37</v>
      </c>
      <c r="E26" s="77"/>
      <c r="F26" s="78" t="s">
        <v>37</v>
      </c>
      <c r="G26" s="79"/>
    </row>
    <row r="27" spans="1:7">
      <c r="A27" s="65"/>
      <c r="B27" s="81"/>
      <c r="C27" s="76"/>
      <c r="D27" s="66"/>
      <c r="E27" s="77"/>
      <c r="F27" s="78"/>
      <c r="G27" s="79"/>
    </row>
    <row r="28" spans="1:7">
      <c r="A28" s="65" t="s">
        <v>38</v>
      </c>
      <c r="B28" s="66"/>
      <c r="C28" s="76"/>
      <c r="D28" s="78" t="s">
        <v>39</v>
      </c>
      <c r="E28" s="76"/>
      <c r="F28" s="82" t="s">
        <v>39</v>
      </c>
      <c r="G28" s="79"/>
    </row>
    <row r="29" spans="1:7" ht="69" customHeight="1">
      <c r="A29" s="65"/>
      <c r="B29" s="66"/>
      <c r="C29" s="83"/>
      <c r="D29" s="84"/>
      <c r="E29" s="83"/>
      <c r="F29" s="66"/>
      <c r="G29" s="79"/>
    </row>
    <row r="30" spans="1:7">
      <c r="A30" s="85" t="s">
        <v>40</v>
      </c>
      <c r="B30" s="86"/>
      <c r="C30" s="87">
        <v>21</v>
      </c>
      <c r="D30" s="86" t="s">
        <v>41</v>
      </c>
      <c r="E30" s="88"/>
      <c r="F30" s="186" t="e">
        <f>C23-F32</f>
        <v>#REF!</v>
      </c>
      <c r="G30" s="187"/>
    </row>
    <row r="31" spans="1:7">
      <c r="A31" s="85" t="s">
        <v>42</v>
      </c>
      <c r="B31" s="86"/>
      <c r="C31" s="87">
        <f>SazbaDPH1</f>
        <v>21</v>
      </c>
      <c r="D31" s="86" t="s">
        <v>43</v>
      </c>
      <c r="E31" s="88"/>
      <c r="F31" s="186" t="e">
        <f>ROUND(PRODUCT(F30,C31/100),0)</f>
        <v>#REF!</v>
      </c>
      <c r="G31" s="187"/>
    </row>
    <row r="32" spans="1:7">
      <c r="A32" s="85" t="s">
        <v>40</v>
      </c>
      <c r="B32" s="86"/>
      <c r="C32" s="87">
        <v>0</v>
      </c>
      <c r="D32" s="86" t="s">
        <v>43</v>
      </c>
      <c r="E32" s="88"/>
      <c r="F32" s="186">
        <v>0</v>
      </c>
      <c r="G32" s="187"/>
    </row>
    <row r="33" spans="1:8">
      <c r="A33" s="85" t="s">
        <v>42</v>
      </c>
      <c r="B33" s="89"/>
      <c r="C33" s="90">
        <f>SazbaDPH2</f>
        <v>0</v>
      </c>
      <c r="D33" s="86" t="s">
        <v>43</v>
      </c>
      <c r="E33" s="61"/>
      <c r="F33" s="186">
        <f>ROUND(PRODUCT(F32,C33/100),0)</f>
        <v>0</v>
      </c>
      <c r="G33" s="187"/>
    </row>
    <row r="34" spans="1:8" s="94" customFormat="1" ht="19.5" customHeight="1" thickBot="1">
      <c r="A34" s="91" t="s">
        <v>44</v>
      </c>
      <c r="B34" s="92"/>
      <c r="C34" s="92"/>
      <c r="D34" s="92"/>
      <c r="E34" s="93"/>
      <c r="F34" s="188" t="e">
        <f>ROUND(SUM(F30:F33),0)</f>
        <v>#REF!</v>
      </c>
      <c r="G34" s="189"/>
    </row>
    <row r="36" spans="1:8">
      <c r="A36" s="95" t="s">
        <v>45</v>
      </c>
      <c r="B36" s="95"/>
      <c r="C36" s="95"/>
      <c r="D36" s="95"/>
      <c r="E36" s="95"/>
      <c r="F36" s="95"/>
      <c r="G36" s="95"/>
      <c r="H36" t="s">
        <v>6</v>
      </c>
    </row>
    <row r="37" spans="1:8" ht="14.25" customHeight="1">
      <c r="A37" s="95"/>
      <c r="B37" s="180"/>
      <c r="C37" s="180"/>
      <c r="D37" s="180"/>
      <c r="E37" s="180"/>
      <c r="F37" s="180"/>
      <c r="G37" s="180"/>
      <c r="H37" t="s">
        <v>6</v>
      </c>
    </row>
    <row r="38" spans="1:8" ht="12.75" customHeight="1">
      <c r="A38" s="96"/>
      <c r="B38" s="180"/>
      <c r="C38" s="180"/>
      <c r="D38" s="180"/>
      <c r="E38" s="180"/>
      <c r="F38" s="180"/>
      <c r="G38" s="180"/>
      <c r="H38" t="s">
        <v>6</v>
      </c>
    </row>
    <row r="39" spans="1:8">
      <c r="A39" s="96"/>
      <c r="B39" s="180"/>
      <c r="C39" s="180"/>
      <c r="D39" s="180"/>
      <c r="E39" s="180"/>
      <c r="F39" s="180"/>
      <c r="G39" s="180"/>
      <c r="H39" t="s">
        <v>6</v>
      </c>
    </row>
    <row r="40" spans="1:8">
      <c r="A40" s="96"/>
      <c r="B40" s="180"/>
      <c r="C40" s="180"/>
      <c r="D40" s="180"/>
      <c r="E40" s="180"/>
      <c r="F40" s="180"/>
      <c r="G40" s="180"/>
      <c r="H40" t="s">
        <v>6</v>
      </c>
    </row>
    <row r="41" spans="1:8">
      <c r="A41" s="96"/>
      <c r="B41" s="180"/>
      <c r="C41" s="180"/>
      <c r="D41" s="180"/>
      <c r="E41" s="180"/>
      <c r="F41" s="180"/>
      <c r="G41" s="180"/>
      <c r="H41" t="s">
        <v>6</v>
      </c>
    </row>
    <row r="42" spans="1:8">
      <c r="A42" s="96"/>
      <c r="B42" s="180"/>
      <c r="C42" s="180"/>
      <c r="D42" s="180"/>
      <c r="E42" s="180"/>
      <c r="F42" s="180"/>
      <c r="G42" s="180"/>
      <c r="H42" t="s">
        <v>6</v>
      </c>
    </row>
    <row r="43" spans="1:8">
      <c r="A43" s="96"/>
      <c r="B43" s="180"/>
      <c r="C43" s="180"/>
      <c r="D43" s="180"/>
      <c r="E43" s="180"/>
      <c r="F43" s="180"/>
      <c r="G43" s="180"/>
      <c r="H43" t="s">
        <v>6</v>
      </c>
    </row>
    <row r="44" spans="1:8">
      <c r="A44" s="96"/>
      <c r="B44" s="180"/>
      <c r="C44" s="180"/>
      <c r="D44" s="180"/>
      <c r="E44" s="180"/>
      <c r="F44" s="180"/>
      <c r="G44" s="180"/>
      <c r="H44" t="s">
        <v>6</v>
      </c>
    </row>
    <row r="45" spans="1:8" ht="0.75" customHeight="1">
      <c r="A45" s="96"/>
      <c r="B45" s="180"/>
      <c r="C45" s="180"/>
      <c r="D45" s="180"/>
      <c r="E45" s="180"/>
      <c r="F45" s="180"/>
      <c r="G45" s="180"/>
      <c r="H45" t="s">
        <v>6</v>
      </c>
    </row>
    <row r="46" spans="1:8">
      <c r="B46" s="179"/>
      <c r="C46" s="179"/>
      <c r="D46" s="179"/>
      <c r="E46" s="179"/>
      <c r="F46" s="179"/>
      <c r="G46" s="179"/>
    </row>
    <row r="47" spans="1:8">
      <c r="B47" s="179"/>
      <c r="C47" s="179"/>
      <c r="D47" s="179"/>
      <c r="E47" s="179"/>
      <c r="F47" s="179"/>
      <c r="G47" s="179"/>
    </row>
    <row r="48" spans="1:8">
      <c r="B48" s="179"/>
      <c r="C48" s="179"/>
      <c r="D48" s="179"/>
      <c r="E48" s="179"/>
      <c r="F48" s="179"/>
      <c r="G48" s="179"/>
    </row>
    <row r="49" spans="2:7">
      <c r="B49" s="179"/>
      <c r="C49" s="179"/>
      <c r="D49" s="179"/>
      <c r="E49" s="179"/>
      <c r="F49" s="179"/>
      <c r="G49" s="179"/>
    </row>
    <row r="50" spans="2:7">
      <c r="B50" s="179"/>
      <c r="C50" s="179"/>
      <c r="D50" s="179"/>
      <c r="E50" s="179"/>
      <c r="F50" s="179"/>
      <c r="G50" s="179"/>
    </row>
    <row r="51" spans="2:7">
      <c r="B51" s="179"/>
      <c r="C51" s="179"/>
      <c r="D51" s="179"/>
      <c r="E51" s="179"/>
      <c r="F51" s="179"/>
      <c r="G51" s="179"/>
    </row>
    <row r="52" spans="2:7">
      <c r="B52" s="179"/>
      <c r="C52" s="179"/>
      <c r="D52" s="179"/>
      <c r="E52" s="179"/>
      <c r="F52" s="179"/>
      <c r="G52" s="179"/>
    </row>
    <row r="53" spans="2:7">
      <c r="B53" s="179"/>
      <c r="C53" s="179"/>
      <c r="D53" s="179"/>
      <c r="E53" s="179"/>
      <c r="F53" s="179"/>
      <c r="G53" s="179"/>
    </row>
    <row r="54" spans="2:7">
      <c r="B54" s="179"/>
      <c r="C54" s="179"/>
      <c r="D54" s="179"/>
      <c r="E54" s="179"/>
      <c r="F54" s="179"/>
      <c r="G54" s="179"/>
    </row>
    <row r="55" spans="2:7">
      <c r="B55" s="179"/>
      <c r="C55" s="179"/>
      <c r="D55" s="179"/>
      <c r="E55" s="179"/>
      <c r="F55" s="179"/>
      <c r="G55" s="179"/>
    </row>
  </sheetData>
  <mergeCells count="22">
    <mergeCell ref="C8:E8"/>
    <mergeCell ref="C10:E10"/>
    <mergeCell ref="C12:E12"/>
    <mergeCell ref="B46:G46"/>
    <mergeCell ref="A23:B23"/>
    <mergeCell ref="F30:G30"/>
    <mergeCell ref="F31:G31"/>
    <mergeCell ref="F32:G32"/>
    <mergeCell ref="F33:G33"/>
    <mergeCell ref="F34:G34"/>
    <mergeCell ref="B47:G47"/>
    <mergeCell ref="B48:G48"/>
    <mergeCell ref="B37:G45"/>
    <mergeCell ref="B53:G53"/>
    <mergeCell ref="C9:E9"/>
    <mergeCell ref="C11:E11"/>
    <mergeCell ref="B54:G54"/>
    <mergeCell ref="B55:G55"/>
    <mergeCell ref="B49:G49"/>
    <mergeCell ref="B50:G50"/>
    <mergeCell ref="B51:G51"/>
    <mergeCell ref="B52:G52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I82"/>
  <sheetViews>
    <sheetView workbookViewId="0">
      <selection activeCell="K2" sqref="K2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>
      <c r="A1" s="190" t="s">
        <v>46</v>
      </c>
      <c r="B1" s="191"/>
      <c r="C1" s="97" t="str">
        <f>CONCATENATE(cislostavby," ",nazevstavby)</f>
        <v>dd1 Stavební úpravy Ořechovská 35</v>
      </c>
      <c r="D1" s="98"/>
      <c r="E1" s="99"/>
      <c r="F1" s="98"/>
      <c r="G1" s="100" t="s">
        <v>47</v>
      </c>
      <c r="H1" s="101"/>
      <c r="I1" s="102"/>
    </row>
    <row r="2" spans="1:9" ht="13.5" thickBot="1">
      <c r="A2" s="192" t="s">
        <v>48</v>
      </c>
      <c r="B2" s="193"/>
      <c r="C2" s="103" t="str">
        <f>CONCATENATE(cisloobjektu," ",nazevobjektu)</f>
        <v>01 vlastní objekt</v>
      </c>
      <c r="D2" s="104"/>
      <c r="E2" s="105"/>
      <c r="F2" s="104"/>
      <c r="G2" s="194"/>
      <c r="H2" s="195"/>
      <c r="I2" s="196"/>
    </row>
    <row r="3" spans="1:9" ht="13.5" thickTop="1">
      <c r="A3" s="77"/>
      <c r="B3" s="77"/>
      <c r="C3" s="77"/>
      <c r="D3" s="77"/>
      <c r="E3" s="77"/>
      <c r="F3" s="66"/>
      <c r="G3" s="77"/>
      <c r="H3" s="77"/>
      <c r="I3" s="77"/>
    </row>
    <row r="4" spans="1:9" ht="19.5" customHeight="1">
      <c r="A4" s="106" t="s">
        <v>49</v>
      </c>
      <c r="B4" s="107"/>
      <c r="C4" s="107"/>
      <c r="D4" s="107"/>
      <c r="E4" s="108"/>
      <c r="F4" s="107"/>
      <c r="G4" s="107"/>
      <c r="H4" s="107"/>
      <c r="I4" s="107"/>
    </row>
    <row r="5" spans="1:9" ht="13.5" thickBot="1">
      <c r="A5" s="77"/>
      <c r="B5" s="77"/>
      <c r="C5" s="77"/>
      <c r="D5" s="77"/>
      <c r="E5" s="77"/>
      <c r="F5" s="77"/>
      <c r="G5" s="77"/>
      <c r="H5" s="77"/>
      <c r="I5" s="77"/>
    </row>
    <row r="6" spans="1:9" s="35" customFormat="1" ht="13.5" thickBot="1">
      <c r="A6" s="109"/>
      <c r="B6" s="110" t="s">
        <v>50</v>
      </c>
      <c r="C6" s="110"/>
      <c r="D6" s="111"/>
      <c r="E6" s="112" t="s">
        <v>51</v>
      </c>
      <c r="F6" s="113" t="s">
        <v>52</v>
      </c>
      <c r="G6" s="113" t="s">
        <v>53</v>
      </c>
      <c r="H6" s="113" t="s">
        <v>54</v>
      </c>
      <c r="I6" s="114" t="s">
        <v>31</v>
      </c>
    </row>
    <row r="7" spans="1:9" s="35" customFormat="1">
      <c r="A7" s="175" t="str">
        <f>Položky!B7</f>
        <v>3</v>
      </c>
      <c r="B7" s="115" t="str">
        <f>Položky!C7</f>
        <v>Svislé a kompletní konstrukce</v>
      </c>
      <c r="C7" s="66"/>
      <c r="D7" s="116"/>
      <c r="E7" s="176">
        <f>Položky!BA14</f>
        <v>0</v>
      </c>
      <c r="F7" s="177">
        <f>Položky!BB14</f>
        <v>0</v>
      </c>
      <c r="G7" s="177">
        <f>Položky!BC14</f>
        <v>0</v>
      </c>
      <c r="H7" s="177">
        <f>Položky!BD14</f>
        <v>0</v>
      </c>
      <c r="I7" s="178">
        <f>Položky!BE14</f>
        <v>0</v>
      </c>
    </row>
    <row r="8" spans="1:9" s="35" customFormat="1">
      <c r="A8" s="175" t="str">
        <f>Položky!B15</f>
        <v>61</v>
      </c>
      <c r="B8" s="115" t="str">
        <f>Položky!C15</f>
        <v>Upravy povrchů vnitřní</v>
      </c>
      <c r="C8" s="66"/>
      <c r="D8" s="116"/>
      <c r="E8" s="176">
        <f>Položky!BA22</f>
        <v>0</v>
      </c>
      <c r="F8" s="177">
        <f>Položky!BB22</f>
        <v>0</v>
      </c>
      <c r="G8" s="177">
        <f>Položky!BC22</f>
        <v>0</v>
      </c>
      <c r="H8" s="177">
        <f>Položky!BD22</f>
        <v>0</v>
      </c>
      <c r="I8" s="178">
        <f>Položky!BE22</f>
        <v>0</v>
      </c>
    </row>
    <row r="9" spans="1:9" s="35" customFormat="1">
      <c r="A9" s="175" t="str">
        <f>Položky!B23</f>
        <v>62</v>
      </c>
      <c r="B9" s="115" t="str">
        <f>Položky!C23</f>
        <v>Úpravy povrchů vnější</v>
      </c>
      <c r="C9" s="66"/>
      <c r="D9" s="116"/>
      <c r="E9" s="176">
        <f>Položky!BA30</f>
        <v>0</v>
      </c>
      <c r="F9" s="177">
        <f>Položky!BB30</f>
        <v>0</v>
      </c>
      <c r="G9" s="177">
        <f>Položky!BC30</f>
        <v>0</v>
      </c>
      <c r="H9" s="177">
        <f>Položky!BD30</f>
        <v>0</v>
      </c>
      <c r="I9" s="178">
        <f>Položky!BE30</f>
        <v>0</v>
      </c>
    </row>
    <row r="10" spans="1:9" s="35" customFormat="1">
      <c r="A10" s="175" t="str">
        <f>Položky!B31</f>
        <v>63</v>
      </c>
      <c r="B10" s="115" t="str">
        <f>Položky!C31</f>
        <v>Podlahy a podlahové konstrukce</v>
      </c>
      <c r="C10" s="66"/>
      <c r="D10" s="116"/>
      <c r="E10" s="176">
        <f>Položky!BA34</f>
        <v>0</v>
      </c>
      <c r="F10" s="177">
        <f>Položky!BB34</f>
        <v>0</v>
      </c>
      <c r="G10" s="177">
        <f>Položky!BC34</f>
        <v>0</v>
      </c>
      <c r="H10" s="177">
        <f>Položky!BD34</f>
        <v>0</v>
      </c>
      <c r="I10" s="178">
        <f>Položky!BE34</f>
        <v>0</v>
      </c>
    </row>
    <row r="11" spans="1:9" s="35" customFormat="1">
      <c r="A11" s="175" t="str">
        <f>Položky!B35</f>
        <v>94</v>
      </c>
      <c r="B11" s="115" t="str">
        <f>Položky!C35</f>
        <v>Lešení a stavební výtahy</v>
      </c>
      <c r="C11" s="66"/>
      <c r="D11" s="116"/>
      <c r="E11" s="176">
        <f>Položky!BA46</f>
        <v>0</v>
      </c>
      <c r="F11" s="177">
        <f>Položky!BB46</f>
        <v>0</v>
      </c>
      <c r="G11" s="177">
        <f>Položky!BC46</f>
        <v>0</v>
      </c>
      <c r="H11" s="177">
        <f>Položky!BD46</f>
        <v>0</v>
      </c>
      <c r="I11" s="178">
        <f>Položky!BE46</f>
        <v>0</v>
      </c>
    </row>
    <row r="12" spans="1:9" s="35" customFormat="1">
      <c r="A12" s="175" t="str">
        <f>Položky!B47</f>
        <v>95</v>
      </c>
      <c r="B12" s="115" t="str">
        <f>Položky!C47</f>
        <v>Dokončovací konstrukce na pozemních stavbách</v>
      </c>
      <c r="C12" s="66"/>
      <c r="D12" s="116"/>
      <c r="E12" s="176">
        <f>Položky!BA55</f>
        <v>0</v>
      </c>
      <c r="F12" s="177">
        <f>Položky!BB55</f>
        <v>0</v>
      </c>
      <c r="G12" s="177">
        <f>Položky!BC55</f>
        <v>0</v>
      </c>
      <c r="H12" s="177">
        <f>Položky!BD55</f>
        <v>0</v>
      </c>
      <c r="I12" s="178">
        <f>Položky!BE55</f>
        <v>0</v>
      </c>
    </row>
    <row r="13" spans="1:9" s="35" customFormat="1">
      <c r="A13" s="175" t="str">
        <f>Položky!B56</f>
        <v>96</v>
      </c>
      <c r="B13" s="115" t="str">
        <f>Položky!C56</f>
        <v>Bourání konstrukcí</v>
      </c>
      <c r="C13" s="66"/>
      <c r="D13" s="116"/>
      <c r="E13" s="176">
        <f>Položky!BA82</f>
        <v>0</v>
      </c>
      <c r="F13" s="177">
        <f>Položky!BB82</f>
        <v>0</v>
      </c>
      <c r="G13" s="177">
        <f>Položky!BC82</f>
        <v>0</v>
      </c>
      <c r="H13" s="177">
        <f>Položky!BD82</f>
        <v>0</v>
      </c>
      <c r="I13" s="178">
        <f>Položky!BE82</f>
        <v>0</v>
      </c>
    </row>
    <row r="14" spans="1:9" s="35" customFormat="1">
      <c r="A14" s="175" t="str">
        <f>Položky!B83</f>
        <v>776</v>
      </c>
      <c r="B14" s="115" t="str">
        <f>Položky!C83</f>
        <v>Podlahy povlakové</v>
      </c>
      <c r="C14" s="66"/>
      <c r="D14" s="116"/>
      <c r="E14" s="176">
        <f>Položky!BA85</f>
        <v>0</v>
      </c>
      <c r="F14" s="177">
        <f>Položky!BB85</f>
        <v>0</v>
      </c>
      <c r="G14" s="177">
        <f>Položky!BC85</f>
        <v>0</v>
      </c>
      <c r="H14" s="177">
        <f>Položky!BD85</f>
        <v>0</v>
      </c>
      <c r="I14" s="178">
        <f>Položky!BE85</f>
        <v>0</v>
      </c>
    </row>
    <row r="15" spans="1:9" s="35" customFormat="1">
      <c r="A15" s="175" t="str">
        <f>Položky!B86</f>
        <v>96</v>
      </c>
      <c r="B15" s="115" t="str">
        <f>Položky!C86</f>
        <v>Bourání konstrukcí</v>
      </c>
      <c r="C15" s="66"/>
      <c r="D15" s="116"/>
      <c r="E15" s="176">
        <f>Položky!BA88</f>
        <v>0</v>
      </c>
      <c r="F15" s="177">
        <f>Položky!BB88</f>
        <v>0</v>
      </c>
      <c r="G15" s="177">
        <f>Položky!BC88</f>
        <v>0</v>
      </c>
      <c r="H15" s="177">
        <f>Položky!BD88</f>
        <v>0</v>
      </c>
      <c r="I15" s="178">
        <f>Položky!BE88</f>
        <v>0</v>
      </c>
    </row>
    <row r="16" spans="1:9" s="35" customFormat="1">
      <c r="A16" s="175" t="str">
        <f>Položky!B89</f>
        <v>99</v>
      </c>
      <c r="B16" s="115" t="str">
        <f>Položky!C89</f>
        <v>Staveništní přesun hmot</v>
      </c>
      <c r="C16" s="66"/>
      <c r="D16" s="116"/>
      <c r="E16" s="176">
        <f>Položky!BA91</f>
        <v>0</v>
      </c>
      <c r="F16" s="177">
        <f>Položky!BB91</f>
        <v>0</v>
      </c>
      <c r="G16" s="177">
        <f>Položky!BC91</f>
        <v>0</v>
      </c>
      <c r="H16" s="177">
        <f>Položky!BD91</f>
        <v>0</v>
      </c>
      <c r="I16" s="178">
        <f>Položky!BE91</f>
        <v>0</v>
      </c>
    </row>
    <row r="17" spans="1:9" s="35" customFormat="1">
      <c r="A17" s="175" t="str">
        <f>Položky!B92</f>
        <v>711</v>
      </c>
      <c r="B17" s="115" t="str">
        <f>Položky!C92</f>
        <v>Izolace proti vodě</v>
      </c>
      <c r="C17" s="66"/>
      <c r="D17" s="116"/>
      <c r="E17" s="176">
        <f>Položky!BA95</f>
        <v>0</v>
      </c>
      <c r="F17" s="177">
        <f>Položky!BB95</f>
        <v>0</v>
      </c>
      <c r="G17" s="177">
        <f>Položky!BC95</f>
        <v>0</v>
      </c>
      <c r="H17" s="177">
        <f>Položky!BD95</f>
        <v>0</v>
      </c>
      <c r="I17" s="178">
        <f>Položky!BE95</f>
        <v>0</v>
      </c>
    </row>
    <row r="18" spans="1:9" s="35" customFormat="1">
      <c r="A18" s="175" t="str">
        <f>Položky!B96</f>
        <v>713</v>
      </c>
      <c r="B18" s="115" t="str">
        <f>Položky!C96</f>
        <v>Izolace tepelné</v>
      </c>
      <c r="C18" s="66"/>
      <c r="D18" s="116"/>
      <c r="E18" s="176">
        <f>Položky!BA102</f>
        <v>0</v>
      </c>
      <c r="F18" s="177">
        <f>Položky!BB102</f>
        <v>0</v>
      </c>
      <c r="G18" s="177">
        <f>Položky!BC102</f>
        <v>0</v>
      </c>
      <c r="H18" s="177">
        <f>Položky!BD102</f>
        <v>0</v>
      </c>
      <c r="I18" s="178">
        <f>Položky!BE102</f>
        <v>0</v>
      </c>
    </row>
    <row r="19" spans="1:9" s="35" customFormat="1">
      <c r="A19" s="175" t="str">
        <f>Položky!B103</f>
        <v>762</v>
      </c>
      <c r="B19" s="115" t="str">
        <f>Položky!C103</f>
        <v>Konstrukce tesařské</v>
      </c>
      <c r="C19" s="66"/>
      <c r="D19" s="116"/>
      <c r="E19" s="176">
        <f>Položky!BA109</f>
        <v>0</v>
      </c>
      <c r="F19" s="177">
        <f>Položky!BB109</f>
        <v>0</v>
      </c>
      <c r="G19" s="177">
        <f>Položky!BC109</f>
        <v>0</v>
      </c>
      <c r="H19" s="177">
        <f>Položky!BD109</f>
        <v>0</v>
      </c>
      <c r="I19" s="178">
        <f>Položky!BE109</f>
        <v>0</v>
      </c>
    </row>
    <row r="20" spans="1:9" s="35" customFormat="1">
      <c r="A20" s="175" t="str">
        <f>Položky!B110</f>
        <v>764</v>
      </c>
      <c r="B20" s="115" t="str">
        <f>Položky!C110</f>
        <v>Konstrukce klempířské</v>
      </c>
      <c r="C20" s="66"/>
      <c r="D20" s="116"/>
      <c r="E20" s="176">
        <f>Položky!BA120</f>
        <v>0</v>
      </c>
      <c r="F20" s="177">
        <f>Položky!BB120</f>
        <v>0</v>
      </c>
      <c r="G20" s="177">
        <f>Položky!BC120</f>
        <v>0</v>
      </c>
      <c r="H20" s="177">
        <f>Položky!BD120</f>
        <v>0</v>
      </c>
      <c r="I20" s="178">
        <f>Položky!BE120</f>
        <v>0</v>
      </c>
    </row>
    <row r="21" spans="1:9" s="35" customFormat="1">
      <c r="A21" s="175" t="e">
        <f>Položky!#REF!</f>
        <v>#REF!</v>
      </c>
      <c r="B21" s="115" t="e">
        <f>Položky!#REF!</f>
        <v>#REF!</v>
      </c>
      <c r="C21" s="66"/>
      <c r="D21" s="116"/>
      <c r="E21" s="176" t="e">
        <f>Položky!#REF!</f>
        <v>#REF!</v>
      </c>
      <c r="F21" s="177" t="e">
        <f>Položky!#REF!</f>
        <v>#REF!</v>
      </c>
      <c r="G21" s="177" t="e">
        <f>Položky!#REF!</f>
        <v>#REF!</v>
      </c>
      <c r="H21" s="177" t="e">
        <f>Položky!#REF!</f>
        <v>#REF!</v>
      </c>
      <c r="I21" s="178" t="e">
        <f>Položky!#REF!</f>
        <v>#REF!</v>
      </c>
    </row>
    <row r="22" spans="1:9" s="35" customFormat="1">
      <c r="A22" s="175" t="str">
        <f>Položky!B121</f>
        <v>766</v>
      </c>
      <c r="B22" s="115" t="str">
        <f>Položky!C121</f>
        <v>Konstrukce truhlářské</v>
      </c>
      <c r="C22" s="66"/>
      <c r="D22" s="116"/>
      <c r="E22" s="176">
        <f>Položky!BA133</f>
        <v>0</v>
      </c>
      <c r="F22" s="177">
        <f>Položky!BB133</f>
        <v>0</v>
      </c>
      <c r="G22" s="177">
        <f>Položky!BC133</f>
        <v>0</v>
      </c>
      <c r="H22" s="177">
        <f>Položky!BD133</f>
        <v>0</v>
      </c>
      <c r="I22" s="178">
        <f>Položky!BE133</f>
        <v>0</v>
      </c>
    </row>
    <row r="23" spans="1:9" s="35" customFormat="1">
      <c r="A23" s="175" t="str">
        <f>Položky!B134</f>
        <v>767</v>
      </c>
      <c r="B23" s="115" t="str">
        <f>Položky!C134</f>
        <v>Konstrukce zámečnické</v>
      </c>
      <c r="C23" s="66"/>
      <c r="D23" s="116"/>
      <c r="E23" s="176">
        <f>Položky!BA137</f>
        <v>0</v>
      </c>
      <c r="F23" s="177">
        <f>Položky!BB137</f>
        <v>0</v>
      </c>
      <c r="G23" s="177">
        <f>Položky!BC137</f>
        <v>0</v>
      </c>
      <c r="H23" s="177">
        <f>Položky!BD137</f>
        <v>0</v>
      </c>
      <c r="I23" s="178">
        <f>Položky!BE137</f>
        <v>0</v>
      </c>
    </row>
    <row r="24" spans="1:9" s="35" customFormat="1">
      <c r="A24" s="175" t="str">
        <f>Položky!B138</f>
        <v>771</v>
      </c>
      <c r="B24" s="115" t="str">
        <f>Položky!C138</f>
        <v>Podlahy z dlaždic a obklady</v>
      </c>
      <c r="C24" s="66"/>
      <c r="D24" s="116"/>
      <c r="E24" s="176">
        <f>Položky!BA140</f>
        <v>0</v>
      </c>
      <c r="F24" s="177">
        <f>Položky!BB140</f>
        <v>0</v>
      </c>
      <c r="G24" s="177">
        <f>Položky!BC140</f>
        <v>0</v>
      </c>
      <c r="H24" s="177">
        <f>Položky!BD140</f>
        <v>0</v>
      </c>
      <c r="I24" s="178">
        <f>Položky!BE140</f>
        <v>0</v>
      </c>
    </row>
    <row r="25" spans="1:9" s="35" customFormat="1">
      <c r="A25" s="175" t="str">
        <f>Položky!B141</f>
        <v>776</v>
      </c>
      <c r="B25" s="115" t="str">
        <f>Položky!C141</f>
        <v>Podlahy povlakové</v>
      </c>
      <c r="C25" s="66"/>
      <c r="D25" s="116"/>
      <c r="E25" s="176">
        <f>Položky!BA145</f>
        <v>0</v>
      </c>
      <c r="F25" s="177">
        <f>Položky!BB145</f>
        <v>0</v>
      </c>
      <c r="G25" s="177">
        <f>Položky!BC145</f>
        <v>0</v>
      </c>
      <c r="H25" s="177">
        <f>Položky!BD145</f>
        <v>0</v>
      </c>
      <c r="I25" s="178">
        <f>Položky!BE145</f>
        <v>0</v>
      </c>
    </row>
    <row r="26" spans="1:9" s="35" customFormat="1">
      <c r="A26" s="175" t="str">
        <f>Položky!B146</f>
        <v>771</v>
      </c>
      <c r="B26" s="115" t="str">
        <f>Položky!C146</f>
        <v>Podlahy z dlaždic a obklady</v>
      </c>
      <c r="C26" s="66"/>
      <c r="D26" s="116"/>
      <c r="E26" s="176">
        <f>Položky!BA148</f>
        <v>0</v>
      </c>
      <c r="F26" s="177">
        <f>Položky!BB148</f>
        <v>0</v>
      </c>
      <c r="G26" s="177">
        <f>Položky!BC148</f>
        <v>0</v>
      </c>
      <c r="H26" s="177">
        <f>Položky!BD148</f>
        <v>0</v>
      </c>
      <c r="I26" s="178">
        <f>Položky!BE148</f>
        <v>0</v>
      </c>
    </row>
    <row r="27" spans="1:9" s="35" customFormat="1">
      <c r="A27" s="175" t="str">
        <f>Položky!B149</f>
        <v>781</v>
      </c>
      <c r="B27" s="115" t="str">
        <f>Položky!C149</f>
        <v>Obklady keramické</v>
      </c>
      <c r="C27" s="66"/>
      <c r="D27" s="116"/>
      <c r="E27" s="176">
        <f>Položky!BA152</f>
        <v>0</v>
      </c>
      <c r="F27" s="177">
        <f>Položky!BB152</f>
        <v>0</v>
      </c>
      <c r="G27" s="177">
        <f>Položky!BC152</f>
        <v>0</v>
      </c>
      <c r="H27" s="177">
        <f>Položky!BD152</f>
        <v>0</v>
      </c>
      <c r="I27" s="178">
        <f>Položky!BE152</f>
        <v>0</v>
      </c>
    </row>
    <row r="28" spans="1:9" s="35" customFormat="1">
      <c r="A28" s="175" t="str">
        <f>Položky!B153</f>
        <v>783</v>
      </c>
      <c r="B28" s="115" t="str">
        <f>Položky!C153</f>
        <v>Nátěry</v>
      </c>
      <c r="C28" s="66"/>
      <c r="D28" s="116"/>
      <c r="E28" s="176">
        <f>Položky!BA156</f>
        <v>0</v>
      </c>
      <c r="F28" s="177">
        <f>Položky!BB156</f>
        <v>0</v>
      </c>
      <c r="G28" s="177">
        <f>Položky!BC156</f>
        <v>0</v>
      </c>
      <c r="H28" s="177">
        <f>Položky!BD156</f>
        <v>0</v>
      </c>
      <c r="I28" s="178">
        <f>Položky!BE156</f>
        <v>0</v>
      </c>
    </row>
    <row r="29" spans="1:9" s="35" customFormat="1">
      <c r="A29" s="175" t="str">
        <f>Položky!B157</f>
        <v>784</v>
      </c>
      <c r="B29" s="115" t="str">
        <f>Položky!C157</f>
        <v>Malby</v>
      </c>
      <c r="C29" s="66"/>
      <c r="D29" s="116"/>
      <c r="E29" s="176">
        <f>Položky!BA159</f>
        <v>0</v>
      </c>
      <c r="F29" s="177">
        <f>Položky!BB159</f>
        <v>0</v>
      </c>
      <c r="G29" s="177">
        <f>Položky!BC159</f>
        <v>0</v>
      </c>
      <c r="H29" s="177">
        <f>Položky!BD159</f>
        <v>0</v>
      </c>
      <c r="I29" s="178">
        <f>Položky!BE159</f>
        <v>0</v>
      </c>
    </row>
    <row r="30" spans="1:9" s="35" customFormat="1" ht="13.5" thickBot="1">
      <c r="A30" s="175" t="str">
        <f>Položky!B160</f>
        <v>D96</v>
      </c>
      <c r="B30" s="115" t="str">
        <f>Položky!C160</f>
        <v>Přesuny suti a vybouraných hmot</v>
      </c>
      <c r="C30" s="66"/>
      <c r="D30" s="116"/>
      <c r="E30" s="176">
        <f>Položky!BA169</f>
        <v>0</v>
      </c>
      <c r="F30" s="177">
        <f>Položky!BB169</f>
        <v>0</v>
      </c>
      <c r="G30" s="177">
        <f>Položky!BC169</f>
        <v>0</v>
      </c>
      <c r="H30" s="177">
        <f>Položky!BD169</f>
        <v>0</v>
      </c>
      <c r="I30" s="178">
        <f>Položky!BE169</f>
        <v>0</v>
      </c>
    </row>
    <row r="31" spans="1:9" s="123" customFormat="1" ht="13.5" thickBot="1">
      <c r="A31" s="117"/>
      <c r="B31" s="118" t="s">
        <v>55</v>
      </c>
      <c r="C31" s="118"/>
      <c r="D31" s="119"/>
      <c r="E31" s="120" t="e">
        <f>SUM(E7:E30)</f>
        <v>#REF!</v>
      </c>
      <c r="F31" s="121" t="e">
        <f>SUM(F7:F30)</f>
        <v>#REF!</v>
      </c>
      <c r="G31" s="121" t="e">
        <f>SUM(G7:G30)</f>
        <v>#REF!</v>
      </c>
      <c r="H31" s="121" t="e">
        <f>SUM(H7:H30)</f>
        <v>#REF!</v>
      </c>
      <c r="I31" s="122" t="e">
        <f>SUM(I7:I30)</f>
        <v>#REF!</v>
      </c>
    </row>
    <row r="32" spans="1:9">
      <c r="A32" s="66"/>
      <c r="B32" s="66"/>
      <c r="C32" s="66"/>
      <c r="D32" s="66"/>
      <c r="E32" s="66"/>
      <c r="F32" s="66"/>
      <c r="G32" s="66"/>
      <c r="H32" s="66"/>
      <c r="I32" s="66"/>
    </row>
    <row r="33" spans="2:9">
      <c r="B33" s="123"/>
      <c r="F33" s="124"/>
      <c r="G33" s="125"/>
      <c r="H33" s="125"/>
      <c r="I33" s="126"/>
    </row>
    <row r="34" spans="2:9">
      <c r="F34" s="124"/>
      <c r="G34" s="125"/>
      <c r="H34" s="125"/>
      <c r="I34" s="126"/>
    </row>
    <row r="35" spans="2:9">
      <c r="F35" s="124"/>
      <c r="G35" s="125"/>
      <c r="H35" s="125"/>
      <c r="I35" s="126"/>
    </row>
    <row r="36" spans="2:9">
      <c r="F36" s="124"/>
      <c r="G36" s="125"/>
      <c r="H36" s="125"/>
      <c r="I36" s="126"/>
    </row>
    <row r="37" spans="2:9">
      <c r="F37" s="124"/>
      <c r="G37" s="125"/>
      <c r="H37" s="125"/>
      <c r="I37" s="126"/>
    </row>
    <row r="38" spans="2:9">
      <c r="F38" s="124"/>
      <c r="G38" s="125"/>
      <c r="H38" s="125"/>
      <c r="I38" s="126"/>
    </row>
    <row r="39" spans="2:9">
      <c r="F39" s="124"/>
      <c r="G39" s="125"/>
      <c r="H39" s="125"/>
      <c r="I39" s="126"/>
    </row>
    <row r="40" spans="2:9">
      <c r="F40" s="124"/>
      <c r="G40" s="125"/>
      <c r="H40" s="125"/>
      <c r="I40" s="126"/>
    </row>
    <row r="41" spans="2:9">
      <c r="F41" s="124"/>
      <c r="G41" s="125"/>
      <c r="H41" s="125"/>
      <c r="I41" s="126"/>
    </row>
    <row r="42" spans="2:9">
      <c r="F42" s="124"/>
      <c r="G42" s="125"/>
      <c r="H42" s="125"/>
      <c r="I42" s="126"/>
    </row>
    <row r="43" spans="2:9">
      <c r="F43" s="124"/>
      <c r="G43" s="125"/>
      <c r="H43" s="125"/>
      <c r="I43" s="126"/>
    </row>
    <row r="44" spans="2:9">
      <c r="F44" s="124"/>
      <c r="G44" s="125"/>
      <c r="H44" s="125"/>
      <c r="I44" s="126"/>
    </row>
    <row r="45" spans="2:9">
      <c r="F45" s="124"/>
      <c r="G45" s="125"/>
      <c r="H45" s="125"/>
      <c r="I45" s="126"/>
    </row>
    <row r="46" spans="2:9">
      <c r="F46" s="124"/>
      <c r="G46" s="125"/>
      <c r="H46" s="125"/>
      <c r="I46" s="126"/>
    </row>
    <row r="47" spans="2:9">
      <c r="F47" s="124"/>
      <c r="G47" s="125"/>
      <c r="H47" s="125"/>
      <c r="I47" s="126"/>
    </row>
    <row r="48" spans="2:9">
      <c r="F48" s="124"/>
      <c r="G48" s="125"/>
      <c r="H48" s="125"/>
      <c r="I48" s="126"/>
    </row>
    <row r="49" spans="6:9">
      <c r="F49" s="124"/>
      <c r="G49" s="125"/>
      <c r="H49" s="125"/>
      <c r="I49" s="126"/>
    </row>
    <row r="50" spans="6:9">
      <c r="F50" s="124"/>
      <c r="G50" s="125"/>
      <c r="H50" s="125"/>
      <c r="I50" s="126"/>
    </row>
    <row r="51" spans="6:9">
      <c r="F51" s="124"/>
      <c r="G51" s="125"/>
      <c r="H51" s="125"/>
      <c r="I51" s="126"/>
    </row>
    <row r="52" spans="6:9">
      <c r="F52" s="124"/>
      <c r="G52" s="125"/>
      <c r="H52" s="125"/>
      <c r="I52" s="126"/>
    </row>
    <row r="53" spans="6:9">
      <c r="F53" s="124"/>
      <c r="G53" s="125"/>
      <c r="H53" s="125"/>
      <c r="I53" s="126"/>
    </row>
    <row r="54" spans="6:9">
      <c r="F54" s="124"/>
      <c r="G54" s="125"/>
      <c r="H54" s="125"/>
      <c r="I54" s="126"/>
    </row>
    <row r="55" spans="6:9">
      <c r="F55" s="124"/>
      <c r="G55" s="125"/>
      <c r="H55" s="125"/>
      <c r="I55" s="126"/>
    </row>
    <row r="56" spans="6:9">
      <c r="F56" s="124"/>
      <c r="G56" s="125"/>
      <c r="H56" s="125"/>
      <c r="I56" s="126"/>
    </row>
    <row r="57" spans="6:9">
      <c r="F57" s="124"/>
      <c r="G57" s="125"/>
      <c r="H57" s="125"/>
      <c r="I57" s="126"/>
    </row>
    <row r="58" spans="6:9">
      <c r="F58" s="124"/>
      <c r="G58" s="125"/>
      <c r="H58" s="125"/>
      <c r="I58" s="126"/>
    </row>
    <row r="59" spans="6:9">
      <c r="F59" s="124"/>
      <c r="G59" s="125"/>
      <c r="H59" s="125"/>
      <c r="I59" s="126"/>
    </row>
    <row r="60" spans="6:9">
      <c r="F60" s="124"/>
      <c r="G60" s="125"/>
      <c r="H60" s="125"/>
      <c r="I60" s="126"/>
    </row>
    <row r="61" spans="6:9">
      <c r="F61" s="124"/>
      <c r="G61" s="125"/>
      <c r="H61" s="125"/>
      <c r="I61" s="126"/>
    </row>
    <row r="62" spans="6:9">
      <c r="F62" s="124"/>
      <c r="G62" s="125"/>
      <c r="H62" s="125"/>
      <c r="I62" s="126"/>
    </row>
    <row r="63" spans="6:9">
      <c r="F63" s="124"/>
      <c r="G63" s="125"/>
      <c r="H63" s="125"/>
      <c r="I63" s="126"/>
    </row>
    <row r="64" spans="6:9">
      <c r="F64" s="124"/>
      <c r="G64" s="125"/>
      <c r="H64" s="125"/>
      <c r="I64" s="126"/>
    </row>
    <row r="65" spans="6:9">
      <c r="F65" s="124"/>
      <c r="G65" s="125"/>
      <c r="H65" s="125"/>
      <c r="I65" s="126"/>
    </row>
    <row r="66" spans="6:9">
      <c r="F66" s="124"/>
      <c r="G66" s="125"/>
      <c r="H66" s="125"/>
      <c r="I66" s="126"/>
    </row>
    <row r="67" spans="6:9">
      <c r="F67" s="124"/>
      <c r="G67" s="125"/>
      <c r="H67" s="125"/>
      <c r="I67" s="126"/>
    </row>
    <row r="68" spans="6:9">
      <c r="F68" s="124"/>
      <c r="G68" s="125"/>
      <c r="H68" s="125"/>
      <c r="I68" s="126"/>
    </row>
    <row r="69" spans="6:9">
      <c r="F69" s="124"/>
      <c r="G69" s="125"/>
      <c r="H69" s="125"/>
      <c r="I69" s="126"/>
    </row>
    <row r="70" spans="6:9">
      <c r="F70" s="124"/>
      <c r="G70" s="125"/>
      <c r="H70" s="125"/>
      <c r="I70" s="126"/>
    </row>
    <row r="71" spans="6:9">
      <c r="F71" s="124"/>
      <c r="G71" s="125"/>
      <c r="H71" s="125"/>
      <c r="I71" s="126"/>
    </row>
    <row r="72" spans="6:9">
      <c r="F72" s="124"/>
      <c r="G72" s="125"/>
      <c r="H72" s="125"/>
      <c r="I72" s="126"/>
    </row>
    <row r="73" spans="6:9">
      <c r="F73" s="124"/>
      <c r="G73" s="125"/>
      <c r="H73" s="125"/>
      <c r="I73" s="126"/>
    </row>
    <row r="74" spans="6:9">
      <c r="F74" s="124"/>
      <c r="G74" s="125"/>
      <c r="H74" s="125"/>
      <c r="I74" s="126"/>
    </row>
    <row r="75" spans="6:9">
      <c r="F75" s="124"/>
      <c r="G75" s="125"/>
      <c r="H75" s="125"/>
      <c r="I75" s="126"/>
    </row>
    <row r="76" spans="6:9">
      <c r="F76" s="124"/>
      <c r="G76" s="125"/>
      <c r="H76" s="125"/>
      <c r="I76" s="126"/>
    </row>
    <row r="77" spans="6:9">
      <c r="F77" s="124"/>
      <c r="G77" s="125"/>
      <c r="H77" s="125"/>
      <c r="I77" s="126"/>
    </row>
    <row r="78" spans="6:9">
      <c r="F78" s="124"/>
      <c r="G78" s="125"/>
      <c r="H78" s="125"/>
      <c r="I78" s="126"/>
    </row>
    <row r="79" spans="6:9">
      <c r="F79" s="124"/>
      <c r="G79" s="125"/>
      <c r="H79" s="125"/>
      <c r="I79" s="126"/>
    </row>
    <row r="80" spans="6:9">
      <c r="F80" s="124"/>
      <c r="G80" s="125"/>
      <c r="H80" s="125"/>
      <c r="I80" s="126"/>
    </row>
    <row r="81" spans="6:9">
      <c r="F81" s="124"/>
      <c r="G81" s="125"/>
      <c r="H81" s="125"/>
      <c r="I81" s="126"/>
    </row>
    <row r="82" spans="6:9">
      <c r="F82" s="124"/>
      <c r="G82" s="125"/>
      <c r="H82" s="125"/>
      <c r="I82" s="126"/>
    </row>
  </sheetData>
  <mergeCells count="3">
    <mergeCell ref="A1:B1"/>
    <mergeCell ref="A2:B2"/>
    <mergeCell ref="G2:I2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242"/>
  <sheetViews>
    <sheetView showGridLines="0" showZeros="0" tabSelected="1" topLeftCell="A151" zoomScaleNormal="100" workbookViewId="0">
      <selection activeCell="E168" sqref="E168"/>
    </sheetView>
  </sheetViews>
  <sheetFormatPr defaultRowHeight="12.75"/>
  <cols>
    <col min="1" max="1" width="4.42578125" style="127" customWidth="1"/>
    <col min="2" max="2" width="11.5703125" style="127" customWidth="1"/>
    <col min="3" max="3" width="40.42578125" style="127" customWidth="1"/>
    <col min="4" max="4" width="5.5703125" style="127" customWidth="1"/>
    <col min="5" max="5" width="8.5703125" style="169" customWidth="1"/>
    <col min="6" max="6" width="9.85546875" style="127" customWidth="1"/>
    <col min="7" max="7" width="13.85546875" style="127" customWidth="1"/>
    <col min="8" max="11" width="9.140625" style="127" customWidth="1"/>
    <col min="12" max="12" width="75.28515625" style="127" customWidth="1"/>
    <col min="13" max="13" width="45.28515625" style="127" customWidth="1"/>
    <col min="14" max="16384" width="9.140625" style="127"/>
  </cols>
  <sheetData>
    <row r="1" spans="1:104" ht="15.75">
      <c r="A1" s="197" t="s">
        <v>57</v>
      </c>
      <c r="B1" s="197"/>
      <c r="C1" s="197"/>
      <c r="D1" s="197"/>
      <c r="E1" s="197"/>
      <c r="F1" s="197"/>
      <c r="G1" s="197"/>
    </row>
    <row r="2" spans="1:104" ht="14.25" customHeight="1" thickBot="1">
      <c r="A2" s="128"/>
      <c r="B2" s="129"/>
      <c r="C2" s="130"/>
      <c r="D2" s="130"/>
      <c r="E2" s="131"/>
      <c r="F2" s="130"/>
      <c r="G2" s="130"/>
    </row>
    <row r="3" spans="1:104" ht="13.5" thickTop="1">
      <c r="A3" s="190" t="s">
        <v>46</v>
      </c>
      <c r="B3" s="191"/>
      <c r="C3" s="97" t="str">
        <f>CONCATENATE(cislostavby," ",nazevstavby)</f>
        <v>dd1 Stavební úpravy Ořechovská 35</v>
      </c>
      <c r="D3" s="132"/>
      <c r="E3" s="133" t="s">
        <v>58</v>
      </c>
      <c r="F3" s="134">
        <f>Rekapitulace!H1</f>
        <v>0</v>
      </c>
      <c r="G3" s="135"/>
    </row>
    <row r="4" spans="1:104" ht="13.5" thickBot="1">
      <c r="A4" s="198" t="s">
        <v>48</v>
      </c>
      <c r="B4" s="193"/>
      <c r="C4" s="103" t="str">
        <f>CONCATENATE(cisloobjektu," ",nazevobjektu)</f>
        <v>01 vlastní objekt</v>
      </c>
      <c r="D4" s="136"/>
      <c r="E4" s="199">
        <f>Rekapitulace!G2</f>
        <v>0</v>
      </c>
      <c r="F4" s="200"/>
      <c r="G4" s="201"/>
    </row>
    <row r="5" spans="1:104" ht="13.5" thickTop="1">
      <c r="A5" s="137"/>
      <c r="B5" s="128"/>
      <c r="C5" s="128"/>
      <c r="D5" s="128"/>
      <c r="E5" s="138"/>
      <c r="F5" s="128"/>
      <c r="G5" s="139"/>
    </row>
    <row r="6" spans="1:104">
      <c r="A6" s="140" t="s">
        <v>59</v>
      </c>
      <c r="B6" s="141" t="s">
        <v>60</v>
      </c>
      <c r="C6" s="141" t="s">
        <v>61</v>
      </c>
      <c r="D6" s="141" t="s">
        <v>62</v>
      </c>
      <c r="E6" s="142" t="s">
        <v>63</v>
      </c>
      <c r="F6" s="141" t="s">
        <v>64</v>
      </c>
      <c r="G6" s="143" t="s">
        <v>65</v>
      </c>
    </row>
    <row r="7" spans="1:104">
      <c r="A7" s="144" t="s">
        <v>66</v>
      </c>
      <c r="B7" s="145" t="s">
        <v>72</v>
      </c>
      <c r="C7" s="146" t="s">
        <v>73</v>
      </c>
      <c r="D7" s="147"/>
      <c r="E7" s="148"/>
      <c r="F7" s="148"/>
      <c r="G7" s="149"/>
      <c r="H7" s="150"/>
      <c r="I7" s="150"/>
      <c r="O7" s="151">
        <v>1</v>
      </c>
    </row>
    <row r="8" spans="1:104">
      <c r="A8" s="152">
        <v>1</v>
      </c>
      <c r="B8" s="153" t="s">
        <v>74</v>
      </c>
      <c r="C8" s="154" t="s">
        <v>75</v>
      </c>
      <c r="D8" s="155" t="s">
        <v>76</v>
      </c>
      <c r="E8" s="156">
        <v>5.0599999999999996</v>
      </c>
      <c r="F8" s="156"/>
      <c r="G8" s="157">
        <f t="shared" ref="G8:G13" si="0">E8*F8</f>
        <v>0</v>
      </c>
      <c r="O8" s="151">
        <v>2</v>
      </c>
      <c r="AA8" s="127">
        <v>1</v>
      </c>
      <c r="AB8" s="127">
        <v>1</v>
      </c>
      <c r="AC8" s="127">
        <v>1</v>
      </c>
      <c r="AZ8" s="127">
        <v>1</v>
      </c>
      <c r="BA8" s="127">
        <f t="shared" ref="BA8:BA13" si="1">IF(AZ8=1,G8,0)</f>
        <v>0</v>
      </c>
      <c r="BB8" s="127">
        <f t="shared" ref="BB8:BB13" si="2">IF(AZ8=2,G8,0)</f>
        <v>0</v>
      </c>
      <c r="BC8" s="127">
        <f t="shared" ref="BC8:BC13" si="3">IF(AZ8=3,G8,0)</f>
        <v>0</v>
      </c>
      <c r="BD8" s="127">
        <f t="shared" ref="BD8:BD13" si="4">IF(AZ8=4,G8,0)</f>
        <v>0</v>
      </c>
      <c r="BE8" s="127">
        <f t="shared" ref="BE8:BE13" si="5">IF(AZ8=5,G8,0)</f>
        <v>0</v>
      </c>
      <c r="CA8" s="158">
        <v>1</v>
      </c>
      <c r="CB8" s="158">
        <v>1</v>
      </c>
      <c r="CZ8" s="127">
        <v>1.95224</v>
      </c>
    </row>
    <row r="9" spans="1:104">
      <c r="A9" s="152">
        <v>2</v>
      </c>
      <c r="B9" s="153" t="s">
        <v>77</v>
      </c>
      <c r="C9" s="154" t="s">
        <v>326</v>
      </c>
      <c r="D9" s="155" t="s">
        <v>78</v>
      </c>
      <c r="E9" s="156">
        <v>10</v>
      </c>
      <c r="F9" s="156"/>
      <c r="G9" s="157">
        <f t="shared" si="0"/>
        <v>0</v>
      </c>
      <c r="O9" s="151">
        <v>2</v>
      </c>
      <c r="AA9" s="127">
        <v>1</v>
      </c>
      <c r="AB9" s="127">
        <v>1</v>
      </c>
      <c r="AC9" s="127">
        <v>1</v>
      </c>
      <c r="AZ9" s="127">
        <v>1</v>
      </c>
      <c r="BA9" s="127">
        <f t="shared" si="1"/>
        <v>0</v>
      </c>
      <c r="BB9" s="127">
        <f t="shared" si="2"/>
        <v>0</v>
      </c>
      <c r="BC9" s="127">
        <f t="shared" si="3"/>
        <v>0</v>
      </c>
      <c r="BD9" s="127">
        <f t="shared" si="4"/>
        <v>0</v>
      </c>
      <c r="BE9" s="127">
        <f t="shared" si="5"/>
        <v>0</v>
      </c>
      <c r="CA9" s="158">
        <v>1</v>
      </c>
      <c r="CB9" s="158">
        <v>1</v>
      </c>
      <c r="CZ9" s="127">
        <v>2.0199999999999999E-2</v>
      </c>
    </row>
    <row r="10" spans="1:104">
      <c r="A10" s="152">
        <v>3</v>
      </c>
      <c r="B10" s="153" t="s">
        <v>79</v>
      </c>
      <c r="C10" s="154" t="s">
        <v>327</v>
      </c>
      <c r="D10" s="155" t="s">
        <v>80</v>
      </c>
      <c r="E10" s="156">
        <v>140.33000000000001</v>
      </c>
      <c r="F10" s="156"/>
      <c r="G10" s="157">
        <f t="shared" si="0"/>
        <v>0</v>
      </c>
      <c r="O10" s="151">
        <v>2</v>
      </c>
      <c r="AA10" s="127">
        <v>1</v>
      </c>
      <c r="AB10" s="127">
        <v>1</v>
      </c>
      <c r="AC10" s="127">
        <v>1</v>
      </c>
      <c r="AZ10" s="127">
        <v>1</v>
      </c>
      <c r="BA10" s="127">
        <f t="shared" si="1"/>
        <v>0</v>
      </c>
      <c r="BB10" s="127">
        <f t="shared" si="2"/>
        <v>0</v>
      </c>
      <c r="BC10" s="127">
        <f t="shared" si="3"/>
        <v>0</v>
      </c>
      <c r="BD10" s="127">
        <f t="shared" si="4"/>
        <v>0</v>
      </c>
      <c r="BE10" s="127">
        <f t="shared" si="5"/>
        <v>0</v>
      </c>
      <c r="CA10" s="158">
        <v>1</v>
      </c>
      <c r="CB10" s="158">
        <v>1</v>
      </c>
      <c r="CZ10" s="127">
        <v>6.8809999999999996E-2</v>
      </c>
    </row>
    <row r="11" spans="1:104">
      <c r="A11" s="152">
        <v>4</v>
      </c>
      <c r="B11" s="153" t="s">
        <v>81</v>
      </c>
      <c r="C11" s="154" t="s">
        <v>82</v>
      </c>
      <c r="D11" s="155" t="s">
        <v>83</v>
      </c>
      <c r="E11" s="156">
        <v>42</v>
      </c>
      <c r="F11" s="156"/>
      <c r="G11" s="157">
        <f t="shared" si="0"/>
        <v>0</v>
      </c>
      <c r="O11" s="151">
        <v>2</v>
      </c>
      <c r="AA11" s="127">
        <v>1</v>
      </c>
      <c r="AB11" s="127">
        <v>0</v>
      </c>
      <c r="AC11" s="127">
        <v>0</v>
      </c>
      <c r="AZ11" s="127">
        <v>1</v>
      </c>
      <c r="BA11" s="127">
        <f t="shared" si="1"/>
        <v>0</v>
      </c>
      <c r="BB11" s="127">
        <f t="shared" si="2"/>
        <v>0</v>
      </c>
      <c r="BC11" s="127">
        <f t="shared" si="3"/>
        <v>0</v>
      </c>
      <c r="BD11" s="127">
        <f t="shared" si="4"/>
        <v>0</v>
      </c>
      <c r="BE11" s="127">
        <f t="shared" si="5"/>
        <v>0</v>
      </c>
      <c r="CA11" s="158">
        <v>1</v>
      </c>
      <c r="CB11" s="158">
        <v>0</v>
      </c>
      <c r="CZ11" s="127">
        <v>1.3999999999999999E-4</v>
      </c>
    </row>
    <row r="12" spans="1:104" ht="22.5">
      <c r="A12" s="152">
        <v>5</v>
      </c>
      <c r="B12" s="153" t="s">
        <v>84</v>
      </c>
      <c r="C12" s="154" t="s">
        <v>85</v>
      </c>
      <c r="D12" s="155" t="s">
        <v>86</v>
      </c>
      <c r="E12" s="156">
        <v>0.93</v>
      </c>
      <c r="F12" s="156"/>
      <c r="G12" s="157">
        <f t="shared" si="0"/>
        <v>0</v>
      </c>
      <c r="O12" s="151">
        <v>2</v>
      </c>
      <c r="AA12" s="127">
        <v>2</v>
      </c>
      <c r="AB12" s="127">
        <v>1</v>
      </c>
      <c r="AC12" s="127">
        <v>1</v>
      </c>
      <c r="AZ12" s="127">
        <v>1</v>
      </c>
      <c r="BA12" s="127">
        <f t="shared" si="1"/>
        <v>0</v>
      </c>
      <c r="BB12" s="127">
        <f t="shared" si="2"/>
        <v>0</v>
      </c>
      <c r="BC12" s="127">
        <f t="shared" si="3"/>
        <v>0</v>
      </c>
      <c r="BD12" s="127">
        <f t="shared" si="4"/>
        <v>0</v>
      </c>
      <c r="BE12" s="127">
        <f t="shared" si="5"/>
        <v>0</v>
      </c>
      <c r="CA12" s="158">
        <v>2</v>
      </c>
      <c r="CB12" s="158">
        <v>1</v>
      </c>
      <c r="CZ12" s="127">
        <v>1.0970899999999999</v>
      </c>
    </row>
    <row r="13" spans="1:104" ht="22.5">
      <c r="A13" s="152">
        <v>6</v>
      </c>
      <c r="B13" s="153" t="s">
        <v>87</v>
      </c>
      <c r="C13" s="154" t="s">
        <v>88</v>
      </c>
      <c r="D13" s="155" t="s">
        <v>80</v>
      </c>
      <c r="E13" s="156">
        <v>163.99</v>
      </c>
      <c r="F13" s="156"/>
      <c r="G13" s="157">
        <f t="shared" si="0"/>
        <v>0</v>
      </c>
      <c r="O13" s="151">
        <v>2</v>
      </c>
      <c r="AA13" s="127">
        <v>1</v>
      </c>
      <c r="AB13" s="127">
        <v>1</v>
      </c>
      <c r="AC13" s="127">
        <v>1</v>
      </c>
      <c r="AZ13" s="127">
        <v>1</v>
      </c>
      <c r="BA13" s="127">
        <f t="shared" si="1"/>
        <v>0</v>
      </c>
      <c r="BB13" s="127">
        <f t="shared" si="2"/>
        <v>0</v>
      </c>
      <c r="BC13" s="127">
        <f t="shared" si="3"/>
        <v>0</v>
      </c>
      <c r="BD13" s="127">
        <f t="shared" si="4"/>
        <v>0</v>
      </c>
      <c r="BE13" s="127">
        <f t="shared" si="5"/>
        <v>0</v>
      </c>
      <c r="CA13" s="158">
        <v>1</v>
      </c>
      <c r="CB13" s="158">
        <v>1</v>
      </c>
      <c r="CZ13" s="127">
        <v>1.8599999999999998E-2</v>
      </c>
    </row>
    <row r="14" spans="1:104">
      <c r="A14" s="159"/>
      <c r="B14" s="160" t="s">
        <v>67</v>
      </c>
      <c r="C14" s="161" t="str">
        <f>CONCATENATE(B7," ",C7)</f>
        <v>3 Svislé a kompletní konstrukce</v>
      </c>
      <c r="D14" s="162"/>
      <c r="E14" s="163"/>
      <c r="F14" s="164"/>
      <c r="G14" s="165">
        <f>SUM(G7:G13)</f>
        <v>0</v>
      </c>
      <c r="O14" s="151">
        <v>4</v>
      </c>
      <c r="BA14" s="166">
        <f>SUM(BA7:BA13)</f>
        <v>0</v>
      </c>
      <c r="BB14" s="166">
        <f>SUM(BB7:BB13)</f>
        <v>0</v>
      </c>
      <c r="BC14" s="166">
        <f>SUM(BC7:BC13)</f>
        <v>0</v>
      </c>
      <c r="BD14" s="166">
        <f>SUM(BD7:BD13)</f>
        <v>0</v>
      </c>
      <c r="BE14" s="166">
        <f>SUM(BE7:BE13)</f>
        <v>0</v>
      </c>
    </row>
    <row r="15" spans="1:104">
      <c r="A15" s="144" t="s">
        <v>66</v>
      </c>
      <c r="B15" s="145" t="s">
        <v>89</v>
      </c>
      <c r="C15" s="146" t="s">
        <v>90</v>
      </c>
      <c r="D15" s="147"/>
      <c r="E15" s="148"/>
      <c r="F15" s="148"/>
      <c r="G15" s="149"/>
      <c r="H15" s="150"/>
      <c r="I15" s="150"/>
      <c r="O15" s="151">
        <v>1</v>
      </c>
    </row>
    <row r="16" spans="1:104">
      <c r="A16" s="152">
        <v>7</v>
      </c>
      <c r="B16" s="153" t="s">
        <v>91</v>
      </c>
      <c r="C16" s="154" t="s">
        <v>92</v>
      </c>
      <c r="D16" s="155" t="s">
        <v>80</v>
      </c>
      <c r="E16" s="156">
        <v>549.83000000000004</v>
      </c>
      <c r="F16" s="156"/>
      <c r="G16" s="157">
        <f t="shared" ref="G16:G21" si="6">E16*F16</f>
        <v>0</v>
      </c>
      <c r="O16" s="151">
        <v>2</v>
      </c>
      <c r="AA16" s="127">
        <v>1</v>
      </c>
      <c r="AB16" s="127">
        <v>1</v>
      </c>
      <c r="AC16" s="127">
        <v>1</v>
      </c>
      <c r="AZ16" s="127">
        <v>1</v>
      </c>
      <c r="BA16" s="127">
        <f t="shared" ref="BA16:BA21" si="7">IF(AZ16=1,G16,0)</f>
        <v>0</v>
      </c>
      <c r="BB16" s="127">
        <f t="shared" ref="BB16:BB21" si="8">IF(AZ16=2,G16,0)</f>
        <v>0</v>
      </c>
      <c r="BC16" s="127">
        <f t="shared" ref="BC16:BC21" si="9">IF(AZ16=3,G16,0)</f>
        <v>0</v>
      </c>
      <c r="BD16" s="127">
        <f t="shared" ref="BD16:BD21" si="10">IF(AZ16=4,G16,0)</f>
        <v>0</v>
      </c>
      <c r="BE16" s="127">
        <f t="shared" ref="BE16:BE21" si="11">IF(AZ16=5,G16,0)</f>
        <v>0</v>
      </c>
      <c r="CA16" s="158">
        <v>1</v>
      </c>
      <c r="CB16" s="158">
        <v>1</v>
      </c>
      <c r="CZ16" s="127">
        <v>1.694E-2</v>
      </c>
    </row>
    <row r="17" spans="1:104">
      <c r="A17" s="152">
        <v>8</v>
      </c>
      <c r="B17" s="153" t="s">
        <v>93</v>
      </c>
      <c r="C17" s="154" t="s">
        <v>94</v>
      </c>
      <c r="D17" s="155" t="s">
        <v>80</v>
      </c>
      <c r="E17" s="156">
        <v>3.59</v>
      </c>
      <c r="F17" s="156"/>
      <c r="G17" s="157">
        <f t="shared" si="6"/>
        <v>0</v>
      </c>
      <c r="O17" s="151">
        <v>2</v>
      </c>
      <c r="AA17" s="127">
        <v>1</v>
      </c>
      <c r="AB17" s="127">
        <v>1</v>
      </c>
      <c r="AC17" s="127">
        <v>1</v>
      </c>
      <c r="AZ17" s="127">
        <v>1</v>
      </c>
      <c r="BA17" s="127">
        <f t="shared" si="7"/>
        <v>0</v>
      </c>
      <c r="BB17" s="127">
        <f t="shared" si="8"/>
        <v>0</v>
      </c>
      <c r="BC17" s="127">
        <f t="shared" si="9"/>
        <v>0</v>
      </c>
      <c r="BD17" s="127">
        <f t="shared" si="10"/>
        <v>0</v>
      </c>
      <c r="BE17" s="127">
        <f t="shared" si="11"/>
        <v>0</v>
      </c>
      <c r="CA17" s="158">
        <v>1</v>
      </c>
      <c r="CB17" s="158">
        <v>1</v>
      </c>
      <c r="CZ17" s="127">
        <v>5.7290000000000001E-2</v>
      </c>
    </row>
    <row r="18" spans="1:104">
      <c r="A18" s="152">
        <v>9</v>
      </c>
      <c r="B18" s="153" t="s">
        <v>95</v>
      </c>
      <c r="C18" s="154" t="s">
        <v>328</v>
      </c>
      <c r="D18" s="155" t="s">
        <v>80</v>
      </c>
      <c r="E18" s="156">
        <v>280.66000000000003</v>
      </c>
      <c r="F18" s="156"/>
      <c r="G18" s="157">
        <f t="shared" si="6"/>
        <v>0</v>
      </c>
      <c r="O18" s="151">
        <v>2</v>
      </c>
      <c r="AA18" s="127">
        <v>1</v>
      </c>
      <c r="AB18" s="127">
        <v>1</v>
      </c>
      <c r="AC18" s="127">
        <v>1</v>
      </c>
      <c r="AZ18" s="127">
        <v>1</v>
      </c>
      <c r="BA18" s="127">
        <f t="shared" si="7"/>
        <v>0</v>
      </c>
      <c r="BB18" s="127">
        <f t="shared" si="8"/>
        <v>0</v>
      </c>
      <c r="BC18" s="127">
        <f t="shared" si="9"/>
        <v>0</v>
      </c>
      <c r="BD18" s="127">
        <f t="shared" si="10"/>
        <v>0</v>
      </c>
      <c r="BE18" s="127">
        <f t="shared" si="11"/>
        <v>0</v>
      </c>
      <c r="CA18" s="158">
        <v>1</v>
      </c>
      <c r="CB18" s="158">
        <v>1</v>
      </c>
      <c r="CZ18" s="127">
        <v>4.0000000000000001E-3</v>
      </c>
    </row>
    <row r="19" spans="1:104" ht="22.5">
      <c r="A19" s="152">
        <v>10</v>
      </c>
      <c r="B19" s="153" t="s">
        <v>96</v>
      </c>
      <c r="C19" s="154" t="s">
        <v>97</v>
      </c>
      <c r="D19" s="155" t="s">
        <v>80</v>
      </c>
      <c r="E19" s="156">
        <v>280.66000000000003</v>
      </c>
      <c r="F19" s="156"/>
      <c r="G19" s="157">
        <f t="shared" si="6"/>
        <v>0</v>
      </c>
      <c r="O19" s="151">
        <v>2</v>
      </c>
      <c r="AA19" s="127">
        <v>1</v>
      </c>
      <c r="AB19" s="127">
        <v>1</v>
      </c>
      <c r="AC19" s="127">
        <v>1</v>
      </c>
      <c r="AZ19" s="127">
        <v>1</v>
      </c>
      <c r="BA19" s="127">
        <f t="shared" si="7"/>
        <v>0</v>
      </c>
      <c r="BB19" s="127">
        <f t="shared" si="8"/>
        <v>0</v>
      </c>
      <c r="BC19" s="127">
        <f t="shared" si="9"/>
        <v>0</v>
      </c>
      <c r="BD19" s="127">
        <f t="shared" si="10"/>
        <v>0</v>
      </c>
      <c r="BE19" s="127">
        <f t="shared" si="11"/>
        <v>0</v>
      </c>
      <c r="CA19" s="158">
        <v>1</v>
      </c>
      <c r="CB19" s="158">
        <v>1</v>
      </c>
      <c r="CZ19" s="127">
        <v>3.6700000000000001E-3</v>
      </c>
    </row>
    <row r="20" spans="1:104">
      <c r="A20" s="152">
        <v>11</v>
      </c>
      <c r="B20" s="153" t="s">
        <v>98</v>
      </c>
      <c r="C20" s="154" t="s">
        <v>99</v>
      </c>
      <c r="D20" s="155" t="s">
        <v>83</v>
      </c>
      <c r="E20" s="156">
        <v>78.67</v>
      </c>
      <c r="F20" s="156"/>
      <c r="G20" s="157">
        <f t="shared" si="6"/>
        <v>0</v>
      </c>
      <c r="O20" s="151">
        <v>2</v>
      </c>
      <c r="AA20" s="127">
        <v>11</v>
      </c>
      <c r="AB20" s="127">
        <v>3</v>
      </c>
      <c r="AC20" s="127">
        <v>11</v>
      </c>
      <c r="AZ20" s="127">
        <v>1</v>
      </c>
      <c r="BA20" s="127">
        <f t="shared" si="7"/>
        <v>0</v>
      </c>
      <c r="BB20" s="127">
        <f t="shared" si="8"/>
        <v>0</v>
      </c>
      <c r="BC20" s="127">
        <f t="shared" si="9"/>
        <v>0</v>
      </c>
      <c r="BD20" s="127">
        <f t="shared" si="10"/>
        <v>0</v>
      </c>
      <c r="BE20" s="127">
        <f t="shared" si="11"/>
        <v>0</v>
      </c>
      <c r="CA20" s="158">
        <v>11</v>
      </c>
      <c r="CB20" s="158">
        <v>3</v>
      </c>
      <c r="CZ20" s="127">
        <v>4.6000000000000001E-4</v>
      </c>
    </row>
    <row r="21" spans="1:104">
      <c r="A21" s="152">
        <v>12</v>
      </c>
      <c r="B21" s="153" t="s">
        <v>100</v>
      </c>
      <c r="C21" s="154" t="s">
        <v>101</v>
      </c>
      <c r="D21" s="155" t="s">
        <v>83</v>
      </c>
      <c r="E21" s="156">
        <v>18.690000000000001</v>
      </c>
      <c r="F21" s="156"/>
      <c r="G21" s="157">
        <f t="shared" si="6"/>
        <v>0</v>
      </c>
      <c r="O21" s="151">
        <v>2</v>
      </c>
      <c r="AA21" s="127">
        <v>11</v>
      </c>
      <c r="AB21" s="127">
        <v>3</v>
      </c>
      <c r="AC21" s="127">
        <v>12</v>
      </c>
      <c r="AZ21" s="127">
        <v>1</v>
      </c>
      <c r="BA21" s="127">
        <f t="shared" si="7"/>
        <v>0</v>
      </c>
      <c r="BB21" s="127">
        <f t="shared" si="8"/>
        <v>0</v>
      </c>
      <c r="BC21" s="127">
        <f t="shared" si="9"/>
        <v>0</v>
      </c>
      <c r="BD21" s="127">
        <f t="shared" si="10"/>
        <v>0</v>
      </c>
      <c r="BE21" s="127">
        <f t="shared" si="11"/>
        <v>0</v>
      </c>
      <c r="CA21" s="158">
        <v>11</v>
      </c>
      <c r="CB21" s="158">
        <v>3</v>
      </c>
      <c r="CZ21" s="127">
        <v>0</v>
      </c>
    </row>
    <row r="22" spans="1:104">
      <c r="A22" s="159"/>
      <c r="B22" s="160" t="s">
        <v>67</v>
      </c>
      <c r="C22" s="161" t="str">
        <f>CONCATENATE(B15," ",C15)</f>
        <v>61 Upravy povrchů vnitřní</v>
      </c>
      <c r="D22" s="162"/>
      <c r="E22" s="163"/>
      <c r="F22" s="164"/>
      <c r="G22" s="165">
        <f>SUM(G15:G21)</f>
        <v>0</v>
      </c>
      <c r="O22" s="151">
        <v>4</v>
      </c>
      <c r="BA22" s="166">
        <f>SUM(BA15:BA21)</f>
        <v>0</v>
      </c>
      <c r="BB22" s="166">
        <f>SUM(BB15:BB21)</f>
        <v>0</v>
      </c>
      <c r="BC22" s="166">
        <f>SUM(BC15:BC21)</f>
        <v>0</v>
      </c>
      <c r="BD22" s="166">
        <f>SUM(BD15:BD21)</f>
        <v>0</v>
      </c>
      <c r="BE22" s="166">
        <f>SUM(BE15:BE21)</f>
        <v>0</v>
      </c>
    </row>
    <row r="23" spans="1:104">
      <c r="A23" s="144" t="s">
        <v>66</v>
      </c>
      <c r="B23" s="145" t="s">
        <v>102</v>
      </c>
      <c r="C23" s="146" t="s">
        <v>103</v>
      </c>
      <c r="D23" s="147"/>
      <c r="E23" s="148"/>
      <c r="F23" s="148"/>
      <c r="G23" s="149"/>
      <c r="H23" s="150"/>
      <c r="I23" s="150"/>
      <c r="O23" s="151">
        <v>1</v>
      </c>
    </row>
    <row r="24" spans="1:104">
      <c r="A24" s="152">
        <v>13</v>
      </c>
      <c r="B24" s="153" t="s">
        <v>104</v>
      </c>
      <c r="C24" s="154" t="s">
        <v>105</v>
      </c>
      <c r="D24" s="155" t="s">
        <v>80</v>
      </c>
      <c r="E24" s="156">
        <v>62.53</v>
      </c>
      <c r="F24" s="156"/>
      <c r="G24" s="157">
        <f t="shared" ref="G24:G29" si="12">E24*F24</f>
        <v>0</v>
      </c>
      <c r="O24" s="151">
        <v>2</v>
      </c>
      <c r="AA24" s="127">
        <v>1</v>
      </c>
      <c r="AB24" s="127">
        <v>1</v>
      </c>
      <c r="AC24" s="127">
        <v>1</v>
      </c>
      <c r="AZ24" s="127">
        <v>1</v>
      </c>
      <c r="BA24" s="127">
        <f t="shared" ref="BA24:BA29" si="13">IF(AZ24=1,G24,0)</f>
        <v>0</v>
      </c>
      <c r="BB24" s="127">
        <f t="shared" ref="BB24:BB29" si="14">IF(AZ24=2,G24,0)</f>
        <v>0</v>
      </c>
      <c r="BC24" s="127">
        <f t="shared" ref="BC24:BC29" si="15">IF(AZ24=3,G24,0)</f>
        <v>0</v>
      </c>
      <c r="BD24" s="127">
        <f t="shared" ref="BD24:BD29" si="16">IF(AZ24=4,G24,0)</f>
        <v>0</v>
      </c>
      <c r="BE24" s="127">
        <f t="shared" ref="BE24:BE29" si="17">IF(AZ24=5,G24,0)</f>
        <v>0</v>
      </c>
      <c r="CA24" s="158">
        <v>1</v>
      </c>
      <c r="CB24" s="158">
        <v>1</v>
      </c>
      <c r="CZ24" s="127">
        <v>4.0000000000000003E-5</v>
      </c>
    </row>
    <row r="25" spans="1:104">
      <c r="A25" s="152">
        <v>14</v>
      </c>
      <c r="B25" s="153" t="s">
        <v>106</v>
      </c>
      <c r="C25" s="154" t="s">
        <v>107</v>
      </c>
      <c r="D25" s="155" t="s">
        <v>80</v>
      </c>
      <c r="E25" s="156">
        <v>9.01</v>
      </c>
      <c r="F25" s="156"/>
      <c r="G25" s="157">
        <f t="shared" si="12"/>
        <v>0</v>
      </c>
      <c r="O25" s="151">
        <v>2</v>
      </c>
      <c r="AA25" s="127">
        <v>1</v>
      </c>
      <c r="AB25" s="127">
        <v>1</v>
      </c>
      <c r="AC25" s="127">
        <v>1</v>
      </c>
      <c r="AZ25" s="127">
        <v>1</v>
      </c>
      <c r="BA25" s="127">
        <f t="shared" si="13"/>
        <v>0</v>
      </c>
      <c r="BB25" s="127">
        <f t="shared" si="14"/>
        <v>0</v>
      </c>
      <c r="BC25" s="127">
        <f t="shared" si="15"/>
        <v>0</v>
      </c>
      <c r="BD25" s="127">
        <f t="shared" si="16"/>
        <v>0</v>
      </c>
      <c r="BE25" s="127">
        <f t="shared" si="17"/>
        <v>0</v>
      </c>
      <c r="CA25" s="158">
        <v>1</v>
      </c>
      <c r="CB25" s="158">
        <v>1</v>
      </c>
      <c r="CZ25" s="127">
        <v>4.5929999999999999E-2</v>
      </c>
    </row>
    <row r="26" spans="1:104" ht="22.5">
      <c r="A26" s="152">
        <v>15</v>
      </c>
      <c r="B26" s="153" t="s">
        <v>108</v>
      </c>
      <c r="C26" s="154" t="s">
        <v>329</v>
      </c>
      <c r="D26" s="155" t="s">
        <v>80</v>
      </c>
      <c r="E26" s="156">
        <v>342.26</v>
      </c>
      <c r="F26" s="156"/>
      <c r="G26" s="157">
        <f t="shared" si="12"/>
        <v>0</v>
      </c>
      <c r="O26" s="151">
        <v>2</v>
      </c>
      <c r="AA26" s="127">
        <v>1</v>
      </c>
      <c r="AB26" s="127">
        <v>1</v>
      </c>
      <c r="AC26" s="127">
        <v>1</v>
      </c>
      <c r="AZ26" s="127">
        <v>1</v>
      </c>
      <c r="BA26" s="127">
        <f t="shared" si="13"/>
        <v>0</v>
      </c>
      <c r="BB26" s="127">
        <f t="shared" si="14"/>
        <v>0</v>
      </c>
      <c r="BC26" s="127">
        <f t="shared" si="15"/>
        <v>0</v>
      </c>
      <c r="BD26" s="127">
        <f t="shared" si="16"/>
        <v>0</v>
      </c>
      <c r="BE26" s="127">
        <f t="shared" si="17"/>
        <v>0</v>
      </c>
      <c r="CA26" s="158">
        <v>1</v>
      </c>
      <c r="CB26" s="158">
        <v>1</v>
      </c>
      <c r="CZ26" s="127">
        <v>1.2529999999999999E-2</v>
      </c>
    </row>
    <row r="27" spans="1:104" ht="22.5">
      <c r="A27" s="152">
        <v>16</v>
      </c>
      <c r="B27" s="153" t="s">
        <v>109</v>
      </c>
      <c r="C27" s="154" t="s">
        <v>110</v>
      </c>
      <c r="D27" s="155" t="s">
        <v>80</v>
      </c>
      <c r="E27" s="156">
        <v>40.28</v>
      </c>
      <c r="F27" s="156"/>
      <c r="G27" s="157">
        <f t="shared" si="12"/>
        <v>0</v>
      </c>
      <c r="O27" s="151">
        <v>2</v>
      </c>
      <c r="AA27" s="127">
        <v>1</v>
      </c>
      <c r="AB27" s="127">
        <v>1</v>
      </c>
      <c r="AC27" s="127">
        <v>1</v>
      </c>
      <c r="AZ27" s="127">
        <v>1</v>
      </c>
      <c r="BA27" s="127">
        <f t="shared" si="13"/>
        <v>0</v>
      </c>
      <c r="BB27" s="127">
        <f t="shared" si="14"/>
        <v>0</v>
      </c>
      <c r="BC27" s="127">
        <f t="shared" si="15"/>
        <v>0</v>
      </c>
      <c r="BD27" s="127">
        <f t="shared" si="16"/>
        <v>0</v>
      </c>
      <c r="BE27" s="127">
        <f t="shared" si="17"/>
        <v>0</v>
      </c>
      <c r="CA27" s="158">
        <v>1</v>
      </c>
      <c r="CB27" s="158">
        <v>1</v>
      </c>
      <c r="CZ27" s="127">
        <v>1.3299999999999999E-2</v>
      </c>
    </row>
    <row r="28" spans="1:104">
      <c r="A28" s="152">
        <v>17</v>
      </c>
      <c r="B28" s="153" t="s">
        <v>111</v>
      </c>
      <c r="C28" s="154" t="s">
        <v>112</v>
      </c>
      <c r="D28" s="155" t="s">
        <v>80</v>
      </c>
      <c r="E28" s="156">
        <v>40.28</v>
      </c>
      <c r="F28" s="156"/>
      <c r="G28" s="157">
        <f t="shared" si="12"/>
        <v>0</v>
      </c>
      <c r="O28" s="151">
        <v>2</v>
      </c>
      <c r="AA28" s="127">
        <v>1</v>
      </c>
      <c r="AB28" s="127">
        <v>1</v>
      </c>
      <c r="AC28" s="127">
        <v>1</v>
      </c>
      <c r="AZ28" s="127">
        <v>1</v>
      </c>
      <c r="BA28" s="127">
        <f t="shared" si="13"/>
        <v>0</v>
      </c>
      <c r="BB28" s="127">
        <f t="shared" si="14"/>
        <v>0</v>
      </c>
      <c r="BC28" s="127">
        <f t="shared" si="15"/>
        <v>0</v>
      </c>
      <c r="BD28" s="127">
        <f t="shared" si="16"/>
        <v>0</v>
      </c>
      <c r="BE28" s="127">
        <f t="shared" si="17"/>
        <v>0</v>
      </c>
      <c r="CA28" s="158">
        <v>1</v>
      </c>
      <c r="CB28" s="158">
        <v>1</v>
      </c>
      <c r="CZ28" s="127">
        <v>4.5490000000000003E-2</v>
      </c>
    </row>
    <row r="29" spans="1:104">
      <c r="A29" s="152">
        <v>18</v>
      </c>
      <c r="B29" s="153" t="s">
        <v>113</v>
      </c>
      <c r="C29" s="154" t="s">
        <v>114</v>
      </c>
      <c r="D29" s="155" t="s">
        <v>83</v>
      </c>
      <c r="E29" s="156">
        <v>48.28</v>
      </c>
      <c r="F29" s="156"/>
      <c r="G29" s="157">
        <f t="shared" si="12"/>
        <v>0</v>
      </c>
      <c r="O29" s="151">
        <v>2</v>
      </c>
      <c r="AA29" s="127">
        <v>11</v>
      </c>
      <c r="AB29" s="127">
        <v>3</v>
      </c>
      <c r="AC29" s="127">
        <v>18</v>
      </c>
      <c r="AZ29" s="127">
        <v>1</v>
      </c>
      <c r="BA29" s="127">
        <f t="shared" si="13"/>
        <v>0</v>
      </c>
      <c r="BB29" s="127">
        <f t="shared" si="14"/>
        <v>0</v>
      </c>
      <c r="BC29" s="127">
        <f t="shared" si="15"/>
        <v>0</v>
      </c>
      <c r="BD29" s="127">
        <f t="shared" si="16"/>
        <v>0</v>
      </c>
      <c r="BE29" s="127">
        <f t="shared" si="17"/>
        <v>0</v>
      </c>
      <c r="CA29" s="158">
        <v>11</v>
      </c>
      <c r="CB29" s="158">
        <v>3</v>
      </c>
      <c r="CZ29" s="127">
        <v>2.6800000000000001E-3</v>
      </c>
    </row>
    <row r="30" spans="1:104">
      <c r="A30" s="159"/>
      <c r="B30" s="160" t="s">
        <v>67</v>
      </c>
      <c r="C30" s="161" t="str">
        <f>CONCATENATE(B23," ",C23)</f>
        <v>62 Úpravy povrchů vnější</v>
      </c>
      <c r="D30" s="162"/>
      <c r="E30" s="163"/>
      <c r="F30" s="164"/>
      <c r="G30" s="165">
        <f>SUM(G23:G29)</f>
        <v>0</v>
      </c>
      <c r="O30" s="151">
        <v>4</v>
      </c>
      <c r="BA30" s="166">
        <f>SUM(BA23:BA29)</f>
        <v>0</v>
      </c>
      <c r="BB30" s="166">
        <f>SUM(BB23:BB29)</f>
        <v>0</v>
      </c>
      <c r="BC30" s="166">
        <f>SUM(BC23:BC29)</f>
        <v>0</v>
      </c>
      <c r="BD30" s="166">
        <f>SUM(BD23:BD29)</f>
        <v>0</v>
      </c>
      <c r="BE30" s="166">
        <f>SUM(BE23:BE29)</f>
        <v>0</v>
      </c>
    </row>
    <row r="31" spans="1:104">
      <c r="A31" s="144" t="s">
        <v>66</v>
      </c>
      <c r="B31" s="145" t="s">
        <v>115</v>
      </c>
      <c r="C31" s="146" t="s">
        <v>116</v>
      </c>
      <c r="D31" s="147"/>
      <c r="E31" s="148"/>
      <c r="F31" s="148"/>
      <c r="G31" s="149"/>
      <c r="H31" s="150"/>
      <c r="I31" s="150"/>
      <c r="O31" s="151">
        <v>1</v>
      </c>
    </row>
    <row r="32" spans="1:104">
      <c r="A32" s="152">
        <v>19</v>
      </c>
      <c r="B32" s="153" t="s">
        <v>117</v>
      </c>
      <c r="C32" s="154" t="s">
        <v>118</v>
      </c>
      <c r="D32" s="155" t="s">
        <v>80</v>
      </c>
      <c r="E32" s="156">
        <v>7.21</v>
      </c>
      <c r="F32" s="156"/>
      <c r="G32" s="157">
        <f>E32*F32</f>
        <v>0</v>
      </c>
      <c r="O32" s="151">
        <v>2</v>
      </c>
      <c r="AA32" s="127">
        <v>1</v>
      </c>
      <c r="AB32" s="127">
        <v>1</v>
      </c>
      <c r="AC32" s="127">
        <v>1</v>
      </c>
      <c r="AZ32" s="127">
        <v>1</v>
      </c>
      <c r="BA32" s="127">
        <f>IF(AZ32=1,G32,0)</f>
        <v>0</v>
      </c>
      <c r="BB32" s="127">
        <f>IF(AZ32=2,G32,0)</f>
        <v>0</v>
      </c>
      <c r="BC32" s="127">
        <f>IF(AZ32=3,G32,0)</f>
        <v>0</v>
      </c>
      <c r="BD32" s="127">
        <f>IF(AZ32=4,G32,0)</f>
        <v>0</v>
      </c>
      <c r="BE32" s="127">
        <f>IF(AZ32=5,G32,0)</f>
        <v>0</v>
      </c>
      <c r="CA32" s="158">
        <v>1</v>
      </c>
      <c r="CB32" s="158">
        <v>1</v>
      </c>
      <c r="CZ32" s="127">
        <v>7.4260000000000007E-2</v>
      </c>
    </row>
    <row r="33" spans="1:104">
      <c r="A33" s="152">
        <v>20</v>
      </c>
      <c r="B33" s="153" t="s">
        <v>119</v>
      </c>
      <c r="C33" s="154" t="s">
        <v>120</v>
      </c>
      <c r="D33" s="155" t="s">
        <v>80</v>
      </c>
      <c r="E33" s="156">
        <v>193.77</v>
      </c>
      <c r="F33" s="156"/>
      <c r="G33" s="157">
        <f>E33*F33</f>
        <v>0</v>
      </c>
      <c r="O33" s="151">
        <v>2</v>
      </c>
      <c r="AA33" s="127">
        <v>1</v>
      </c>
      <c r="AB33" s="127">
        <v>1</v>
      </c>
      <c r="AC33" s="127">
        <v>1</v>
      </c>
      <c r="AZ33" s="127">
        <v>1</v>
      </c>
      <c r="BA33" s="127">
        <f>IF(AZ33=1,G33,0)</f>
        <v>0</v>
      </c>
      <c r="BB33" s="127">
        <f>IF(AZ33=2,G33,0)</f>
        <v>0</v>
      </c>
      <c r="BC33" s="127">
        <f>IF(AZ33=3,G33,0)</f>
        <v>0</v>
      </c>
      <c r="BD33" s="127">
        <f>IF(AZ33=4,G33,0)</f>
        <v>0</v>
      </c>
      <c r="BE33" s="127">
        <f>IF(AZ33=5,G33,0)</f>
        <v>0</v>
      </c>
      <c r="CA33" s="158">
        <v>1</v>
      </c>
      <c r="CB33" s="158">
        <v>1</v>
      </c>
      <c r="CZ33" s="127">
        <v>9.7680000000000003E-2</v>
      </c>
    </row>
    <row r="34" spans="1:104">
      <c r="A34" s="159"/>
      <c r="B34" s="160" t="s">
        <v>67</v>
      </c>
      <c r="C34" s="161" t="str">
        <f>CONCATENATE(B31," ",C31)</f>
        <v>63 Podlahy a podlahové konstrukce</v>
      </c>
      <c r="D34" s="162"/>
      <c r="E34" s="163"/>
      <c r="F34" s="164"/>
      <c r="G34" s="165">
        <f>SUM(G31:G33)</f>
        <v>0</v>
      </c>
      <c r="O34" s="151">
        <v>4</v>
      </c>
      <c r="BA34" s="166">
        <f>SUM(BA31:BA33)</f>
        <v>0</v>
      </c>
      <c r="BB34" s="166">
        <f>SUM(BB31:BB33)</f>
        <v>0</v>
      </c>
      <c r="BC34" s="166">
        <f>SUM(BC31:BC33)</f>
        <v>0</v>
      </c>
      <c r="BD34" s="166">
        <f>SUM(BD31:BD33)</f>
        <v>0</v>
      </c>
      <c r="BE34" s="166">
        <f>SUM(BE31:BE33)</f>
        <v>0</v>
      </c>
    </row>
    <row r="35" spans="1:104">
      <c r="A35" s="144" t="s">
        <v>66</v>
      </c>
      <c r="B35" s="145" t="s">
        <v>121</v>
      </c>
      <c r="C35" s="146" t="s">
        <v>122</v>
      </c>
      <c r="D35" s="147"/>
      <c r="E35" s="148"/>
      <c r="F35" s="148"/>
      <c r="G35" s="149"/>
      <c r="H35" s="150"/>
      <c r="I35" s="150"/>
      <c r="O35" s="151">
        <v>1</v>
      </c>
    </row>
    <row r="36" spans="1:104">
      <c r="A36" s="152">
        <v>21</v>
      </c>
      <c r="B36" s="153" t="s">
        <v>123</v>
      </c>
      <c r="C36" s="154" t="s">
        <v>124</v>
      </c>
      <c r="D36" s="155" t="s">
        <v>80</v>
      </c>
      <c r="E36" s="156">
        <v>419.3</v>
      </c>
      <c r="F36" s="156"/>
      <c r="G36" s="157">
        <f t="shared" ref="G36:G45" si="18">E36*F36</f>
        <v>0</v>
      </c>
      <c r="O36" s="151">
        <v>2</v>
      </c>
      <c r="AA36" s="127">
        <v>1</v>
      </c>
      <c r="AB36" s="127">
        <v>1</v>
      </c>
      <c r="AC36" s="127">
        <v>1</v>
      </c>
      <c r="AZ36" s="127">
        <v>1</v>
      </c>
      <c r="BA36" s="127">
        <f t="shared" ref="BA36:BA45" si="19">IF(AZ36=1,G36,0)</f>
        <v>0</v>
      </c>
      <c r="BB36" s="127">
        <f t="shared" ref="BB36:BB45" si="20">IF(AZ36=2,G36,0)</f>
        <v>0</v>
      </c>
      <c r="BC36" s="127">
        <f t="shared" ref="BC36:BC45" si="21">IF(AZ36=3,G36,0)</f>
        <v>0</v>
      </c>
      <c r="BD36" s="127">
        <f t="shared" ref="BD36:BD45" si="22">IF(AZ36=4,G36,0)</f>
        <v>0</v>
      </c>
      <c r="BE36" s="127">
        <f t="shared" ref="BE36:BE45" si="23">IF(AZ36=5,G36,0)</f>
        <v>0</v>
      </c>
      <c r="CA36" s="158">
        <v>1</v>
      </c>
      <c r="CB36" s="158">
        <v>1</v>
      </c>
      <c r="CZ36" s="127">
        <v>1.8380000000000001E-2</v>
      </c>
    </row>
    <row r="37" spans="1:104">
      <c r="A37" s="152">
        <v>22</v>
      </c>
      <c r="B37" s="153" t="s">
        <v>125</v>
      </c>
      <c r="C37" s="154" t="s">
        <v>126</v>
      </c>
      <c r="D37" s="155" t="s">
        <v>80</v>
      </c>
      <c r="E37" s="156">
        <v>838.6</v>
      </c>
      <c r="F37" s="156"/>
      <c r="G37" s="157">
        <f t="shared" si="18"/>
        <v>0</v>
      </c>
      <c r="O37" s="151">
        <v>2</v>
      </c>
      <c r="AA37" s="127">
        <v>1</v>
      </c>
      <c r="AB37" s="127">
        <v>1</v>
      </c>
      <c r="AC37" s="127">
        <v>1</v>
      </c>
      <c r="AZ37" s="127">
        <v>1</v>
      </c>
      <c r="BA37" s="127">
        <f t="shared" si="19"/>
        <v>0</v>
      </c>
      <c r="BB37" s="127">
        <f t="shared" si="20"/>
        <v>0</v>
      </c>
      <c r="BC37" s="127">
        <f t="shared" si="21"/>
        <v>0</v>
      </c>
      <c r="BD37" s="127">
        <f t="shared" si="22"/>
        <v>0</v>
      </c>
      <c r="BE37" s="127">
        <f t="shared" si="23"/>
        <v>0</v>
      </c>
      <c r="CA37" s="158">
        <v>1</v>
      </c>
      <c r="CB37" s="158">
        <v>1</v>
      </c>
      <c r="CZ37" s="127">
        <v>9.7000000000000005E-4</v>
      </c>
    </row>
    <row r="38" spans="1:104">
      <c r="A38" s="152">
        <v>23</v>
      </c>
      <c r="B38" s="153" t="s">
        <v>127</v>
      </c>
      <c r="C38" s="154" t="s">
        <v>128</v>
      </c>
      <c r="D38" s="155" t="s">
        <v>80</v>
      </c>
      <c r="E38" s="156">
        <v>419.3</v>
      </c>
      <c r="F38" s="156"/>
      <c r="G38" s="157">
        <f t="shared" si="18"/>
        <v>0</v>
      </c>
      <c r="O38" s="151">
        <v>2</v>
      </c>
      <c r="AA38" s="127">
        <v>1</v>
      </c>
      <c r="AB38" s="127">
        <v>1</v>
      </c>
      <c r="AC38" s="127">
        <v>1</v>
      </c>
      <c r="AZ38" s="127">
        <v>1</v>
      </c>
      <c r="BA38" s="127">
        <f t="shared" si="19"/>
        <v>0</v>
      </c>
      <c r="BB38" s="127">
        <f t="shared" si="20"/>
        <v>0</v>
      </c>
      <c r="BC38" s="127">
        <f t="shared" si="21"/>
        <v>0</v>
      </c>
      <c r="BD38" s="127">
        <f t="shared" si="22"/>
        <v>0</v>
      </c>
      <c r="BE38" s="127">
        <f t="shared" si="23"/>
        <v>0</v>
      </c>
      <c r="CA38" s="158">
        <v>1</v>
      </c>
      <c r="CB38" s="158">
        <v>1</v>
      </c>
      <c r="CZ38" s="127">
        <v>0</v>
      </c>
    </row>
    <row r="39" spans="1:104">
      <c r="A39" s="152"/>
      <c r="B39" s="153"/>
      <c r="C39" s="154"/>
      <c r="D39" s="155"/>
      <c r="E39" s="156"/>
      <c r="F39" s="156"/>
      <c r="G39" s="157"/>
      <c r="O39" s="151"/>
      <c r="CA39" s="158"/>
      <c r="CB39" s="158"/>
    </row>
    <row r="40" spans="1:104">
      <c r="A40" s="152"/>
      <c r="B40" s="153"/>
      <c r="C40" s="154"/>
      <c r="D40" s="155"/>
      <c r="E40" s="156"/>
      <c r="F40" s="156"/>
      <c r="G40" s="157"/>
      <c r="O40" s="151"/>
      <c r="CA40" s="158"/>
      <c r="CB40" s="158"/>
    </row>
    <row r="41" spans="1:104">
      <c r="A41" s="152"/>
      <c r="B41" s="153"/>
      <c r="C41" s="154"/>
      <c r="D41" s="155"/>
      <c r="E41" s="156"/>
      <c r="F41" s="156"/>
      <c r="G41" s="157"/>
      <c r="O41" s="151"/>
      <c r="CA41" s="158"/>
      <c r="CB41" s="158"/>
    </row>
    <row r="42" spans="1:104">
      <c r="A42" s="152">
        <v>27</v>
      </c>
      <c r="B42" s="153" t="s">
        <v>129</v>
      </c>
      <c r="C42" s="154" t="s">
        <v>130</v>
      </c>
      <c r="D42" s="155" t="s">
        <v>80</v>
      </c>
      <c r="E42" s="156">
        <v>149.30000000000001</v>
      </c>
      <c r="F42" s="156"/>
      <c r="G42" s="157">
        <f t="shared" si="18"/>
        <v>0</v>
      </c>
      <c r="O42" s="151">
        <v>2</v>
      </c>
      <c r="AA42" s="127">
        <v>1</v>
      </c>
      <c r="AB42" s="127">
        <v>1</v>
      </c>
      <c r="AC42" s="127">
        <v>1</v>
      </c>
      <c r="AZ42" s="127">
        <v>1</v>
      </c>
      <c r="BA42" s="127">
        <f t="shared" si="19"/>
        <v>0</v>
      </c>
      <c r="BB42" s="127">
        <f t="shared" si="20"/>
        <v>0</v>
      </c>
      <c r="BC42" s="127">
        <f t="shared" si="21"/>
        <v>0</v>
      </c>
      <c r="BD42" s="127">
        <f t="shared" si="22"/>
        <v>0</v>
      </c>
      <c r="BE42" s="127">
        <f t="shared" si="23"/>
        <v>0</v>
      </c>
      <c r="CA42" s="158">
        <v>1</v>
      </c>
      <c r="CB42" s="158">
        <v>1</v>
      </c>
      <c r="CZ42" s="127">
        <v>5.0000000000000002E-5</v>
      </c>
    </row>
    <row r="43" spans="1:104">
      <c r="A43" s="152">
        <v>28</v>
      </c>
      <c r="B43" s="153" t="s">
        <v>131</v>
      </c>
      <c r="C43" s="154" t="s">
        <v>132</v>
      </c>
      <c r="D43" s="155" t="s">
        <v>83</v>
      </c>
      <c r="E43" s="156">
        <v>4</v>
      </c>
      <c r="F43" s="156"/>
      <c r="G43" s="157">
        <f t="shared" si="18"/>
        <v>0</v>
      </c>
      <c r="O43" s="151">
        <v>2</v>
      </c>
      <c r="AA43" s="127">
        <v>1</v>
      </c>
      <c r="AB43" s="127">
        <v>1</v>
      </c>
      <c r="AC43" s="127">
        <v>1</v>
      </c>
      <c r="AZ43" s="127">
        <v>1</v>
      </c>
      <c r="BA43" s="127">
        <f t="shared" si="19"/>
        <v>0</v>
      </c>
      <c r="BB43" s="127">
        <f t="shared" si="20"/>
        <v>0</v>
      </c>
      <c r="BC43" s="127">
        <f t="shared" si="21"/>
        <v>0</v>
      </c>
      <c r="BD43" s="127">
        <f t="shared" si="22"/>
        <v>0</v>
      </c>
      <c r="BE43" s="127">
        <f t="shared" si="23"/>
        <v>0</v>
      </c>
      <c r="CA43" s="158">
        <v>1</v>
      </c>
      <c r="CB43" s="158">
        <v>1</v>
      </c>
      <c r="CZ43" s="127">
        <v>2.2790000000000001E-2</v>
      </c>
    </row>
    <row r="44" spans="1:104">
      <c r="A44" s="152">
        <v>29</v>
      </c>
      <c r="B44" s="153" t="s">
        <v>133</v>
      </c>
      <c r="C44" s="154" t="s">
        <v>134</v>
      </c>
      <c r="D44" s="155" t="s">
        <v>83</v>
      </c>
      <c r="E44" s="156">
        <v>8</v>
      </c>
      <c r="F44" s="156"/>
      <c r="G44" s="157">
        <f t="shared" si="18"/>
        <v>0</v>
      </c>
      <c r="O44" s="151">
        <v>2</v>
      </c>
      <c r="AA44" s="127">
        <v>1</v>
      </c>
      <c r="AB44" s="127">
        <v>1</v>
      </c>
      <c r="AC44" s="127">
        <v>1</v>
      </c>
      <c r="AZ44" s="127">
        <v>1</v>
      </c>
      <c r="BA44" s="127">
        <f t="shared" si="19"/>
        <v>0</v>
      </c>
      <c r="BB44" s="127">
        <f t="shared" si="20"/>
        <v>0</v>
      </c>
      <c r="BC44" s="127">
        <f t="shared" si="21"/>
        <v>0</v>
      </c>
      <c r="BD44" s="127">
        <f t="shared" si="22"/>
        <v>0</v>
      </c>
      <c r="BE44" s="127">
        <f t="shared" si="23"/>
        <v>0</v>
      </c>
      <c r="CA44" s="158">
        <v>1</v>
      </c>
      <c r="CB44" s="158">
        <v>1</v>
      </c>
      <c r="CZ44" s="127">
        <v>1.7600000000000001E-3</v>
      </c>
    </row>
    <row r="45" spans="1:104">
      <c r="A45" s="152">
        <v>30</v>
      </c>
      <c r="B45" s="153" t="s">
        <v>135</v>
      </c>
      <c r="C45" s="154" t="s">
        <v>136</v>
      </c>
      <c r="D45" s="155" t="s">
        <v>83</v>
      </c>
      <c r="E45" s="156">
        <v>4</v>
      </c>
      <c r="F45" s="156"/>
      <c r="G45" s="157">
        <f t="shared" si="18"/>
        <v>0</v>
      </c>
      <c r="O45" s="151">
        <v>2</v>
      </c>
      <c r="AA45" s="127">
        <v>1</v>
      </c>
      <c r="AB45" s="127">
        <v>1</v>
      </c>
      <c r="AC45" s="127">
        <v>1</v>
      </c>
      <c r="AZ45" s="127">
        <v>1</v>
      </c>
      <c r="BA45" s="127">
        <f t="shared" si="19"/>
        <v>0</v>
      </c>
      <c r="BB45" s="127">
        <f t="shared" si="20"/>
        <v>0</v>
      </c>
      <c r="BC45" s="127">
        <f t="shared" si="21"/>
        <v>0</v>
      </c>
      <c r="BD45" s="127">
        <f t="shared" si="22"/>
        <v>0</v>
      </c>
      <c r="BE45" s="127">
        <f t="shared" si="23"/>
        <v>0</v>
      </c>
      <c r="CA45" s="158">
        <v>1</v>
      </c>
      <c r="CB45" s="158">
        <v>1</v>
      </c>
      <c r="CZ45" s="127">
        <v>0</v>
      </c>
    </row>
    <row r="46" spans="1:104">
      <c r="A46" s="159"/>
      <c r="B46" s="160" t="s">
        <v>67</v>
      </c>
      <c r="C46" s="161" t="str">
        <f>CONCATENATE(B35," ",C35)</f>
        <v>94 Lešení a stavební výtahy</v>
      </c>
      <c r="D46" s="162"/>
      <c r="E46" s="163"/>
      <c r="F46" s="164"/>
      <c r="G46" s="165">
        <f>SUM(G35:G45)</f>
        <v>0</v>
      </c>
      <c r="O46" s="151">
        <v>4</v>
      </c>
      <c r="BA46" s="166">
        <f>SUM(BA35:BA45)</f>
        <v>0</v>
      </c>
      <c r="BB46" s="166">
        <f>SUM(BB35:BB45)</f>
        <v>0</v>
      </c>
      <c r="BC46" s="166">
        <f>SUM(BC35:BC45)</f>
        <v>0</v>
      </c>
      <c r="BD46" s="166">
        <f>SUM(BD35:BD45)</f>
        <v>0</v>
      </c>
      <c r="BE46" s="166">
        <f>SUM(BE35:BE45)</f>
        <v>0</v>
      </c>
    </row>
    <row r="47" spans="1:104">
      <c r="A47" s="144" t="s">
        <v>66</v>
      </c>
      <c r="B47" s="145" t="s">
        <v>137</v>
      </c>
      <c r="C47" s="146" t="s">
        <v>138</v>
      </c>
      <c r="D47" s="147"/>
      <c r="E47" s="148"/>
      <c r="F47" s="148"/>
      <c r="G47" s="149"/>
      <c r="H47" s="150"/>
      <c r="I47" s="150"/>
      <c r="O47" s="151">
        <v>1</v>
      </c>
    </row>
    <row r="48" spans="1:104">
      <c r="A48" s="152">
        <v>31</v>
      </c>
      <c r="B48" s="153" t="s">
        <v>139</v>
      </c>
      <c r="C48" s="154" t="s">
        <v>140</v>
      </c>
      <c r="D48" s="155" t="s">
        <v>141</v>
      </c>
      <c r="E48" s="156">
        <v>1</v>
      </c>
      <c r="F48" s="156"/>
      <c r="G48" s="157">
        <f t="shared" ref="G48:G54" si="24">E48*F48</f>
        <v>0</v>
      </c>
      <c r="O48" s="151">
        <v>2</v>
      </c>
      <c r="AA48" s="127">
        <v>11</v>
      </c>
      <c r="AB48" s="127">
        <v>3</v>
      </c>
      <c r="AC48" s="127">
        <v>30</v>
      </c>
      <c r="AZ48" s="127">
        <v>1</v>
      </c>
      <c r="BA48" s="127">
        <f t="shared" ref="BA48:BA54" si="25">IF(AZ48=1,G48,0)</f>
        <v>0</v>
      </c>
      <c r="BB48" s="127">
        <f t="shared" ref="BB48:BB54" si="26">IF(AZ48=2,G48,0)</f>
        <v>0</v>
      </c>
      <c r="BC48" s="127">
        <f t="shared" ref="BC48:BC54" si="27">IF(AZ48=3,G48,0)</f>
        <v>0</v>
      </c>
      <c r="BD48" s="127">
        <f t="shared" ref="BD48:BD54" si="28">IF(AZ48=4,G48,0)</f>
        <v>0</v>
      </c>
      <c r="BE48" s="127">
        <f t="shared" ref="BE48:BE54" si="29">IF(AZ48=5,G48,0)</f>
        <v>0</v>
      </c>
      <c r="CA48" s="158">
        <v>11</v>
      </c>
      <c r="CB48" s="158">
        <v>3</v>
      </c>
      <c r="CZ48" s="127">
        <v>0</v>
      </c>
    </row>
    <row r="49" spans="1:104">
      <c r="A49" s="152">
        <v>32</v>
      </c>
      <c r="B49" s="153" t="s">
        <v>142</v>
      </c>
      <c r="C49" s="154" t="s">
        <v>143</v>
      </c>
      <c r="D49" s="155" t="s">
        <v>80</v>
      </c>
      <c r="E49" s="156">
        <v>509.23</v>
      </c>
      <c r="F49" s="156"/>
      <c r="G49" s="157">
        <f t="shared" si="24"/>
        <v>0</v>
      </c>
      <c r="O49" s="151">
        <v>2</v>
      </c>
      <c r="AA49" s="127">
        <v>1</v>
      </c>
      <c r="AB49" s="127">
        <v>1</v>
      </c>
      <c r="AC49" s="127">
        <v>1</v>
      </c>
      <c r="AZ49" s="127">
        <v>1</v>
      </c>
      <c r="BA49" s="127">
        <f t="shared" si="25"/>
        <v>0</v>
      </c>
      <c r="BB49" s="127">
        <f t="shared" si="26"/>
        <v>0</v>
      </c>
      <c r="BC49" s="127">
        <f t="shared" si="27"/>
        <v>0</v>
      </c>
      <c r="BD49" s="127">
        <f t="shared" si="28"/>
        <v>0</v>
      </c>
      <c r="BE49" s="127">
        <f t="shared" si="29"/>
        <v>0</v>
      </c>
      <c r="CA49" s="158">
        <v>1</v>
      </c>
      <c r="CB49" s="158">
        <v>1</v>
      </c>
      <c r="CZ49" s="127">
        <v>4.0000000000000003E-5</v>
      </c>
    </row>
    <row r="50" spans="1:104">
      <c r="A50" s="152">
        <v>33</v>
      </c>
      <c r="B50" s="153" t="s">
        <v>144</v>
      </c>
      <c r="C50" s="154" t="s">
        <v>145</v>
      </c>
      <c r="D50" s="155" t="s">
        <v>78</v>
      </c>
      <c r="E50" s="156">
        <v>6</v>
      </c>
      <c r="F50" s="156"/>
      <c r="G50" s="157">
        <f t="shared" si="24"/>
        <v>0</v>
      </c>
      <c r="O50" s="151">
        <v>2</v>
      </c>
      <c r="AA50" s="127">
        <v>1</v>
      </c>
      <c r="AB50" s="127">
        <v>1</v>
      </c>
      <c r="AC50" s="127">
        <v>1</v>
      </c>
      <c r="AZ50" s="127">
        <v>1</v>
      </c>
      <c r="BA50" s="127">
        <f t="shared" si="25"/>
        <v>0</v>
      </c>
      <c r="BB50" s="127">
        <f t="shared" si="26"/>
        <v>0</v>
      </c>
      <c r="BC50" s="127">
        <f t="shared" si="27"/>
        <v>0</v>
      </c>
      <c r="BD50" s="127">
        <f t="shared" si="28"/>
        <v>0</v>
      </c>
      <c r="BE50" s="127">
        <f t="shared" si="29"/>
        <v>0</v>
      </c>
      <c r="CA50" s="158">
        <v>1</v>
      </c>
      <c r="CB50" s="158">
        <v>1</v>
      </c>
      <c r="CZ50" s="127">
        <v>2.8639999999999999E-2</v>
      </c>
    </row>
    <row r="51" spans="1:104">
      <c r="A51" s="152">
        <v>34</v>
      </c>
      <c r="B51" s="153" t="s">
        <v>146</v>
      </c>
      <c r="C51" s="154" t="s">
        <v>330</v>
      </c>
      <c r="D51" s="155" t="s">
        <v>78</v>
      </c>
      <c r="E51" s="156">
        <v>3</v>
      </c>
      <c r="F51" s="156"/>
      <c r="G51" s="157">
        <f t="shared" si="24"/>
        <v>0</v>
      </c>
      <c r="O51" s="151">
        <v>2</v>
      </c>
      <c r="AA51" s="127">
        <v>3</v>
      </c>
      <c r="AB51" s="127">
        <v>1</v>
      </c>
      <c r="AC51" s="127">
        <v>42972802</v>
      </c>
      <c r="AZ51" s="127">
        <v>1</v>
      </c>
      <c r="BA51" s="127">
        <f t="shared" si="25"/>
        <v>0</v>
      </c>
      <c r="BB51" s="127">
        <f t="shared" si="26"/>
        <v>0</v>
      </c>
      <c r="BC51" s="127">
        <f t="shared" si="27"/>
        <v>0</v>
      </c>
      <c r="BD51" s="127">
        <f t="shared" si="28"/>
        <v>0</v>
      </c>
      <c r="BE51" s="127">
        <f t="shared" si="29"/>
        <v>0</v>
      </c>
      <c r="CA51" s="158">
        <v>3</v>
      </c>
      <c r="CB51" s="158">
        <v>1</v>
      </c>
      <c r="CZ51" s="127">
        <v>4.0000000000000002E-4</v>
      </c>
    </row>
    <row r="52" spans="1:104">
      <c r="A52" s="152">
        <v>35</v>
      </c>
      <c r="B52" s="153" t="s">
        <v>147</v>
      </c>
      <c r="C52" s="154" t="s">
        <v>331</v>
      </c>
      <c r="D52" s="155" t="s">
        <v>78</v>
      </c>
      <c r="E52" s="156">
        <v>1</v>
      </c>
      <c r="F52" s="156"/>
      <c r="G52" s="157">
        <f t="shared" si="24"/>
        <v>0</v>
      </c>
      <c r="O52" s="151">
        <v>2</v>
      </c>
      <c r="AA52" s="127">
        <v>3</v>
      </c>
      <c r="AB52" s="127">
        <v>1</v>
      </c>
      <c r="AC52" s="127">
        <v>42972818</v>
      </c>
      <c r="AZ52" s="127">
        <v>1</v>
      </c>
      <c r="BA52" s="127">
        <f t="shared" si="25"/>
        <v>0</v>
      </c>
      <c r="BB52" s="127">
        <f t="shared" si="26"/>
        <v>0</v>
      </c>
      <c r="BC52" s="127">
        <f t="shared" si="27"/>
        <v>0</v>
      </c>
      <c r="BD52" s="127">
        <f t="shared" si="28"/>
        <v>0</v>
      </c>
      <c r="BE52" s="127">
        <f t="shared" si="29"/>
        <v>0</v>
      </c>
      <c r="CA52" s="158">
        <v>3</v>
      </c>
      <c r="CB52" s="158">
        <v>1</v>
      </c>
      <c r="CZ52" s="127">
        <v>1.1000000000000001E-3</v>
      </c>
    </row>
    <row r="53" spans="1:104">
      <c r="A53" s="152">
        <v>36</v>
      </c>
      <c r="B53" s="153" t="s">
        <v>148</v>
      </c>
      <c r="C53" s="154" t="s">
        <v>332</v>
      </c>
      <c r="D53" s="155" t="s">
        <v>78</v>
      </c>
      <c r="E53" s="156">
        <v>1</v>
      </c>
      <c r="F53" s="156"/>
      <c r="G53" s="157">
        <f t="shared" si="24"/>
        <v>0</v>
      </c>
      <c r="O53" s="151">
        <v>2</v>
      </c>
      <c r="AA53" s="127">
        <v>3</v>
      </c>
      <c r="AB53" s="127">
        <v>1</v>
      </c>
      <c r="AC53" s="127">
        <v>42972827</v>
      </c>
      <c r="AZ53" s="127">
        <v>1</v>
      </c>
      <c r="BA53" s="127">
        <f t="shared" si="25"/>
        <v>0</v>
      </c>
      <c r="BB53" s="127">
        <f t="shared" si="26"/>
        <v>0</v>
      </c>
      <c r="BC53" s="127">
        <f t="shared" si="27"/>
        <v>0</v>
      </c>
      <c r="BD53" s="127">
        <f t="shared" si="28"/>
        <v>0</v>
      </c>
      <c r="BE53" s="127">
        <f t="shared" si="29"/>
        <v>0</v>
      </c>
      <c r="CA53" s="158">
        <v>3</v>
      </c>
      <c r="CB53" s="158">
        <v>1</v>
      </c>
      <c r="CZ53" s="127">
        <v>1.65E-3</v>
      </c>
    </row>
    <row r="54" spans="1:104">
      <c r="A54" s="152">
        <v>37</v>
      </c>
      <c r="B54" s="153" t="s">
        <v>149</v>
      </c>
      <c r="C54" s="154" t="s">
        <v>333</v>
      </c>
      <c r="D54" s="155" t="s">
        <v>78</v>
      </c>
      <c r="E54" s="156">
        <v>1</v>
      </c>
      <c r="F54" s="156"/>
      <c r="G54" s="157">
        <f t="shared" si="24"/>
        <v>0</v>
      </c>
      <c r="O54" s="151">
        <v>2</v>
      </c>
      <c r="AA54" s="127">
        <v>3</v>
      </c>
      <c r="AB54" s="127">
        <v>1</v>
      </c>
      <c r="AC54" s="127">
        <v>42972835</v>
      </c>
      <c r="AZ54" s="127">
        <v>1</v>
      </c>
      <c r="BA54" s="127">
        <f t="shared" si="25"/>
        <v>0</v>
      </c>
      <c r="BB54" s="127">
        <f t="shared" si="26"/>
        <v>0</v>
      </c>
      <c r="BC54" s="127">
        <f t="shared" si="27"/>
        <v>0</v>
      </c>
      <c r="BD54" s="127">
        <f t="shared" si="28"/>
        <v>0</v>
      </c>
      <c r="BE54" s="127">
        <f t="shared" si="29"/>
        <v>0</v>
      </c>
      <c r="CA54" s="158">
        <v>3</v>
      </c>
      <c r="CB54" s="158">
        <v>1</v>
      </c>
      <c r="CZ54" s="127">
        <v>2.8999999999999998E-3</v>
      </c>
    </row>
    <row r="55" spans="1:104">
      <c r="A55" s="159"/>
      <c r="B55" s="160" t="s">
        <v>67</v>
      </c>
      <c r="C55" s="161" t="str">
        <f>CONCATENATE(B47," ",C47)</f>
        <v>95 Dokončovací konstrukce na pozemních stavbách</v>
      </c>
      <c r="D55" s="162"/>
      <c r="E55" s="163"/>
      <c r="F55" s="164"/>
      <c r="G55" s="165">
        <f>SUM(G47:G54)</f>
        <v>0</v>
      </c>
      <c r="O55" s="151">
        <v>4</v>
      </c>
      <c r="BA55" s="166">
        <f>SUM(BA47:BA54)</f>
        <v>0</v>
      </c>
      <c r="BB55" s="166">
        <f>SUM(BB47:BB54)</f>
        <v>0</v>
      </c>
      <c r="BC55" s="166">
        <f>SUM(BC47:BC54)</f>
        <v>0</v>
      </c>
      <c r="BD55" s="166">
        <f>SUM(BD47:BD54)</f>
        <v>0</v>
      </c>
      <c r="BE55" s="166">
        <f>SUM(BE47:BE54)</f>
        <v>0</v>
      </c>
    </row>
    <row r="56" spans="1:104">
      <c r="A56" s="144" t="s">
        <v>66</v>
      </c>
      <c r="B56" s="145" t="s">
        <v>150</v>
      </c>
      <c r="C56" s="146" t="s">
        <v>151</v>
      </c>
      <c r="D56" s="147"/>
      <c r="E56" s="148"/>
      <c r="F56" s="148"/>
      <c r="G56" s="149"/>
      <c r="H56" s="150"/>
      <c r="I56" s="150"/>
      <c r="O56" s="151">
        <v>1</v>
      </c>
    </row>
    <row r="57" spans="1:104">
      <c r="A57" s="152"/>
      <c r="B57" s="153"/>
      <c r="C57" s="154"/>
      <c r="D57" s="155"/>
      <c r="E57" s="156"/>
      <c r="F57" s="156"/>
      <c r="G57" s="157"/>
      <c r="O57" s="151"/>
      <c r="CA57" s="158"/>
      <c r="CB57" s="158"/>
    </row>
    <row r="58" spans="1:104">
      <c r="A58" s="152">
        <v>39</v>
      </c>
      <c r="B58" s="153" t="s">
        <v>152</v>
      </c>
      <c r="C58" s="154" t="s">
        <v>153</v>
      </c>
      <c r="D58" s="155" t="s">
        <v>83</v>
      </c>
      <c r="E58" s="156">
        <v>13.5</v>
      </c>
      <c r="F58" s="156"/>
      <c r="G58" s="157">
        <f t="shared" ref="G58:G80" si="30">E58*F58</f>
        <v>0</v>
      </c>
      <c r="O58" s="151">
        <v>2</v>
      </c>
      <c r="AA58" s="127">
        <v>1</v>
      </c>
      <c r="AB58" s="127">
        <v>7</v>
      </c>
      <c r="AC58" s="127">
        <v>7</v>
      </c>
      <c r="AZ58" s="127">
        <v>1</v>
      </c>
      <c r="BA58" s="127">
        <f t="shared" ref="BA58:BA80" si="31">IF(AZ58=1,G58,0)</f>
        <v>0</v>
      </c>
      <c r="BB58" s="127">
        <f t="shared" ref="BB58:BB80" si="32">IF(AZ58=2,G58,0)</f>
        <v>0</v>
      </c>
      <c r="BC58" s="127">
        <f t="shared" ref="BC58:BC80" si="33">IF(AZ58=3,G58,0)</f>
        <v>0</v>
      </c>
      <c r="BD58" s="127">
        <f t="shared" ref="BD58:BD80" si="34">IF(AZ58=4,G58,0)</f>
        <v>0</v>
      </c>
      <c r="BE58" s="127">
        <f t="shared" ref="BE58:BE80" si="35">IF(AZ58=5,G58,0)</f>
        <v>0</v>
      </c>
      <c r="CA58" s="158">
        <v>1</v>
      </c>
      <c r="CB58" s="158">
        <v>7</v>
      </c>
      <c r="CZ58" s="127">
        <v>0</v>
      </c>
    </row>
    <row r="59" spans="1:104">
      <c r="A59" s="152">
        <v>40</v>
      </c>
      <c r="B59" s="153" t="s">
        <v>154</v>
      </c>
      <c r="C59" s="154" t="s">
        <v>155</v>
      </c>
      <c r="D59" s="155" t="s">
        <v>80</v>
      </c>
      <c r="E59" s="156">
        <v>3.4</v>
      </c>
      <c r="F59" s="156"/>
      <c r="G59" s="157">
        <f t="shared" si="30"/>
        <v>0</v>
      </c>
      <c r="O59" s="151">
        <v>2</v>
      </c>
      <c r="AA59" s="127">
        <v>1</v>
      </c>
      <c r="AB59" s="127">
        <v>7</v>
      </c>
      <c r="AC59" s="127">
        <v>7</v>
      </c>
      <c r="AZ59" s="127">
        <v>1</v>
      </c>
      <c r="BA59" s="127">
        <f t="shared" si="31"/>
        <v>0</v>
      </c>
      <c r="BB59" s="127">
        <f t="shared" si="32"/>
        <v>0</v>
      </c>
      <c r="BC59" s="127">
        <f t="shared" si="33"/>
        <v>0</v>
      </c>
      <c r="BD59" s="127">
        <f t="shared" si="34"/>
        <v>0</v>
      </c>
      <c r="BE59" s="127">
        <f t="shared" si="35"/>
        <v>0</v>
      </c>
      <c r="CA59" s="158">
        <v>1</v>
      </c>
      <c r="CB59" s="158">
        <v>7</v>
      </c>
      <c r="CZ59" s="127">
        <v>0</v>
      </c>
    </row>
    <row r="60" spans="1:104">
      <c r="A60" s="152">
        <v>41</v>
      </c>
      <c r="B60" s="153" t="s">
        <v>156</v>
      </c>
      <c r="C60" s="154" t="s">
        <v>157</v>
      </c>
      <c r="D60" s="155" t="s">
        <v>78</v>
      </c>
      <c r="E60" s="156">
        <v>6</v>
      </c>
      <c r="F60" s="156"/>
      <c r="G60" s="157">
        <f t="shared" si="30"/>
        <v>0</v>
      </c>
      <c r="O60" s="151">
        <v>2</v>
      </c>
      <c r="AA60" s="127">
        <v>1</v>
      </c>
      <c r="AB60" s="127">
        <v>7</v>
      </c>
      <c r="AC60" s="127">
        <v>7</v>
      </c>
      <c r="AZ60" s="127">
        <v>1</v>
      </c>
      <c r="BA60" s="127">
        <f t="shared" si="31"/>
        <v>0</v>
      </c>
      <c r="BB60" s="127">
        <f t="shared" si="32"/>
        <v>0</v>
      </c>
      <c r="BC60" s="127">
        <f t="shared" si="33"/>
        <v>0</v>
      </c>
      <c r="BD60" s="127">
        <f t="shared" si="34"/>
        <v>0</v>
      </c>
      <c r="BE60" s="127">
        <f t="shared" si="35"/>
        <v>0</v>
      </c>
      <c r="CA60" s="158">
        <v>1</v>
      </c>
      <c r="CB60" s="158">
        <v>7</v>
      </c>
      <c r="CZ60" s="127">
        <v>0</v>
      </c>
    </row>
    <row r="61" spans="1:104">
      <c r="A61" s="152">
        <v>42</v>
      </c>
      <c r="B61" s="153" t="s">
        <v>158</v>
      </c>
      <c r="C61" s="154" t="s">
        <v>159</v>
      </c>
      <c r="D61" s="155" t="s">
        <v>78</v>
      </c>
      <c r="E61" s="156">
        <v>6</v>
      </c>
      <c r="F61" s="156"/>
      <c r="G61" s="157">
        <f t="shared" si="30"/>
        <v>0</v>
      </c>
      <c r="O61" s="151">
        <v>2</v>
      </c>
      <c r="AA61" s="127">
        <v>1</v>
      </c>
      <c r="AB61" s="127">
        <v>7</v>
      </c>
      <c r="AC61" s="127">
        <v>7</v>
      </c>
      <c r="AZ61" s="127">
        <v>1</v>
      </c>
      <c r="BA61" s="127">
        <f t="shared" si="31"/>
        <v>0</v>
      </c>
      <c r="BB61" s="127">
        <f t="shared" si="32"/>
        <v>0</v>
      </c>
      <c r="BC61" s="127">
        <f t="shared" si="33"/>
        <v>0</v>
      </c>
      <c r="BD61" s="127">
        <f t="shared" si="34"/>
        <v>0</v>
      </c>
      <c r="BE61" s="127">
        <f t="shared" si="35"/>
        <v>0</v>
      </c>
      <c r="CA61" s="158">
        <v>1</v>
      </c>
      <c r="CB61" s="158">
        <v>7</v>
      </c>
      <c r="CZ61" s="127">
        <v>0</v>
      </c>
    </row>
    <row r="62" spans="1:104">
      <c r="A62" s="152">
        <v>43</v>
      </c>
      <c r="B62" s="153" t="s">
        <v>160</v>
      </c>
      <c r="C62" s="154" t="s">
        <v>161</v>
      </c>
      <c r="D62" s="155" t="s">
        <v>83</v>
      </c>
      <c r="E62" s="156">
        <v>13.5</v>
      </c>
      <c r="F62" s="156"/>
      <c r="G62" s="157">
        <f t="shared" si="30"/>
        <v>0</v>
      </c>
      <c r="O62" s="151">
        <v>2</v>
      </c>
      <c r="AA62" s="127">
        <v>1</v>
      </c>
      <c r="AB62" s="127">
        <v>7</v>
      </c>
      <c r="AC62" s="127">
        <v>7</v>
      </c>
      <c r="AZ62" s="127">
        <v>1</v>
      </c>
      <c r="BA62" s="127">
        <f t="shared" si="31"/>
        <v>0</v>
      </c>
      <c r="BB62" s="127">
        <f t="shared" si="32"/>
        <v>0</v>
      </c>
      <c r="BC62" s="127">
        <f t="shared" si="33"/>
        <v>0</v>
      </c>
      <c r="BD62" s="127">
        <f t="shared" si="34"/>
        <v>0</v>
      </c>
      <c r="BE62" s="127">
        <f t="shared" si="35"/>
        <v>0</v>
      </c>
      <c r="CA62" s="158">
        <v>1</v>
      </c>
      <c r="CB62" s="158">
        <v>7</v>
      </c>
      <c r="CZ62" s="127">
        <v>0</v>
      </c>
    </row>
    <row r="63" spans="1:104">
      <c r="A63" s="152">
        <v>44</v>
      </c>
      <c r="B63" s="153" t="s">
        <v>162</v>
      </c>
      <c r="C63" s="154" t="s">
        <v>163</v>
      </c>
      <c r="D63" s="155" t="s">
        <v>80</v>
      </c>
      <c r="E63" s="156">
        <v>57.66</v>
      </c>
      <c r="F63" s="156"/>
      <c r="G63" s="157">
        <f t="shared" si="30"/>
        <v>0</v>
      </c>
      <c r="O63" s="151">
        <v>2</v>
      </c>
      <c r="AA63" s="127">
        <v>1</v>
      </c>
      <c r="AB63" s="127">
        <v>1</v>
      </c>
      <c r="AC63" s="127">
        <v>1</v>
      </c>
      <c r="AZ63" s="127">
        <v>1</v>
      </c>
      <c r="BA63" s="127">
        <f t="shared" si="31"/>
        <v>0</v>
      </c>
      <c r="BB63" s="127">
        <f t="shared" si="32"/>
        <v>0</v>
      </c>
      <c r="BC63" s="127">
        <f t="shared" si="33"/>
        <v>0</v>
      </c>
      <c r="BD63" s="127">
        <f t="shared" si="34"/>
        <v>0</v>
      </c>
      <c r="BE63" s="127">
        <f t="shared" si="35"/>
        <v>0</v>
      </c>
      <c r="CA63" s="158">
        <v>1</v>
      </c>
      <c r="CB63" s="158">
        <v>1</v>
      </c>
      <c r="CZ63" s="127">
        <v>6.7000000000000002E-4</v>
      </c>
    </row>
    <row r="64" spans="1:104">
      <c r="A64" s="152">
        <v>45</v>
      </c>
      <c r="B64" s="153" t="s">
        <v>164</v>
      </c>
      <c r="C64" s="154" t="s">
        <v>165</v>
      </c>
      <c r="D64" s="155" t="s">
        <v>80</v>
      </c>
      <c r="E64" s="156">
        <v>15.48</v>
      </c>
      <c r="F64" s="156"/>
      <c r="G64" s="157">
        <f t="shared" si="30"/>
        <v>0</v>
      </c>
      <c r="O64" s="151">
        <v>2</v>
      </c>
      <c r="AA64" s="127">
        <v>1</v>
      </c>
      <c r="AB64" s="127">
        <v>1</v>
      </c>
      <c r="AC64" s="127">
        <v>1</v>
      </c>
      <c r="AZ64" s="127">
        <v>1</v>
      </c>
      <c r="BA64" s="127">
        <f t="shared" si="31"/>
        <v>0</v>
      </c>
      <c r="BB64" s="127">
        <f t="shared" si="32"/>
        <v>0</v>
      </c>
      <c r="BC64" s="127">
        <f t="shared" si="33"/>
        <v>0</v>
      </c>
      <c r="BD64" s="127">
        <f t="shared" si="34"/>
        <v>0</v>
      </c>
      <c r="BE64" s="127">
        <f t="shared" si="35"/>
        <v>0</v>
      </c>
      <c r="CA64" s="158">
        <v>1</v>
      </c>
      <c r="CB64" s="158">
        <v>1</v>
      </c>
      <c r="CZ64" s="127">
        <v>6.7000000000000002E-4</v>
      </c>
    </row>
    <row r="65" spans="1:104">
      <c r="A65" s="152">
        <v>46</v>
      </c>
      <c r="B65" s="153" t="s">
        <v>166</v>
      </c>
      <c r="C65" s="154" t="s">
        <v>167</v>
      </c>
      <c r="D65" s="155" t="s">
        <v>76</v>
      </c>
      <c r="E65" s="156">
        <v>4.6500000000000004</v>
      </c>
      <c r="F65" s="156"/>
      <c r="G65" s="157">
        <f t="shared" si="30"/>
        <v>0</v>
      </c>
      <c r="O65" s="151">
        <v>2</v>
      </c>
      <c r="AA65" s="127">
        <v>1</v>
      </c>
      <c r="AB65" s="127">
        <v>1</v>
      </c>
      <c r="AC65" s="127">
        <v>1</v>
      </c>
      <c r="AZ65" s="127">
        <v>1</v>
      </c>
      <c r="BA65" s="127">
        <f t="shared" si="31"/>
        <v>0</v>
      </c>
      <c r="BB65" s="127">
        <f t="shared" si="32"/>
        <v>0</v>
      </c>
      <c r="BC65" s="127">
        <f t="shared" si="33"/>
        <v>0</v>
      </c>
      <c r="BD65" s="127">
        <f t="shared" si="34"/>
        <v>0</v>
      </c>
      <c r="BE65" s="127">
        <f t="shared" si="35"/>
        <v>0</v>
      </c>
      <c r="CA65" s="158">
        <v>1</v>
      </c>
      <c r="CB65" s="158">
        <v>1</v>
      </c>
      <c r="CZ65" s="127">
        <v>1.2800000000000001E-3</v>
      </c>
    </row>
    <row r="66" spans="1:104">
      <c r="A66" s="152">
        <v>47</v>
      </c>
      <c r="B66" s="153" t="s">
        <v>168</v>
      </c>
      <c r="C66" s="154" t="s">
        <v>169</v>
      </c>
      <c r="D66" s="155" t="s">
        <v>78</v>
      </c>
      <c r="E66" s="156">
        <v>104</v>
      </c>
      <c r="F66" s="156"/>
      <c r="G66" s="157">
        <f t="shared" si="30"/>
        <v>0</v>
      </c>
      <c r="O66" s="151">
        <v>2</v>
      </c>
      <c r="AA66" s="127">
        <v>1</v>
      </c>
      <c r="AB66" s="127">
        <v>1</v>
      </c>
      <c r="AC66" s="127">
        <v>1</v>
      </c>
      <c r="AZ66" s="127">
        <v>1</v>
      </c>
      <c r="BA66" s="127">
        <f t="shared" si="31"/>
        <v>0</v>
      </c>
      <c r="BB66" s="127">
        <f t="shared" si="32"/>
        <v>0</v>
      </c>
      <c r="BC66" s="127">
        <f t="shared" si="33"/>
        <v>0</v>
      </c>
      <c r="BD66" s="127">
        <f t="shared" si="34"/>
        <v>0</v>
      </c>
      <c r="BE66" s="127">
        <f t="shared" si="35"/>
        <v>0</v>
      </c>
      <c r="CA66" s="158">
        <v>1</v>
      </c>
      <c r="CB66" s="158">
        <v>1</v>
      </c>
      <c r="CZ66" s="127">
        <v>0</v>
      </c>
    </row>
    <row r="67" spans="1:104">
      <c r="A67" s="152">
        <v>48</v>
      </c>
      <c r="B67" s="153" t="s">
        <v>170</v>
      </c>
      <c r="C67" s="154" t="s">
        <v>171</v>
      </c>
      <c r="D67" s="155" t="s">
        <v>78</v>
      </c>
      <c r="E67" s="156">
        <v>13</v>
      </c>
      <c r="F67" s="156"/>
      <c r="G67" s="157">
        <f t="shared" si="30"/>
        <v>0</v>
      </c>
      <c r="O67" s="151">
        <v>2</v>
      </c>
      <c r="AA67" s="127">
        <v>1</v>
      </c>
      <c r="AB67" s="127">
        <v>1</v>
      </c>
      <c r="AC67" s="127">
        <v>1</v>
      </c>
      <c r="AZ67" s="127">
        <v>1</v>
      </c>
      <c r="BA67" s="127">
        <f t="shared" si="31"/>
        <v>0</v>
      </c>
      <c r="BB67" s="127">
        <f t="shared" si="32"/>
        <v>0</v>
      </c>
      <c r="BC67" s="127">
        <f t="shared" si="33"/>
        <v>0</v>
      </c>
      <c r="BD67" s="127">
        <f t="shared" si="34"/>
        <v>0</v>
      </c>
      <c r="BE67" s="127">
        <f t="shared" si="35"/>
        <v>0</v>
      </c>
      <c r="CA67" s="158">
        <v>1</v>
      </c>
      <c r="CB67" s="158">
        <v>1</v>
      </c>
      <c r="CZ67" s="127">
        <v>0</v>
      </c>
    </row>
    <row r="68" spans="1:104">
      <c r="A68" s="152">
        <v>49</v>
      </c>
      <c r="B68" s="153" t="s">
        <v>172</v>
      </c>
      <c r="C68" s="154" t="s">
        <v>173</v>
      </c>
      <c r="D68" s="155" t="s">
        <v>78</v>
      </c>
      <c r="E68" s="156">
        <v>3</v>
      </c>
      <c r="F68" s="156"/>
      <c r="G68" s="157">
        <f t="shared" si="30"/>
        <v>0</v>
      </c>
      <c r="O68" s="151">
        <v>2</v>
      </c>
      <c r="AA68" s="127">
        <v>1</v>
      </c>
      <c r="AB68" s="127">
        <v>1</v>
      </c>
      <c r="AC68" s="127">
        <v>1</v>
      </c>
      <c r="AZ68" s="127">
        <v>1</v>
      </c>
      <c r="BA68" s="127">
        <f t="shared" si="31"/>
        <v>0</v>
      </c>
      <c r="BB68" s="127">
        <f t="shared" si="32"/>
        <v>0</v>
      </c>
      <c r="BC68" s="127">
        <f t="shared" si="33"/>
        <v>0</v>
      </c>
      <c r="BD68" s="127">
        <f t="shared" si="34"/>
        <v>0</v>
      </c>
      <c r="BE68" s="127">
        <f t="shared" si="35"/>
        <v>0</v>
      </c>
      <c r="CA68" s="158">
        <v>1</v>
      </c>
      <c r="CB68" s="158">
        <v>1</v>
      </c>
      <c r="CZ68" s="127">
        <v>0</v>
      </c>
    </row>
    <row r="69" spans="1:104">
      <c r="A69" s="152">
        <v>50</v>
      </c>
      <c r="B69" s="153" t="s">
        <v>174</v>
      </c>
      <c r="C69" s="154" t="s">
        <v>175</v>
      </c>
      <c r="D69" s="155" t="s">
        <v>80</v>
      </c>
      <c r="E69" s="156">
        <v>2.21</v>
      </c>
      <c r="F69" s="156"/>
      <c r="G69" s="157">
        <f t="shared" si="30"/>
        <v>0</v>
      </c>
      <c r="O69" s="151">
        <v>2</v>
      </c>
      <c r="AA69" s="127">
        <v>1</v>
      </c>
      <c r="AB69" s="127">
        <v>1</v>
      </c>
      <c r="AC69" s="127">
        <v>1</v>
      </c>
      <c r="AZ69" s="127">
        <v>1</v>
      </c>
      <c r="BA69" s="127">
        <f t="shared" si="31"/>
        <v>0</v>
      </c>
      <c r="BB69" s="127">
        <f t="shared" si="32"/>
        <v>0</v>
      </c>
      <c r="BC69" s="127">
        <f t="shared" si="33"/>
        <v>0</v>
      </c>
      <c r="BD69" s="127">
        <f t="shared" si="34"/>
        <v>0</v>
      </c>
      <c r="BE69" s="127">
        <f t="shared" si="35"/>
        <v>0</v>
      </c>
      <c r="CA69" s="158">
        <v>1</v>
      </c>
      <c r="CB69" s="158">
        <v>1</v>
      </c>
      <c r="CZ69" s="127">
        <v>2.1900000000000001E-3</v>
      </c>
    </row>
    <row r="70" spans="1:104">
      <c r="A70" s="152">
        <v>51</v>
      </c>
      <c r="B70" s="153" t="s">
        <v>176</v>
      </c>
      <c r="C70" s="154" t="s">
        <v>177</v>
      </c>
      <c r="D70" s="155" t="s">
        <v>80</v>
      </c>
      <c r="E70" s="156">
        <v>26</v>
      </c>
      <c r="F70" s="156"/>
      <c r="G70" s="157">
        <f t="shared" si="30"/>
        <v>0</v>
      </c>
      <c r="O70" s="151">
        <v>2</v>
      </c>
      <c r="AA70" s="127">
        <v>1</v>
      </c>
      <c r="AB70" s="127">
        <v>1</v>
      </c>
      <c r="AC70" s="127">
        <v>1</v>
      </c>
      <c r="AZ70" s="127">
        <v>1</v>
      </c>
      <c r="BA70" s="127">
        <f t="shared" si="31"/>
        <v>0</v>
      </c>
      <c r="BB70" s="127">
        <f t="shared" si="32"/>
        <v>0</v>
      </c>
      <c r="BC70" s="127">
        <f t="shared" si="33"/>
        <v>0</v>
      </c>
      <c r="BD70" s="127">
        <f t="shared" si="34"/>
        <v>0</v>
      </c>
      <c r="BE70" s="127">
        <f t="shared" si="35"/>
        <v>0</v>
      </c>
      <c r="CA70" s="158">
        <v>1</v>
      </c>
      <c r="CB70" s="158">
        <v>1</v>
      </c>
      <c r="CZ70" s="127">
        <v>1E-3</v>
      </c>
    </row>
    <row r="71" spans="1:104">
      <c r="A71" s="152">
        <v>52</v>
      </c>
      <c r="B71" s="153" t="s">
        <v>178</v>
      </c>
      <c r="C71" s="154" t="s">
        <v>179</v>
      </c>
      <c r="D71" s="155" t="s">
        <v>80</v>
      </c>
      <c r="E71" s="156">
        <v>17.600000000000001</v>
      </c>
      <c r="F71" s="156"/>
      <c r="G71" s="157">
        <f t="shared" si="30"/>
        <v>0</v>
      </c>
      <c r="O71" s="151">
        <v>2</v>
      </c>
      <c r="AA71" s="127">
        <v>1</v>
      </c>
      <c r="AB71" s="127">
        <v>1</v>
      </c>
      <c r="AC71" s="127">
        <v>1</v>
      </c>
      <c r="AZ71" s="127">
        <v>1</v>
      </c>
      <c r="BA71" s="127">
        <f t="shared" si="31"/>
        <v>0</v>
      </c>
      <c r="BB71" s="127">
        <f t="shared" si="32"/>
        <v>0</v>
      </c>
      <c r="BC71" s="127">
        <f t="shared" si="33"/>
        <v>0</v>
      </c>
      <c r="BD71" s="127">
        <f t="shared" si="34"/>
        <v>0</v>
      </c>
      <c r="BE71" s="127">
        <f t="shared" si="35"/>
        <v>0</v>
      </c>
      <c r="CA71" s="158">
        <v>1</v>
      </c>
      <c r="CB71" s="158">
        <v>1</v>
      </c>
      <c r="CZ71" s="127">
        <v>1.17E-3</v>
      </c>
    </row>
    <row r="72" spans="1:104">
      <c r="A72" s="152">
        <v>53</v>
      </c>
      <c r="B72" s="153" t="s">
        <v>180</v>
      </c>
      <c r="C72" s="154" t="s">
        <v>181</v>
      </c>
      <c r="D72" s="155" t="s">
        <v>80</v>
      </c>
      <c r="E72" s="156">
        <v>7</v>
      </c>
      <c r="F72" s="156"/>
      <c r="G72" s="157">
        <f t="shared" si="30"/>
        <v>0</v>
      </c>
      <c r="O72" s="151">
        <v>2</v>
      </c>
      <c r="AA72" s="127">
        <v>1</v>
      </c>
      <c r="AB72" s="127">
        <v>1</v>
      </c>
      <c r="AC72" s="127">
        <v>1</v>
      </c>
      <c r="AZ72" s="127">
        <v>1</v>
      </c>
      <c r="BA72" s="127">
        <f t="shared" si="31"/>
        <v>0</v>
      </c>
      <c r="BB72" s="127">
        <f t="shared" si="32"/>
        <v>0</v>
      </c>
      <c r="BC72" s="127">
        <f t="shared" si="33"/>
        <v>0</v>
      </c>
      <c r="BD72" s="127">
        <f t="shared" si="34"/>
        <v>0</v>
      </c>
      <c r="BE72" s="127">
        <f t="shared" si="35"/>
        <v>0</v>
      </c>
      <c r="CA72" s="158">
        <v>1</v>
      </c>
      <c r="CB72" s="158">
        <v>1</v>
      </c>
      <c r="CZ72" s="127">
        <v>1E-3</v>
      </c>
    </row>
    <row r="73" spans="1:104" ht="22.5">
      <c r="A73" s="152">
        <v>54</v>
      </c>
      <c r="B73" s="153" t="s">
        <v>182</v>
      </c>
      <c r="C73" s="154" t="s">
        <v>183</v>
      </c>
      <c r="D73" s="155" t="s">
        <v>80</v>
      </c>
      <c r="E73" s="156">
        <v>0</v>
      </c>
      <c r="F73" s="156"/>
      <c r="G73" s="157">
        <f t="shared" si="30"/>
        <v>0</v>
      </c>
      <c r="O73" s="151">
        <v>2</v>
      </c>
      <c r="AA73" s="127">
        <v>1</v>
      </c>
      <c r="AB73" s="127">
        <v>1</v>
      </c>
      <c r="AC73" s="127">
        <v>1</v>
      </c>
      <c r="AZ73" s="127">
        <v>1</v>
      </c>
      <c r="BA73" s="127">
        <f t="shared" si="31"/>
        <v>0</v>
      </c>
      <c r="BB73" s="127">
        <f t="shared" si="32"/>
        <v>0</v>
      </c>
      <c r="BC73" s="127">
        <f t="shared" si="33"/>
        <v>0</v>
      </c>
      <c r="BD73" s="127">
        <f t="shared" si="34"/>
        <v>0</v>
      </c>
      <c r="BE73" s="127">
        <f t="shared" si="35"/>
        <v>0</v>
      </c>
      <c r="CA73" s="158">
        <v>1</v>
      </c>
      <c r="CB73" s="158">
        <v>1</v>
      </c>
      <c r="CZ73" s="127">
        <v>0</v>
      </c>
    </row>
    <row r="74" spans="1:104">
      <c r="A74" s="152">
        <v>55</v>
      </c>
      <c r="B74" s="153" t="s">
        <v>184</v>
      </c>
      <c r="C74" s="154" t="s">
        <v>185</v>
      </c>
      <c r="D74" s="155" t="s">
        <v>80</v>
      </c>
      <c r="E74" s="156">
        <v>548.92999999999995</v>
      </c>
      <c r="F74" s="156"/>
      <c r="G74" s="157">
        <f t="shared" si="30"/>
        <v>0</v>
      </c>
      <c r="O74" s="151">
        <v>2</v>
      </c>
      <c r="AA74" s="127">
        <v>1</v>
      </c>
      <c r="AB74" s="127">
        <v>1</v>
      </c>
      <c r="AC74" s="127">
        <v>1</v>
      </c>
      <c r="AZ74" s="127">
        <v>1</v>
      </c>
      <c r="BA74" s="127">
        <f t="shared" si="31"/>
        <v>0</v>
      </c>
      <c r="BB74" s="127">
        <f t="shared" si="32"/>
        <v>0</v>
      </c>
      <c r="BC74" s="127">
        <f t="shared" si="33"/>
        <v>0</v>
      </c>
      <c r="BD74" s="127">
        <f t="shared" si="34"/>
        <v>0</v>
      </c>
      <c r="BE74" s="127">
        <f t="shared" si="35"/>
        <v>0</v>
      </c>
      <c r="CA74" s="158">
        <v>1</v>
      </c>
      <c r="CB74" s="158">
        <v>1</v>
      </c>
      <c r="CZ74" s="127">
        <v>0</v>
      </c>
    </row>
    <row r="75" spans="1:104">
      <c r="A75" s="152">
        <v>56</v>
      </c>
      <c r="B75" s="153" t="s">
        <v>186</v>
      </c>
      <c r="C75" s="154" t="s">
        <v>187</v>
      </c>
      <c r="D75" s="155" t="s">
        <v>80</v>
      </c>
      <c r="E75" s="156">
        <v>40.28</v>
      </c>
      <c r="F75" s="156"/>
      <c r="G75" s="157">
        <f t="shared" si="30"/>
        <v>0</v>
      </c>
      <c r="O75" s="151">
        <v>2</v>
      </c>
      <c r="AA75" s="127">
        <v>1</v>
      </c>
      <c r="AB75" s="127">
        <v>1</v>
      </c>
      <c r="AC75" s="127">
        <v>1</v>
      </c>
      <c r="AZ75" s="127">
        <v>1</v>
      </c>
      <c r="BA75" s="127">
        <f t="shared" si="31"/>
        <v>0</v>
      </c>
      <c r="BB75" s="127">
        <f t="shared" si="32"/>
        <v>0</v>
      </c>
      <c r="BC75" s="127">
        <f t="shared" si="33"/>
        <v>0</v>
      </c>
      <c r="BD75" s="127">
        <f t="shared" si="34"/>
        <v>0</v>
      </c>
      <c r="BE75" s="127">
        <f t="shared" si="35"/>
        <v>0</v>
      </c>
      <c r="CA75" s="158">
        <v>1</v>
      </c>
      <c r="CB75" s="158">
        <v>1</v>
      </c>
      <c r="CZ75" s="127">
        <v>0</v>
      </c>
    </row>
    <row r="76" spans="1:104">
      <c r="A76" s="152">
        <v>57</v>
      </c>
      <c r="B76" s="153" t="s">
        <v>188</v>
      </c>
      <c r="C76" s="154" t="s">
        <v>189</v>
      </c>
      <c r="D76" s="155" t="s">
        <v>80</v>
      </c>
      <c r="E76" s="156">
        <v>388.94</v>
      </c>
      <c r="F76" s="156"/>
      <c r="G76" s="157">
        <f t="shared" si="30"/>
        <v>0</v>
      </c>
      <c r="O76" s="151">
        <v>2</v>
      </c>
      <c r="AA76" s="127">
        <v>2</v>
      </c>
      <c r="AB76" s="127">
        <v>7</v>
      </c>
      <c r="AC76" s="127">
        <v>7</v>
      </c>
      <c r="AZ76" s="127">
        <v>1</v>
      </c>
      <c r="BA76" s="127">
        <f t="shared" si="31"/>
        <v>0</v>
      </c>
      <c r="BB76" s="127">
        <f t="shared" si="32"/>
        <v>0</v>
      </c>
      <c r="BC76" s="127">
        <f t="shared" si="33"/>
        <v>0</v>
      </c>
      <c r="BD76" s="127">
        <f t="shared" si="34"/>
        <v>0</v>
      </c>
      <c r="BE76" s="127">
        <f t="shared" si="35"/>
        <v>0</v>
      </c>
      <c r="CA76" s="158">
        <v>2</v>
      </c>
      <c r="CB76" s="158">
        <v>7</v>
      </c>
      <c r="CZ76" s="127">
        <v>0</v>
      </c>
    </row>
    <row r="77" spans="1:104">
      <c r="A77" s="152">
        <v>58</v>
      </c>
      <c r="B77" s="153" t="s">
        <v>190</v>
      </c>
      <c r="C77" s="154" t="s">
        <v>191</v>
      </c>
      <c r="D77" s="155" t="s">
        <v>80</v>
      </c>
      <c r="E77" s="156">
        <v>125.25</v>
      </c>
      <c r="F77" s="156"/>
      <c r="G77" s="157">
        <f t="shared" si="30"/>
        <v>0</v>
      </c>
      <c r="O77" s="151">
        <v>2</v>
      </c>
      <c r="AA77" s="127">
        <v>2</v>
      </c>
      <c r="AB77" s="127">
        <v>7</v>
      </c>
      <c r="AC77" s="127">
        <v>7</v>
      </c>
      <c r="AZ77" s="127">
        <v>1</v>
      </c>
      <c r="BA77" s="127">
        <f t="shared" si="31"/>
        <v>0</v>
      </c>
      <c r="BB77" s="127">
        <f t="shared" si="32"/>
        <v>0</v>
      </c>
      <c r="BC77" s="127">
        <f t="shared" si="33"/>
        <v>0</v>
      </c>
      <c r="BD77" s="127">
        <f t="shared" si="34"/>
        <v>0</v>
      </c>
      <c r="BE77" s="127">
        <f t="shared" si="35"/>
        <v>0</v>
      </c>
      <c r="CA77" s="158">
        <v>2</v>
      </c>
      <c r="CB77" s="158">
        <v>7</v>
      </c>
      <c r="CZ77" s="127">
        <v>0</v>
      </c>
    </row>
    <row r="78" spans="1:104">
      <c r="A78" s="152">
        <v>59</v>
      </c>
      <c r="B78" s="153" t="s">
        <v>192</v>
      </c>
      <c r="C78" s="154" t="s">
        <v>193</v>
      </c>
      <c r="D78" s="155" t="s">
        <v>83</v>
      </c>
      <c r="E78" s="156">
        <v>78.400000000000006</v>
      </c>
      <c r="F78" s="156"/>
      <c r="G78" s="157">
        <f t="shared" si="30"/>
        <v>0</v>
      </c>
      <c r="O78" s="151">
        <v>2</v>
      </c>
      <c r="AA78" s="127">
        <v>2</v>
      </c>
      <c r="AB78" s="127">
        <v>7</v>
      </c>
      <c r="AC78" s="127">
        <v>7</v>
      </c>
      <c r="AZ78" s="127">
        <v>1</v>
      </c>
      <c r="BA78" s="127">
        <f t="shared" si="31"/>
        <v>0</v>
      </c>
      <c r="BB78" s="127">
        <f t="shared" si="32"/>
        <v>0</v>
      </c>
      <c r="BC78" s="127">
        <f t="shared" si="33"/>
        <v>0</v>
      </c>
      <c r="BD78" s="127">
        <f t="shared" si="34"/>
        <v>0</v>
      </c>
      <c r="BE78" s="127">
        <f t="shared" si="35"/>
        <v>0</v>
      </c>
      <c r="CA78" s="158">
        <v>2</v>
      </c>
      <c r="CB78" s="158">
        <v>7</v>
      </c>
      <c r="CZ78" s="127">
        <v>0</v>
      </c>
    </row>
    <row r="79" spans="1:104">
      <c r="A79" s="152">
        <v>60</v>
      </c>
      <c r="B79" s="153" t="s">
        <v>194</v>
      </c>
      <c r="C79" s="154" t="s">
        <v>195</v>
      </c>
      <c r="D79" s="155" t="s">
        <v>83</v>
      </c>
      <c r="E79" s="156">
        <v>18.690000000000001</v>
      </c>
      <c r="F79" s="156"/>
      <c r="G79" s="157">
        <f t="shared" si="30"/>
        <v>0</v>
      </c>
      <c r="O79" s="151">
        <v>2</v>
      </c>
      <c r="AA79" s="127">
        <v>2</v>
      </c>
      <c r="AB79" s="127">
        <v>7</v>
      </c>
      <c r="AC79" s="127">
        <v>7</v>
      </c>
      <c r="AZ79" s="127">
        <v>1</v>
      </c>
      <c r="BA79" s="127">
        <f t="shared" si="31"/>
        <v>0</v>
      </c>
      <c r="BB79" s="127">
        <f t="shared" si="32"/>
        <v>0</v>
      </c>
      <c r="BC79" s="127">
        <f t="shared" si="33"/>
        <v>0</v>
      </c>
      <c r="BD79" s="127">
        <f t="shared" si="34"/>
        <v>0</v>
      </c>
      <c r="BE79" s="127">
        <f t="shared" si="35"/>
        <v>0</v>
      </c>
      <c r="CA79" s="158">
        <v>2</v>
      </c>
      <c r="CB79" s="158">
        <v>7</v>
      </c>
      <c r="CZ79" s="127">
        <v>0</v>
      </c>
    </row>
    <row r="80" spans="1:104">
      <c r="A80" s="152">
        <v>61</v>
      </c>
      <c r="B80" s="153" t="s">
        <v>196</v>
      </c>
      <c r="C80" s="154" t="s">
        <v>197</v>
      </c>
      <c r="D80" s="155" t="s">
        <v>83</v>
      </c>
      <c r="E80" s="156">
        <v>39.799999999999997</v>
      </c>
      <c r="F80" s="156"/>
      <c r="G80" s="157">
        <f t="shared" si="30"/>
        <v>0</v>
      </c>
      <c r="O80" s="151">
        <v>2</v>
      </c>
      <c r="AA80" s="127">
        <v>2</v>
      </c>
      <c r="AB80" s="127">
        <v>7</v>
      </c>
      <c r="AC80" s="127">
        <v>7</v>
      </c>
      <c r="AZ80" s="127">
        <v>1</v>
      </c>
      <c r="BA80" s="127">
        <f t="shared" si="31"/>
        <v>0</v>
      </c>
      <c r="BB80" s="127">
        <f t="shared" si="32"/>
        <v>0</v>
      </c>
      <c r="BC80" s="127">
        <f t="shared" si="33"/>
        <v>0</v>
      </c>
      <c r="BD80" s="127">
        <f t="shared" si="34"/>
        <v>0</v>
      </c>
      <c r="BE80" s="127">
        <f t="shared" si="35"/>
        <v>0</v>
      </c>
      <c r="CA80" s="158">
        <v>2</v>
      </c>
      <c r="CB80" s="158">
        <v>7</v>
      </c>
      <c r="CZ80" s="127">
        <v>0</v>
      </c>
    </row>
    <row r="81" spans="1:104">
      <c r="A81" s="152"/>
      <c r="B81" s="153"/>
      <c r="C81" s="154"/>
      <c r="D81" s="155"/>
      <c r="E81" s="156"/>
      <c r="F81" s="156"/>
      <c r="G81" s="157"/>
      <c r="O81" s="151"/>
      <c r="CA81" s="158"/>
      <c r="CB81" s="158"/>
    </row>
    <row r="82" spans="1:104">
      <c r="A82" s="159"/>
      <c r="B82" s="160" t="s">
        <v>67</v>
      </c>
      <c r="C82" s="161" t="str">
        <f>CONCATENATE(B56," ",C56)</f>
        <v>96 Bourání konstrukcí</v>
      </c>
      <c r="D82" s="162"/>
      <c r="E82" s="163"/>
      <c r="F82" s="164"/>
      <c r="G82" s="165">
        <f>SUM(G56:G81)</f>
        <v>0</v>
      </c>
      <c r="O82" s="151">
        <v>4</v>
      </c>
      <c r="BA82" s="166">
        <f>SUM(BA56:BA81)</f>
        <v>0</v>
      </c>
      <c r="BB82" s="166">
        <f>SUM(BB56:BB81)</f>
        <v>0</v>
      </c>
      <c r="BC82" s="166">
        <f>SUM(BC56:BC81)</f>
        <v>0</v>
      </c>
      <c r="BD82" s="166">
        <f>SUM(BD56:BD81)</f>
        <v>0</v>
      </c>
      <c r="BE82" s="166">
        <f>SUM(BE56:BE81)</f>
        <v>0</v>
      </c>
    </row>
    <row r="83" spans="1:104">
      <c r="A83" s="144" t="s">
        <v>66</v>
      </c>
      <c r="B83" s="145" t="s">
        <v>198</v>
      </c>
      <c r="C83" s="146" t="s">
        <v>199</v>
      </c>
      <c r="D83" s="147"/>
      <c r="E83" s="148"/>
      <c r="F83" s="148"/>
      <c r="G83" s="149"/>
      <c r="H83" s="150"/>
      <c r="I83" s="150"/>
      <c r="O83" s="151">
        <v>1</v>
      </c>
    </row>
    <row r="84" spans="1:104">
      <c r="A84" s="152">
        <v>63</v>
      </c>
      <c r="B84" s="153" t="s">
        <v>200</v>
      </c>
      <c r="C84" s="154" t="s">
        <v>201</v>
      </c>
      <c r="D84" s="155" t="s">
        <v>80</v>
      </c>
      <c r="E84" s="156">
        <v>62.63</v>
      </c>
      <c r="F84" s="156"/>
      <c r="G84" s="157">
        <f>E84*F84</f>
        <v>0</v>
      </c>
      <c r="O84" s="151">
        <v>2</v>
      </c>
      <c r="AA84" s="127">
        <v>2</v>
      </c>
      <c r="AB84" s="127">
        <v>7</v>
      </c>
      <c r="AC84" s="127">
        <v>7</v>
      </c>
      <c r="AZ84" s="127">
        <v>2</v>
      </c>
      <c r="BA84" s="127">
        <f>IF(AZ84=1,G84,0)</f>
        <v>0</v>
      </c>
      <c r="BB84" s="127">
        <f>IF(AZ84=2,G84,0)</f>
        <v>0</v>
      </c>
      <c r="BC84" s="127">
        <f>IF(AZ84=3,G84,0)</f>
        <v>0</v>
      </c>
      <c r="BD84" s="127">
        <f>IF(AZ84=4,G84,0)</f>
        <v>0</v>
      </c>
      <c r="BE84" s="127">
        <f>IF(AZ84=5,G84,0)</f>
        <v>0</v>
      </c>
      <c r="CA84" s="158">
        <v>2</v>
      </c>
      <c r="CB84" s="158">
        <v>7</v>
      </c>
      <c r="CZ84" s="127">
        <v>0</v>
      </c>
    </row>
    <row r="85" spans="1:104">
      <c r="A85" s="159"/>
      <c r="B85" s="160" t="s">
        <v>67</v>
      </c>
      <c r="C85" s="161" t="str">
        <f>CONCATENATE(B83," ",C83)</f>
        <v>776 Podlahy povlakové</v>
      </c>
      <c r="D85" s="162"/>
      <c r="E85" s="163"/>
      <c r="F85" s="164"/>
      <c r="G85" s="165">
        <f>SUM(G83:G84)</f>
        <v>0</v>
      </c>
      <c r="O85" s="151">
        <v>4</v>
      </c>
      <c r="BA85" s="166">
        <f>SUM(BA83:BA84)</f>
        <v>0</v>
      </c>
      <c r="BB85" s="166">
        <f>SUM(BB83:BB84)</f>
        <v>0</v>
      </c>
      <c r="BC85" s="166">
        <f>SUM(BC83:BC84)</f>
        <v>0</v>
      </c>
      <c r="BD85" s="166">
        <f>SUM(BD83:BD84)</f>
        <v>0</v>
      </c>
      <c r="BE85" s="166">
        <f>SUM(BE83:BE84)</f>
        <v>0</v>
      </c>
    </row>
    <row r="86" spans="1:104">
      <c r="A86" s="144" t="s">
        <v>66</v>
      </c>
      <c r="B86" s="145" t="s">
        <v>150</v>
      </c>
      <c r="C86" s="146" t="s">
        <v>151</v>
      </c>
      <c r="D86" s="147"/>
      <c r="E86" s="148"/>
      <c r="F86" s="148"/>
      <c r="G86" s="149"/>
      <c r="H86" s="150"/>
      <c r="I86" s="150"/>
      <c r="O86" s="151">
        <v>1</v>
      </c>
    </row>
    <row r="87" spans="1:104" ht="22.5">
      <c r="A87" s="152">
        <v>64</v>
      </c>
      <c r="B87" s="153" t="s">
        <v>202</v>
      </c>
      <c r="C87" s="154" t="s">
        <v>203</v>
      </c>
      <c r="D87" s="155" t="s">
        <v>80</v>
      </c>
      <c r="E87" s="156">
        <v>62.63</v>
      </c>
      <c r="F87" s="156"/>
      <c r="G87" s="157">
        <f>E87*F87</f>
        <v>0</v>
      </c>
      <c r="O87" s="151">
        <v>2</v>
      </c>
      <c r="AA87" s="127">
        <v>2</v>
      </c>
      <c r="AB87" s="127">
        <v>1</v>
      </c>
      <c r="AC87" s="127">
        <v>1</v>
      </c>
      <c r="AZ87" s="127">
        <v>1</v>
      </c>
      <c r="BA87" s="127">
        <f>IF(AZ87=1,G87,0)</f>
        <v>0</v>
      </c>
      <c r="BB87" s="127">
        <f>IF(AZ87=2,G87,0)</f>
        <v>0</v>
      </c>
      <c r="BC87" s="127">
        <f>IF(AZ87=3,G87,0)</f>
        <v>0</v>
      </c>
      <c r="BD87" s="127">
        <f>IF(AZ87=4,G87,0)</f>
        <v>0</v>
      </c>
      <c r="BE87" s="127">
        <f>IF(AZ87=5,G87,0)</f>
        <v>0</v>
      </c>
      <c r="CA87" s="158">
        <v>2</v>
      </c>
      <c r="CB87" s="158">
        <v>1</v>
      </c>
      <c r="CZ87" s="127">
        <v>0</v>
      </c>
    </row>
    <row r="88" spans="1:104">
      <c r="A88" s="159"/>
      <c r="B88" s="160" t="s">
        <v>67</v>
      </c>
      <c r="C88" s="161" t="str">
        <f>CONCATENATE(B86," ",C86)</f>
        <v>96 Bourání konstrukcí</v>
      </c>
      <c r="D88" s="162"/>
      <c r="E88" s="163"/>
      <c r="F88" s="164"/>
      <c r="G88" s="165">
        <f>SUM(G86:G87)</f>
        <v>0</v>
      </c>
      <c r="O88" s="151">
        <v>4</v>
      </c>
      <c r="BA88" s="166">
        <f>SUM(BA86:BA87)</f>
        <v>0</v>
      </c>
      <c r="BB88" s="166">
        <f>SUM(BB86:BB87)</f>
        <v>0</v>
      </c>
      <c r="BC88" s="166">
        <f>SUM(BC86:BC87)</f>
        <v>0</v>
      </c>
      <c r="BD88" s="166">
        <f>SUM(BD86:BD87)</f>
        <v>0</v>
      </c>
      <c r="BE88" s="166">
        <f>SUM(BE86:BE87)</f>
        <v>0</v>
      </c>
    </row>
    <row r="89" spans="1:104">
      <c r="A89" s="144" t="s">
        <v>66</v>
      </c>
      <c r="B89" s="145" t="s">
        <v>204</v>
      </c>
      <c r="C89" s="146" t="s">
        <v>205</v>
      </c>
      <c r="D89" s="147"/>
      <c r="E89" s="148"/>
      <c r="F89" s="148"/>
      <c r="G89" s="149"/>
      <c r="H89" s="150"/>
      <c r="I89" s="150"/>
      <c r="O89" s="151">
        <v>1</v>
      </c>
    </row>
    <row r="90" spans="1:104">
      <c r="A90" s="152">
        <v>65</v>
      </c>
      <c r="B90" s="153" t="s">
        <v>206</v>
      </c>
      <c r="C90" s="154" t="s">
        <v>207</v>
      </c>
      <c r="D90" s="155" t="s">
        <v>86</v>
      </c>
      <c r="E90" s="156">
        <v>71.699369399999995</v>
      </c>
      <c r="F90" s="156"/>
      <c r="G90" s="157">
        <f>E90*F90</f>
        <v>0</v>
      </c>
      <c r="O90" s="151">
        <v>2</v>
      </c>
      <c r="AA90" s="127">
        <v>7</v>
      </c>
      <c r="AB90" s="127">
        <v>1</v>
      </c>
      <c r="AC90" s="127">
        <v>2</v>
      </c>
      <c r="AZ90" s="127">
        <v>1</v>
      </c>
      <c r="BA90" s="127">
        <f>IF(AZ90=1,G90,0)</f>
        <v>0</v>
      </c>
      <c r="BB90" s="127">
        <f>IF(AZ90=2,G90,0)</f>
        <v>0</v>
      </c>
      <c r="BC90" s="127">
        <f>IF(AZ90=3,G90,0)</f>
        <v>0</v>
      </c>
      <c r="BD90" s="127">
        <f>IF(AZ90=4,G90,0)</f>
        <v>0</v>
      </c>
      <c r="BE90" s="127">
        <f>IF(AZ90=5,G90,0)</f>
        <v>0</v>
      </c>
      <c r="CA90" s="158">
        <v>7</v>
      </c>
      <c r="CB90" s="158">
        <v>1</v>
      </c>
      <c r="CZ90" s="127">
        <v>0</v>
      </c>
    </row>
    <row r="91" spans="1:104">
      <c r="A91" s="159"/>
      <c r="B91" s="160" t="s">
        <v>67</v>
      </c>
      <c r="C91" s="161" t="str">
        <f>CONCATENATE(B89," ",C89)</f>
        <v>99 Staveništní přesun hmot</v>
      </c>
      <c r="D91" s="162"/>
      <c r="E91" s="163"/>
      <c r="F91" s="164"/>
      <c r="G91" s="165">
        <f>SUM(G89:G90)</f>
        <v>0</v>
      </c>
      <c r="O91" s="151">
        <v>4</v>
      </c>
      <c r="BA91" s="166">
        <f>SUM(BA89:BA90)</f>
        <v>0</v>
      </c>
      <c r="BB91" s="166">
        <f>SUM(BB89:BB90)</f>
        <v>0</v>
      </c>
      <c r="BC91" s="166">
        <f>SUM(BC89:BC90)</f>
        <v>0</v>
      </c>
      <c r="BD91" s="166">
        <f>SUM(BD89:BD90)</f>
        <v>0</v>
      </c>
      <c r="BE91" s="166">
        <f>SUM(BE89:BE90)</f>
        <v>0</v>
      </c>
    </row>
    <row r="92" spans="1:104">
      <c r="A92" s="144" t="s">
        <v>66</v>
      </c>
      <c r="B92" s="145" t="s">
        <v>208</v>
      </c>
      <c r="C92" s="146" t="s">
        <v>209</v>
      </c>
      <c r="D92" s="147"/>
      <c r="E92" s="148"/>
      <c r="F92" s="148"/>
      <c r="G92" s="149"/>
      <c r="H92" s="150"/>
      <c r="I92" s="150"/>
      <c r="O92" s="151">
        <v>1</v>
      </c>
    </row>
    <row r="93" spans="1:104">
      <c r="A93" s="152">
        <v>67</v>
      </c>
      <c r="B93" s="153" t="s">
        <v>210</v>
      </c>
      <c r="C93" s="154" t="s">
        <v>211</v>
      </c>
      <c r="D93" s="155" t="s">
        <v>80</v>
      </c>
      <c r="E93" s="156">
        <v>64.78</v>
      </c>
      <c r="F93" s="156"/>
      <c r="G93" s="157">
        <f>E93*F93</f>
        <v>0</v>
      </c>
      <c r="O93" s="151">
        <v>2</v>
      </c>
      <c r="AA93" s="127">
        <v>1</v>
      </c>
      <c r="AB93" s="127">
        <v>7</v>
      </c>
      <c r="AC93" s="127">
        <v>7</v>
      </c>
      <c r="AZ93" s="127">
        <v>2</v>
      </c>
      <c r="BA93" s="127">
        <f>IF(AZ93=1,G93,0)</f>
        <v>0</v>
      </c>
      <c r="BB93" s="127">
        <f>IF(AZ93=2,G93,0)</f>
        <v>0</v>
      </c>
      <c r="BC93" s="127">
        <f>IF(AZ93=3,G93,0)</f>
        <v>0</v>
      </c>
      <c r="BD93" s="127">
        <f>IF(AZ93=4,G93,0)</f>
        <v>0</v>
      </c>
      <c r="BE93" s="127">
        <f>IF(AZ93=5,G93,0)</f>
        <v>0</v>
      </c>
      <c r="CA93" s="158">
        <v>1</v>
      </c>
      <c r="CB93" s="158">
        <v>7</v>
      </c>
      <c r="CZ93" s="127">
        <v>1.2600000000000001E-3</v>
      </c>
    </row>
    <row r="94" spans="1:104">
      <c r="A94" s="152">
        <v>68</v>
      </c>
      <c r="B94" s="153" t="s">
        <v>212</v>
      </c>
      <c r="C94" s="154" t="s">
        <v>213</v>
      </c>
      <c r="D94" s="155" t="s">
        <v>56</v>
      </c>
      <c r="E94" s="156"/>
      <c r="F94" s="156"/>
      <c r="G94" s="157">
        <f>E94*F94</f>
        <v>0</v>
      </c>
      <c r="O94" s="151">
        <v>2</v>
      </c>
      <c r="AA94" s="127">
        <v>7</v>
      </c>
      <c r="AB94" s="127">
        <v>1002</v>
      </c>
      <c r="AC94" s="127">
        <v>5</v>
      </c>
      <c r="AZ94" s="127">
        <v>2</v>
      </c>
      <c r="BA94" s="127">
        <f>IF(AZ94=1,G94,0)</f>
        <v>0</v>
      </c>
      <c r="BB94" s="127">
        <f>IF(AZ94=2,G94,0)</f>
        <v>0</v>
      </c>
      <c r="BC94" s="127">
        <f>IF(AZ94=3,G94,0)</f>
        <v>0</v>
      </c>
      <c r="BD94" s="127">
        <f>IF(AZ94=4,G94,0)</f>
        <v>0</v>
      </c>
      <c r="BE94" s="127">
        <f>IF(AZ94=5,G94,0)</f>
        <v>0</v>
      </c>
      <c r="CA94" s="158">
        <v>7</v>
      </c>
      <c r="CB94" s="158">
        <v>1002</v>
      </c>
      <c r="CZ94" s="127">
        <v>0</v>
      </c>
    </row>
    <row r="95" spans="1:104">
      <c r="A95" s="159"/>
      <c r="B95" s="160" t="s">
        <v>67</v>
      </c>
      <c r="C95" s="161" t="str">
        <f>CONCATENATE(B92," ",C92)</f>
        <v>711 Izolace proti vodě</v>
      </c>
      <c r="D95" s="162"/>
      <c r="E95" s="163"/>
      <c r="F95" s="164"/>
      <c r="G95" s="165">
        <f>SUM(G92:G94)</f>
        <v>0</v>
      </c>
      <c r="O95" s="151">
        <v>4</v>
      </c>
      <c r="BA95" s="166">
        <f>SUM(BA92:BA94)</f>
        <v>0</v>
      </c>
      <c r="BB95" s="166">
        <f>SUM(BB92:BB94)</f>
        <v>0</v>
      </c>
      <c r="BC95" s="166">
        <f>SUM(BC92:BC94)</f>
        <v>0</v>
      </c>
      <c r="BD95" s="166">
        <f>SUM(BD92:BD94)</f>
        <v>0</v>
      </c>
      <c r="BE95" s="166">
        <f>SUM(BE92:BE94)</f>
        <v>0</v>
      </c>
    </row>
    <row r="96" spans="1:104">
      <c r="A96" s="144" t="s">
        <v>66</v>
      </c>
      <c r="B96" s="145" t="s">
        <v>214</v>
      </c>
      <c r="C96" s="146" t="s">
        <v>215</v>
      </c>
      <c r="D96" s="147"/>
      <c r="E96" s="148"/>
      <c r="F96" s="148"/>
      <c r="G96" s="149"/>
      <c r="H96" s="150"/>
      <c r="I96" s="150"/>
      <c r="O96" s="151">
        <v>1</v>
      </c>
    </row>
    <row r="97" spans="1:104" ht="22.5">
      <c r="A97" s="152">
        <v>69</v>
      </c>
      <c r="B97" s="153" t="s">
        <v>216</v>
      </c>
      <c r="C97" s="154" t="s">
        <v>334</v>
      </c>
      <c r="D97" s="155" t="s">
        <v>80</v>
      </c>
      <c r="E97" s="156">
        <v>229.62</v>
      </c>
      <c r="F97" s="156"/>
      <c r="G97" s="157">
        <f>E97*F97</f>
        <v>0</v>
      </c>
      <c r="O97" s="151">
        <v>2</v>
      </c>
      <c r="AA97" s="127">
        <v>1</v>
      </c>
      <c r="AB97" s="127">
        <v>7</v>
      </c>
      <c r="AC97" s="127">
        <v>7</v>
      </c>
      <c r="AZ97" s="127">
        <v>2</v>
      </c>
      <c r="BA97" s="127">
        <f>IF(AZ97=1,G97,0)</f>
        <v>0</v>
      </c>
      <c r="BB97" s="127">
        <f>IF(AZ97=2,G97,0)</f>
        <v>0</v>
      </c>
      <c r="BC97" s="127">
        <f>IF(AZ97=3,G97,0)</f>
        <v>0</v>
      </c>
      <c r="BD97" s="127">
        <f>IF(AZ97=4,G97,0)</f>
        <v>0</v>
      </c>
      <c r="BE97" s="127">
        <f>IF(AZ97=5,G97,0)</f>
        <v>0</v>
      </c>
      <c r="CA97" s="158">
        <v>1</v>
      </c>
      <c r="CB97" s="158">
        <v>7</v>
      </c>
      <c r="CZ97" s="127">
        <v>5.7099999999999998E-3</v>
      </c>
    </row>
    <row r="98" spans="1:104" ht="22.5">
      <c r="A98" s="152">
        <v>70</v>
      </c>
      <c r="B98" s="153" t="s">
        <v>217</v>
      </c>
      <c r="C98" s="154" t="s">
        <v>218</v>
      </c>
      <c r="D98" s="155" t="s">
        <v>80</v>
      </c>
      <c r="E98" s="156">
        <v>193.77</v>
      </c>
      <c r="F98" s="156"/>
      <c r="G98" s="157">
        <f>E98*F98</f>
        <v>0</v>
      </c>
      <c r="O98" s="151">
        <v>2</v>
      </c>
      <c r="AA98" s="127">
        <v>1</v>
      </c>
      <c r="AB98" s="127">
        <v>7</v>
      </c>
      <c r="AC98" s="127">
        <v>7</v>
      </c>
      <c r="AZ98" s="127">
        <v>2</v>
      </c>
      <c r="BA98" s="127">
        <f>IF(AZ98=1,G98,0)</f>
        <v>0</v>
      </c>
      <c r="BB98" s="127">
        <f>IF(AZ98=2,G98,0)</f>
        <v>0</v>
      </c>
      <c r="BC98" s="127">
        <f>IF(AZ98=3,G98,0)</f>
        <v>0</v>
      </c>
      <c r="BD98" s="127">
        <f>IF(AZ98=4,G98,0)</f>
        <v>0</v>
      </c>
      <c r="BE98" s="127">
        <f>IF(AZ98=5,G98,0)</f>
        <v>0</v>
      </c>
      <c r="CA98" s="158">
        <v>1</v>
      </c>
      <c r="CB98" s="158">
        <v>7</v>
      </c>
      <c r="CZ98" s="127">
        <v>0</v>
      </c>
    </row>
    <row r="99" spans="1:104">
      <c r="A99" s="152">
        <v>71</v>
      </c>
      <c r="B99" s="153" t="s">
        <v>219</v>
      </c>
      <c r="C99" s="154" t="s">
        <v>220</v>
      </c>
      <c r="D99" s="155" t="s">
        <v>80</v>
      </c>
      <c r="E99" s="156">
        <v>229.62</v>
      </c>
      <c r="F99" s="156"/>
      <c r="G99" s="157">
        <f>E99*F99</f>
        <v>0</v>
      </c>
      <c r="O99" s="151">
        <v>2</v>
      </c>
      <c r="AA99" s="127">
        <v>1</v>
      </c>
      <c r="AB99" s="127">
        <v>7</v>
      </c>
      <c r="AC99" s="127">
        <v>7</v>
      </c>
      <c r="AZ99" s="127">
        <v>2</v>
      </c>
      <c r="BA99" s="127">
        <f>IF(AZ99=1,G99,0)</f>
        <v>0</v>
      </c>
      <c r="BB99" s="127">
        <f>IF(AZ99=2,G99,0)</f>
        <v>0</v>
      </c>
      <c r="BC99" s="127">
        <f>IF(AZ99=3,G99,0)</f>
        <v>0</v>
      </c>
      <c r="BD99" s="127">
        <f>IF(AZ99=4,G99,0)</f>
        <v>0</v>
      </c>
      <c r="BE99" s="127">
        <f>IF(AZ99=5,G99,0)</f>
        <v>0</v>
      </c>
      <c r="CA99" s="158">
        <v>1</v>
      </c>
      <c r="CB99" s="158">
        <v>7</v>
      </c>
      <c r="CZ99" s="127">
        <v>1.0000000000000001E-5</v>
      </c>
    </row>
    <row r="100" spans="1:104">
      <c r="A100" s="152">
        <v>72</v>
      </c>
      <c r="B100" s="153" t="s">
        <v>221</v>
      </c>
      <c r="C100" s="154" t="s">
        <v>222</v>
      </c>
      <c r="D100" s="155" t="s">
        <v>76</v>
      </c>
      <c r="E100" s="156">
        <v>19.760000000000002</v>
      </c>
      <c r="F100" s="156"/>
      <c r="G100" s="157">
        <f>E100*F100</f>
        <v>0</v>
      </c>
      <c r="O100" s="151">
        <v>2</v>
      </c>
      <c r="AA100" s="127">
        <v>3</v>
      </c>
      <c r="AB100" s="127">
        <v>7</v>
      </c>
      <c r="AC100" s="127" t="s">
        <v>221</v>
      </c>
      <c r="AZ100" s="127">
        <v>2</v>
      </c>
      <c r="BA100" s="127">
        <f>IF(AZ100=1,G100,0)</f>
        <v>0</v>
      </c>
      <c r="BB100" s="127">
        <f>IF(AZ100=2,G100,0)</f>
        <v>0</v>
      </c>
      <c r="BC100" s="127">
        <f>IF(AZ100=3,G100,0)</f>
        <v>0</v>
      </c>
      <c r="BD100" s="127">
        <f>IF(AZ100=4,G100,0)</f>
        <v>0</v>
      </c>
      <c r="BE100" s="127">
        <f>IF(AZ100=5,G100,0)</f>
        <v>0</v>
      </c>
      <c r="CA100" s="158">
        <v>3</v>
      </c>
      <c r="CB100" s="158">
        <v>7</v>
      </c>
      <c r="CZ100" s="127">
        <v>0.02</v>
      </c>
    </row>
    <row r="101" spans="1:104">
      <c r="A101" s="152">
        <v>73</v>
      </c>
      <c r="B101" s="153" t="s">
        <v>223</v>
      </c>
      <c r="C101" s="154" t="s">
        <v>224</v>
      </c>
      <c r="D101" s="155" t="s">
        <v>56</v>
      </c>
      <c r="E101" s="156"/>
      <c r="F101" s="156"/>
      <c r="G101" s="157">
        <f>E101*F101</f>
        <v>0</v>
      </c>
      <c r="O101" s="151">
        <v>2</v>
      </c>
      <c r="AA101" s="127">
        <v>7</v>
      </c>
      <c r="AB101" s="127">
        <v>1002</v>
      </c>
      <c r="AC101" s="127">
        <v>5</v>
      </c>
      <c r="AZ101" s="127">
        <v>2</v>
      </c>
      <c r="BA101" s="127">
        <f>IF(AZ101=1,G101,0)</f>
        <v>0</v>
      </c>
      <c r="BB101" s="127">
        <f>IF(AZ101=2,G101,0)</f>
        <v>0</v>
      </c>
      <c r="BC101" s="127">
        <f>IF(AZ101=3,G101,0)</f>
        <v>0</v>
      </c>
      <c r="BD101" s="127">
        <f>IF(AZ101=4,G101,0)</f>
        <v>0</v>
      </c>
      <c r="BE101" s="127">
        <f>IF(AZ101=5,G101,0)</f>
        <v>0</v>
      </c>
      <c r="CA101" s="158">
        <v>7</v>
      </c>
      <c r="CB101" s="158">
        <v>1002</v>
      </c>
      <c r="CZ101" s="127">
        <v>0</v>
      </c>
    </row>
    <row r="102" spans="1:104">
      <c r="A102" s="159"/>
      <c r="B102" s="160" t="s">
        <v>67</v>
      </c>
      <c r="C102" s="161" t="str">
        <f>CONCATENATE(B96," ",C96)</f>
        <v>713 Izolace tepelné</v>
      </c>
      <c r="D102" s="162"/>
      <c r="E102" s="163"/>
      <c r="F102" s="164"/>
      <c r="G102" s="165">
        <f>SUM(G96:G101)</f>
        <v>0</v>
      </c>
      <c r="O102" s="151">
        <v>4</v>
      </c>
      <c r="BA102" s="166">
        <f>SUM(BA96:BA101)</f>
        <v>0</v>
      </c>
      <c r="BB102" s="166">
        <f>SUM(BB96:BB101)</f>
        <v>0</v>
      </c>
      <c r="BC102" s="166">
        <f>SUM(BC96:BC101)</f>
        <v>0</v>
      </c>
      <c r="BD102" s="166">
        <f>SUM(BD96:BD101)</f>
        <v>0</v>
      </c>
      <c r="BE102" s="166">
        <f>SUM(BE96:BE101)</f>
        <v>0</v>
      </c>
    </row>
    <row r="103" spans="1:104">
      <c r="A103" s="144" t="s">
        <v>66</v>
      </c>
      <c r="B103" s="145" t="s">
        <v>226</v>
      </c>
      <c r="C103" s="146" t="s">
        <v>227</v>
      </c>
      <c r="D103" s="147"/>
      <c r="E103" s="148"/>
      <c r="F103" s="148"/>
      <c r="G103" s="149"/>
      <c r="H103" s="150"/>
      <c r="I103" s="150"/>
      <c r="O103" s="151">
        <v>1</v>
      </c>
    </row>
    <row r="104" spans="1:104">
      <c r="A104" s="152"/>
      <c r="B104" s="153"/>
      <c r="C104" s="154"/>
      <c r="D104" s="155"/>
      <c r="E104" s="156"/>
      <c r="F104" s="156"/>
      <c r="G104" s="157"/>
      <c r="O104" s="151"/>
      <c r="CA104" s="158"/>
      <c r="CB104" s="158"/>
    </row>
    <row r="105" spans="1:104">
      <c r="A105" s="152"/>
      <c r="B105" s="153"/>
      <c r="C105" s="154"/>
      <c r="D105" s="155"/>
      <c r="E105" s="156"/>
      <c r="F105" s="156"/>
      <c r="G105" s="157"/>
      <c r="O105" s="151"/>
      <c r="CA105" s="158"/>
      <c r="CB105" s="158"/>
    </row>
    <row r="106" spans="1:104">
      <c r="A106" s="152"/>
      <c r="B106" s="153"/>
      <c r="C106" s="154"/>
      <c r="D106" s="155"/>
      <c r="E106" s="156"/>
      <c r="F106" s="156"/>
      <c r="G106" s="157"/>
      <c r="O106" s="151"/>
      <c r="CA106" s="158"/>
      <c r="CB106" s="158"/>
    </row>
    <row r="107" spans="1:104" ht="22.5">
      <c r="A107" s="152">
        <v>79</v>
      </c>
      <c r="B107" s="153" t="s">
        <v>228</v>
      </c>
      <c r="C107" s="154" t="s">
        <v>229</v>
      </c>
      <c r="D107" s="155" t="s">
        <v>80</v>
      </c>
      <c r="E107" s="156">
        <v>58</v>
      </c>
      <c r="F107" s="156"/>
      <c r="G107" s="157">
        <f>E107*F107</f>
        <v>0</v>
      </c>
      <c r="O107" s="151">
        <v>2</v>
      </c>
      <c r="AA107" s="127">
        <v>2</v>
      </c>
      <c r="AB107" s="127">
        <v>7</v>
      </c>
      <c r="AC107" s="127">
        <v>7</v>
      </c>
      <c r="AZ107" s="127">
        <v>2</v>
      </c>
      <c r="BA107" s="127">
        <f>IF(AZ107=1,G107,0)</f>
        <v>0</v>
      </c>
      <c r="BB107" s="127">
        <f>IF(AZ107=2,G107,0)</f>
        <v>0</v>
      </c>
      <c r="BC107" s="127">
        <f>IF(AZ107=3,G107,0)</f>
        <v>0</v>
      </c>
      <c r="BD107" s="127">
        <f>IF(AZ107=4,G107,0)</f>
        <v>0</v>
      </c>
      <c r="BE107" s="127">
        <f>IF(AZ107=5,G107,0)</f>
        <v>0</v>
      </c>
      <c r="CA107" s="158">
        <v>2</v>
      </c>
      <c r="CB107" s="158">
        <v>7</v>
      </c>
      <c r="CZ107" s="127">
        <v>2.5100000000000001E-2</v>
      </c>
    </row>
    <row r="108" spans="1:104">
      <c r="A108" s="152">
        <v>80</v>
      </c>
      <c r="B108" s="153" t="s">
        <v>230</v>
      </c>
      <c r="C108" s="154" t="s">
        <v>231</v>
      </c>
      <c r="D108" s="155" t="s">
        <v>56</v>
      </c>
      <c r="E108" s="156"/>
      <c r="F108" s="156"/>
      <c r="G108" s="157">
        <f>E108*F108</f>
        <v>0</v>
      </c>
      <c r="O108" s="151">
        <v>2</v>
      </c>
      <c r="AA108" s="127">
        <v>7</v>
      </c>
      <c r="AB108" s="127">
        <v>1002</v>
      </c>
      <c r="AC108" s="127">
        <v>5</v>
      </c>
      <c r="AZ108" s="127">
        <v>2</v>
      </c>
      <c r="BA108" s="127">
        <f>IF(AZ108=1,G108,0)</f>
        <v>0</v>
      </c>
      <c r="BB108" s="127">
        <f>IF(AZ108=2,G108,0)</f>
        <v>0</v>
      </c>
      <c r="BC108" s="127">
        <f>IF(AZ108=3,G108,0)</f>
        <v>0</v>
      </c>
      <c r="BD108" s="127">
        <f>IF(AZ108=4,G108,0)</f>
        <v>0</v>
      </c>
      <c r="BE108" s="127">
        <f>IF(AZ108=5,G108,0)</f>
        <v>0</v>
      </c>
      <c r="CA108" s="158">
        <v>7</v>
      </c>
      <c r="CB108" s="158">
        <v>1002</v>
      </c>
      <c r="CZ108" s="127">
        <v>0</v>
      </c>
    </row>
    <row r="109" spans="1:104">
      <c r="A109" s="159"/>
      <c r="B109" s="160" t="s">
        <v>67</v>
      </c>
      <c r="C109" s="161" t="str">
        <f>CONCATENATE(B103," ",C103)</f>
        <v>762 Konstrukce tesařské</v>
      </c>
      <c r="D109" s="162"/>
      <c r="E109" s="163"/>
      <c r="F109" s="164"/>
      <c r="G109" s="165">
        <f>SUM(G103:G108)</f>
        <v>0</v>
      </c>
      <c r="O109" s="151">
        <v>4</v>
      </c>
      <c r="BA109" s="166">
        <f>SUM(BA103:BA108)</f>
        <v>0</v>
      </c>
      <c r="BB109" s="166">
        <f>SUM(BB103:BB108)</f>
        <v>0</v>
      </c>
      <c r="BC109" s="166">
        <f>SUM(BC103:BC108)</f>
        <v>0</v>
      </c>
      <c r="BD109" s="166">
        <f>SUM(BD103:BD108)</f>
        <v>0</v>
      </c>
      <c r="BE109" s="166">
        <f>SUM(BE103:BE108)</f>
        <v>0</v>
      </c>
    </row>
    <row r="110" spans="1:104">
      <c r="A110" s="144" t="s">
        <v>66</v>
      </c>
      <c r="B110" s="145" t="s">
        <v>232</v>
      </c>
      <c r="C110" s="146" t="s">
        <v>233</v>
      </c>
      <c r="D110" s="147"/>
      <c r="E110" s="148"/>
      <c r="F110" s="148"/>
      <c r="G110" s="149"/>
      <c r="H110" s="150"/>
      <c r="I110" s="150"/>
      <c r="O110" s="151">
        <v>1</v>
      </c>
    </row>
    <row r="111" spans="1:104">
      <c r="A111" s="152">
        <v>81</v>
      </c>
      <c r="B111" s="153" t="s">
        <v>234</v>
      </c>
      <c r="C111" s="154" t="s">
        <v>235</v>
      </c>
      <c r="D111" s="155" t="s">
        <v>83</v>
      </c>
      <c r="E111" s="156">
        <v>13.5</v>
      </c>
      <c r="F111" s="156"/>
      <c r="G111" s="157">
        <f t="shared" ref="G111:G119" si="36">E111*F111</f>
        <v>0</v>
      </c>
      <c r="O111" s="151">
        <v>2</v>
      </c>
      <c r="AA111" s="127">
        <v>1</v>
      </c>
      <c r="AB111" s="127">
        <v>7</v>
      </c>
      <c r="AC111" s="127">
        <v>7</v>
      </c>
      <c r="AZ111" s="127">
        <v>2</v>
      </c>
      <c r="BA111" s="127">
        <f t="shared" ref="BA111:BA119" si="37">IF(AZ111=1,G111,0)</f>
        <v>0</v>
      </c>
      <c r="BB111" s="127">
        <f t="shared" ref="BB111:BB119" si="38">IF(AZ111=2,G111,0)</f>
        <v>0</v>
      </c>
      <c r="BC111" s="127">
        <f t="shared" ref="BC111:BC119" si="39">IF(AZ111=3,G111,0)</f>
        <v>0</v>
      </c>
      <c r="BD111" s="127">
        <f t="shared" ref="BD111:BD119" si="40">IF(AZ111=4,G111,0)</f>
        <v>0</v>
      </c>
      <c r="BE111" s="127">
        <f t="shared" ref="BE111:BE119" si="41">IF(AZ111=5,G111,0)</f>
        <v>0</v>
      </c>
      <c r="CA111" s="158">
        <v>1</v>
      </c>
      <c r="CB111" s="158">
        <v>7</v>
      </c>
      <c r="CZ111" s="127">
        <v>2.8500000000000001E-3</v>
      </c>
    </row>
    <row r="112" spans="1:104">
      <c r="A112" s="152">
        <v>82</v>
      </c>
      <c r="B112" s="153" t="s">
        <v>236</v>
      </c>
      <c r="C112" s="154" t="s">
        <v>237</v>
      </c>
      <c r="D112" s="155" t="s">
        <v>80</v>
      </c>
      <c r="E112" s="156">
        <v>3.4</v>
      </c>
      <c r="F112" s="156"/>
      <c r="G112" s="157">
        <f t="shared" si="36"/>
        <v>0</v>
      </c>
      <c r="O112" s="151">
        <v>2</v>
      </c>
      <c r="AA112" s="127">
        <v>1</v>
      </c>
      <c r="AB112" s="127">
        <v>7</v>
      </c>
      <c r="AC112" s="127">
        <v>7</v>
      </c>
      <c r="AZ112" s="127">
        <v>2</v>
      </c>
      <c r="BA112" s="127">
        <f t="shared" si="37"/>
        <v>0</v>
      </c>
      <c r="BB112" s="127">
        <f t="shared" si="38"/>
        <v>0</v>
      </c>
      <c r="BC112" s="127">
        <f t="shared" si="39"/>
        <v>0</v>
      </c>
      <c r="BD112" s="127">
        <f t="shared" si="40"/>
        <v>0</v>
      </c>
      <c r="BE112" s="127">
        <f t="shared" si="41"/>
        <v>0</v>
      </c>
      <c r="CA112" s="158">
        <v>1</v>
      </c>
      <c r="CB112" s="158">
        <v>7</v>
      </c>
      <c r="CZ112" s="127">
        <v>8.3499999999999998E-3</v>
      </c>
    </row>
    <row r="113" spans="1:104">
      <c r="A113" s="152">
        <v>83</v>
      </c>
      <c r="B113" s="153" t="s">
        <v>238</v>
      </c>
      <c r="C113" s="154" t="s">
        <v>239</v>
      </c>
      <c r="D113" s="155" t="s">
        <v>78</v>
      </c>
      <c r="E113" s="156">
        <v>6</v>
      </c>
      <c r="F113" s="156"/>
      <c r="G113" s="157">
        <f t="shared" si="36"/>
        <v>0</v>
      </c>
      <c r="O113" s="151">
        <v>2</v>
      </c>
      <c r="AA113" s="127">
        <v>1</v>
      </c>
      <c r="AB113" s="127">
        <v>7</v>
      </c>
      <c r="AC113" s="127">
        <v>7</v>
      </c>
      <c r="AZ113" s="127">
        <v>2</v>
      </c>
      <c r="BA113" s="127">
        <f t="shared" si="37"/>
        <v>0</v>
      </c>
      <c r="BB113" s="127">
        <f t="shared" si="38"/>
        <v>0</v>
      </c>
      <c r="BC113" s="127">
        <f t="shared" si="39"/>
        <v>0</v>
      </c>
      <c r="BD113" s="127">
        <f t="shared" si="40"/>
        <v>0</v>
      </c>
      <c r="BE113" s="127">
        <f t="shared" si="41"/>
        <v>0</v>
      </c>
      <c r="CA113" s="158">
        <v>1</v>
      </c>
      <c r="CB113" s="158">
        <v>7</v>
      </c>
      <c r="CZ113" s="127">
        <v>3.0100000000000001E-3</v>
      </c>
    </row>
    <row r="114" spans="1:104">
      <c r="A114" s="152">
        <v>84</v>
      </c>
      <c r="B114" s="153" t="s">
        <v>240</v>
      </c>
      <c r="C114" s="154" t="s">
        <v>241</v>
      </c>
      <c r="D114" s="155" t="s">
        <v>78</v>
      </c>
      <c r="E114" s="156">
        <v>6</v>
      </c>
      <c r="F114" s="156"/>
      <c r="G114" s="157">
        <f t="shared" si="36"/>
        <v>0</v>
      </c>
      <c r="O114" s="151">
        <v>2</v>
      </c>
      <c r="AA114" s="127">
        <v>1</v>
      </c>
      <c r="AB114" s="127">
        <v>7</v>
      </c>
      <c r="AC114" s="127">
        <v>7</v>
      </c>
      <c r="AZ114" s="127">
        <v>2</v>
      </c>
      <c r="BA114" s="127">
        <f t="shared" si="37"/>
        <v>0</v>
      </c>
      <c r="BB114" s="127">
        <f t="shared" si="38"/>
        <v>0</v>
      </c>
      <c r="BC114" s="127">
        <f t="shared" si="39"/>
        <v>0</v>
      </c>
      <c r="BD114" s="127">
        <f t="shared" si="40"/>
        <v>0</v>
      </c>
      <c r="BE114" s="127">
        <f t="shared" si="41"/>
        <v>0</v>
      </c>
      <c r="CA114" s="158">
        <v>1</v>
      </c>
      <c r="CB114" s="158">
        <v>7</v>
      </c>
      <c r="CZ114" s="127">
        <v>1.8950000000000002E-2</v>
      </c>
    </row>
    <row r="115" spans="1:104">
      <c r="A115" s="152">
        <v>85</v>
      </c>
      <c r="B115" s="153" t="s">
        <v>242</v>
      </c>
      <c r="C115" s="154" t="s">
        <v>243</v>
      </c>
      <c r="D115" s="155" t="s">
        <v>83</v>
      </c>
      <c r="E115" s="156">
        <v>13.5</v>
      </c>
      <c r="F115" s="156"/>
      <c r="G115" s="157">
        <f t="shared" si="36"/>
        <v>0</v>
      </c>
      <c r="O115" s="151">
        <v>2</v>
      </c>
      <c r="AA115" s="127">
        <v>1</v>
      </c>
      <c r="AB115" s="127">
        <v>7</v>
      </c>
      <c r="AC115" s="127">
        <v>7</v>
      </c>
      <c r="AZ115" s="127">
        <v>2</v>
      </c>
      <c r="BA115" s="127">
        <f t="shared" si="37"/>
        <v>0</v>
      </c>
      <c r="BB115" s="127">
        <f t="shared" si="38"/>
        <v>0</v>
      </c>
      <c r="BC115" s="127">
        <f t="shared" si="39"/>
        <v>0</v>
      </c>
      <c r="BD115" s="127">
        <f t="shared" si="40"/>
        <v>0</v>
      </c>
      <c r="BE115" s="127">
        <f t="shared" si="41"/>
        <v>0</v>
      </c>
      <c r="CA115" s="158">
        <v>1</v>
      </c>
      <c r="CB115" s="158">
        <v>7</v>
      </c>
      <c r="CZ115" s="127">
        <v>2.5000000000000001E-3</v>
      </c>
    </row>
    <row r="116" spans="1:104">
      <c r="A116" s="152">
        <v>86</v>
      </c>
      <c r="B116" s="153" t="s">
        <v>244</v>
      </c>
      <c r="C116" s="154" t="s">
        <v>245</v>
      </c>
      <c r="D116" s="155" t="s">
        <v>83</v>
      </c>
      <c r="E116" s="156">
        <v>78.739999999999995</v>
      </c>
      <c r="F116" s="156"/>
      <c r="G116" s="157">
        <f t="shared" si="36"/>
        <v>0</v>
      </c>
      <c r="O116" s="151">
        <v>2</v>
      </c>
      <c r="AA116" s="127">
        <v>1</v>
      </c>
      <c r="AB116" s="127">
        <v>7</v>
      </c>
      <c r="AC116" s="127">
        <v>7</v>
      </c>
      <c r="AZ116" s="127">
        <v>2</v>
      </c>
      <c r="BA116" s="127">
        <f t="shared" si="37"/>
        <v>0</v>
      </c>
      <c r="BB116" s="127">
        <f t="shared" si="38"/>
        <v>0</v>
      </c>
      <c r="BC116" s="127">
        <f t="shared" si="39"/>
        <v>0</v>
      </c>
      <c r="BD116" s="127">
        <f t="shared" si="40"/>
        <v>0</v>
      </c>
      <c r="BE116" s="127">
        <f t="shared" si="41"/>
        <v>0</v>
      </c>
      <c r="CA116" s="158">
        <v>1</v>
      </c>
      <c r="CB116" s="158">
        <v>7</v>
      </c>
      <c r="CZ116" s="127">
        <v>1.08E-3</v>
      </c>
    </row>
    <row r="117" spans="1:104">
      <c r="A117" s="152">
        <v>87</v>
      </c>
      <c r="B117" s="153" t="s">
        <v>246</v>
      </c>
      <c r="C117" s="154" t="s">
        <v>247</v>
      </c>
      <c r="D117" s="155" t="s">
        <v>83</v>
      </c>
      <c r="E117" s="156">
        <v>78.739999999999995</v>
      </c>
      <c r="F117" s="156"/>
      <c r="G117" s="157">
        <f t="shared" si="36"/>
        <v>0</v>
      </c>
      <c r="O117" s="151">
        <v>2</v>
      </c>
      <c r="AA117" s="127">
        <v>2</v>
      </c>
      <c r="AB117" s="127">
        <v>7</v>
      </c>
      <c r="AC117" s="127">
        <v>7</v>
      </c>
      <c r="AZ117" s="127">
        <v>2</v>
      </c>
      <c r="BA117" s="127">
        <f t="shared" si="37"/>
        <v>0</v>
      </c>
      <c r="BB117" s="127">
        <f t="shared" si="38"/>
        <v>0</v>
      </c>
      <c r="BC117" s="127">
        <f t="shared" si="39"/>
        <v>0</v>
      </c>
      <c r="BD117" s="127">
        <f t="shared" si="40"/>
        <v>0</v>
      </c>
      <c r="BE117" s="127">
        <f t="shared" si="41"/>
        <v>0</v>
      </c>
      <c r="CA117" s="158">
        <v>2</v>
      </c>
      <c r="CB117" s="158">
        <v>7</v>
      </c>
      <c r="CZ117" s="127">
        <v>3.4099999999999998E-3</v>
      </c>
    </row>
    <row r="118" spans="1:104">
      <c r="A118" s="152">
        <v>88</v>
      </c>
      <c r="B118" s="153" t="s">
        <v>248</v>
      </c>
      <c r="C118" s="154" t="s">
        <v>249</v>
      </c>
      <c r="D118" s="155" t="s">
        <v>83</v>
      </c>
      <c r="E118" s="156">
        <v>39.799999999999997</v>
      </c>
      <c r="F118" s="156"/>
      <c r="G118" s="157">
        <f t="shared" si="36"/>
        <v>0</v>
      </c>
      <c r="O118" s="151">
        <v>2</v>
      </c>
      <c r="AA118" s="127">
        <v>2</v>
      </c>
      <c r="AB118" s="127">
        <v>7</v>
      </c>
      <c r="AC118" s="127">
        <v>7</v>
      </c>
      <c r="AZ118" s="127">
        <v>2</v>
      </c>
      <c r="BA118" s="127">
        <f t="shared" si="37"/>
        <v>0</v>
      </c>
      <c r="BB118" s="127">
        <f t="shared" si="38"/>
        <v>0</v>
      </c>
      <c r="BC118" s="127">
        <f t="shared" si="39"/>
        <v>0</v>
      </c>
      <c r="BD118" s="127">
        <f t="shared" si="40"/>
        <v>0</v>
      </c>
      <c r="BE118" s="127">
        <f t="shared" si="41"/>
        <v>0</v>
      </c>
      <c r="CA118" s="158">
        <v>2</v>
      </c>
      <c r="CB118" s="158">
        <v>7</v>
      </c>
      <c r="CZ118" s="127">
        <v>3.8300000000000001E-3</v>
      </c>
    </row>
    <row r="119" spans="1:104">
      <c r="A119" s="152">
        <v>89</v>
      </c>
      <c r="B119" s="153" t="s">
        <v>250</v>
      </c>
      <c r="C119" s="154" t="s">
        <v>251</v>
      </c>
      <c r="D119" s="155" t="s">
        <v>56</v>
      </c>
      <c r="E119" s="156"/>
      <c r="F119" s="156"/>
      <c r="G119" s="157">
        <f t="shared" si="36"/>
        <v>0</v>
      </c>
      <c r="O119" s="151">
        <v>2</v>
      </c>
      <c r="AA119" s="127">
        <v>7</v>
      </c>
      <c r="AB119" s="127">
        <v>1002</v>
      </c>
      <c r="AC119" s="127">
        <v>5</v>
      </c>
      <c r="AZ119" s="127">
        <v>2</v>
      </c>
      <c r="BA119" s="127">
        <f t="shared" si="37"/>
        <v>0</v>
      </c>
      <c r="BB119" s="127">
        <f t="shared" si="38"/>
        <v>0</v>
      </c>
      <c r="BC119" s="127">
        <f t="shared" si="39"/>
        <v>0</v>
      </c>
      <c r="BD119" s="127">
        <f t="shared" si="40"/>
        <v>0</v>
      </c>
      <c r="BE119" s="127">
        <f t="shared" si="41"/>
        <v>0</v>
      </c>
      <c r="CA119" s="158">
        <v>7</v>
      </c>
      <c r="CB119" s="158">
        <v>1002</v>
      </c>
      <c r="CZ119" s="127">
        <v>0</v>
      </c>
    </row>
    <row r="120" spans="1:104">
      <c r="A120" s="159"/>
      <c r="B120" s="160" t="s">
        <v>67</v>
      </c>
      <c r="C120" s="161" t="str">
        <f>CONCATENATE(B110," ",C110)</f>
        <v>764 Konstrukce klempířské</v>
      </c>
      <c r="D120" s="162"/>
      <c r="E120" s="163"/>
      <c r="F120" s="164"/>
      <c r="G120" s="165">
        <f>SUM(G110:G119)</f>
        <v>0</v>
      </c>
      <c r="O120" s="151">
        <v>4</v>
      </c>
      <c r="BA120" s="166">
        <f>SUM(BA110:BA119)</f>
        <v>0</v>
      </c>
      <c r="BB120" s="166">
        <f>SUM(BB110:BB119)</f>
        <v>0</v>
      </c>
      <c r="BC120" s="166">
        <f>SUM(BC110:BC119)</f>
        <v>0</v>
      </c>
      <c r="BD120" s="166">
        <f>SUM(BD110:BD119)</f>
        <v>0</v>
      </c>
      <c r="BE120" s="166">
        <f>SUM(BE110:BE119)</f>
        <v>0</v>
      </c>
    </row>
    <row r="121" spans="1:104">
      <c r="A121" s="144" t="s">
        <v>66</v>
      </c>
      <c r="B121" s="145" t="s">
        <v>252</v>
      </c>
      <c r="C121" s="146" t="s">
        <v>253</v>
      </c>
      <c r="D121" s="147"/>
      <c r="E121" s="148"/>
      <c r="F121" s="148"/>
      <c r="G121" s="149"/>
      <c r="H121" s="150"/>
      <c r="I121" s="150"/>
      <c r="O121" s="151">
        <v>1</v>
      </c>
    </row>
    <row r="122" spans="1:104">
      <c r="A122" s="152">
        <v>93</v>
      </c>
      <c r="B122" s="153" t="s">
        <v>139</v>
      </c>
      <c r="C122" s="154" t="s">
        <v>254</v>
      </c>
      <c r="D122" s="155" t="s">
        <v>80</v>
      </c>
      <c r="E122" s="156">
        <v>25.4</v>
      </c>
      <c r="F122" s="156"/>
      <c r="G122" s="157">
        <f t="shared" ref="G122:G132" si="42">E122*F122</f>
        <v>0</v>
      </c>
      <c r="O122" s="151">
        <v>2</v>
      </c>
      <c r="AA122" s="127">
        <v>11</v>
      </c>
      <c r="AB122" s="127">
        <v>3</v>
      </c>
      <c r="AC122" s="127">
        <v>93</v>
      </c>
      <c r="AZ122" s="127">
        <v>2</v>
      </c>
      <c r="BA122" s="127">
        <f>IF(AZ122=1,G122,0)</f>
        <v>0</v>
      </c>
      <c r="BB122" s="127">
        <f>IF(AZ122=2,G122,0)</f>
        <v>0</v>
      </c>
      <c r="BC122" s="127">
        <f>IF(AZ122=3,G122,0)</f>
        <v>0</v>
      </c>
      <c r="BD122" s="127">
        <f>IF(AZ122=4,G122,0)</f>
        <v>0</v>
      </c>
      <c r="BE122" s="127">
        <f>IF(AZ122=5,G122,0)</f>
        <v>0</v>
      </c>
      <c r="CA122" s="158">
        <v>11</v>
      </c>
      <c r="CB122" s="158">
        <v>3</v>
      </c>
      <c r="CZ122" s="127">
        <v>0</v>
      </c>
    </row>
    <row r="123" spans="1:104" ht="22.5">
      <c r="A123" s="152">
        <v>94</v>
      </c>
      <c r="B123" s="153" t="s">
        <v>255</v>
      </c>
      <c r="C123" s="154" t="s">
        <v>256</v>
      </c>
      <c r="D123" s="155" t="s">
        <v>78</v>
      </c>
      <c r="E123" s="156">
        <v>6</v>
      </c>
      <c r="F123" s="156"/>
      <c r="G123" s="157">
        <f t="shared" si="42"/>
        <v>0</v>
      </c>
      <c r="O123" s="151">
        <v>2</v>
      </c>
      <c r="AA123" s="127">
        <v>1</v>
      </c>
      <c r="AB123" s="127">
        <v>1</v>
      </c>
      <c r="AC123" s="127">
        <v>1</v>
      </c>
      <c r="AZ123" s="127">
        <v>2</v>
      </c>
      <c r="BA123" s="127">
        <f>IF(AZ123=1,G123,0)</f>
        <v>0</v>
      </c>
      <c r="BB123" s="127">
        <f>IF(AZ123=2,G123,0)</f>
        <v>0</v>
      </c>
      <c r="BC123" s="127">
        <f>IF(AZ123=3,G123,0)</f>
        <v>0</v>
      </c>
      <c r="BD123" s="127">
        <f>IF(AZ123=4,G123,0)</f>
        <v>0</v>
      </c>
      <c r="BE123" s="127">
        <f>IF(AZ123=5,G123,0)</f>
        <v>0</v>
      </c>
      <c r="CA123" s="158">
        <v>1</v>
      </c>
      <c r="CB123" s="158">
        <v>1</v>
      </c>
      <c r="CZ123" s="127">
        <v>3.0269999999999998E-2</v>
      </c>
    </row>
    <row r="124" spans="1:104" ht="22.5">
      <c r="A124" s="152">
        <v>95</v>
      </c>
      <c r="B124" s="153" t="s">
        <v>257</v>
      </c>
      <c r="C124" s="154" t="s">
        <v>258</v>
      </c>
      <c r="D124" s="155" t="s">
        <v>78</v>
      </c>
      <c r="E124" s="156">
        <v>7</v>
      </c>
      <c r="F124" s="156"/>
      <c r="G124" s="157">
        <f t="shared" si="42"/>
        <v>0</v>
      </c>
      <c r="O124" s="151">
        <v>2</v>
      </c>
      <c r="AA124" s="127">
        <v>1</v>
      </c>
      <c r="AB124" s="127">
        <v>1</v>
      </c>
      <c r="AC124" s="127">
        <v>1</v>
      </c>
      <c r="AZ124" s="127">
        <v>2</v>
      </c>
      <c r="BA124" s="127">
        <f>IF(AZ124=1,G124,0)</f>
        <v>0</v>
      </c>
      <c r="BB124" s="127">
        <f>IF(AZ124=2,G124,0)</f>
        <v>0</v>
      </c>
      <c r="BC124" s="127">
        <f>IF(AZ124=3,G124,0)</f>
        <v>0</v>
      </c>
      <c r="BD124" s="127">
        <f>IF(AZ124=4,G124,0)</f>
        <v>0</v>
      </c>
      <c r="BE124" s="127">
        <f>IF(AZ124=5,G124,0)</f>
        <v>0</v>
      </c>
      <c r="CA124" s="158">
        <v>1</v>
      </c>
      <c r="CB124" s="158">
        <v>1</v>
      </c>
      <c r="CZ124" s="127">
        <v>3.083E-2</v>
      </c>
    </row>
    <row r="125" spans="1:104" ht="22.5">
      <c r="A125" s="152">
        <v>96</v>
      </c>
      <c r="B125" s="153" t="s">
        <v>259</v>
      </c>
      <c r="C125" s="154" t="s">
        <v>260</v>
      </c>
      <c r="D125" s="155" t="s">
        <v>83</v>
      </c>
      <c r="E125" s="156">
        <v>18.690000000000001</v>
      </c>
      <c r="F125" s="156"/>
      <c r="G125" s="157">
        <f t="shared" si="42"/>
        <v>0</v>
      </c>
      <c r="O125" s="151">
        <v>2</v>
      </c>
      <c r="AA125" s="127">
        <v>1</v>
      </c>
      <c r="AB125" s="127">
        <v>1</v>
      </c>
      <c r="AC125" s="127">
        <v>1</v>
      </c>
      <c r="AZ125" s="127">
        <v>2</v>
      </c>
      <c r="BA125" s="127">
        <f>IF(AZ125=1,G125,0)</f>
        <v>0</v>
      </c>
      <c r="BB125" s="127">
        <f>IF(AZ125=2,G125,0)</f>
        <v>0</v>
      </c>
      <c r="BC125" s="127">
        <f>IF(AZ125=3,G125,0)</f>
        <v>0</v>
      </c>
      <c r="BD125" s="127">
        <f>IF(AZ125=4,G125,0)</f>
        <v>0</v>
      </c>
      <c r="BE125" s="127">
        <f>IF(AZ125=5,G125,0)</f>
        <v>0</v>
      </c>
      <c r="CA125" s="158">
        <v>1</v>
      </c>
      <c r="CB125" s="158">
        <v>1</v>
      </c>
      <c r="CZ125" s="127">
        <v>4.8599999999999997E-3</v>
      </c>
    </row>
    <row r="126" spans="1:104">
      <c r="A126" s="152">
        <v>97</v>
      </c>
      <c r="B126" s="153" t="s">
        <v>261</v>
      </c>
      <c r="C126" s="154" t="s">
        <v>262</v>
      </c>
      <c r="D126" s="155" t="s">
        <v>78</v>
      </c>
      <c r="E126" s="156">
        <v>6</v>
      </c>
      <c r="F126" s="156"/>
      <c r="G126" s="157">
        <f t="shared" si="42"/>
        <v>0</v>
      </c>
      <c r="O126" s="151">
        <v>2</v>
      </c>
      <c r="AA126" s="127">
        <v>2</v>
      </c>
      <c r="AB126" s="127">
        <v>7</v>
      </c>
      <c r="AC126" s="127">
        <v>7</v>
      </c>
      <c r="AZ126" s="127">
        <v>2</v>
      </c>
      <c r="BA126" s="127">
        <f>IF(AZ126=1,G126,0)</f>
        <v>0</v>
      </c>
      <c r="BB126" s="127">
        <f>IF(AZ126=2,G126,0)</f>
        <v>0</v>
      </c>
      <c r="BC126" s="127">
        <f>IF(AZ126=3,G126,0)</f>
        <v>0</v>
      </c>
      <c r="BD126" s="127">
        <f>IF(AZ126=4,G126,0)</f>
        <v>0</v>
      </c>
      <c r="BE126" s="127">
        <f>IF(AZ126=5,G126,0)</f>
        <v>0</v>
      </c>
      <c r="CA126" s="158">
        <v>2</v>
      </c>
      <c r="CB126" s="158">
        <v>7</v>
      </c>
      <c r="CZ126" s="127">
        <v>1.2199999999999999E-3</v>
      </c>
    </row>
    <row r="127" spans="1:104">
      <c r="A127" s="152">
        <v>98</v>
      </c>
      <c r="B127" s="153" t="s">
        <v>263</v>
      </c>
      <c r="C127" s="154" t="s">
        <v>264</v>
      </c>
      <c r="D127" s="155" t="s">
        <v>78</v>
      </c>
      <c r="E127" s="156">
        <v>7</v>
      </c>
      <c r="F127" s="156"/>
      <c r="G127" s="157">
        <f t="shared" si="42"/>
        <v>0</v>
      </c>
      <c r="O127" s="151">
        <v>2</v>
      </c>
      <c r="AA127" s="127">
        <v>2</v>
      </c>
      <c r="AB127" s="127">
        <v>7</v>
      </c>
      <c r="AC127" s="127">
        <v>7</v>
      </c>
      <c r="AZ127" s="127">
        <v>2</v>
      </c>
      <c r="BA127" s="127">
        <f>IF(AZ127=1,G127,0)</f>
        <v>0</v>
      </c>
      <c r="BB127" s="127">
        <f>IF(AZ127=2,G127,0)</f>
        <v>0</v>
      </c>
      <c r="BC127" s="127">
        <f>IF(AZ127=3,G127,0)</f>
        <v>0</v>
      </c>
      <c r="BD127" s="127">
        <f>IF(AZ127=4,G127,0)</f>
        <v>0</v>
      </c>
      <c r="BE127" s="127">
        <f>IF(AZ127=5,G127,0)</f>
        <v>0</v>
      </c>
      <c r="CA127" s="158">
        <v>2</v>
      </c>
      <c r="CB127" s="158">
        <v>7</v>
      </c>
      <c r="CZ127" s="127">
        <v>1.6199999999999999E-3</v>
      </c>
    </row>
    <row r="128" spans="1:104">
      <c r="A128" s="152">
        <v>99</v>
      </c>
      <c r="B128" s="153" t="s">
        <v>265</v>
      </c>
      <c r="C128" s="154" t="s">
        <v>266</v>
      </c>
      <c r="D128" s="155" t="s">
        <v>83</v>
      </c>
      <c r="E128" s="156">
        <v>20.59</v>
      </c>
      <c r="F128" s="156"/>
      <c r="G128" s="157">
        <f t="shared" si="42"/>
        <v>0</v>
      </c>
      <c r="O128" s="151">
        <v>2</v>
      </c>
      <c r="AA128" s="127">
        <v>11</v>
      </c>
      <c r="AB128" s="127">
        <v>3</v>
      </c>
      <c r="AC128" s="127">
        <v>99</v>
      </c>
      <c r="AZ128" s="127">
        <v>2</v>
      </c>
      <c r="BA128" s="127">
        <f>IF(AZ128=1,G128,0)</f>
        <v>0</v>
      </c>
      <c r="BB128" s="127">
        <f>IF(AZ128=2,G128,0)</f>
        <v>0</v>
      </c>
      <c r="BC128" s="127">
        <f>IF(AZ128=3,G128,0)</f>
        <v>0</v>
      </c>
      <c r="BD128" s="127">
        <f>IF(AZ128=4,G128,0)</f>
        <v>0</v>
      </c>
      <c r="BE128" s="127">
        <f>IF(AZ128=5,G128,0)</f>
        <v>0</v>
      </c>
      <c r="CA128" s="158">
        <v>11</v>
      </c>
      <c r="CB128" s="158">
        <v>3</v>
      </c>
      <c r="CZ128" s="127">
        <v>0</v>
      </c>
    </row>
    <row r="129" spans="1:104" ht="22.5">
      <c r="A129" s="152">
        <v>100</v>
      </c>
      <c r="B129" s="153" t="s">
        <v>267</v>
      </c>
      <c r="C129" s="154" t="s">
        <v>268</v>
      </c>
      <c r="D129" s="155" t="s">
        <v>78</v>
      </c>
      <c r="E129" s="156">
        <v>6</v>
      </c>
      <c r="F129" s="156"/>
      <c r="G129" s="157">
        <f t="shared" si="42"/>
        <v>0</v>
      </c>
      <c r="O129" s="151">
        <v>2</v>
      </c>
      <c r="AA129" s="127">
        <v>3</v>
      </c>
      <c r="AB129" s="127">
        <v>7</v>
      </c>
      <c r="AC129" s="127">
        <v>61161713</v>
      </c>
      <c r="AZ129" s="127">
        <v>2</v>
      </c>
      <c r="BA129" s="127">
        <f>IF(AZ129=1,G129,0)</f>
        <v>0</v>
      </c>
      <c r="BB129" s="127">
        <f>IF(AZ129=2,G129,0)</f>
        <v>0</v>
      </c>
      <c r="BC129" s="127">
        <f>IF(AZ129=3,G129,0)</f>
        <v>0</v>
      </c>
      <c r="BD129" s="127">
        <f>IF(AZ129=4,G129,0)</f>
        <v>0</v>
      </c>
      <c r="BE129" s="127">
        <f>IF(AZ129=5,G129,0)</f>
        <v>0</v>
      </c>
      <c r="CA129" s="158">
        <v>3</v>
      </c>
      <c r="CB129" s="158">
        <v>7</v>
      </c>
      <c r="CZ129" s="127">
        <v>1.6E-2</v>
      </c>
    </row>
    <row r="130" spans="1:104">
      <c r="A130" s="152">
        <v>101</v>
      </c>
      <c r="B130" s="153" t="s">
        <v>269</v>
      </c>
      <c r="C130" s="154" t="s">
        <v>270</v>
      </c>
      <c r="D130" s="155" t="s">
        <v>78</v>
      </c>
      <c r="E130" s="156">
        <v>1</v>
      </c>
      <c r="F130" s="156"/>
      <c r="G130" s="157">
        <f t="shared" si="42"/>
        <v>0</v>
      </c>
      <c r="O130" s="151">
        <v>2</v>
      </c>
      <c r="AA130" s="127">
        <v>3</v>
      </c>
      <c r="AB130" s="127">
        <v>7</v>
      </c>
      <c r="AC130" s="127">
        <v>61161785</v>
      </c>
      <c r="AZ130" s="127">
        <v>2</v>
      </c>
      <c r="BA130" s="127">
        <f>IF(AZ130=1,G130,0)</f>
        <v>0</v>
      </c>
      <c r="BB130" s="127">
        <f>IF(AZ130=2,G130,0)</f>
        <v>0</v>
      </c>
      <c r="BC130" s="127">
        <f>IF(AZ130=3,G130,0)</f>
        <v>0</v>
      </c>
      <c r="BD130" s="127">
        <f>IF(AZ130=4,G130,0)</f>
        <v>0</v>
      </c>
      <c r="BE130" s="127">
        <f>IF(AZ130=5,G130,0)</f>
        <v>0</v>
      </c>
      <c r="CA130" s="158">
        <v>3</v>
      </c>
      <c r="CB130" s="158">
        <v>7</v>
      </c>
      <c r="CZ130" s="127">
        <v>2.4E-2</v>
      </c>
    </row>
    <row r="131" spans="1:104" ht="22.5">
      <c r="A131" s="152">
        <v>102</v>
      </c>
      <c r="B131" s="153" t="s">
        <v>271</v>
      </c>
      <c r="C131" s="154" t="s">
        <v>272</v>
      </c>
      <c r="D131" s="155" t="s">
        <v>78</v>
      </c>
      <c r="E131" s="156">
        <v>6</v>
      </c>
      <c r="F131" s="156"/>
      <c r="G131" s="157">
        <f t="shared" si="42"/>
        <v>0</v>
      </c>
      <c r="O131" s="151">
        <v>2</v>
      </c>
      <c r="AA131" s="127">
        <v>3</v>
      </c>
      <c r="AB131" s="127">
        <v>7</v>
      </c>
      <c r="AC131" s="127">
        <v>61161721</v>
      </c>
      <c r="AZ131" s="127">
        <v>2</v>
      </c>
      <c r="BA131" s="127">
        <f>IF(AZ131=1,G131,0)</f>
        <v>0</v>
      </c>
      <c r="BB131" s="127">
        <f>IF(AZ131=2,G131,0)</f>
        <v>0</v>
      </c>
      <c r="BC131" s="127">
        <f>IF(AZ131=3,G131,0)</f>
        <v>0</v>
      </c>
      <c r="BD131" s="127">
        <f>IF(AZ131=4,G131,0)</f>
        <v>0</v>
      </c>
      <c r="BE131" s="127">
        <f>IF(AZ131=5,G131,0)</f>
        <v>0</v>
      </c>
      <c r="CA131" s="158">
        <v>3</v>
      </c>
      <c r="CB131" s="158">
        <v>7</v>
      </c>
      <c r="CZ131" s="127">
        <v>0.02</v>
      </c>
    </row>
    <row r="132" spans="1:104">
      <c r="A132" s="152">
        <v>103</v>
      </c>
      <c r="B132" s="153" t="s">
        <v>273</v>
      </c>
      <c r="C132" s="154" t="s">
        <v>274</v>
      </c>
      <c r="D132" s="155" t="s">
        <v>56</v>
      </c>
      <c r="E132" s="156"/>
      <c r="F132" s="156"/>
      <c r="G132" s="157">
        <f t="shared" si="42"/>
        <v>0</v>
      </c>
      <c r="O132" s="151">
        <v>2</v>
      </c>
      <c r="AA132" s="127">
        <v>7</v>
      </c>
      <c r="AB132" s="127">
        <v>1002</v>
      </c>
      <c r="AC132" s="127">
        <v>5</v>
      </c>
      <c r="AZ132" s="127">
        <v>2</v>
      </c>
      <c r="BA132" s="127">
        <f>IF(AZ132=1,G132,0)</f>
        <v>0</v>
      </c>
      <c r="BB132" s="127">
        <f>IF(AZ132=2,G132,0)</f>
        <v>0</v>
      </c>
      <c r="BC132" s="127">
        <f>IF(AZ132=3,G132,0)</f>
        <v>0</v>
      </c>
      <c r="BD132" s="127">
        <f>IF(AZ132=4,G132,0)</f>
        <v>0</v>
      </c>
      <c r="BE132" s="127">
        <f>IF(AZ132=5,G132,0)</f>
        <v>0</v>
      </c>
      <c r="CA132" s="158">
        <v>7</v>
      </c>
      <c r="CB132" s="158">
        <v>1002</v>
      </c>
      <c r="CZ132" s="127">
        <v>0</v>
      </c>
    </row>
    <row r="133" spans="1:104">
      <c r="A133" s="159"/>
      <c r="B133" s="160" t="s">
        <v>67</v>
      </c>
      <c r="C133" s="161" t="str">
        <f>CONCATENATE(B121," ",C121)</f>
        <v>766 Konstrukce truhlářské</v>
      </c>
      <c r="D133" s="162"/>
      <c r="E133" s="163"/>
      <c r="F133" s="164"/>
      <c r="G133" s="165">
        <f>SUM(G121:G132)</f>
        <v>0</v>
      </c>
      <c r="O133" s="151">
        <v>4</v>
      </c>
      <c r="BA133" s="166">
        <f>SUM(BA121:BA132)</f>
        <v>0</v>
      </c>
      <c r="BB133" s="166">
        <f>SUM(BB121:BB132)</f>
        <v>0</v>
      </c>
      <c r="BC133" s="166">
        <f>SUM(BC121:BC132)</f>
        <v>0</v>
      </c>
      <c r="BD133" s="166">
        <f>SUM(BD121:BD132)</f>
        <v>0</v>
      </c>
      <c r="BE133" s="166">
        <f>SUM(BE121:BE132)</f>
        <v>0</v>
      </c>
    </row>
    <row r="134" spans="1:104">
      <c r="A134" s="144" t="s">
        <v>66</v>
      </c>
      <c r="B134" s="145" t="s">
        <v>275</v>
      </c>
      <c r="C134" s="146" t="s">
        <v>276</v>
      </c>
      <c r="D134" s="147"/>
      <c r="E134" s="148"/>
      <c r="F134" s="148"/>
      <c r="G134" s="149"/>
      <c r="H134" s="150"/>
      <c r="I134" s="150"/>
      <c r="O134" s="151">
        <v>1</v>
      </c>
    </row>
    <row r="135" spans="1:104" ht="22.5">
      <c r="A135" s="152">
        <v>104</v>
      </c>
      <c r="B135" s="153" t="s">
        <v>277</v>
      </c>
      <c r="C135" s="154" t="s">
        <v>278</v>
      </c>
      <c r="D135" s="155" t="s">
        <v>225</v>
      </c>
      <c r="E135" s="156">
        <v>1</v>
      </c>
      <c r="F135" s="156"/>
      <c r="G135" s="157">
        <f>E135*F135</f>
        <v>0</v>
      </c>
      <c r="O135" s="151">
        <v>2</v>
      </c>
      <c r="AA135" s="127">
        <v>11</v>
      </c>
      <c r="AB135" s="127">
        <v>3</v>
      </c>
      <c r="AC135" s="127">
        <v>105</v>
      </c>
      <c r="AZ135" s="127">
        <v>2</v>
      </c>
      <c r="BA135" s="127">
        <f>IF(AZ135=1,G135,0)</f>
        <v>0</v>
      </c>
      <c r="BB135" s="127">
        <f>IF(AZ135=2,G135,0)</f>
        <v>0</v>
      </c>
      <c r="BC135" s="127">
        <f>IF(AZ135=3,G135,0)</f>
        <v>0</v>
      </c>
      <c r="BD135" s="127">
        <f>IF(AZ135=4,G135,0)</f>
        <v>0</v>
      </c>
      <c r="BE135" s="127">
        <f>IF(AZ135=5,G135,0)</f>
        <v>0</v>
      </c>
      <c r="CA135" s="158">
        <v>11</v>
      </c>
      <c r="CB135" s="158">
        <v>3</v>
      </c>
      <c r="CZ135" s="127">
        <v>0</v>
      </c>
    </row>
    <row r="136" spans="1:104">
      <c r="A136" s="152">
        <v>105</v>
      </c>
      <c r="B136" s="153" t="s">
        <v>279</v>
      </c>
      <c r="C136" s="154" t="s">
        <v>280</v>
      </c>
      <c r="D136" s="155" t="s">
        <v>225</v>
      </c>
      <c r="E136" s="156">
        <v>1</v>
      </c>
      <c r="F136" s="156"/>
      <c r="G136" s="157">
        <f>E136*F136</f>
        <v>0</v>
      </c>
      <c r="O136" s="151">
        <v>2</v>
      </c>
      <c r="AA136" s="127">
        <v>11</v>
      </c>
      <c r="AB136" s="127">
        <v>3</v>
      </c>
      <c r="AC136" s="127">
        <v>106</v>
      </c>
      <c r="AZ136" s="127">
        <v>2</v>
      </c>
      <c r="BA136" s="127">
        <f>IF(AZ136=1,G136,0)</f>
        <v>0</v>
      </c>
      <c r="BB136" s="127">
        <f>IF(AZ136=2,G136,0)</f>
        <v>0</v>
      </c>
      <c r="BC136" s="127">
        <f>IF(AZ136=3,G136,0)</f>
        <v>0</v>
      </c>
      <c r="BD136" s="127">
        <f>IF(AZ136=4,G136,0)</f>
        <v>0</v>
      </c>
      <c r="BE136" s="127">
        <f>IF(AZ136=5,G136,0)</f>
        <v>0</v>
      </c>
      <c r="CA136" s="158">
        <v>11</v>
      </c>
      <c r="CB136" s="158">
        <v>3</v>
      </c>
      <c r="CZ136" s="127">
        <v>0</v>
      </c>
    </row>
    <row r="137" spans="1:104">
      <c r="A137" s="159"/>
      <c r="B137" s="160" t="s">
        <v>67</v>
      </c>
      <c r="C137" s="161" t="str">
        <f>CONCATENATE(B134," ",C134)</f>
        <v>767 Konstrukce zámečnické</v>
      </c>
      <c r="D137" s="162"/>
      <c r="E137" s="163"/>
      <c r="F137" s="164"/>
      <c r="G137" s="165">
        <f>SUM(G134:G136)</f>
        <v>0</v>
      </c>
      <c r="O137" s="151">
        <v>4</v>
      </c>
      <c r="BA137" s="166">
        <f>SUM(BA134:BA136)</f>
        <v>0</v>
      </c>
      <c r="BB137" s="166">
        <f>SUM(BB134:BB136)</f>
        <v>0</v>
      </c>
      <c r="BC137" s="166">
        <f>SUM(BC134:BC136)</f>
        <v>0</v>
      </c>
      <c r="BD137" s="166">
        <f>SUM(BD134:BD136)</f>
        <v>0</v>
      </c>
      <c r="BE137" s="166">
        <f>SUM(BE134:BE136)</f>
        <v>0</v>
      </c>
    </row>
    <row r="138" spans="1:104">
      <c r="A138" s="144" t="s">
        <v>66</v>
      </c>
      <c r="B138" s="145" t="s">
        <v>281</v>
      </c>
      <c r="C138" s="146" t="s">
        <v>282</v>
      </c>
      <c r="D138" s="147"/>
      <c r="E138" s="148"/>
      <c r="F138" s="148"/>
      <c r="G138" s="149"/>
      <c r="H138" s="150"/>
      <c r="I138" s="150"/>
      <c r="O138" s="151">
        <v>1</v>
      </c>
    </row>
    <row r="139" spans="1:104" ht="22.5">
      <c r="A139" s="152">
        <v>106</v>
      </c>
      <c r="B139" s="153" t="s">
        <v>283</v>
      </c>
      <c r="C139" s="154" t="s">
        <v>284</v>
      </c>
      <c r="D139" s="155" t="s">
        <v>80</v>
      </c>
      <c r="E139" s="156">
        <v>46.17</v>
      </c>
      <c r="F139" s="156"/>
      <c r="G139" s="157">
        <f>E139*F139</f>
        <v>0</v>
      </c>
      <c r="O139" s="151">
        <v>2</v>
      </c>
      <c r="AA139" s="127">
        <v>2</v>
      </c>
      <c r="AB139" s="127">
        <v>7</v>
      </c>
      <c r="AC139" s="127">
        <v>7</v>
      </c>
      <c r="AZ139" s="127">
        <v>2</v>
      </c>
      <c r="BA139" s="127">
        <f>IF(AZ139=1,G139,0)</f>
        <v>0</v>
      </c>
      <c r="BB139" s="127">
        <f>IF(AZ139=2,G139,0)</f>
        <v>0</v>
      </c>
      <c r="BC139" s="127">
        <f>IF(AZ139=3,G139,0)</f>
        <v>0</v>
      </c>
      <c r="BD139" s="127">
        <f>IF(AZ139=4,G139,0)</f>
        <v>0</v>
      </c>
      <c r="BE139" s="127">
        <f>IF(AZ139=5,G139,0)</f>
        <v>0</v>
      </c>
      <c r="CA139" s="158">
        <v>2</v>
      </c>
      <c r="CB139" s="158">
        <v>7</v>
      </c>
      <c r="CZ139" s="127">
        <v>2.563E-2</v>
      </c>
    </row>
    <row r="140" spans="1:104">
      <c r="A140" s="159"/>
      <c r="B140" s="160" t="s">
        <v>67</v>
      </c>
      <c r="C140" s="161" t="str">
        <f>CONCATENATE(B138," ",C138)</f>
        <v>771 Podlahy z dlaždic a obklady</v>
      </c>
      <c r="D140" s="162"/>
      <c r="E140" s="163"/>
      <c r="F140" s="164"/>
      <c r="G140" s="165">
        <f>SUM(G138:G139)</f>
        <v>0</v>
      </c>
      <c r="O140" s="151">
        <v>4</v>
      </c>
      <c r="BA140" s="166">
        <f>SUM(BA138:BA139)</f>
        <v>0</v>
      </c>
      <c r="BB140" s="166">
        <f>SUM(BB138:BB139)</f>
        <v>0</v>
      </c>
      <c r="BC140" s="166">
        <f>SUM(BC138:BC139)</f>
        <v>0</v>
      </c>
      <c r="BD140" s="166">
        <f>SUM(BD138:BD139)</f>
        <v>0</v>
      </c>
      <c r="BE140" s="166">
        <f>SUM(BE138:BE139)</f>
        <v>0</v>
      </c>
    </row>
    <row r="141" spans="1:104">
      <c r="A141" s="144" t="s">
        <v>66</v>
      </c>
      <c r="B141" s="145" t="s">
        <v>198</v>
      </c>
      <c r="C141" s="146" t="s">
        <v>199</v>
      </c>
      <c r="D141" s="147"/>
      <c r="E141" s="148"/>
      <c r="F141" s="148"/>
      <c r="G141" s="149"/>
      <c r="H141" s="150"/>
      <c r="I141" s="150"/>
      <c r="O141" s="151">
        <v>1</v>
      </c>
    </row>
    <row r="142" spans="1:104" ht="22.5">
      <c r="A142" s="152">
        <v>107</v>
      </c>
      <c r="B142" s="153" t="s">
        <v>285</v>
      </c>
      <c r="C142" s="154" t="s">
        <v>286</v>
      </c>
      <c r="D142" s="155" t="s">
        <v>80</v>
      </c>
      <c r="E142" s="156">
        <v>108</v>
      </c>
      <c r="F142" s="156"/>
      <c r="G142" s="157">
        <f>E142*F142</f>
        <v>0</v>
      </c>
      <c r="O142" s="151">
        <v>2</v>
      </c>
      <c r="AA142" s="127">
        <v>1</v>
      </c>
      <c r="AB142" s="127">
        <v>7</v>
      </c>
      <c r="AC142" s="127">
        <v>7</v>
      </c>
      <c r="AZ142" s="127">
        <v>2</v>
      </c>
      <c r="BA142" s="127">
        <f>IF(AZ142=1,G142,0)</f>
        <v>0</v>
      </c>
      <c r="BB142" s="127">
        <f>IF(AZ142=2,G142,0)</f>
        <v>0</v>
      </c>
      <c r="BC142" s="127">
        <f>IF(AZ142=3,G142,0)</f>
        <v>0</v>
      </c>
      <c r="BD142" s="127">
        <f>IF(AZ142=4,G142,0)</f>
        <v>0</v>
      </c>
      <c r="BE142" s="127">
        <f>IF(AZ142=5,G142,0)</f>
        <v>0</v>
      </c>
      <c r="CA142" s="158">
        <v>1</v>
      </c>
      <c r="CB142" s="158">
        <v>7</v>
      </c>
      <c r="CZ142" s="127">
        <v>2.5000000000000001E-4</v>
      </c>
    </row>
    <row r="143" spans="1:104">
      <c r="A143" s="152">
        <v>108</v>
      </c>
      <c r="B143" s="153" t="s">
        <v>287</v>
      </c>
      <c r="C143" s="154" t="s">
        <v>288</v>
      </c>
      <c r="D143" s="155" t="s">
        <v>80</v>
      </c>
      <c r="E143" s="156">
        <v>118.8</v>
      </c>
      <c r="F143" s="156"/>
      <c r="G143" s="157">
        <f>E143*F143</f>
        <v>0</v>
      </c>
      <c r="O143" s="151">
        <v>2</v>
      </c>
      <c r="AA143" s="127">
        <v>3</v>
      </c>
      <c r="AB143" s="127">
        <v>7</v>
      </c>
      <c r="AC143" s="127">
        <v>28410115</v>
      </c>
      <c r="AZ143" s="127">
        <v>2</v>
      </c>
      <c r="BA143" s="127">
        <f>IF(AZ143=1,G143,0)</f>
        <v>0</v>
      </c>
      <c r="BB143" s="127">
        <f>IF(AZ143=2,G143,0)</f>
        <v>0</v>
      </c>
      <c r="BC143" s="127">
        <f>IF(AZ143=3,G143,0)</f>
        <v>0</v>
      </c>
      <c r="BD143" s="127">
        <f>IF(AZ143=4,G143,0)</f>
        <v>0</v>
      </c>
      <c r="BE143" s="127">
        <f>IF(AZ143=5,G143,0)</f>
        <v>0</v>
      </c>
      <c r="CA143" s="158">
        <v>3</v>
      </c>
      <c r="CB143" s="158">
        <v>7</v>
      </c>
      <c r="CZ143" s="127">
        <v>3.3E-3</v>
      </c>
    </row>
    <row r="144" spans="1:104">
      <c r="A144" s="152">
        <v>109</v>
      </c>
      <c r="B144" s="153" t="s">
        <v>289</v>
      </c>
      <c r="C144" s="154" t="s">
        <v>290</v>
      </c>
      <c r="D144" s="155" t="s">
        <v>56</v>
      </c>
      <c r="E144" s="156"/>
      <c r="F144" s="156"/>
      <c r="G144" s="157">
        <f>E144*F144</f>
        <v>0</v>
      </c>
      <c r="O144" s="151">
        <v>2</v>
      </c>
      <c r="AA144" s="127">
        <v>7</v>
      </c>
      <c r="AB144" s="127">
        <v>1002</v>
      </c>
      <c r="AC144" s="127">
        <v>5</v>
      </c>
      <c r="AZ144" s="127">
        <v>2</v>
      </c>
      <c r="BA144" s="127">
        <f>IF(AZ144=1,G144,0)</f>
        <v>0</v>
      </c>
      <c r="BB144" s="127">
        <f>IF(AZ144=2,G144,0)</f>
        <v>0</v>
      </c>
      <c r="BC144" s="127">
        <f>IF(AZ144=3,G144,0)</f>
        <v>0</v>
      </c>
      <c r="BD144" s="127">
        <f>IF(AZ144=4,G144,0)</f>
        <v>0</v>
      </c>
      <c r="BE144" s="127">
        <f>IF(AZ144=5,G144,0)</f>
        <v>0</v>
      </c>
      <c r="CA144" s="158">
        <v>7</v>
      </c>
      <c r="CB144" s="158">
        <v>1002</v>
      </c>
      <c r="CZ144" s="127">
        <v>0</v>
      </c>
    </row>
    <row r="145" spans="1:104">
      <c r="A145" s="159"/>
      <c r="B145" s="160" t="s">
        <v>67</v>
      </c>
      <c r="C145" s="161" t="str">
        <f>CONCATENATE(B141," ",C141)</f>
        <v>776 Podlahy povlakové</v>
      </c>
      <c r="D145" s="162"/>
      <c r="E145" s="163"/>
      <c r="F145" s="164"/>
      <c r="G145" s="165">
        <f>SUM(G141:G144)</f>
        <v>0</v>
      </c>
      <c r="O145" s="151">
        <v>4</v>
      </c>
      <c r="BA145" s="166">
        <f>SUM(BA141:BA144)</f>
        <v>0</v>
      </c>
      <c r="BB145" s="166">
        <f>SUM(BB141:BB144)</f>
        <v>0</v>
      </c>
      <c r="BC145" s="166">
        <f>SUM(BC141:BC144)</f>
        <v>0</v>
      </c>
      <c r="BD145" s="166">
        <f>SUM(BD141:BD144)</f>
        <v>0</v>
      </c>
      <c r="BE145" s="166">
        <f>SUM(BE141:BE144)</f>
        <v>0</v>
      </c>
    </row>
    <row r="146" spans="1:104">
      <c r="A146" s="144" t="s">
        <v>66</v>
      </c>
      <c r="B146" s="145" t="s">
        <v>281</v>
      </c>
      <c r="C146" s="146" t="s">
        <v>282</v>
      </c>
      <c r="D146" s="147"/>
      <c r="E146" s="148"/>
      <c r="F146" s="148"/>
      <c r="G146" s="149"/>
      <c r="H146" s="150"/>
      <c r="I146" s="150"/>
      <c r="O146" s="151">
        <v>1</v>
      </c>
    </row>
    <row r="147" spans="1:104" ht="22.5">
      <c r="A147" s="152">
        <v>110</v>
      </c>
      <c r="B147" s="153" t="s">
        <v>291</v>
      </c>
      <c r="C147" s="154" t="s">
        <v>292</v>
      </c>
      <c r="D147" s="155" t="s">
        <v>80</v>
      </c>
      <c r="E147" s="156">
        <v>193.77</v>
      </c>
      <c r="F147" s="156"/>
      <c r="G147" s="157">
        <f>E147*F147</f>
        <v>0</v>
      </c>
      <c r="O147" s="151">
        <v>2</v>
      </c>
      <c r="AA147" s="127">
        <v>2</v>
      </c>
      <c r="AB147" s="127">
        <v>7</v>
      </c>
      <c r="AC147" s="127">
        <v>7</v>
      </c>
      <c r="AZ147" s="127">
        <v>2</v>
      </c>
      <c r="BA147" s="127">
        <f>IF(AZ147=1,G147,0)</f>
        <v>0</v>
      </c>
      <c r="BB147" s="127">
        <f>IF(AZ147=2,G147,0)</f>
        <v>0</v>
      </c>
      <c r="BC147" s="127">
        <f>IF(AZ147=3,G147,0)</f>
        <v>0</v>
      </c>
      <c r="BD147" s="127">
        <f>IF(AZ147=4,G147,0)</f>
        <v>0</v>
      </c>
      <c r="BE147" s="127">
        <f>IF(AZ147=5,G147,0)</f>
        <v>0</v>
      </c>
      <c r="CA147" s="158">
        <v>2</v>
      </c>
      <c r="CB147" s="158">
        <v>7</v>
      </c>
      <c r="CZ147" s="127">
        <v>1.018E-2</v>
      </c>
    </row>
    <row r="148" spans="1:104">
      <c r="A148" s="159"/>
      <c r="B148" s="160" t="s">
        <v>67</v>
      </c>
      <c r="C148" s="161" t="str">
        <f>CONCATENATE(B146," ",C146)</f>
        <v>771 Podlahy z dlaždic a obklady</v>
      </c>
      <c r="D148" s="162"/>
      <c r="E148" s="163"/>
      <c r="F148" s="164"/>
      <c r="G148" s="165">
        <f>SUM(G146:G147)</f>
        <v>0</v>
      </c>
      <c r="O148" s="151">
        <v>4</v>
      </c>
      <c r="BA148" s="166">
        <f>SUM(BA146:BA147)</f>
        <v>0</v>
      </c>
      <c r="BB148" s="166">
        <f>SUM(BB146:BB147)</f>
        <v>0</v>
      </c>
      <c r="BC148" s="166">
        <f>SUM(BC146:BC147)</f>
        <v>0</v>
      </c>
      <c r="BD148" s="166">
        <f>SUM(BD146:BD147)</f>
        <v>0</v>
      </c>
      <c r="BE148" s="166">
        <f>SUM(BE146:BE147)</f>
        <v>0</v>
      </c>
    </row>
    <row r="149" spans="1:104">
      <c r="A149" s="144" t="s">
        <v>66</v>
      </c>
      <c r="B149" s="145" t="s">
        <v>293</v>
      </c>
      <c r="C149" s="146" t="s">
        <v>294</v>
      </c>
      <c r="D149" s="147"/>
      <c r="E149" s="148"/>
      <c r="F149" s="148"/>
      <c r="G149" s="149"/>
      <c r="H149" s="150"/>
      <c r="I149" s="150"/>
      <c r="O149" s="151">
        <v>1</v>
      </c>
    </row>
    <row r="150" spans="1:104">
      <c r="A150" s="152">
        <v>111</v>
      </c>
      <c r="B150" s="153" t="s">
        <v>295</v>
      </c>
      <c r="C150" s="154" t="s">
        <v>335</v>
      </c>
      <c r="D150" s="155" t="s">
        <v>80</v>
      </c>
      <c r="E150" s="156">
        <v>54.48</v>
      </c>
      <c r="F150" s="156"/>
      <c r="G150" s="157">
        <f>E150*F150</f>
        <v>0</v>
      </c>
      <c r="O150" s="151">
        <v>2</v>
      </c>
      <c r="AA150" s="127">
        <v>2</v>
      </c>
      <c r="AB150" s="127">
        <v>7</v>
      </c>
      <c r="AC150" s="127">
        <v>7</v>
      </c>
      <c r="AZ150" s="127">
        <v>2</v>
      </c>
      <c r="BA150" s="127">
        <f>IF(AZ150=1,G150,0)</f>
        <v>0</v>
      </c>
      <c r="BB150" s="127">
        <f>IF(AZ150=2,G150,0)</f>
        <v>0</v>
      </c>
      <c r="BC150" s="127">
        <f>IF(AZ150=3,G150,0)</f>
        <v>0</v>
      </c>
      <c r="BD150" s="127">
        <f>IF(AZ150=4,G150,0)</f>
        <v>0</v>
      </c>
      <c r="BE150" s="127">
        <f>IF(AZ150=5,G150,0)</f>
        <v>0</v>
      </c>
      <c r="CA150" s="158">
        <v>2</v>
      </c>
      <c r="CB150" s="158">
        <v>7</v>
      </c>
      <c r="CZ150" s="127">
        <v>1.363E-2</v>
      </c>
    </row>
    <row r="151" spans="1:104">
      <c r="A151" s="152">
        <v>112</v>
      </c>
      <c r="B151" s="153" t="s">
        <v>296</v>
      </c>
      <c r="C151" s="154" t="s">
        <v>297</v>
      </c>
      <c r="D151" s="155" t="s">
        <v>80</v>
      </c>
      <c r="E151" s="156">
        <v>41.24</v>
      </c>
      <c r="F151" s="156"/>
      <c r="G151" s="157">
        <f>E151*F151</f>
        <v>0</v>
      </c>
      <c r="O151" s="151">
        <v>2</v>
      </c>
      <c r="AA151" s="127">
        <v>2</v>
      </c>
      <c r="AB151" s="127">
        <v>7</v>
      </c>
      <c r="AC151" s="127">
        <v>7</v>
      </c>
      <c r="AZ151" s="127">
        <v>2</v>
      </c>
      <c r="BA151" s="127">
        <f>IF(AZ151=1,G151,0)</f>
        <v>0</v>
      </c>
      <c r="BB151" s="127">
        <f>IF(AZ151=2,G151,0)</f>
        <v>0</v>
      </c>
      <c r="BC151" s="127">
        <f>IF(AZ151=3,G151,0)</f>
        <v>0</v>
      </c>
      <c r="BD151" s="127">
        <f>IF(AZ151=4,G151,0)</f>
        <v>0</v>
      </c>
      <c r="BE151" s="127">
        <f>IF(AZ151=5,G151,0)</f>
        <v>0</v>
      </c>
      <c r="CA151" s="158">
        <v>2</v>
      </c>
      <c r="CB151" s="158">
        <v>7</v>
      </c>
      <c r="CZ151" s="127">
        <v>8.7540000000000007E-2</v>
      </c>
    </row>
    <row r="152" spans="1:104">
      <c r="A152" s="159"/>
      <c r="B152" s="160" t="s">
        <v>67</v>
      </c>
      <c r="C152" s="161" t="str">
        <f>CONCATENATE(B149," ",C149)</f>
        <v>781 Obklady keramické</v>
      </c>
      <c r="D152" s="162"/>
      <c r="E152" s="163"/>
      <c r="F152" s="164"/>
      <c r="G152" s="165">
        <f>SUM(G149:G151)</f>
        <v>0</v>
      </c>
      <c r="O152" s="151">
        <v>4</v>
      </c>
      <c r="BA152" s="166">
        <f>SUM(BA149:BA151)</f>
        <v>0</v>
      </c>
      <c r="BB152" s="166">
        <f>SUM(BB149:BB151)</f>
        <v>0</v>
      </c>
      <c r="BC152" s="166">
        <f>SUM(BC149:BC151)</f>
        <v>0</v>
      </c>
      <c r="BD152" s="166">
        <f>SUM(BD149:BD151)</f>
        <v>0</v>
      </c>
      <c r="BE152" s="166">
        <f>SUM(BE149:BE151)</f>
        <v>0</v>
      </c>
    </row>
    <row r="153" spans="1:104">
      <c r="A153" s="144" t="s">
        <v>66</v>
      </c>
      <c r="B153" s="145" t="s">
        <v>298</v>
      </c>
      <c r="C153" s="146" t="s">
        <v>299</v>
      </c>
      <c r="D153" s="147"/>
      <c r="E153" s="148"/>
      <c r="F153" s="148"/>
      <c r="G153" s="149"/>
      <c r="H153" s="150"/>
      <c r="I153" s="150"/>
      <c r="O153" s="151">
        <v>1</v>
      </c>
    </row>
    <row r="154" spans="1:104">
      <c r="A154" s="152">
        <v>113</v>
      </c>
      <c r="B154" s="153" t="s">
        <v>300</v>
      </c>
      <c r="C154" s="154" t="s">
        <v>336</v>
      </c>
      <c r="D154" s="155" t="s">
        <v>80</v>
      </c>
      <c r="E154" s="156">
        <v>1.66</v>
      </c>
      <c r="F154" s="156"/>
      <c r="G154" s="157">
        <f>E154*F154</f>
        <v>0</v>
      </c>
      <c r="O154" s="151">
        <v>2</v>
      </c>
      <c r="AA154" s="127">
        <v>1</v>
      </c>
      <c r="AB154" s="127">
        <v>7</v>
      </c>
      <c r="AC154" s="127">
        <v>7</v>
      </c>
      <c r="AZ154" s="127">
        <v>2</v>
      </c>
      <c r="BA154" s="127">
        <f>IF(AZ154=1,G154,0)</f>
        <v>0</v>
      </c>
      <c r="BB154" s="127">
        <f>IF(AZ154=2,G154,0)</f>
        <v>0</v>
      </c>
      <c r="BC154" s="127">
        <f>IF(AZ154=3,G154,0)</f>
        <v>0</v>
      </c>
      <c r="BD154" s="127">
        <f>IF(AZ154=4,G154,0)</f>
        <v>0</v>
      </c>
      <c r="BE154" s="127">
        <f>IF(AZ154=5,G154,0)</f>
        <v>0</v>
      </c>
      <c r="CA154" s="158">
        <v>1</v>
      </c>
      <c r="CB154" s="158">
        <v>7</v>
      </c>
      <c r="CZ154" s="127">
        <v>4.2000000000000002E-4</v>
      </c>
    </row>
    <row r="155" spans="1:104">
      <c r="A155" s="152">
        <v>114</v>
      </c>
      <c r="B155" s="153" t="s">
        <v>301</v>
      </c>
      <c r="C155" s="154" t="s">
        <v>302</v>
      </c>
      <c r="D155" s="155" t="s">
        <v>80</v>
      </c>
      <c r="E155" s="156">
        <v>6.73</v>
      </c>
      <c r="F155" s="156"/>
      <c r="G155" s="157">
        <f>E155*F155</f>
        <v>0</v>
      </c>
      <c r="O155" s="151">
        <v>2</v>
      </c>
      <c r="AA155" s="127">
        <v>1</v>
      </c>
      <c r="AB155" s="127">
        <v>7</v>
      </c>
      <c r="AC155" s="127">
        <v>7</v>
      </c>
      <c r="AZ155" s="127">
        <v>2</v>
      </c>
      <c r="BA155" s="127">
        <f>IF(AZ155=1,G155,0)</f>
        <v>0</v>
      </c>
      <c r="BB155" s="127">
        <f>IF(AZ155=2,G155,0)</f>
        <v>0</v>
      </c>
      <c r="BC155" s="127">
        <f>IF(AZ155=3,G155,0)</f>
        <v>0</v>
      </c>
      <c r="BD155" s="127">
        <f>IF(AZ155=4,G155,0)</f>
        <v>0</v>
      </c>
      <c r="BE155" s="127">
        <f>IF(AZ155=5,G155,0)</f>
        <v>0</v>
      </c>
      <c r="CA155" s="158">
        <v>1</v>
      </c>
      <c r="CB155" s="158">
        <v>7</v>
      </c>
      <c r="CZ155" s="127">
        <v>2.7999999999999998E-4</v>
      </c>
    </row>
    <row r="156" spans="1:104">
      <c r="A156" s="159"/>
      <c r="B156" s="160" t="s">
        <v>67</v>
      </c>
      <c r="C156" s="161" t="str">
        <f>CONCATENATE(B153," ",C153)</f>
        <v>783 Nátěry</v>
      </c>
      <c r="D156" s="162"/>
      <c r="E156" s="163"/>
      <c r="F156" s="164"/>
      <c r="G156" s="165">
        <f>SUM(G153:G155)</f>
        <v>0</v>
      </c>
      <c r="O156" s="151">
        <v>4</v>
      </c>
      <c r="BA156" s="166">
        <f>SUM(BA153:BA155)</f>
        <v>0</v>
      </c>
      <c r="BB156" s="166">
        <f>SUM(BB153:BB155)</f>
        <v>0</v>
      </c>
      <c r="BC156" s="166">
        <f>SUM(BC153:BC155)</f>
        <v>0</v>
      </c>
      <c r="BD156" s="166">
        <f>SUM(BD153:BD155)</f>
        <v>0</v>
      </c>
      <c r="BE156" s="166">
        <f>SUM(BE153:BE155)</f>
        <v>0</v>
      </c>
    </row>
    <row r="157" spans="1:104">
      <c r="A157" s="144" t="s">
        <v>66</v>
      </c>
      <c r="B157" s="145" t="s">
        <v>303</v>
      </c>
      <c r="C157" s="146" t="s">
        <v>304</v>
      </c>
      <c r="D157" s="147"/>
      <c r="E157" s="148"/>
      <c r="F157" s="148"/>
      <c r="G157" s="149"/>
      <c r="H157" s="150"/>
      <c r="I157" s="150"/>
      <c r="O157" s="151">
        <v>1</v>
      </c>
    </row>
    <row r="158" spans="1:104">
      <c r="A158" s="152">
        <v>115</v>
      </c>
      <c r="B158" s="153" t="s">
        <v>305</v>
      </c>
      <c r="C158" s="154" t="s">
        <v>306</v>
      </c>
      <c r="D158" s="155" t="s">
        <v>80</v>
      </c>
      <c r="E158" s="156">
        <v>1006.12</v>
      </c>
      <c r="F158" s="156"/>
      <c r="G158" s="157">
        <f>E158*F158</f>
        <v>0</v>
      </c>
      <c r="O158" s="151">
        <v>2</v>
      </c>
      <c r="AA158" s="127">
        <v>1</v>
      </c>
      <c r="AB158" s="127">
        <v>7</v>
      </c>
      <c r="AC158" s="127">
        <v>7</v>
      </c>
      <c r="AZ158" s="127">
        <v>2</v>
      </c>
      <c r="BA158" s="127">
        <f>IF(AZ158=1,G158,0)</f>
        <v>0</v>
      </c>
      <c r="BB158" s="127">
        <f>IF(AZ158=2,G158,0)</f>
        <v>0</v>
      </c>
      <c r="BC158" s="127">
        <f>IF(AZ158=3,G158,0)</f>
        <v>0</v>
      </c>
      <c r="BD158" s="127">
        <f>IF(AZ158=4,G158,0)</f>
        <v>0</v>
      </c>
      <c r="BE158" s="127">
        <f>IF(AZ158=5,G158,0)</f>
        <v>0</v>
      </c>
      <c r="CA158" s="158">
        <v>1</v>
      </c>
      <c r="CB158" s="158">
        <v>7</v>
      </c>
      <c r="CZ158" s="127">
        <v>2.0000000000000001E-4</v>
      </c>
    </row>
    <row r="159" spans="1:104">
      <c r="A159" s="159"/>
      <c r="B159" s="160" t="s">
        <v>67</v>
      </c>
      <c r="C159" s="161" t="str">
        <f>CONCATENATE(B157," ",C157)</f>
        <v>784 Malby</v>
      </c>
      <c r="D159" s="162"/>
      <c r="E159" s="163"/>
      <c r="F159" s="164"/>
      <c r="G159" s="165">
        <f>SUM(G157:G158)</f>
        <v>0</v>
      </c>
      <c r="O159" s="151">
        <v>4</v>
      </c>
      <c r="BA159" s="166">
        <f>SUM(BA157:BA158)</f>
        <v>0</v>
      </c>
      <c r="BB159" s="166">
        <f>SUM(BB157:BB158)</f>
        <v>0</v>
      </c>
      <c r="BC159" s="166">
        <f>SUM(BC157:BC158)</f>
        <v>0</v>
      </c>
      <c r="BD159" s="166">
        <f>SUM(BD157:BD158)</f>
        <v>0</v>
      </c>
      <c r="BE159" s="166">
        <f>SUM(BE157:BE158)</f>
        <v>0</v>
      </c>
    </row>
    <row r="160" spans="1:104">
      <c r="A160" s="144" t="s">
        <v>66</v>
      </c>
      <c r="B160" s="145" t="s">
        <v>307</v>
      </c>
      <c r="C160" s="146" t="s">
        <v>308</v>
      </c>
      <c r="D160" s="147"/>
      <c r="E160" s="148"/>
      <c r="F160" s="148"/>
      <c r="G160" s="149"/>
      <c r="H160" s="150"/>
      <c r="I160" s="150"/>
      <c r="O160" s="151">
        <v>1</v>
      </c>
    </row>
    <row r="161" spans="1:104">
      <c r="A161" s="152">
        <v>117</v>
      </c>
      <c r="B161" s="153" t="s">
        <v>309</v>
      </c>
      <c r="C161" s="154" t="s">
        <v>310</v>
      </c>
      <c r="D161" s="155" t="s">
        <v>80</v>
      </c>
      <c r="E161" s="156">
        <v>52</v>
      </c>
      <c r="F161" s="156"/>
      <c r="G161" s="157">
        <f t="shared" ref="G161:G168" si="43">E161*F161</f>
        <v>0</v>
      </c>
      <c r="O161" s="151">
        <v>2</v>
      </c>
      <c r="AA161" s="127">
        <v>11</v>
      </c>
      <c r="AB161" s="127">
        <v>3</v>
      </c>
      <c r="AC161" s="127">
        <v>118</v>
      </c>
      <c r="AZ161" s="127">
        <v>1</v>
      </c>
      <c r="BA161" s="127">
        <f>IF(AZ161=1,G161,0)</f>
        <v>0</v>
      </c>
      <c r="BB161" s="127">
        <f>IF(AZ161=2,G161,0)</f>
        <v>0</v>
      </c>
      <c r="BC161" s="127">
        <f>IF(AZ161=3,G161,0)</f>
        <v>0</v>
      </c>
      <c r="BD161" s="127">
        <f>IF(AZ161=4,G161,0)</f>
        <v>0</v>
      </c>
      <c r="BE161" s="127">
        <f>IF(AZ161=5,G161,0)</f>
        <v>0</v>
      </c>
      <c r="CA161" s="158">
        <v>11</v>
      </c>
      <c r="CB161" s="158">
        <v>3</v>
      </c>
      <c r="CZ161" s="127">
        <v>0</v>
      </c>
    </row>
    <row r="162" spans="1:104">
      <c r="A162" s="152">
        <v>118</v>
      </c>
      <c r="B162" s="153" t="s">
        <v>311</v>
      </c>
      <c r="C162" s="154" t="s">
        <v>312</v>
      </c>
      <c r="D162" s="155" t="s">
        <v>86</v>
      </c>
      <c r="E162" s="156">
        <v>11.13</v>
      </c>
      <c r="F162" s="156"/>
      <c r="G162" s="157">
        <f t="shared" si="43"/>
        <v>0</v>
      </c>
      <c r="O162" s="151">
        <v>2</v>
      </c>
      <c r="AA162" s="127">
        <v>11</v>
      </c>
      <c r="AB162" s="127">
        <v>3</v>
      </c>
      <c r="AC162" s="127">
        <v>119</v>
      </c>
      <c r="AZ162" s="127">
        <v>1</v>
      </c>
      <c r="BA162" s="127">
        <f>IF(AZ162=1,G162,0)</f>
        <v>0</v>
      </c>
      <c r="BB162" s="127">
        <f>IF(AZ162=2,G162,0)</f>
        <v>0</v>
      </c>
      <c r="BC162" s="127">
        <f>IF(AZ162=3,G162,0)</f>
        <v>0</v>
      </c>
      <c r="BD162" s="127">
        <f>IF(AZ162=4,G162,0)</f>
        <v>0</v>
      </c>
      <c r="BE162" s="127">
        <f>IF(AZ162=5,G162,0)</f>
        <v>0</v>
      </c>
      <c r="CA162" s="158">
        <v>11</v>
      </c>
      <c r="CB162" s="158">
        <v>3</v>
      </c>
      <c r="CZ162" s="127">
        <v>0</v>
      </c>
    </row>
    <row r="163" spans="1:104">
      <c r="A163" s="152"/>
      <c r="B163" s="153"/>
      <c r="C163" s="154"/>
      <c r="D163" s="155"/>
      <c r="E163" s="156"/>
      <c r="F163" s="156"/>
      <c r="G163" s="157"/>
      <c r="O163" s="151"/>
      <c r="CA163" s="158"/>
      <c r="CB163" s="158"/>
    </row>
    <row r="164" spans="1:104">
      <c r="A164" s="152">
        <v>120</v>
      </c>
      <c r="B164" s="153" t="s">
        <v>313</v>
      </c>
      <c r="C164" s="154" t="s">
        <v>314</v>
      </c>
      <c r="D164" s="155" t="s">
        <v>86</v>
      </c>
      <c r="E164" s="156">
        <v>11.13</v>
      </c>
      <c r="F164" s="156"/>
      <c r="G164" s="157">
        <f t="shared" si="43"/>
        <v>0</v>
      </c>
      <c r="O164" s="151">
        <v>2</v>
      </c>
      <c r="AA164" s="127">
        <v>8</v>
      </c>
      <c r="AB164" s="127">
        <v>0</v>
      </c>
      <c r="AC164" s="127">
        <v>3</v>
      </c>
      <c r="AZ164" s="127">
        <v>1</v>
      </c>
      <c r="BA164" s="127">
        <f>IF(AZ164=1,G164,0)</f>
        <v>0</v>
      </c>
      <c r="BB164" s="127">
        <f>IF(AZ164=2,G164,0)</f>
        <v>0</v>
      </c>
      <c r="BC164" s="127">
        <f>IF(AZ164=3,G164,0)</f>
        <v>0</v>
      </c>
      <c r="BD164" s="127">
        <f>IF(AZ164=4,G164,0)</f>
        <v>0</v>
      </c>
      <c r="BE164" s="127">
        <f>IF(AZ164=5,G164,0)</f>
        <v>0</v>
      </c>
      <c r="CA164" s="158">
        <v>8</v>
      </c>
      <c r="CB164" s="158">
        <v>0</v>
      </c>
      <c r="CZ164" s="127">
        <v>0</v>
      </c>
    </row>
    <row r="165" spans="1:104">
      <c r="A165" s="152">
        <v>121</v>
      </c>
      <c r="B165" s="153" t="s">
        <v>315</v>
      </c>
      <c r="C165" s="154" t="s">
        <v>316</v>
      </c>
      <c r="D165" s="155" t="s">
        <v>86</v>
      </c>
      <c r="E165" s="156">
        <v>11.13</v>
      </c>
      <c r="F165" s="156"/>
      <c r="G165" s="157">
        <f t="shared" si="43"/>
        <v>0</v>
      </c>
      <c r="O165" s="151">
        <v>2</v>
      </c>
      <c r="AA165" s="127">
        <v>8</v>
      </c>
      <c r="AB165" s="127">
        <v>0</v>
      </c>
      <c r="AC165" s="127">
        <v>3</v>
      </c>
      <c r="AZ165" s="127">
        <v>1</v>
      </c>
      <c r="BA165" s="127">
        <f>IF(AZ165=1,G165,0)</f>
        <v>0</v>
      </c>
      <c r="BB165" s="127">
        <f>IF(AZ165=2,G165,0)</f>
        <v>0</v>
      </c>
      <c r="BC165" s="127">
        <f>IF(AZ165=3,G165,0)</f>
        <v>0</v>
      </c>
      <c r="BD165" s="127">
        <f>IF(AZ165=4,G165,0)</f>
        <v>0</v>
      </c>
      <c r="BE165" s="127">
        <f>IF(AZ165=5,G165,0)</f>
        <v>0</v>
      </c>
      <c r="CA165" s="158">
        <v>8</v>
      </c>
      <c r="CB165" s="158">
        <v>0</v>
      </c>
      <c r="CZ165" s="127">
        <v>0</v>
      </c>
    </row>
    <row r="166" spans="1:104">
      <c r="A166" s="152">
        <v>122</v>
      </c>
      <c r="B166" s="153" t="s">
        <v>317</v>
      </c>
      <c r="C166" s="154" t="s">
        <v>318</v>
      </c>
      <c r="D166" s="155" t="s">
        <v>86</v>
      </c>
      <c r="E166" s="156">
        <v>89.04</v>
      </c>
      <c r="F166" s="156"/>
      <c r="G166" s="157">
        <f t="shared" si="43"/>
        <v>0</v>
      </c>
      <c r="O166" s="151">
        <v>2</v>
      </c>
      <c r="AA166" s="127">
        <v>8</v>
      </c>
      <c r="AB166" s="127">
        <v>0</v>
      </c>
      <c r="AC166" s="127">
        <v>3</v>
      </c>
      <c r="AZ166" s="127">
        <v>1</v>
      </c>
      <c r="BA166" s="127">
        <f>IF(AZ166=1,G166,0)</f>
        <v>0</v>
      </c>
      <c r="BB166" s="127">
        <f>IF(AZ166=2,G166,0)</f>
        <v>0</v>
      </c>
      <c r="BC166" s="127">
        <f>IF(AZ166=3,G166,0)</f>
        <v>0</v>
      </c>
      <c r="BD166" s="127">
        <f>IF(AZ166=4,G166,0)</f>
        <v>0</v>
      </c>
      <c r="BE166" s="127">
        <f>IF(AZ166=5,G166,0)</f>
        <v>0</v>
      </c>
      <c r="CA166" s="158">
        <v>8</v>
      </c>
      <c r="CB166" s="158">
        <v>0</v>
      </c>
      <c r="CZ166" s="127">
        <v>0</v>
      </c>
    </row>
    <row r="167" spans="1:104">
      <c r="A167" s="152">
        <v>123</v>
      </c>
      <c r="B167" s="153" t="s">
        <v>319</v>
      </c>
      <c r="C167" s="154" t="s">
        <v>320</v>
      </c>
      <c r="D167" s="155" t="s">
        <v>86</v>
      </c>
      <c r="E167" s="156">
        <v>11.13</v>
      </c>
      <c r="F167" s="156"/>
      <c r="G167" s="157">
        <f t="shared" si="43"/>
        <v>0</v>
      </c>
      <c r="O167" s="151">
        <v>2</v>
      </c>
      <c r="AA167" s="127">
        <v>8</v>
      </c>
      <c r="AB167" s="127">
        <v>0</v>
      </c>
      <c r="AC167" s="127">
        <v>3</v>
      </c>
      <c r="AZ167" s="127">
        <v>1</v>
      </c>
      <c r="BA167" s="127">
        <f>IF(AZ167=1,G167,0)</f>
        <v>0</v>
      </c>
      <c r="BB167" s="127">
        <f>IF(AZ167=2,G167,0)</f>
        <v>0</v>
      </c>
      <c r="BC167" s="127">
        <f>IF(AZ167=3,G167,0)</f>
        <v>0</v>
      </c>
      <c r="BD167" s="127">
        <f>IF(AZ167=4,G167,0)</f>
        <v>0</v>
      </c>
      <c r="BE167" s="127">
        <f>IF(AZ167=5,G167,0)</f>
        <v>0</v>
      </c>
      <c r="CA167" s="158">
        <v>8</v>
      </c>
      <c r="CB167" s="158">
        <v>0</v>
      </c>
      <c r="CZ167" s="127">
        <v>0</v>
      </c>
    </row>
    <row r="168" spans="1:104">
      <c r="A168" s="152">
        <v>124</v>
      </c>
      <c r="B168" s="153" t="s">
        <v>321</v>
      </c>
      <c r="C168" s="154" t="s">
        <v>322</v>
      </c>
      <c r="D168" s="155" t="s">
        <v>86</v>
      </c>
      <c r="E168" s="156">
        <v>44.52</v>
      </c>
      <c r="F168" s="156"/>
      <c r="G168" s="157">
        <f t="shared" si="43"/>
        <v>0</v>
      </c>
      <c r="O168" s="151">
        <v>2</v>
      </c>
      <c r="AA168" s="127">
        <v>8</v>
      </c>
      <c r="AB168" s="127">
        <v>0</v>
      </c>
      <c r="AC168" s="127">
        <v>3</v>
      </c>
      <c r="AZ168" s="127">
        <v>1</v>
      </c>
      <c r="BA168" s="127">
        <f>IF(AZ168=1,G168,0)</f>
        <v>0</v>
      </c>
      <c r="BB168" s="127">
        <f>IF(AZ168=2,G168,0)</f>
        <v>0</v>
      </c>
      <c r="BC168" s="127">
        <f>IF(AZ168=3,G168,0)</f>
        <v>0</v>
      </c>
      <c r="BD168" s="127">
        <f>IF(AZ168=4,G168,0)</f>
        <v>0</v>
      </c>
      <c r="BE168" s="127">
        <f>IF(AZ168=5,G168,0)</f>
        <v>0</v>
      </c>
      <c r="CA168" s="158">
        <v>8</v>
      </c>
      <c r="CB168" s="158">
        <v>0</v>
      </c>
      <c r="CZ168" s="127">
        <v>0</v>
      </c>
    </row>
    <row r="169" spans="1:104">
      <c r="A169" s="159"/>
      <c r="B169" s="160" t="s">
        <v>67</v>
      </c>
      <c r="C169" s="161" t="str">
        <f>CONCATENATE(B160," ",C160)</f>
        <v>D96 Přesuny suti a vybouraných hmot</v>
      </c>
      <c r="D169" s="162"/>
      <c r="E169" s="163"/>
      <c r="F169" s="164"/>
      <c r="G169" s="165">
        <f>SUM(G160:G168)</f>
        <v>0</v>
      </c>
      <c r="O169" s="151">
        <v>4</v>
      </c>
      <c r="BA169" s="166">
        <f>SUM(BA160:BA168)</f>
        <v>0</v>
      </c>
      <c r="BB169" s="166">
        <f>SUM(BB160:BB168)</f>
        <v>0</v>
      </c>
      <c r="BC169" s="166">
        <f>SUM(BC160:BC168)</f>
        <v>0</v>
      </c>
      <c r="BD169" s="166">
        <f>SUM(BD160:BD168)</f>
        <v>0</v>
      </c>
      <c r="BE169" s="166">
        <f>SUM(BE160:BE168)</f>
        <v>0</v>
      </c>
    </row>
    <row r="170" spans="1:104">
      <c r="E170" s="127"/>
    </row>
    <row r="171" spans="1:104">
      <c r="E171" s="127"/>
    </row>
    <row r="172" spans="1:104">
      <c r="E172" s="127"/>
    </row>
    <row r="173" spans="1:104">
      <c r="E173" s="127"/>
    </row>
    <row r="174" spans="1:104">
      <c r="E174" s="127"/>
    </row>
    <row r="175" spans="1:104">
      <c r="E175" s="127"/>
    </row>
    <row r="176" spans="1:104">
      <c r="E176" s="127"/>
    </row>
    <row r="177" spans="5:5">
      <c r="E177" s="127"/>
    </row>
    <row r="178" spans="5:5">
      <c r="E178" s="127"/>
    </row>
    <row r="179" spans="5:5">
      <c r="E179" s="127"/>
    </row>
    <row r="180" spans="5:5">
      <c r="E180" s="127"/>
    </row>
    <row r="181" spans="5:5">
      <c r="E181" s="127"/>
    </row>
    <row r="182" spans="5:5">
      <c r="E182" s="127"/>
    </row>
    <row r="183" spans="5:5">
      <c r="E183" s="127"/>
    </row>
    <row r="184" spans="5:5">
      <c r="E184" s="127"/>
    </row>
    <row r="185" spans="5:5">
      <c r="E185" s="127"/>
    </row>
    <row r="186" spans="5:5">
      <c r="E186" s="127"/>
    </row>
    <row r="187" spans="5:5">
      <c r="E187" s="127"/>
    </row>
    <row r="188" spans="5:5">
      <c r="E188" s="127"/>
    </row>
    <row r="189" spans="5:5">
      <c r="E189" s="127"/>
    </row>
    <row r="190" spans="5:5">
      <c r="E190" s="127"/>
    </row>
    <row r="191" spans="5:5">
      <c r="E191" s="127"/>
    </row>
    <row r="192" spans="5:5">
      <c r="E192" s="127"/>
    </row>
    <row r="193" spans="1:7">
      <c r="A193" s="167"/>
      <c r="B193" s="167"/>
      <c r="C193" s="167"/>
      <c r="D193" s="167"/>
      <c r="E193" s="167"/>
      <c r="F193" s="167"/>
      <c r="G193" s="167"/>
    </row>
    <row r="194" spans="1:7">
      <c r="A194" s="167"/>
      <c r="B194" s="167"/>
      <c r="C194" s="167"/>
      <c r="D194" s="167"/>
      <c r="E194" s="167"/>
      <c r="F194" s="167"/>
      <c r="G194" s="167"/>
    </row>
    <row r="195" spans="1:7">
      <c r="A195" s="167"/>
      <c r="B195" s="167"/>
      <c r="C195" s="167"/>
      <c r="D195" s="167"/>
      <c r="E195" s="167"/>
      <c r="F195" s="167"/>
      <c r="G195" s="167"/>
    </row>
    <row r="196" spans="1:7">
      <c r="A196" s="167"/>
      <c r="B196" s="167"/>
      <c r="C196" s="167"/>
      <c r="D196" s="167"/>
      <c r="E196" s="167"/>
      <c r="F196" s="167"/>
      <c r="G196" s="167"/>
    </row>
    <row r="197" spans="1:7">
      <c r="E197" s="127"/>
    </row>
    <row r="198" spans="1:7">
      <c r="E198" s="127"/>
    </row>
    <row r="199" spans="1:7">
      <c r="E199" s="127"/>
    </row>
    <row r="200" spans="1:7">
      <c r="E200" s="127"/>
    </row>
    <row r="201" spans="1:7">
      <c r="E201" s="127"/>
    </row>
    <row r="202" spans="1:7">
      <c r="E202" s="127"/>
    </row>
    <row r="203" spans="1:7">
      <c r="E203" s="127"/>
    </row>
    <row r="204" spans="1:7">
      <c r="E204" s="127"/>
    </row>
    <row r="205" spans="1:7">
      <c r="E205" s="127"/>
    </row>
    <row r="206" spans="1:7">
      <c r="E206" s="127"/>
    </row>
    <row r="207" spans="1:7">
      <c r="E207" s="127"/>
    </row>
    <row r="208" spans="1:7">
      <c r="E208" s="127"/>
    </row>
    <row r="209" spans="5:5">
      <c r="E209" s="127"/>
    </row>
    <row r="210" spans="5:5">
      <c r="E210" s="127"/>
    </row>
    <row r="211" spans="5:5">
      <c r="E211" s="127"/>
    </row>
    <row r="212" spans="5:5">
      <c r="E212" s="127"/>
    </row>
    <row r="213" spans="5:5">
      <c r="E213" s="127"/>
    </row>
    <row r="214" spans="5:5">
      <c r="E214" s="127"/>
    </row>
    <row r="215" spans="5:5">
      <c r="E215" s="127"/>
    </row>
    <row r="216" spans="5:5">
      <c r="E216" s="127"/>
    </row>
    <row r="217" spans="5:5">
      <c r="E217" s="127"/>
    </row>
    <row r="218" spans="5:5">
      <c r="E218" s="127"/>
    </row>
    <row r="219" spans="5:5">
      <c r="E219" s="127"/>
    </row>
    <row r="220" spans="5:5">
      <c r="E220" s="127"/>
    </row>
    <row r="221" spans="5:5">
      <c r="E221" s="127"/>
    </row>
    <row r="222" spans="5:5">
      <c r="E222" s="127"/>
    </row>
    <row r="223" spans="5:5">
      <c r="E223" s="127"/>
    </row>
    <row r="224" spans="5:5">
      <c r="E224" s="127"/>
    </row>
    <row r="225" spans="1:7">
      <c r="E225" s="127"/>
    </row>
    <row r="226" spans="1:7">
      <c r="E226" s="127"/>
    </row>
    <row r="227" spans="1:7">
      <c r="E227" s="127"/>
    </row>
    <row r="228" spans="1:7">
      <c r="A228" s="168"/>
      <c r="B228" s="168"/>
    </row>
    <row r="229" spans="1:7">
      <c r="A229" s="167"/>
      <c r="B229" s="167"/>
      <c r="C229" s="170"/>
      <c r="D229" s="170"/>
      <c r="E229" s="171"/>
      <c r="F229" s="170"/>
      <c r="G229" s="172"/>
    </row>
    <row r="230" spans="1:7">
      <c r="A230" s="173"/>
      <c r="B230" s="173"/>
      <c r="C230" s="167"/>
      <c r="D230" s="167"/>
      <c r="E230" s="174"/>
      <c r="F230" s="167"/>
      <c r="G230" s="167"/>
    </row>
    <row r="231" spans="1:7">
      <c r="A231" s="167"/>
      <c r="B231" s="167"/>
      <c r="C231" s="167"/>
      <c r="D231" s="167"/>
      <c r="E231" s="174"/>
      <c r="F231" s="167"/>
      <c r="G231" s="167"/>
    </row>
    <row r="232" spans="1:7">
      <c r="A232" s="167"/>
      <c r="B232" s="167"/>
      <c r="C232" s="167"/>
      <c r="D232" s="167"/>
      <c r="E232" s="174"/>
      <c r="F232" s="167"/>
      <c r="G232" s="167"/>
    </row>
    <row r="233" spans="1:7">
      <c r="A233" s="167"/>
      <c r="B233" s="167"/>
      <c r="C233" s="167"/>
      <c r="D233" s="167"/>
      <c r="E233" s="174"/>
      <c r="F233" s="167"/>
      <c r="G233" s="167"/>
    </row>
    <row r="234" spans="1:7">
      <c r="A234" s="167"/>
      <c r="B234" s="167"/>
      <c r="C234" s="167"/>
      <c r="D234" s="167"/>
      <c r="E234" s="174"/>
      <c r="F234" s="167"/>
      <c r="G234" s="167"/>
    </row>
    <row r="235" spans="1:7">
      <c r="A235" s="167"/>
      <c r="B235" s="167"/>
      <c r="C235" s="167"/>
      <c r="D235" s="167"/>
      <c r="E235" s="174"/>
      <c r="F235" s="167"/>
      <c r="G235" s="167"/>
    </row>
    <row r="236" spans="1:7">
      <c r="A236" s="167"/>
      <c r="B236" s="167"/>
      <c r="C236" s="167"/>
      <c r="D236" s="167"/>
      <c r="E236" s="174"/>
      <c r="F236" s="167"/>
      <c r="G236" s="167"/>
    </row>
    <row r="237" spans="1:7">
      <c r="A237" s="167"/>
      <c r="B237" s="167"/>
      <c r="C237" s="167"/>
      <c r="D237" s="167"/>
      <c r="E237" s="174"/>
      <c r="F237" s="167"/>
      <c r="G237" s="167"/>
    </row>
    <row r="238" spans="1:7">
      <c r="A238" s="167"/>
      <c r="B238" s="167"/>
      <c r="C238" s="167"/>
      <c r="D238" s="167"/>
      <c r="E238" s="174"/>
      <c r="F238" s="167"/>
      <c r="G238" s="167"/>
    </row>
    <row r="239" spans="1:7">
      <c r="A239" s="167"/>
      <c r="B239" s="167"/>
      <c r="C239" s="167"/>
      <c r="D239" s="167"/>
      <c r="E239" s="174"/>
      <c r="F239" s="167"/>
      <c r="G239" s="167"/>
    </row>
    <row r="240" spans="1:7">
      <c r="A240" s="167"/>
      <c r="B240" s="167"/>
      <c r="C240" s="167"/>
      <c r="D240" s="167"/>
      <c r="E240" s="174"/>
      <c r="F240" s="167"/>
      <c r="G240" s="167"/>
    </row>
    <row r="241" spans="1:7">
      <c r="A241" s="167"/>
      <c r="B241" s="167"/>
      <c r="C241" s="167"/>
      <c r="D241" s="167"/>
      <c r="E241" s="174"/>
      <c r="F241" s="167"/>
      <c r="G241" s="167"/>
    </row>
    <row r="242" spans="1:7">
      <c r="A242" s="167"/>
      <c r="B242" s="167"/>
      <c r="C242" s="167"/>
      <c r="D242" s="167"/>
      <c r="E242" s="174"/>
      <c r="F242" s="167"/>
      <c r="G242" s="167"/>
    </row>
  </sheetData>
  <mergeCells count="4">
    <mergeCell ref="A1:G1"/>
    <mergeCell ref="A3:B3"/>
    <mergeCell ref="A4:B4"/>
    <mergeCell ref="E4:G4"/>
  </mergeCells>
  <phoneticPr fontId="0" type="noConversion"/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36</vt:i4>
      </vt:variant>
    </vt:vector>
  </HeadingPairs>
  <TitlesOfParts>
    <vt:vector size="39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Zakazka</vt:lpstr>
      <vt:lpstr>Zaklad22</vt:lpstr>
      <vt:lpstr>Zaklad5</vt:lpstr>
      <vt:lpstr>Zhotovitel</vt:lpstr>
    </vt:vector>
  </TitlesOfParts>
  <Company>Pocitac pro internet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Marek</dc:creator>
  <cp:lastModifiedBy>Your User Name</cp:lastModifiedBy>
  <cp:lastPrinted>2015-01-05T09:42:44Z</cp:lastPrinted>
  <dcterms:created xsi:type="dcterms:W3CDTF">2014-12-12T10:58:00Z</dcterms:created>
  <dcterms:modified xsi:type="dcterms:W3CDTF">2015-03-06T10:28:33Z</dcterms:modified>
</cp:coreProperties>
</file>