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tables/table1.xml" ContentType="application/vnd.openxmlformats-officedocument.spreadsheetml.table+xml"/>
  <Override PartName="/xl/queryTables/queryTable1.xml" ContentType="application/vnd.openxmlformats-officedocument.spreadsheetml.queryTable+xml"/>
  <Override PartName="/xl/comments2.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O:\VEŘEJNÉ ZAKÁZKY\2021\022_2021_DNS_Kancelarsky_papir\VYZVY_2021\05+06\06(sNP)\02_ZD\Profil\"/>
    </mc:Choice>
  </mc:AlternateContent>
  <xr:revisionPtr revIDLastSave="0" documentId="13_ncr:1_{B28E1074-9BA0-47FB-BA4F-D5433792A997}" xr6:coauthVersionLast="47" xr6:coauthVersionMax="47" xr10:uidLastSave="{00000000-0000-0000-0000-000000000000}"/>
  <workbookProtection workbookAlgorithmName="SHA-512" workbookHashValue="qCCNn+OkNEMjV3GWb09YP5mCoZ/D/ZRUotfdTd2Ay9BP63zXiD8IMxxMOzEcgnRLDLidGrJLQgMgdlOvm2ko6Q==" workbookSaltValue="FO/aXuxj/MSM8ifB/VJoMQ==" workbookSpinCount="100000" lockStructure="1"/>
  <bookViews>
    <workbookView xWindow="-120" yWindow="-120" windowWidth="29040" windowHeight="16440" firstSheet="5" activeTab="5" xr2:uid="{70707FB4-8E90-418D-9DDE-43804F95498C}"/>
  </bookViews>
  <sheets>
    <sheet name="01Seznam Zadavatelů" sheetId="1" state="hidden" r:id="rId1"/>
    <sheet name="Seznam PO" sheetId="8" state="hidden" r:id="rId2"/>
    <sheet name="Sběr dat" sheetId="9" state="hidden" r:id="rId3"/>
    <sheet name="Žádost CZVZ" sheetId="5" state="hidden" r:id="rId4"/>
    <sheet name="03Specifikace" sheetId="6" state="hidden" r:id="rId5"/>
    <sheet name="04Cena plnění" sheetId="7" r:id="rId6"/>
  </sheets>
  <definedNames>
    <definedName name="_xlnm._FilterDatabase" localSheetId="4" hidden="1">'03Specifikace'!$B$7:$O$18</definedName>
    <definedName name="_xlnm._FilterDatabase" localSheetId="1" hidden="1">'Seznam PO'!$B$1:$AK$239</definedName>
    <definedName name="ExterníData_1" localSheetId="2" hidden="1">'Sběr dat'!$B$1:$R$64</definedName>
    <definedName name="_xlnm.Print_Titles" localSheetId="4">'03Specifikace'!$7:$7</definedName>
    <definedName name="_xlnm.Print_Titles" localSheetId="1">'Seznam PO'!$1:$1</definedName>
    <definedName name="_xlnm.Print_Area" localSheetId="0">'01Seznam Zadavatelů'!$A$1:$R$68</definedName>
    <definedName name="_xlnm.Print_Area" localSheetId="4">'03Specifikace'!$A$1:$Q$20</definedName>
    <definedName name="_xlnm.Print_Area" localSheetId="5">'04Cena plnění'!$A$1:$D$19</definedName>
    <definedName name="_xlnm.Print_Area" localSheetId="3">'Žádost CZVZ'!$A$1:$G$57</definedName>
    <definedName name="up" localSheetId="1">'Seznam PO'!#REF!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19" i="6" l="1"/>
  <c r="P18" i="6"/>
  <c r="P17" i="6"/>
  <c r="P16" i="6"/>
  <c r="P15" i="6"/>
  <c r="P14" i="6"/>
  <c r="P13" i="6"/>
  <c r="P12" i="6"/>
  <c r="P11" i="6"/>
  <c r="P10" i="6"/>
  <c r="P9" i="6"/>
  <c r="P8" i="6"/>
  <c r="G38" i="5"/>
  <c r="F38" i="5"/>
  <c r="E38" i="5"/>
  <c r="D38" i="5"/>
  <c r="C38" i="5"/>
  <c r="B38" i="5"/>
  <c r="G34" i="5"/>
  <c r="F34" i="5"/>
  <c r="E34" i="5"/>
  <c r="D34" i="5"/>
  <c r="C34" i="5"/>
  <c r="B34" i="5"/>
  <c r="R65" i="9"/>
  <c r="Q65" i="9"/>
  <c r="P65" i="9"/>
  <c r="O65" i="9"/>
  <c r="N65" i="9"/>
  <c r="M65" i="9"/>
  <c r="L65" i="9"/>
  <c r="K65" i="9"/>
  <c r="J65" i="9"/>
  <c r="I65" i="9"/>
  <c r="H65" i="9"/>
  <c r="G65" i="9"/>
  <c r="G63" i="1"/>
  <c r="B36" i="1"/>
  <c r="E36" i="1"/>
  <c r="F36" i="1"/>
  <c r="G36" i="1"/>
  <c r="H36" i="1"/>
  <c r="I36" i="1"/>
  <c r="J36" i="1"/>
  <c r="K36" i="1"/>
  <c r="L36" i="1"/>
  <c r="M36" i="1"/>
  <c r="N36" i="1"/>
  <c r="O36" i="1"/>
  <c r="P36" i="1"/>
  <c r="Q36" i="1"/>
  <c r="R36" i="1"/>
  <c r="B67" i="1"/>
  <c r="E67" i="1"/>
  <c r="F67" i="1"/>
  <c r="G67" i="1"/>
  <c r="H67" i="1"/>
  <c r="I67" i="1"/>
  <c r="J67" i="1"/>
  <c r="K67" i="1"/>
  <c r="L67" i="1"/>
  <c r="M67" i="1"/>
  <c r="N67" i="1"/>
  <c r="O67" i="1"/>
  <c r="P67" i="1"/>
  <c r="Q67" i="1"/>
  <c r="R67" i="1"/>
  <c r="R58" i="1"/>
  <c r="R39" i="1"/>
  <c r="R23" i="1"/>
  <c r="R51" i="1"/>
  <c r="R37" i="1"/>
  <c r="R21" i="1"/>
  <c r="R44" i="1"/>
  <c r="R57" i="1"/>
  <c r="R63" i="1"/>
  <c r="R22" i="1"/>
  <c r="R6" i="1"/>
  <c r="R64" i="1"/>
  <c r="R46" i="1"/>
  <c r="R65" i="1"/>
  <c r="R45" i="1"/>
  <c r="R29" i="1"/>
  <c r="R17" i="1"/>
  <c r="R55" i="1"/>
  <c r="R56" i="1"/>
  <c r="R61" i="1"/>
  <c r="R25" i="1"/>
  <c r="R26" i="1"/>
  <c r="R50" i="1"/>
  <c r="R47" i="1"/>
  <c r="R30" i="1"/>
  <c r="R10" i="1"/>
  <c r="R28" i="1"/>
  <c r="R43" i="1"/>
  <c r="R54" i="1"/>
  <c r="R48" i="1"/>
  <c r="R20" i="1"/>
  <c r="R52" i="1"/>
  <c r="R59" i="1"/>
  <c r="R53" i="1"/>
  <c r="R42" i="1"/>
  <c r="R40" i="1"/>
  <c r="R34" i="1"/>
  <c r="R7" i="1"/>
  <c r="R19" i="1"/>
  <c r="R49" i="1"/>
  <c r="R32" i="1"/>
  <c r="R41" i="1"/>
  <c r="R13" i="1"/>
  <c r="R12" i="1"/>
  <c r="R33" i="1"/>
  <c r="R9" i="1"/>
  <c r="R24" i="1"/>
  <c r="R31" i="1"/>
  <c r="R15" i="1"/>
  <c r="R14" i="1"/>
  <c r="R8" i="1"/>
  <c r="R16" i="1"/>
  <c r="R18" i="1"/>
  <c r="R38" i="1"/>
  <c r="R66" i="1"/>
  <c r="R60" i="1"/>
  <c r="R11" i="1"/>
  <c r="R35" i="1"/>
  <c r="R68" i="1"/>
  <c r="R27" i="1"/>
  <c r="Q58" i="1"/>
  <c r="Q39" i="1"/>
  <c r="Q23" i="1"/>
  <c r="Q51" i="1"/>
  <c r="Q37" i="1"/>
  <c r="Q21" i="1"/>
  <c r="Q44" i="1"/>
  <c r="Q57" i="1"/>
  <c r="Q63" i="1"/>
  <c r="Q22" i="1"/>
  <c r="Q6" i="1"/>
  <c r="Q64" i="1"/>
  <c r="Q46" i="1"/>
  <c r="Q65" i="1"/>
  <c r="Q45" i="1"/>
  <c r="Q29" i="1"/>
  <c r="Q17" i="1"/>
  <c r="Q55" i="1"/>
  <c r="Q56" i="1"/>
  <c r="Q61" i="1"/>
  <c r="Q25" i="1"/>
  <c r="Q26" i="1"/>
  <c r="Q50" i="1"/>
  <c r="Q47" i="1"/>
  <c r="Q30" i="1"/>
  <c r="Q10" i="1"/>
  <c r="Q28" i="1"/>
  <c r="Q43" i="1"/>
  <c r="Q54" i="1"/>
  <c r="Q48" i="1"/>
  <c r="Q20" i="1"/>
  <c r="Q52" i="1"/>
  <c r="Q59" i="1"/>
  <c r="Q53" i="1"/>
  <c r="Q42" i="1"/>
  <c r="Q40" i="1"/>
  <c r="Q34" i="1"/>
  <c r="Q7" i="1"/>
  <c r="Q19" i="1"/>
  <c r="Q49" i="1"/>
  <c r="Q32" i="1"/>
  <c r="Q41" i="1"/>
  <c r="Q13" i="1"/>
  <c r="Q12" i="1"/>
  <c r="Q33" i="1"/>
  <c r="Q9" i="1"/>
  <c r="Q24" i="1"/>
  <c r="Q31" i="1"/>
  <c r="Q15" i="1"/>
  <c r="Q14" i="1"/>
  <c r="Q8" i="1"/>
  <c r="Q16" i="1"/>
  <c r="Q18" i="1"/>
  <c r="Q38" i="1"/>
  <c r="Q66" i="1"/>
  <c r="Q60" i="1"/>
  <c r="Q11" i="1"/>
  <c r="Q35" i="1"/>
  <c r="Q68" i="1"/>
  <c r="Q27" i="1"/>
  <c r="P58" i="1"/>
  <c r="P39" i="1"/>
  <c r="P23" i="1"/>
  <c r="P51" i="1"/>
  <c r="P37" i="1"/>
  <c r="P21" i="1"/>
  <c r="P44" i="1"/>
  <c r="P57" i="1"/>
  <c r="P63" i="1"/>
  <c r="P22" i="1"/>
  <c r="P6" i="1"/>
  <c r="P64" i="1"/>
  <c r="P46" i="1"/>
  <c r="P65" i="1"/>
  <c r="P45" i="1"/>
  <c r="P29" i="1"/>
  <c r="P17" i="1"/>
  <c r="P55" i="1"/>
  <c r="P56" i="1"/>
  <c r="P61" i="1"/>
  <c r="P25" i="1"/>
  <c r="P26" i="1"/>
  <c r="P50" i="1"/>
  <c r="P47" i="1"/>
  <c r="P30" i="1"/>
  <c r="P10" i="1"/>
  <c r="P28" i="1"/>
  <c r="P43" i="1"/>
  <c r="P54" i="1"/>
  <c r="P48" i="1"/>
  <c r="P20" i="1"/>
  <c r="P52" i="1"/>
  <c r="P59" i="1"/>
  <c r="P53" i="1"/>
  <c r="P42" i="1"/>
  <c r="P40" i="1"/>
  <c r="P34" i="1"/>
  <c r="P7" i="1"/>
  <c r="P19" i="1"/>
  <c r="P49" i="1"/>
  <c r="P32" i="1"/>
  <c r="P41" i="1"/>
  <c r="P13" i="1"/>
  <c r="P12" i="1"/>
  <c r="P33" i="1"/>
  <c r="P9" i="1"/>
  <c r="P24" i="1"/>
  <c r="P31" i="1"/>
  <c r="P15" i="1"/>
  <c r="P14" i="1"/>
  <c r="P8" i="1"/>
  <c r="P16" i="1"/>
  <c r="P18" i="1"/>
  <c r="P38" i="1"/>
  <c r="P66" i="1"/>
  <c r="P60" i="1"/>
  <c r="P11" i="1"/>
  <c r="P35" i="1"/>
  <c r="P68" i="1"/>
  <c r="P27" i="1"/>
  <c r="O58" i="1"/>
  <c r="O39" i="1"/>
  <c r="O23" i="1"/>
  <c r="O51" i="1"/>
  <c r="O37" i="1"/>
  <c r="O21" i="1"/>
  <c r="O44" i="1"/>
  <c r="O57" i="1"/>
  <c r="O63" i="1"/>
  <c r="O22" i="1"/>
  <c r="O6" i="1"/>
  <c r="O64" i="1"/>
  <c r="O46" i="1"/>
  <c r="O65" i="1"/>
  <c r="O45" i="1"/>
  <c r="O29" i="1"/>
  <c r="O17" i="1"/>
  <c r="O55" i="1"/>
  <c r="O56" i="1"/>
  <c r="O61" i="1"/>
  <c r="O25" i="1"/>
  <c r="O26" i="1"/>
  <c r="O50" i="1"/>
  <c r="O47" i="1"/>
  <c r="O30" i="1"/>
  <c r="O10" i="1"/>
  <c r="O28" i="1"/>
  <c r="O43" i="1"/>
  <c r="O54" i="1"/>
  <c r="O48" i="1"/>
  <c r="O20" i="1"/>
  <c r="O52" i="1"/>
  <c r="O59" i="1"/>
  <c r="O53" i="1"/>
  <c r="O42" i="1"/>
  <c r="O40" i="1"/>
  <c r="O34" i="1"/>
  <c r="O7" i="1"/>
  <c r="O19" i="1"/>
  <c r="O49" i="1"/>
  <c r="O32" i="1"/>
  <c r="O41" i="1"/>
  <c r="O13" i="1"/>
  <c r="O12" i="1"/>
  <c r="O33" i="1"/>
  <c r="O9" i="1"/>
  <c r="O24" i="1"/>
  <c r="O31" i="1"/>
  <c r="O15" i="1"/>
  <c r="O14" i="1"/>
  <c r="O8" i="1"/>
  <c r="O16" i="1"/>
  <c r="O18" i="1"/>
  <c r="O38" i="1"/>
  <c r="O66" i="1"/>
  <c r="O60" i="1"/>
  <c r="O11" i="1"/>
  <c r="O35" i="1"/>
  <c r="O68" i="1"/>
  <c r="O27" i="1"/>
  <c r="N58" i="1"/>
  <c r="N39" i="1"/>
  <c r="N23" i="1"/>
  <c r="N51" i="1"/>
  <c r="N37" i="1"/>
  <c r="N21" i="1"/>
  <c r="N44" i="1"/>
  <c r="N57" i="1"/>
  <c r="N63" i="1"/>
  <c r="N22" i="1"/>
  <c r="N6" i="1"/>
  <c r="N64" i="1"/>
  <c r="N46" i="1"/>
  <c r="N65" i="1"/>
  <c r="N45" i="1"/>
  <c r="N29" i="1"/>
  <c r="N17" i="1"/>
  <c r="N55" i="1"/>
  <c r="N56" i="1"/>
  <c r="N61" i="1"/>
  <c r="N25" i="1"/>
  <c r="N26" i="1"/>
  <c r="N50" i="1"/>
  <c r="N47" i="1"/>
  <c r="N30" i="1"/>
  <c r="N10" i="1"/>
  <c r="N28" i="1"/>
  <c r="N43" i="1"/>
  <c r="N54" i="1"/>
  <c r="N48" i="1"/>
  <c r="N20" i="1"/>
  <c r="N52" i="1"/>
  <c r="N59" i="1"/>
  <c r="N53" i="1"/>
  <c r="N42" i="1"/>
  <c r="N40" i="1"/>
  <c r="N34" i="1"/>
  <c r="N7" i="1"/>
  <c r="N19" i="1"/>
  <c r="N49" i="1"/>
  <c r="N32" i="1"/>
  <c r="N41" i="1"/>
  <c r="N13" i="1"/>
  <c r="N12" i="1"/>
  <c r="N33" i="1"/>
  <c r="N9" i="1"/>
  <c r="N24" i="1"/>
  <c r="N31" i="1"/>
  <c r="N15" i="1"/>
  <c r="N14" i="1"/>
  <c r="N8" i="1"/>
  <c r="N16" i="1"/>
  <c r="N18" i="1"/>
  <c r="N38" i="1"/>
  <c r="N66" i="1"/>
  <c r="N60" i="1"/>
  <c r="N11" i="1"/>
  <c r="N35" i="1"/>
  <c r="N68" i="1"/>
  <c r="N27" i="1"/>
  <c r="M58" i="1"/>
  <c r="M39" i="1"/>
  <c r="M23" i="1"/>
  <c r="M51" i="1"/>
  <c r="M37" i="1"/>
  <c r="M21" i="1"/>
  <c r="M44" i="1"/>
  <c r="M57" i="1"/>
  <c r="M63" i="1"/>
  <c r="M22" i="1"/>
  <c r="M6" i="1"/>
  <c r="M64" i="1"/>
  <c r="M46" i="1"/>
  <c r="M65" i="1"/>
  <c r="M45" i="1"/>
  <c r="M29" i="1"/>
  <c r="M17" i="1"/>
  <c r="M55" i="1"/>
  <c r="M56" i="1"/>
  <c r="M61" i="1"/>
  <c r="M25" i="1"/>
  <c r="M26" i="1"/>
  <c r="M50" i="1"/>
  <c r="M47" i="1"/>
  <c r="M30" i="1"/>
  <c r="M10" i="1"/>
  <c r="M28" i="1"/>
  <c r="M43" i="1"/>
  <c r="M54" i="1"/>
  <c r="M48" i="1"/>
  <c r="M20" i="1"/>
  <c r="M52" i="1"/>
  <c r="M59" i="1"/>
  <c r="M53" i="1"/>
  <c r="M42" i="1"/>
  <c r="M40" i="1"/>
  <c r="M34" i="1"/>
  <c r="M7" i="1"/>
  <c r="M19" i="1"/>
  <c r="M49" i="1"/>
  <c r="M32" i="1"/>
  <c r="M41" i="1"/>
  <c r="M13" i="1"/>
  <c r="M12" i="1"/>
  <c r="M33" i="1"/>
  <c r="M9" i="1"/>
  <c r="M24" i="1"/>
  <c r="M31" i="1"/>
  <c r="M15" i="1"/>
  <c r="M14" i="1"/>
  <c r="M8" i="1"/>
  <c r="M16" i="1"/>
  <c r="M18" i="1"/>
  <c r="M38" i="1"/>
  <c r="M66" i="1"/>
  <c r="M60" i="1"/>
  <c r="M11" i="1"/>
  <c r="M35" i="1"/>
  <c r="M68" i="1"/>
  <c r="M27" i="1"/>
  <c r="L58" i="1"/>
  <c r="L39" i="1"/>
  <c r="L23" i="1"/>
  <c r="L51" i="1"/>
  <c r="L37" i="1"/>
  <c r="L21" i="1"/>
  <c r="L44" i="1"/>
  <c r="L57" i="1"/>
  <c r="L63" i="1"/>
  <c r="L22" i="1"/>
  <c r="L6" i="1"/>
  <c r="L64" i="1"/>
  <c r="L46" i="1"/>
  <c r="L65" i="1"/>
  <c r="L45" i="1"/>
  <c r="L29" i="1"/>
  <c r="L17" i="1"/>
  <c r="L55" i="1"/>
  <c r="L56" i="1"/>
  <c r="L61" i="1"/>
  <c r="L25" i="1"/>
  <c r="L26" i="1"/>
  <c r="L50" i="1"/>
  <c r="L47" i="1"/>
  <c r="L30" i="1"/>
  <c r="L10" i="1"/>
  <c r="L28" i="1"/>
  <c r="L43" i="1"/>
  <c r="L54" i="1"/>
  <c r="L48" i="1"/>
  <c r="L20" i="1"/>
  <c r="L52" i="1"/>
  <c r="L59" i="1"/>
  <c r="L53" i="1"/>
  <c r="L42" i="1"/>
  <c r="L40" i="1"/>
  <c r="L34" i="1"/>
  <c r="L7" i="1"/>
  <c r="L19" i="1"/>
  <c r="L49" i="1"/>
  <c r="L32" i="1"/>
  <c r="L41" i="1"/>
  <c r="L13" i="1"/>
  <c r="L12" i="1"/>
  <c r="L33" i="1"/>
  <c r="L9" i="1"/>
  <c r="L24" i="1"/>
  <c r="L31" i="1"/>
  <c r="L15" i="1"/>
  <c r="L14" i="1"/>
  <c r="L8" i="1"/>
  <c r="L16" i="1"/>
  <c r="L18" i="1"/>
  <c r="L38" i="1"/>
  <c r="L66" i="1"/>
  <c r="L60" i="1"/>
  <c r="L11" i="1"/>
  <c r="L35" i="1"/>
  <c r="L68" i="1"/>
  <c r="L27" i="1"/>
  <c r="K58" i="1"/>
  <c r="K39" i="1"/>
  <c r="K23" i="1"/>
  <c r="K51" i="1"/>
  <c r="K37" i="1"/>
  <c r="K21" i="1"/>
  <c r="K44" i="1"/>
  <c r="K57" i="1"/>
  <c r="K63" i="1"/>
  <c r="K22" i="1"/>
  <c r="K6" i="1"/>
  <c r="K64" i="1"/>
  <c r="K46" i="1"/>
  <c r="K65" i="1"/>
  <c r="K45" i="1"/>
  <c r="K29" i="1"/>
  <c r="K17" i="1"/>
  <c r="K55" i="1"/>
  <c r="K56" i="1"/>
  <c r="K61" i="1"/>
  <c r="K25" i="1"/>
  <c r="K26" i="1"/>
  <c r="K50" i="1"/>
  <c r="K47" i="1"/>
  <c r="K30" i="1"/>
  <c r="K10" i="1"/>
  <c r="K28" i="1"/>
  <c r="K43" i="1"/>
  <c r="K54" i="1"/>
  <c r="K48" i="1"/>
  <c r="K20" i="1"/>
  <c r="K52" i="1"/>
  <c r="K59" i="1"/>
  <c r="K53" i="1"/>
  <c r="K42" i="1"/>
  <c r="K40" i="1"/>
  <c r="K34" i="1"/>
  <c r="K7" i="1"/>
  <c r="K19" i="1"/>
  <c r="K49" i="1"/>
  <c r="K32" i="1"/>
  <c r="K41" i="1"/>
  <c r="K13" i="1"/>
  <c r="K12" i="1"/>
  <c r="K33" i="1"/>
  <c r="K9" i="1"/>
  <c r="K24" i="1"/>
  <c r="K31" i="1"/>
  <c r="K15" i="1"/>
  <c r="K14" i="1"/>
  <c r="K8" i="1"/>
  <c r="K16" i="1"/>
  <c r="K18" i="1"/>
  <c r="K38" i="1"/>
  <c r="K66" i="1"/>
  <c r="K60" i="1"/>
  <c r="K11" i="1"/>
  <c r="K35" i="1"/>
  <c r="K68" i="1"/>
  <c r="K27" i="1"/>
  <c r="J58" i="1"/>
  <c r="J39" i="1"/>
  <c r="J23" i="1"/>
  <c r="J51" i="1"/>
  <c r="J37" i="1"/>
  <c r="J21" i="1"/>
  <c r="J44" i="1"/>
  <c r="J57" i="1"/>
  <c r="J63" i="1"/>
  <c r="J22" i="1"/>
  <c r="J6" i="1"/>
  <c r="J64" i="1"/>
  <c r="J46" i="1"/>
  <c r="J65" i="1"/>
  <c r="J45" i="1"/>
  <c r="J29" i="1"/>
  <c r="J17" i="1"/>
  <c r="J55" i="1"/>
  <c r="J56" i="1"/>
  <c r="J61" i="1"/>
  <c r="J25" i="1"/>
  <c r="J26" i="1"/>
  <c r="J50" i="1"/>
  <c r="J47" i="1"/>
  <c r="J30" i="1"/>
  <c r="J10" i="1"/>
  <c r="J28" i="1"/>
  <c r="J43" i="1"/>
  <c r="J54" i="1"/>
  <c r="J48" i="1"/>
  <c r="J20" i="1"/>
  <c r="J52" i="1"/>
  <c r="J59" i="1"/>
  <c r="J53" i="1"/>
  <c r="J42" i="1"/>
  <c r="J40" i="1"/>
  <c r="J34" i="1"/>
  <c r="J7" i="1"/>
  <c r="J19" i="1"/>
  <c r="J49" i="1"/>
  <c r="J32" i="1"/>
  <c r="J41" i="1"/>
  <c r="J13" i="1"/>
  <c r="J12" i="1"/>
  <c r="J33" i="1"/>
  <c r="J9" i="1"/>
  <c r="J24" i="1"/>
  <c r="J31" i="1"/>
  <c r="J15" i="1"/>
  <c r="J14" i="1"/>
  <c r="J8" i="1"/>
  <c r="J16" i="1"/>
  <c r="J18" i="1"/>
  <c r="J38" i="1"/>
  <c r="J66" i="1"/>
  <c r="J60" i="1"/>
  <c r="J11" i="1"/>
  <c r="J35" i="1"/>
  <c r="J68" i="1"/>
  <c r="J27" i="1"/>
  <c r="I58" i="1"/>
  <c r="I39" i="1"/>
  <c r="I23" i="1"/>
  <c r="I51" i="1"/>
  <c r="I37" i="1"/>
  <c r="I21" i="1"/>
  <c r="I44" i="1"/>
  <c r="I57" i="1"/>
  <c r="I63" i="1"/>
  <c r="I22" i="1"/>
  <c r="I6" i="1"/>
  <c r="I64" i="1"/>
  <c r="I46" i="1"/>
  <c r="I65" i="1"/>
  <c r="I45" i="1"/>
  <c r="I29" i="1"/>
  <c r="I17" i="1"/>
  <c r="I55" i="1"/>
  <c r="I56" i="1"/>
  <c r="I61" i="1"/>
  <c r="I25" i="1"/>
  <c r="I26" i="1"/>
  <c r="I50" i="1"/>
  <c r="I47" i="1"/>
  <c r="I30" i="1"/>
  <c r="I10" i="1"/>
  <c r="I28" i="1"/>
  <c r="I43" i="1"/>
  <c r="I54" i="1"/>
  <c r="I48" i="1"/>
  <c r="I20" i="1"/>
  <c r="I52" i="1"/>
  <c r="I59" i="1"/>
  <c r="I53" i="1"/>
  <c r="I42" i="1"/>
  <c r="I40" i="1"/>
  <c r="I34" i="1"/>
  <c r="I7" i="1"/>
  <c r="I19" i="1"/>
  <c r="I49" i="1"/>
  <c r="I32" i="1"/>
  <c r="I41" i="1"/>
  <c r="I13" i="1"/>
  <c r="I12" i="1"/>
  <c r="I33" i="1"/>
  <c r="I9" i="1"/>
  <c r="I24" i="1"/>
  <c r="I31" i="1"/>
  <c r="I15" i="1"/>
  <c r="I14" i="1"/>
  <c r="I8" i="1"/>
  <c r="I16" i="1"/>
  <c r="I18" i="1"/>
  <c r="I38" i="1"/>
  <c r="I66" i="1"/>
  <c r="I60" i="1"/>
  <c r="I11" i="1"/>
  <c r="I35" i="1"/>
  <c r="I68" i="1"/>
  <c r="I27" i="1"/>
  <c r="H58" i="1"/>
  <c r="H39" i="1"/>
  <c r="H23" i="1"/>
  <c r="H51" i="1"/>
  <c r="H37" i="1"/>
  <c r="H21" i="1"/>
  <c r="H44" i="1"/>
  <c r="H57" i="1"/>
  <c r="H63" i="1"/>
  <c r="H22" i="1"/>
  <c r="H6" i="1"/>
  <c r="H64" i="1"/>
  <c r="H46" i="1"/>
  <c r="H65" i="1"/>
  <c r="H45" i="1"/>
  <c r="H29" i="1"/>
  <c r="H17" i="1"/>
  <c r="H55" i="1"/>
  <c r="H56" i="1"/>
  <c r="H61" i="1"/>
  <c r="H25" i="1"/>
  <c r="H26" i="1"/>
  <c r="H50" i="1"/>
  <c r="H47" i="1"/>
  <c r="H30" i="1"/>
  <c r="H10" i="1"/>
  <c r="H28" i="1"/>
  <c r="H43" i="1"/>
  <c r="H54" i="1"/>
  <c r="H48" i="1"/>
  <c r="H20" i="1"/>
  <c r="H52" i="1"/>
  <c r="H59" i="1"/>
  <c r="H53" i="1"/>
  <c r="H42" i="1"/>
  <c r="H40" i="1"/>
  <c r="H34" i="1"/>
  <c r="H7" i="1"/>
  <c r="H19" i="1"/>
  <c r="H49" i="1"/>
  <c r="H32" i="1"/>
  <c r="H41" i="1"/>
  <c r="H13" i="1"/>
  <c r="H12" i="1"/>
  <c r="H33" i="1"/>
  <c r="H9" i="1"/>
  <c r="H24" i="1"/>
  <c r="H31" i="1"/>
  <c r="H15" i="1"/>
  <c r="H14" i="1"/>
  <c r="H8" i="1"/>
  <c r="H16" i="1"/>
  <c r="H18" i="1"/>
  <c r="H38" i="1"/>
  <c r="H66" i="1"/>
  <c r="H60" i="1"/>
  <c r="H11" i="1"/>
  <c r="H35" i="1"/>
  <c r="H68" i="1"/>
  <c r="H27" i="1"/>
  <c r="G58" i="1"/>
  <c r="G39" i="1"/>
  <c r="G23" i="1"/>
  <c r="G51" i="1"/>
  <c r="G37" i="1"/>
  <c r="G21" i="1"/>
  <c r="G44" i="1"/>
  <c r="G57" i="1"/>
  <c r="G22" i="1"/>
  <c r="G6" i="1"/>
  <c r="G64" i="1"/>
  <c r="G46" i="1"/>
  <c r="G65" i="1"/>
  <c r="G45" i="1"/>
  <c r="G29" i="1"/>
  <c r="G17" i="1"/>
  <c r="G55" i="1"/>
  <c r="G56" i="1"/>
  <c r="G61" i="1"/>
  <c r="G25" i="1"/>
  <c r="G26" i="1"/>
  <c r="G50" i="1"/>
  <c r="G47" i="1"/>
  <c r="G30" i="1"/>
  <c r="G10" i="1"/>
  <c r="G28" i="1"/>
  <c r="G43" i="1"/>
  <c r="G54" i="1"/>
  <c r="G48" i="1"/>
  <c r="G20" i="1"/>
  <c r="G52" i="1"/>
  <c r="G59" i="1"/>
  <c r="G53" i="1"/>
  <c r="G42" i="1"/>
  <c r="G40" i="1"/>
  <c r="G34" i="1"/>
  <c r="G7" i="1"/>
  <c r="G19" i="1"/>
  <c r="G49" i="1"/>
  <c r="G32" i="1"/>
  <c r="G41" i="1"/>
  <c r="G13" i="1"/>
  <c r="G12" i="1"/>
  <c r="G33" i="1"/>
  <c r="G9" i="1"/>
  <c r="G24" i="1"/>
  <c r="G31" i="1"/>
  <c r="G15" i="1"/>
  <c r="G14" i="1"/>
  <c r="G8" i="1"/>
  <c r="G16" i="1"/>
  <c r="G18" i="1"/>
  <c r="G38" i="1"/>
  <c r="G66" i="1"/>
  <c r="G60" i="1"/>
  <c r="G11" i="1"/>
  <c r="G35" i="1"/>
  <c r="G68" i="1"/>
  <c r="G27" i="1"/>
  <c r="S65" i="9" l="1"/>
  <c r="S36" i="1"/>
  <c r="S67" i="1"/>
  <c r="J62" i="1"/>
  <c r="R62" i="1"/>
  <c r="Q62" i="1"/>
  <c r="P62" i="1"/>
  <c r="O62" i="1"/>
  <c r="N62" i="1"/>
  <c r="M62" i="1"/>
  <c r="L62" i="1"/>
  <c r="K62" i="1"/>
  <c r="I62" i="1"/>
  <c r="H62" i="1"/>
  <c r="G62" i="1"/>
  <c r="B51" i="1"/>
  <c r="E51" i="1"/>
  <c r="F51" i="1"/>
  <c r="S51" i="1"/>
  <c r="B23" i="1"/>
  <c r="E23" i="1"/>
  <c r="F23" i="1"/>
  <c r="S23" i="1"/>
  <c r="B39" i="1"/>
  <c r="E39" i="1"/>
  <c r="F39" i="1"/>
  <c r="S39" i="1"/>
  <c r="B58" i="1"/>
  <c r="E58" i="1"/>
  <c r="F58" i="1"/>
  <c r="S58" i="1"/>
  <c r="A56" i="5"/>
  <c r="A54" i="5"/>
  <c r="A52" i="5"/>
  <c r="D10" i="5"/>
  <c r="D9" i="5"/>
  <c r="A4" i="5"/>
  <c r="D8" i="5"/>
  <c r="D7" i="5"/>
  <c r="D6" i="5"/>
  <c r="F11" i="1"/>
  <c r="F49" i="1"/>
  <c r="F12" i="1"/>
  <c r="F21" i="1"/>
  <c r="F47" i="1"/>
  <c r="F9" i="1"/>
  <c r="F56" i="1"/>
  <c r="F13" i="1"/>
  <c r="F6" i="1"/>
  <c r="F42" i="1"/>
  <c r="F60" i="1"/>
  <c r="F53" i="1"/>
  <c r="F15" i="1"/>
  <c r="F14" i="1"/>
  <c r="F20" i="1"/>
  <c r="F44" i="1"/>
  <c r="F63" i="1"/>
  <c r="F17" i="1"/>
  <c r="F52" i="1"/>
  <c r="F41" i="1"/>
  <c r="F46" i="1"/>
  <c r="F57" i="1"/>
  <c r="F34" i="1"/>
  <c r="F66" i="1"/>
  <c r="F59" i="1"/>
  <c r="F28" i="1"/>
  <c r="F43" i="1"/>
  <c r="F45" i="1"/>
  <c r="F8" i="1"/>
  <c r="F40" i="1"/>
  <c r="F33" i="1"/>
  <c r="F64" i="1"/>
  <c r="F32" i="1"/>
  <c r="F26" i="1"/>
  <c r="F24" i="1"/>
  <c r="F65" i="1"/>
  <c r="F25" i="1"/>
  <c r="F50" i="1"/>
  <c r="F48" i="1"/>
  <c r="F68" i="1"/>
  <c r="F16" i="1"/>
  <c r="F38" i="1"/>
  <c r="F31" i="1"/>
  <c r="F7" i="1"/>
  <c r="F30" i="1"/>
  <c r="F35" i="1"/>
  <c r="F54" i="1"/>
  <c r="F18" i="1"/>
  <c r="F62" i="1"/>
  <c r="F29" i="1"/>
  <c r="F61" i="1"/>
  <c r="F55" i="1"/>
  <c r="F10" i="1"/>
  <c r="F27" i="1"/>
  <c r="F37" i="1"/>
  <c r="F19" i="1"/>
  <c r="F22" i="1"/>
  <c r="E11" i="1"/>
  <c r="E49" i="1"/>
  <c r="E12" i="1"/>
  <c r="E21" i="1"/>
  <c r="E47" i="1"/>
  <c r="E9" i="1"/>
  <c r="E56" i="1"/>
  <c r="E13" i="1"/>
  <c r="E6" i="1"/>
  <c r="E42" i="1"/>
  <c r="E60" i="1"/>
  <c r="E53" i="1"/>
  <c r="E15" i="1"/>
  <c r="E14" i="1"/>
  <c r="E20" i="1"/>
  <c r="E44" i="1"/>
  <c r="E63" i="1"/>
  <c r="E17" i="1"/>
  <c r="E52" i="1"/>
  <c r="E41" i="1"/>
  <c r="E46" i="1"/>
  <c r="E57" i="1"/>
  <c r="E34" i="1"/>
  <c r="E66" i="1"/>
  <c r="E59" i="1"/>
  <c r="E28" i="1"/>
  <c r="E43" i="1"/>
  <c r="E45" i="1"/>
  <c r="E8" i="1"/>
  <c r="E40" i="1"/>
  <c r="E33" i="1"/>
  <c r="E64" i="1"/>
  <c r="E32" i="1"/>
  <c r="E26" i="1"/>
  <c r="E24" i="1"/>
  <c r="E65" i="1"/>
  <c r="E25" i="1"/>
  <c r="E50" i="1"/>
  <c r="E48" i="1"/>
  <c r="E68" i="1"/>
  <c r="E16" i="1"/>
  <c r="E38" i="1"/>
  <c r="E31" i="1"/>
  <c r="E7" i="1"/>
  <c r="E30" i="1"/>
  <c r="E35" i="1"/>
  <c r="E54" i="1"/>
  <c r="E18" i="1"/>
  <c r="E62" i="1"/>
  <c r="E29" i="1"/>
  <c r="E61" i="1"/>
  <c r="E55" i="1"/>
  <c r="E10" i="1"/>
  <c r="E27" i="1"/>
  <c r="E37" i="1"/>
  <c r="E19" i="1"/>
  <c r="E22" i="1"/>
  <c r="B11" i="1"/>
  <c r="B49" i="1"/>
  <c r="B12" i="1"/>
  <c r="B21" i="1"/>
  <c r="B47" i="1"/>
  <c r="B9" i="1"/>
  <c r="B56" i="1"/>
  <c r="B13" i="1"/>
  <c r="B6" i="1"/>
  <c r="B42" i="1"/>
  <c r="B60" i="1"/>
  <c r="B53" i="1"/>
  <c r="B15" i="1"/>
  <c r="B14" i="1"/>
  <c r="B20" i="1"/>
  <c r="B44" i="1"/>
  <c r="B63" i="1"/>
  <c r="B17" i="1"/>
  <c r="B52" i="1"/>
  <c r="B41" i="1"/>
  <c r="B46" i="1"/>
  <c r="B57" i="1"/>
  <c r="B34" i="1"/>
  <c r="B66" i="1"/>
  <c r="B59" i="1"/>
  <c r="B28" i="1"/>
  <c r="B43" i="1"/>
  <c r="B45" i="1"/>
  <c r="B8" i="1"/>
  <c r="B40" i="1"/>
  <c r="B33" i="1"/>
  <c r="B64" i="1"/>
  <c r="B32" i="1"/>
  <c r="B26" i="1"/>
  <c r="B24" i="1"/>
  <c r="B65" i="1"/>
  <c r="B25" i="1"/>
  <c r="B50" i="1"/>
  <c r="B48" i="1"/>
  <c r="B68" i="1"/>
  <c r="B16" i="1"/>
  <c r="B38" i="1"/>
  <c r="B31" i="1"/>
  <c r="B7" i="1"/>
  <c r="B30" i="1"/>
  <c r="B35" i="1"/>
  <c r="B54" i="1"/>
  <c r="B18" i="1"/>
  <c r="B62" i="1"/>
  <c r="B29" i="1"/>
  <c r="B61" i="1"/>
  <c r="B55" i="1"/>
  <c r="B10" i="1"/>
  <c r="B27" i="1"/>
  <c r="B37" i="1"/>
  <c r="B19" i="1"/>
  <c r="B22" i="1"/>
  <c r="T19" i="6"/>
  <c r="T18" i="6"/>
  <c r="T17" i="6"/>
  <c r="T16" i="6"/>
  <c r="T15" i="6"/>
  <c r="T14" i="6"/>
  <c r="T13" i="6"/>
  <c r="T12" i="6"/>
  <c r="T11" i="6"/>
  <c r="T10" i="6"/>
  <c r="T9" i="6"/>
  <c r="T8" i="6"/>
  <c r="A46" i="5"/>
  <c r="L69" i="1" l="1"/>
  <c r="G69" i="1"/>
  <c r="H69" i="1"/>
  <c r="R69" i="1"/>
  <c r="P69" i="1"/>
  <c r="O69" i="1"/>
  <c r="N69" i="1"/>
  <c r="M69" i="1"/>
  <c r="Q69" i="1"/>
  <c r="I69" i="1"/>
  <c r="J69" i="1"/>
  <c r="K69" i="1"/>
  <c r="S40" i="1"/>
  <c r="S59" i="1"/>
  <c r="S22" i="1"/>
  <c r="S27" i="1"/>
  <c r="S18" i="1"/>
  <c r="S68" i="1"/>
  <c r="S8" i="1"/>
  <c r="S63" i="1"/>
  <c r="S31" i="1"/>
  <c r="S9" i="1"/>
  <c r="S44" i="1"/>
  <c r="S47" i="1"/>
  <c r="S19" i="1"/>
  <c r="S14" i="1"/>
  <c r="S66" i="1"/>
  <c r="S57" i="1"/>
  <c r="S15" i="1"/>
  <c r="U19" i="6"/>
  <c r="U12" i="6"/>
  <c r="S11" i="1"/>
  <c r="S41" i="1"/>
  <c r="S60" i="1"/>
  <c r="S42" i="1"/>
  <c r="S21" i="1"/>
  <c r="S61" i="1"/>
  <c r="S65" i="1"/>
  <c r="S64" i="1"/>
  <c r="S28" i="1"/>
  <c r="S12" i="1"/>
  <c r="S29" i="1"/>
  <c r="S6" i="1"/>
  <c r="S49" i="1"/>
  <c r="S56" i="1"/>
  <c r="S37" i="1"/>
  <c r="S62" i="1"/>
  <c r="S16" i="1"/>
  <c r="S26" i="1"/>
  <c r="S33" i="1"/>
  <c r="S34" i="1"/>
  <c r="S20" i="1"/>
  <c r="S13" i="1"/>
  <c r="S17" i="1"/>
  <c r="S35" i="1"/>
  <c r="S45" i="1"/>
  <c r="S46" i="1"/>
  <c r="B14" i="7"/>
  <c r="D14" i="7" s="1"/>
  <c r="S50" i="1"/>
  <c r="S32" i="1"/>
  <c r="B12" i="7"/>
  <c r="D12" i="7" s="1"/>
  <c r="S38" i="1"/>
  <c r="S24" i="1"/>
  <c r="B7" i="7"/>
  <c r="D7" i="7" s="1"/>
  <c r="U15" i="6"/>
  <c r="U16" i="6"/>
  <c r="U10" i="6"/>
  <c r="U18" i="6"/>
  <c r="B11" i="7"/>
  <c r="D11" i="7" s="1"/>
  <c r="S48" i="1"/>
  <c r="S54" i="1"/>
  <c r="S30" i="1"/>
  <c r="S10" i="1"/>
  <c r="U11" i="6"/>
  <c r="S55" i="1"/>
  <c r="S7" i="1"/>
  <c r="S25" i="1"/>
  <c r="S43" i="1"/>
  <c r="S52" i="1"/>
  <c r="S53" i="1"/>
  <c r="U8" i="6"/>
  <c r="S70" i="1" l="1"/>
  <c r="R70" i="1"/>
  <c r="B16" i="7"/>
  <c r="D16" i="7" s="1"/>
  <c r="B8" i="7"/>
  <c r="D8" i="7" s="1"/>
  <c r="P20" i="6"/>
  <c r="U17" i="6"/>
  <c r="U13" i="6"/>
  <c r="B9" i="7"/>
  <c r="D9" i="7" s="1"/>
  <c r="B6" i="7"/>
  <c r="U14" i="6"/>
  <c r="U9" i="6"/>
  <c r="B13" i="7"/>
  <c r="D13" i="7" s="1"/>
  <c r="B15" i="7"/>
  <c r="D15" i="7" s="1"/>
  <c r="B10" i="7"/>
  <c r="D10" i="7" s="1"/>
  <c r="D6" i="7" l="1"/>
  <c r="D17" i="7" s="1"/>
  <c r="B22" i="7"/>
  <c r="U20" i="6"/>
  <c r="E30"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tc={C4E0BA8A-9149-4069-886A-091AB265B639}</author>
    <author>tc={79A55F6C-33C4-4669-851B-F7836C6973C3}</author>
    <author>tc={F00F84FA-0C4C-4F48-A1C4-D59DAE35BFF1}</author>
    <author>tc={457AD387-3CB6-4BAD-80A0-AA94A7D34B3A}</author>
    <author>tc={649D2E65-023A-4253-83F4-0E914480A8E0}</author>
    <author>tc={B3D8A634-5B47-4FCE-9801-314F2893E907}</author>
    <author>Veronika Vališová</author>
    <author>tc={DADD61D4-A8CB-4B38-A322-28154FE74455}</author>
    <author>Cejiza, s.r.o.</author>
    <author>tc={C4A81807-CFC5-4E14-83FC-F82E2BDE17C5}</author>
    <author>Tester</author>
    <author>Kateřina Kováčová</author>
    <author>tc={B26B23CD-CEFB-47FA-97FB-15098AB2F62A}</author>
    <author>tc={94E1E5ED-614C-4EA0-AD31-543E46E297B2}</author>
    <author>tc={F2C46DD4-605C-4D46-AB4E-C77C5C19F6F4}</author>
    <author>tc={91422C80-F029-4A55-90BE-8B1E96F70E7F}</author>
  </authors>
  <commentList>
    <comment ref="V11" authorId="0" shapeId="0" xr:uid="{C4E0BA8A-9149-4069-886A-091AB265B639}">
      <text>
        <t>[Komentář ve vlákně]
Vaše verze aplikace Excel vám umožňuje číst tento komentář ve vlákně, ale jakékoli jeho úpravy se odeberou, pokud se soubor otevře v novější verzi aplikace Excel. Další informace: https://go.microsoft.com/fwlink/?linkid=870924
Komentář:
    špatný mobil!!!!</t>
      </text>
    </comment>
    <comment ref="D21" authorId="1" shapeId="0" xr:uid="{79A55F6C-33C4-4669-851B-F7836C6973C3}">
      <text>
        <t>[Komentář ve vlákně]
Vaše verze aplikace Excel vám umožňuje číst tento komentář ve vlákně, ale jakékoli jeho úpravy se odeberou, pokud se soubor otevře v novější verzi aplikace Excel. Další informace: https://go.microsoft.com/fwlink/?linkid=870924
Komentář:
    od 1.9.2021 změna názvu (velké písmeno u "vyšší"</t>
      </text>
    </comment>
    <comment ref="D24" authorId="2" shapeId="0" xr:uid="{F00F84FA-0C4C-4F48-A1C4-D59DAE35BFF1}">
      <text>
        <t>[Komentář ve vlákně]
Vaše verze aplikace Excel vám umožňuje číst tento komentář ve vlákně, ale jakékoli jeho úpravy se odeberou, pokud se soubor otevře v novější verzi aplikace Excel. Další informace: https://go.microsoft.com/fwlink/?linkid=870924
Komentář:
    Změna názvu od 1.9.2020</t>
      </text>
    </comment>
    <comment ref="D25" authorId="3" shapeId="0" xr:uid="{457AD387-3CB6-4BAD-80A0-AA94A7D34B3A}">
      <text>
        <t>[Komentář ve vlákně]
Vaše verze aplikace Excel vám umožňuje číst tento komentář ve vlákně, ale jakékoli jeho úpravy se odeberou, pokud se soubor otevře v novější verzi aplikace Excel. Další informace: https://go.microsoft.com/fwlink/?linkid=870924
Komentář:
    změna názvu od 1.9.2020</t>
      </text>
    </comment>
    <comment ref="D80" authorId="4" shapeId="0" xr:uid="{649D2E65-023A-4253-83F4-0E914480A8E0}">
      <text>
        <t>[Komentář ve vlákně]
Vaše verze aplikace Excel vám umožňuje číst tento komentář ve vlákně, ale jakékoli jeho úpravy se odeberou, pokud se soubor otevře v novější verzi aplikace Excel. Další informace: https://go.microsoft.com/fwlink/?linkid=870924
Komentář:
    změna názvu platí 
od 1.1.2020</t>
      </text>
    </comment>
    <comment ref="D89" authorId="5" shapeId="0" xr:uid="{B3D8A634-5B47-4FCE-9801-314F2893E907}">
      <text>
        <t>[Komentář ve vlákně]
Vaše verze aplikace Excel vám umožňuje číst tento komentář ve vlákně, ale jakékoli jeho úpravy se odeberou, pokud se soubor otevře v novější verzi aplikace Excel. Další informace: https://go.microsoft.com/fwlink/?linkid=870924
Komentář:
    Změna názvu od 1.9.2019
Odpověď:
    od 1.7.2021 změna názvu z původní verze: "Středisko služeb školám a zařízení pro další vzdělávání pedagogických pracovníků Brno". Možnost využití NOVÉ zkrácené verze: "Vzdělávací institut pro Moravu"</t>
      </text>
    </comment>
    <comment ref="D107" authorId="6" shapeId="0" xr:uid="{8833B571-4BC2-4ECA-B1AC-585940E814D1}">
      <text>
        <r>
          <rPr>
            <b/>
            <sz val="9"/>
            <color indexed="81"/>
            <rFont val="Tahoma"/>
            <family val="2"/>
            <charset val="238"/>
          </rPr>
          <t>Veronika Vališová:</t>
        </r>
        <r>
          <rPr>
            <sz val="9"/>
            <color indexed="81"/>
            <rFont val="Tahoma"/>
            <family val="2"/>
            <charset val="238"/>
          </rPr>
          <t xml:space="preserve">
Nový název organizace</t>
        </r>
      </text>
    </comment>
    <comment ref="D120" authorId="7" shapeId="0" xr:uid="{DADD61D4-A8CB-4B38-A322-28154FE74455}">
      <text>
        <t>[Komentář ve vlákně]
Vaše verze aplikace Excel vám umožňuje číst tento komentář ve vlákně, ale jakékoli jeho úpravy se odeberou, pokud se soubor otevře v novější verzi aplikace Excel. Další informace: https://go.microsoft.com/fwlink/?linkid=870924
Komentář:
    Změna názvu od 13.12.2018</t>
      </text>
    </comment>
    <comment ref="O131" authorId="8" shapeId="0" xr:uid="{06EC47AB-67C6-47A7-AA86-01C1A7BB87AC}">
      <text>
        <r>
          <rPr>
            <b/>
            <sz val="9"/>
            <color indexed="81"/>
            <rFont val="Tahoma"/>
            <family val="2"/>
            <charset val="238"/>
          </rPr>
          <t>Cejiza, s.r.o.:</t>
        </r>
        <r>
          <rPr>
            <sz val="9"/>
            <color indexed="81"/>
            <rFont val="Tahoma"/>
            <family val="2"/>
            <charset val="238"/>
          </rPr>
          <t xml:space="preserve">
Pouze do 31.8.21 - poté nastoupí nové vedení.</t>
        </r>
      </text>
    </comment>
    <comment ref="D147" authorId="9" shapeId="0" xr:uid="{C4A81807-CFC5-4E14-83FC-F82E2BDE17C5}">
      <text>
        <t>[Komentář ve vlákně]
Vaše verze aplikace Excel vám umožňuje číst tento komentář ve vlákně, ale jakékoli jeho úpravy se odeberou, pokud se soubor otevře v novější verzi aplikace Excel. Další informace: https://go.microsoft.com/fwlink/?linkid=870924
Komentář:
    změna názvu od 1.9.2019</t>
      </text>
    </comment>
    <comment ref="AC157" authorId="10" shapeId="0" xr:uid="{EC8DE84A-BC4A-4DB7-9155-CE69250A4493}">
      <text>
        <r>
          <rPr>
            <b/>
            <sz val="9"/>
            <color indexed="81"/>
            <rFont val="Tahoma"/>
            <family val="2"/>
            <charset val="238"/>
          </rPr>
          <t>Od 1.2. 2016</t>
        </r>
      </text>
    </comment>
    <comment ref="AG157" authorId="10" shapeId="0" xr:uid="{22A4DC97-BE7E-4285-B0BD-378F79CADB86}">
      <text>
        <r>
          <rPr>
            <b/>
            <sz val="9"/>
            <color indexed="81"/>
            <rFont val="Tahoma"/>
            <family val="2"/>
            <charset val="238"/>
          </rPr>
          <t>Od 1.2. 2016</t>
        </r>
      </text>
    </comment>
    <comment ref="M162" authorId="11" shapeId="0" xr:uid="{2E1561AD-9A3E-4CB9-AB2F-BC63AACE1B60}">
      <text>
        <r>
          <rPr>
            <b/>
            <sz val="9"/>
            <color indexed="81"/>
            <rFont val="Tahoma"/>
            <family val="2"/>
            <charset val="238"/>
          </rPr>
          <t>Kateřina Kováčová:</t>
        </r>
        <r>
          <rPr>
            <sz val="9"/>
            <color indexed="81"/>
            <rFont val="Tahoma"/>
            <family val="2"/>
            <charset val="238"/>
          </rPr>
          <t xml:space="preserve">
Na stránkách je vedená jako ředitelka Eva Divoká. Ale v ARESu to ještě není změněno.</t>
        </r>
      </text>
    </comment>
    <comment ref="D167" authorId="12" shapeId="0" xr:uid="{B26B23CD-CEFB-47FA-97FB-15098AB2F62A}">
      <text>
        <t>[Komentář ve vlákně]
Vaše verze aplikace Excel vám umožňuje číst tento komentář ve vlákně, ale jakékoli jeho úpravy se odeberou, pokud se soubor otevře v novější verzi aplikace Excel. Další informace: https://go.microsoft.com/fwlink/?linkid=870924
Komentář:
    Změna názvu od 1.9.2019</t>
      </text>
    </comment>
    <comment ref="D169" authorId="8" shapeId="0" xr:uid="{000310F8-EF73-4888-A93F-7940E291F452}">
      <text>
        <r>
          <rPr>
            <b/>
            <sz val="9"/>
            <color indexed="81"/>
            <rFont val="Tahoma"/>
            <family val="2"/>
            <charset val="238"/>
          </rPr>
          <t>Cejiza, s.r.o.:</t>
        </r>
        <r>
          <rPr>
            <sz val="9"/>
            <color indexed="81"/>
            <rFont val="Tahoma"/>
            <family val="2"/>
            <charset val="238"/>
          </rPr>
          <t xml:space="preserve">
změna názvu od 1.1.2020
</t>
        </r>
      </text>
    </comment>
    <comment ref="D170" authorId="13" shapeId="0" xr:uid="{94E1E5ED-614C-4EA0-AD31-543E46E297B2}">
      <text>
        <t>[Komentář ve vlákně]
Vaše verze aplikace Excel vám umožňuje číst tento komentář ve vlákně, ale jakékoli jeho úpravy se odeberou, pokud se soubor otevře v novější verzi aplikace Excel. Další informace: https://go.microsoft.com/fwlink/?linkid=870924
Komentář:
    Změna názvu od 1.9.2019</t>
      </text>
    </comment>
    <comment ref="Y181" authorId="8" shapeId="0" xr:uid="{568260ED-378D-4822-85D7-64D4925A27F9}">
      <text>
        <r>
          <rPr>
            <sz val="9"/>
            <color indexed="81"/>
            <rFont val="Tahoma"/>
            <family val="2"/>
            <charset val="238"/>
          </rPr>
          <t xml:space="preserve">
</t>
        </r>
      </text>
    </comment>
    <comment ref="D183" authorId="8" shapeId="0" xr:uid="{8735AF30-83E9-4036-956F-A6C6A838BAA3}">
      <text>
        <r>
          <rPr>
            <b/>
            <sz val="9"/>
            <color indexed="81"/>
            <rFont val="Tahoma"/>
            <family val="2"/>
            <charset val="238"/>
          </rPr>
          <t>Cejiza, s.r.o.:</t>
        </r>
        <r>
          <rPr>
            <sz val="9"/>
            <color indexed="81"/>
            <rFont val="Tahoma"/>
            <family val="2"/>
            <charset val="238"/>
          </rPr>
          <t xml:space="preserve">
změna názvu od 1.1.2020
</t>
        </r>
      </text>
    </comment>
    <comment ref="AH195" authorId="14" shapeId="0" xr:uid="{F2C46DD4-605C-4D46-AB4E-C77C5C19F6F4}">
      <text>
        <t>[Komentář ve vlákně]
Vaše verze aplikace Excel vám umožňuje číst tento komentář ve vlákně, ale jakékoli jeho úpravy se odeberou, pokud se soubor otevře v novější verzi aplikace Excel. Další informace: https://go.microsoft.com/fwlink/?linkid=870924
Komentář:
    číslo přímo na paní Ambrosovou:
702 022 414</t>
      </text>
    </comment>
    <comment ref="D226" authorId="8" shapeId="0" xr:uid="{CD91BDC4-F017-46E7-B6CF-4D984BF1FC93}">
      <text>
        <r>
          <rPr>
            <b/>
            <sz val="9"/>
            <color indexed="81"/>
            <rFont val="Tahoma"/>
            <family val="2"/>
            <charset val="238"/>
          </rPr>
          <t>Cejiza, s.r.o.:</t>
        </r>
        <r>
          <rPr>
            <sz val="9"/>
            <color indexed="81"/>
            <rFont val="Tahoma"/>
            <family val="2"/>
            <charset val="238"/>
          </rPr>
          <t xml:space="preserve">
změna názvu od 1.1.2020
</t>
        </r>
      </text>
    </comment>
    <comment ref="D234" authorId="15" shapeId="0" xr:uid="{91422C80-F029-4A55-90BE-8B1E96F70E7F}">
      <text>
        <t>[Komentář ve vlákně]
Vaše verze aplikace Excel vám umožňuje číst tento komentář ve vlákně, ale jakékoli jeho úpravy se odeberou, pokud se soubor otevře v novější verzi aplikace Excel. Další informace: https://go.microsoft.com/fwlink/?linkid=870924
Komentář:
    Originál smlouvy o CZVZ uložen ve smlouvám u AO (Smlouvy 2017), sken v Smlouvy CZVZ, O:\SMLOUVY CEJIZA\CEJIZA_OSTATNI</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Dušan Baranovič</author>
  </authors>
  <commentList>
    <comment ref="D5" authorId="0" shapeId="0" xr:uid="{42F5A761-9571-4E15-9B62-42C269B6EA94}">
      <text>
        <r>
          <rPr>
            <b/>
            <sz val="9"/>
            <color indexed="81"/>
            <rFont val="Tahoma"/>
            <family val="2"/>
            <charset val="238"/>
          </rPr>
          <t>Dušan Baranovič:</t>
        </r>
        <r>
          <rPr>
            <sz val="9"/>
            <color indexed="81"/>
            <rFont val="Tahoma"/>
            <family val="2"/>
            <charset val="238"/>
          </rPr>
          <t xml:space="preserve">
Prosíme o vyplnění IČO Vaší organizace a potvrzení Enter na klávesnici.
Vše ostatní se doplní samo.</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55D8FA32-169A-4920-AD2F-4D3386299377}" keepAlive="1" name="Dotaz – DNS 05,06- kancelářský papír - sběr dat (3)" description="Připojení k dotazu produktu DNS 05,06- kancelářský papír - sběr dat (3) v sešitě" type="5" refreshedVersion="7" background="1" saveData="1">
    <dbPr connection="Provider=Microsoft.Mashup.OleDb.1;Data Source=$Workbook$;Location=&quot;DNS 05,06- kancelářský papír - sběr dat (3)&quot;;Extended Properties=&quot;&quot;" command="SELECT * FROM [DNS 05,06- kancelářský papír - sběr dat (3)]"/>
  </connection>
  <connection id="2" xr16:uid="{89BAB0E7-2E09-46B1-B3F5-6D59F4B5124A}" keepAlive="1" name="Dotaz – DNS 05,06- kancelářský papír - sběr dat (4)" description="Připojení k dotazu produktu DNS 05,06- kancelářský papír - sběr dat (4) v sešitě" type="5" refreshedVersion="7" background="1" saveData="1">
    <dbPr connection="Provider=Microsoft.Mashup.OleDb.1;Data Source=$Workbook$;Location=&quot;DNS 05,06- kancelářský papír - sběr dat (4)&quot;;Extended Properties=&quot;&quot;" command="SELECT * FROM [DNS 05,06- kancelářský papír - sběr dat (4)]"/>
  </connection>
</connections>
</file>

<file path=xl/sharedStrings.xml><?xml version="1.0" encoding="utf-8"?>
<sst xmlns="http://schemas.openxmlformats.org/spreadsheetml/2006/main" count="7711" uniqueCount="4406">
  <si>
    <t>JM_002</t>
  </si>
  <si>
    <t>JM_006</t>
  </si>
  <si>
    <t>JM_011</t>
  </si>
  <si>
    <t>JM_016</t>
  </si>
  <si>
    <t>JM_019</t>
  </si>
  <si>
    <t>jan.filip@sos-znojmo.cz</t>
  </si>
  <si>
    <t>JM_027</t>
  </si>
  <si>
    <t>kancelar@helceletka.cz</t>
  </si>
  <si>
    <t>JM_038</t>
  </si>
  <si>
    <t>Ing. Jiří Brožek</t>
  </si>
  <si>
    <t>JM_041</t>
  </si>
  <si>
    <t>JM_042</t>
  </si>
  <si>
    <t>dedomov@seznam.cz</t>
  </si>
  <si>
    <t>JM_046</t>
  </si>
  <si>
    <t>JM_051</t>
  </si>
  <si>
    <t>info@zspalackeho.cz</t>
  </si>
  <si>
    <t>JM_070</t>
  </si>
  <si>
    <t>Sylvie Štěpánková</t>
  </si>
  <si>
    <t>sylvie.stepankova@spgs-bce.cz</t>
  </si>
  <si>
    <t>JM_071</t>
  </si>
  <si>
    <t>JM_074</t>
  </si>
  <si>
    <t>JM_077</t>
  </si>
  <si>
    <t>Eva Mašková</t>
  </si>
  <si>
    <t>maskova@gym-tisnov.cz</t>
  </si>
  <si>
    <t>JM_081</t>
  </si>
  <si>
    <t>JM_089</t>
  </si>
  <si>
    <t>JM_090</t>
  </si>
  <si>
    <t>JM_093</t>
  </si>
  <si>
    <t>sedlackova.o@gymkren.cz</t>
  </si>
  <si>
    <t>JM_095</t>
  </si>
  <si>
    <t>JM_107</t>
  </si>
  <si>
    <t>JM_114</t>
  </si>
  <si>
    <t>JM_115</t>
  </si>
  <si>
    <t>Šárka Krejčí</t>
  </si>
  <si>
    <t>elpis@telecom.cz</t>
  </si>
  <si>
    <t>JM_122</t>
  </si>
  <si>
    <t>JM_125</t>
  </si>
  <si>
    <t>kokesova@gslapanice.cz</t>
  </si>
  <si>
    <t>JM_140</t>
  </si>
  <si>
    <t>JM_165</t>
  </si>
  <si>
    <t>JM_170</t>
  </si>
  <si>
    <t>JM_173</t>
  </si>
  <si>
    <t>JM_178</t>
  </si>
  <si>
    <t>JM_184</t>
  </si>
  <si>
    <t>JM_193</t>
  </si>
  <si>
    <t>Miroslava Prchalová</t>
  </si>
  <si>
    <t>ekonomka@srdcevdome.cz</t>
  </si>
  <si>
    <t>JM_195</t>
  </si>
  <si>
    <t>musilova@zamekbrezany.cz</t>
  </si>
  <si>
    <t>JM_206</t>
  </si>
  <si>
    <t>Radomír Bartoněk</t>
  </si>
  <si>
    <t>info@skolahustopece.cz</t>
  </si>
  <si>
    <t>JM_207</t>
  </si>
  <si>
    <t>JM_221</t>
  </si>
  <si>
    <t>musilova@gjbi.cz</t>
  </si>
  <si>
    <t>JM_243</t>
  </si>
  <si>
    <t>info@skolavresovice.cz</t>
  </si>
  <si>
    <t>JM_244</t>
  </si>
  <si>
    <t>masarykovomuzeum@masaryk.info</t>
  </si>
  <si>
    <t>JM_256</t>
  </si>
  <si>
    <t>mrkvovam@gys.cz</t>
  </si>
  <si>
    <t>JM_257</t>
  </si>
  <si>
    <t>Milan Komoň</t>
  </si>
  <si>
    <t>provozni@ddstraznice.cz</t>
  </si>
  <si>
    <t>JM_260</t>
  </si>
  <si>
    <t>info@stredniskolastraznice.cz</t>
  </si>
  <si>
    <t>JM_278</t>
  </si>
  <si>
    <t>Název</t>
  </si>
  <si>
    <t>se sídlem</t>
  </si>
  <si>
    <t>XEROGRAFICKÝ PAPÍR A4, BÍLÝ, 160g</t>
  </si>
  <si>
    <t>XEROGRAFICKÝ PAPÍR A4, BAREVNÝ, 80g</t>
  </si>
  <si>
    <t>XEROGRAFICKÝ PAPÍR A4, BAREVNÝ, 160g</t>
  </si>
  <si>
    <t>XEROGRAFICKÝ PAPÍR A5, BÍLÝ, 80g</t>
  </si>
  <si>
    <t>Gymnázium Brno, Vídeňská, příspěvková organizace</t>
  </si>
  <si>
    <t>Vídeňská 55/47, 639 00 Brno</t>
  </si>
  <si>
    <t>Zámeček Střelice, příspěvková organizace</t>
  </si>
  <si>
    <t>Tetčická 311/69, 664 47 Střelice</t>
  </si>
  <si>
    <t>Základní umělecká škola Rosice, příspěvková organizace</t>
  </si>
  <si>
    <t>Na Schodech 239, 665 01 Rosice</t>
  </si>
  <si>
    <t>Domov pro seniory Hostim, příspěvková organizace</t>
  </si>
  <si>
    <t>Hostim 1, 671 54 Hostim</t>
  </si>
  <si>
    <t>Domov pro seniory Jevišovice, příspěvková organizace</t>
  </si>
  <si>
    <t>Jevišovice 104, 671 53 Jevišovice</t>
  </si>
  <si>
    <t>Domov pro seniory Plaveč, příspěvková organizace</t>
  </si>
  <si>
    <t>Domov 1, 671 32 Plaveč</t>
  </si>
  <si>
    <t>Nemocnice Znojmo, příspěvková organizace</t>
  </si>
  <si>
    <t>MUDr. Jana Janského 2675/11, 669 02 Znojmo</t>
  </si>
  <si>
    <t>Střední odborná škola Znojmo, Dvořákova, příspěvková organizace</t>
  </si>
  <si>
    <t xml:space="preserve">Dvořákova 1594/19, 669 02 Znojmo </t>
  </si>
  <si>
    <t>JM</t>
  </si>
  <si>
    <t>IČ</t>
  </si>
  <si>
    <t>DIČ</t>
  </si>
  <si>
    <t>SÍDLO</t>
  </si>
  <si>
    <t>ULICE</t>
  </si>
  <si>
    <t>PSČ, Město</t>
  </si>
  <si>
    <t>Adresa – ulice</t>
  </si>
  <si>
    <t>Adresa – č.p.</t>
  </si>
  <si>
    <t>Adresa – č.o.</t>
  </si>
  <si>
    <t>BANKA</t>
  </si>
  <si>
    <t>ČÍSLO ÚČTU</t>
  </si>
  <si>
    <t>Jméno statutární orgán</t>
  </si>
  <si>
    <t>Ředitel/ka</t>
  </si>
  <si>
    <t>Jméno statut.org_funkce</t>
  </si>
  <si>
    <t>Jednající jméno</t>
  </si>
  <si>
    <t>Ředitelem/kou</t>
  </si>
  <si>
    <t>jednající kým,</t>
  </si>
  <si>
    <t>Podepsáno v</t>
  </si>
  <si>
    <t>Zřiz. odbor</t>
  </si>
  <si>
    <t>Zapsána v</t>
  </si>
  <si>
    <t>Telefon</t>
  </si>
  <si>
    <t>E-mail ost.</t>
  </si>
  <si>
    <t>E-mail- ředitel</t>
  </si>
  <si>
    <t>Fakturační e-mail</t>
  </si>
  <si>
    <t>Smluvní jednání - mimo ředitele</t>
  </si>
  <si>
    <t>SJ - telefon</t>
  </si>
  <si>
    <t>SJ - e-mail</t>
  </si>
  <si>
    <t>Vyúčtování - jméno</t>
  </si>
  <si>
    <t>V - telefon</t>
  </si>
  <si>
    <t>V - e-mail</t>
  </si>
  <si>
    <t>Objekt</t>
  </si>
  <si>
    <t>Technické záležitosti - jméno</t>
  </si>
  <si>
    <t>TZ - telefon</t>
  </si>
  <si>
    <t>TZ - e-mail</t>
  </si>
  <si>
    <t>JM_001</t>
  </si>
  <si>
    <t>CZ00638013</t>
  </si>
  <si>
    <t>Střední škola polytechnická Brno, Jílová, příspěvková organizace</t>
  </si>
  <si>
    <t>Jílová 164/36g, 639 00 Brno</t>
  </si>
  <si>
    <t>Jílová 164/36g</t>
  </si>
  <si>
    <t>639 00 Brno</t>
  </si>
  <si>
    <t>Jílová</t>
  </si>
  <si>
    <t>36g</t>
  </si>
  <si>
    <t>Komerční banka, a.s.</t>
  </si>
  <si>
    <t>75139621 / 0100</t>
  </si>
  <si>
    <t>Ing. Andrzej Bartoś</t>
  </si>
  <si>
    <t>ředitel</t>
  </si>
  <si>
    <t>Ing. Andrzej Bartoś, ředitel</t>
  </si>
  <si>
    <t>Ing. Andrzejem Bartośem</t>
  </si>
  <si>
    <t>ředitelem</t>
  </si>
  <si>
    <t>Ing. Andrzejem Bartośem, ředitelem</t>
  </si>
  <si>
    <t>V Brně</t>
  </si>
  <si>
    <t>školství</t>
  </si>
  <si>
    <t>v registru ekonomických subjektů ČSÚ v ARES</t>
  </si>
  <si>
    <t>543424511
777995522</t>
  </si>
  <si>
    <t>sou@jilova.cz</t>
  </si>
  <si>
    <t>bartos@jilova.cz</t>
  </si>
  <si>
    <t>sou@jilova.cz; solarova@jilova.cz</t>
  </si>
  <si>
    <t>barak@jilova.cz</t>
  </si>
  <si>
    <t>není plátce DPH</t>
  </si>
  <si>
    <t>Vídeňská 55/47</t>
  </si>
  <si>
    <t>Vídeňská</t>
  </si>
  <si>
    <t>101130621 / 0100</t>
  </si>
  <si>
    <t>Mgr. David Andrle</t>
  </si>
  <si>
    <t>Mgr. David Andrle, ředitel</t>
  </si>
  <si>
    <t>Mgr. Davidem Andrlem</t>
  </si>
  <si>
    <t>Mgr. Davidem Andrlem, ředitelem</t>
  </si>
  <si>
    <t>vedeni@gvid.cz</t>
  </si>
  <si>
    <t>andrle@gvid.cz</t>
  </si>
  <si>
    <t>sura@gvid.cz</t>
  </si>
  <si>
    <t>Ing. Ladislav Kvapil</t>
  </si>
  <si>
    <t>kvapil@gvid.cz</t>
  </si>
  <si>
    <t>Marie Surá</t>
  </si>
  <si>
    <t>JM_003</t>
  </si>
  <si>
    <t>Základní umělecká škola F. Jílka Brno, příspěvková organizace</t>
  </si>
  <si>
    <t>Vídeňská 264/52, 639 00 Brno</t>
  </si>
  <si>
    <t>Vídeňská 264/52</t>
  </si>
  <si>
    <t>27233621 / 0100</t>
  </si>
  <si>
    <t>Mgr. Pavel Sapák</t>
  </si>
  <si>
    <t>Mgr. Pavel Sapák, ředitel</t>
  </si>
  <si>
    <t>Mgr. Pavlem Sapákem</t>
  </si>
  <si>
    <t>Mgr. Pavlem Sapákem, ředitelem</t>
  </si>
  <si>
    <t>543 232 061
727 986 096</t>
  </si>
  <si>
    <t>sekretariat@zusjilka.cz</t>
  </si>
  <si>
    <t>reditel@zusjilka.cz</t>
  </si>
  <si>
    <t>Ing. Vlasta Zezulová</t>
  </si>
  <si>
    <t>ekonom@zusjilka.cz</t>
  </si>
  <si>
    <t>Petr Mikulčák</t>
  </si>
  <si>
    <t>Kounicova 684/16</t>
  </si>
  <si>
    <t>602 00 Brno</t>
  </si>
  <si>
    <t>Kounicova</t>
  </si>
  <si>
    <t>63234621 / 0100</t>
  </si>
  <si>
    <t>Mgr. Liana Greiffeneggová</t>
  </si>
  <si>
    <t>Mgr. Liana Greiffeneggová, ředitelka</t>
  </si>
  <si>
    <t>Mgr. Lianou Greiffeneggovou</t>
  </si>
  <si>
    <t>Mgr. Lianou Greiffeneggovou, ředitelkou</t>
  </si>
  <si>
    <t>542 213 907, 542 213 971, 542 217 674, 731 494 140, 777 805 136</t>
  </si>
  <si>
    <t>info@voszbrno.cz</t>
  </si>
  <si>
    <t>reditelka@voszbrno.cz</t>
  </si>
  <si>
    <t>polackova.irena@voszbrno.cz</t>
  </si>
  <si>
    <t>Irena Poláčková</t>
  </si>
  <si>
    <t>JM_007</t>
  </si>
  <si>
    <t>Střední zdravotnická škola Brno, Jaselská, příspěvková organizace</t>
  </si>
  <si>
    <t>Jaselská 190/7, 602 00 Brno</t>
  </si>
  <si>
    <t>Jaselská 190/7</t>
  </si>
  <si>
    <t>Jaselská</t>
  </si>
  <si>
    <t>54637621 / 0100</t>
  </si>
  <si>
    <t>PhDr. Zuzana Číková</t>
  </si>
  <si>
    <t>ředitelka</t>
  </si>
  <si>
    <t>PhDr. Zuzanou Číkovou</t>
  </si>
  <si>
    <t>ředitelkou</t>
  </si>
  <si>
    <t>PhDr. Zuzanou Číkovou, ředitelkou</t>
  </si>
  <si>
    <t>541247112</t>
  </si>
  <si>
    <t>zklusakova@szs-jaselska.cz</t>
  </si>
  <si>
    <t>zcikova@szs-jaselska.cz</t>
  </si>
  <si>
    <t>Ing. Bc. Oldřich Knecht</t>
  </si>
  <si>
    <t>oknecht@szs-jaselska.cz</t>
  </si>
  <si>
    <t>Daniela Hřebíčková</t>
  </si>
  <si>
    <t>dhrebickova@szs-jaselska.cz</t>
  </si>
  <si>
    <t>JM_008</t>
  </si>
  <si>
    <t>Základní umělecká škola Brno, Smetanova 8, příspěvková organizace</t>
  </si>
  <si>
    <t>Smetanova 346/8, 602 00 Brno</t>
  </si>
  <si>
    <t>Smetanova 346/8</t>
  </si>
  <si>
    <t>Smetanova</t>
  </si>
  <si>
    <t>35-9227480257 / 0100</t>
  </si>
  <si>
    <t>Petr Karas</t>
  </si>
  <si>
    <t>Petr Karas, ředitel</t>
  </si>
  <si>
    <t>Petrem Karasem</t>
  </si>
  <si>
    <t>Petrem Karasem, ředitelem</t>
  </si>
  <si>
    <t>541213570
602751775</t>
  </si>
  <si>
    <t>info@zussmetanova.cz</t>
  </si>
  <si>
    <t>Ilona Skurská</t>
  </si>
  <si>
    <t>skurska@zussmetanova.cz</t>
  </si>
  <si>
    <t>Zuzana Jasinková</t>
  </si>
  <si>
    <t>JM_009</t>
  </si>
  <si>
    <t>Základní umělecká škola varhanická Brno, příspěvková organizace</t>
  </si>
  <si>
    <t>Smetanova 756/14, 602 00 Brno</t>
  </si>
  <si>
    <t>Smetanova 756/14</t>
  </si>
  <si>
    <t>Česká spořitelna, a. s.</t>
  </si>
  <si>
    <t>1352265349 / 0800</t>
  </si>
  <si>
    <t>MgA. Stanislava Syrková, Ph.D.</t>
  </si>
  <si>
    <t>MgA. Stanislava Syrková, Ph.D., ředitelka</t>
  </si>
  <si>
    <t>MgA. Stanislavou Syrkovou, Ph.D.</t>
  </si>
  <si>
    <t>MgA. Stanislavou Syrkovou, Ph.D., ředitelkou</t>
  </si>
  <si>
    <t> +420 737 609 006</t>
  </si>
  <si>
    <t>info@zusvarhanicka.cz</t>
  </si>
  <si>
    <t>zus.varhanicka@volny.cz</t>
  </si>
  <si>
    <t>-</t>
  </si>
  <si>
    <t>Tetčická 311/69</t>
  </si>
  <si>
    <t>664 47 Střelice</t>
  </si>
  <si>
    <t>Tetčická</t>
  </si>
  <si>
    <t>39335641 / 0100</t>
  </si>
  <si>
    <t>Mgr. Leoš Němec</t>
  </si>
  <si>
    <t>Mgr. Leoš Němec, ředitel</t>
  </si>
  <si>
    <t>Mgr. Leošem Němcem</t>
  </si>
  <si>
    <t>Mgr. Leošem Němcem, ředitelem</t>
  </si>
  <si>
    <t>Ve Střelicích</t>
  </si>
  <si>
    <t>sociálních věcí</t>
  </si>
  <si>
    <t>V OR u KS v Brně, oddíl Pr, vložka 1241</t>
  </si>
  <si>
    <t>547 422 814, 725 944 434</t>
  </si>
  <si>
    <t xml:space="preserve">zamecekstrelice@seznam.cz </t>
  </si>
  <si>
    <t>reditelzamecek@seznam.cz</t>
  </si>
  <si>
    <t>Miloš Voštera</t>
  </si>
  <si>
    <t>vedprovusp@seznam.cz</t>
  </si>
  <si>
    <t>JM_012</t>
  </si>
  <si>
    <t>Na Schodech 239</t>
  </si>
  <si>
    <t>665 01 Rosice</t>
  </si>
  <si>
    <t>Na Schodech</t>
  </si>
  <si>
    <t>188838621 / 0100</t>
  </si>
  <si>
    <t>Mgr. Zdeňek Doležal, DiS</t>
  </si>
  <si>
    <t>Mgr. Zdeňek Doležal, DiS., ředitel</t>
  </si>
  <si>
    <t>Mgr. Zdeňkem Doležalem, DiS.</t>
  </si>
  <si>
    <t>Mgr. Zdeňkem Doležalem, DiS., ředitelem</t>
  </si>
  <si>
    <t>V Rosicích</t>
  </si>
  <si>
    <t>546 410 159, 724 561 996</t>
  </si>
  <si>
    <t>info@zusrosice.cz</t>
  </si>
  <si>
    <t xml:space="preserve"> reditel@zusrosice.cz</t>
  </si>
  <si>
    <t>Eva Staňková</t>
  </si>
  <si>
    <t>zus.rosice@volny.cz</t>
  </si>
  <si>
    <t>JM_015</t>
  </si>
  <si>
    <t>Hostim 1</t>
  </si>
  <si>
    <t>671 54 Hostim</t>
  </si>
  <si>
    <t>Hostim</t>
  </si>
  <si>
    <t>29633741 / 0100</t>
  </si>
  <si>
    <t>Mgr. et Mgr. Jindřich Formánek</t>
  </si>
  <si>
    <t>Mgr. et Mgr. Jindřich Formánek, ředitel</t>
  </si>
  <si>
    <t>Mgr. et Mgr. Jindřichem Formánkem</t>
  </si>
  <si>
    <t>Mgr. et Mgr. Jindřichem Formánkem, ředitelem</t>
  </si>
  <si>
    <t>V Hostimi</t>
  </si>
  <si>
    <t>V OR u KS v Brně, oddíl Pr, vložka 1252</t>
  </si>
  <si>
    <t>info@domovhostim.cz</t>
  </si>
  <si>
    <t>reditel@domovhostim.cz</t>
  </si>
  <si>
    <t>ucetni@domovhostim.cz</t>
  </si>
  <si>
    <t>Jana Součková</t>
  </si>
  <si>
    <t>Monika Mayerová</t>
  </si>
  <si>
    <t>provozni.mayerova@seznam.cz</t>
  </si>
  <si>
    <t>Jevišovice 104</t>
  </si>
  <si>
    <t>671 53 Jevišovice</t>
  </si>
  <si>
    <t>Jevišovice</t>
  </si>
  <si>
    <t xml:space="preserve">Československá obchodní banka, a. s. </t>
  </si>
  <si>
    <t>249327658 / 0300</t>
  </si>
  <si>
    <t>Ing. Pavel Chloupek</t>
  </si>
  <si>
    <t>Ing. Pavel Chloupek, ředitel</t>
  </si>
  <si>
    <t>Ing. Pavlem Chloupkem</t>
  </si>
  <si>
    <t>Ing. Pavlem Chloupkem, ředitelem</t>
  </si>
  <si>
    <t>V Jevišovicích</t>
  </si>
  <si>
    <t>V OR u KS v Brně, oddíl Pr, vložka 1220</t>
  </si>
  <si>
    <t>515 300 653, 603 168 299</t>
  </si>
  <si>
    <t>info@domovjevisovice.cz</t>
  </si>
  <si>
    <t>reditel@domovjevisovice.cz</t>
  </si>
  <si>
    <t>hl.ucetni@domovjevisovice.cz; reditel@domovjevisovice.cz</t>
  </si>
  <si>
    <t>Ing. Lenka Vašíčková</t>
  </si>
  <si>
    <t>hl.ucetni@domovjevisovice.cz</t>
  </si>
  <si>
    <t>JM_017</t>
  </si>
  <si>
    <t>Domov 1</t>
  </si>
  <si>
    <t>671 32 Plaveč</t>
  </si>
  <si>
    <t>Domov</t>
  </si>
  <si>
    <t>29537741 / 0100</t>
  </si>
  <si>
    <t>Ing. František Vybíral</t>
  </si>
  <si>
    <t>Ing. František Vybíral, ředitel</t>
  </si>
  <si>
    <t>Ing. Františkem Vybíralem</t>
  </si>
  <si>
    <t>Ing. Františkem Vybíralem, ředitelem</t>
  </si>
  <si>
    <t>V Plavči</t>
  </si>
  <si>
    <t>V OR u KS v Brně, oddíl Pr, vložka 1226</t>
  </si>
  <si>
    <t>515 252 250, 724 021 853</t>
  </si>
  <si>
    <t>dps.plavec@dps-plavec.cz</t>
  </si>
  <si>
    <t>vybiral@dps-plavec.cz</t>
  </si>
  <si>
    <t>tomaskova@dps-plavec.cz</t>
  </si>
  <si>
    <t>Pavlína Tomášková</t>
  </si>
  <si>
    <t>JM_018</t>
  </si>
  <si>
    <t>CZ00092584</t>
  </si>
  <si>
    <t>MUDr. Jana Janského 2675/11</t>
  </si>
  <si>
    <t>669 02 Znojmo</t>
  </si>
  <si>
    <t>MUDr. Jana Janského</t>
  </si>
  <si>
    <t>14538741 / 0100</t>
  </si>
  <si>
    <t>MUDr. Martin Pavlík, Ph.D., EDIC, DESA</t>
  </si>
  <si>
    <t>MUDr. Martin Pavlík, Ph.D., EDIC, DESA, ředitel</t>
  </si>
  <si>
    <t>MUDr. Martinem Pavlíkem, Ph.D., EDIC, DESA</t>
  </si>
  <si>
    <t>MUDr. Martinem Pavlíkem, Ph.D., EDIC, DESA, ředitelem</t>
  </si>
  <si>
    <t>Ve Znojmě</t>
  </si>
  <si>
    <t>zdravotnictví</t>
  </si>
  <si>
    <t>V OR u KS v Brně, oddíl Pr, vložka 1229</t>
  </si>
  <si>
    <t>515 215 556, 724 186 777</t>
  </si>
  <si>
    <t>reditelstvi@nemzn.cz</t>
  </si>
  <si>
    <t>martin.pavlik@nemzn.cz</t>
  </si>
  <si>
    <t>renata.weissova@nemzn.cz</t>
  </si>
  <si>
    <t>Ing. Lumír Koc, MBA</t>
  </si>
  <si>
    <t>lumir.koc@nemzn.cz</t>
  </si>
  <si>
    <t>Renata Weissová
Ing. Milan Sedláček</t>
  </si>
  <si>
    <t>515 215 287
515 215 349</t>
  </si>
  <si>
    <t>renata.weissova@nemzn.cz
milan.sedlacek@nemzn.cz</t>
  </si>
  <si>
    <t>515 215 230
515 215 293</t>
  </si>
  <si>
    <t>CZ00055301</t>
  </si>
  <si>
    <t>Dvořákova 1594/19</t>
  </si>
  <si>
    <t>Dvořákova</t>
  </si>
  <si>
    <t>12137741 / 0100</t>
  </si>
  <si>
    <t>Ing. Josef Brouček</t>
  </si>
  <si>
    <t>Ing. Josef Brouček, ředitel</t>
  </si>
  <si>
    <t>Ing. Josefem Broučkem</t>
  </si>
  <si>
    <t>Ing. Josefem Broučkem, ředitelem</t>
  </si>
  <si>
    <t>515248539; 515 248 538</t>
  </si>
  <si>
    <t>sekretariat@sos-znojmo.cz</t>
  </si>
  <si>
    <t>reditel@sos-znojmo.cz</t>
  </si>
  <si>
    <t>dagmar.dvorakova@sos-znojmo.cz</t>
  </si>
  <si>
    <t>Ing. Cyril Havlín</t>
  </si>
  <si>
    <t>cyril.havlin@sos-znojmo.cz</t>
  </si>
  <si>
    <t>Dagmar Dvořáková
Hana Valentová</t>
  </si>
  <si>
    <t>dagmar.dvorakova@sos-znojmo.cz
hana.valentova@sos-znojmo.cz</t>
  </si>
  <si>
    <t>Ing. Jan Filip</t>
  </si>
  <si>
    <t>JM_020</t>
  </si>
  <si>
    <t>Jihomoravské muzeum ve Znojmě, příspěvková organizace</t>
  </si>
  <si>
    <t>Přemyslovců 129/8, 669 02 Znojmo</t>
  </si>
  <si>
    <t>Přemyslovců 129/8</t>
  </si>
  <si>
    <t>Přemyslovců</t>
  </si>
  <si>
    <t>1581165309 / 0800</t>
  </si>
  <si>
    <t>Ing. Vladimíra Durajková</t>
  </si>
  <si>
    <t>Ing. Vladimíra Durajková, ředitelka</t>
  </si>
  <si>
    <t>Ing. Vladimírou Durajkovou</t>
  </si>
  <si>
    <t>Ing. Vladimírou Durajkovou, ředitelkou</t>
  </si>
  <si>
    <t>kultury a památkové péče</t>
  </si>
  <si>
    <t>V OR u KS v Brně, oddíl Pr, vložka 1222</t>
  </si>
  <si>
    <t>info@muzeumznojmo.cz</t>
  </si>
  <si>
    <t>durajkova@muzeumznojmo.cz</t>
  </si>
  <si>
    <t>ekonom@muzeumznojmo.cz; info@muzeumznojmo.cz</t>
  </si>
  <si>
    <t>Jana Pokorná</t>
  </si>
  <si>
    <t>ekonom@muzeumznojmo.cz</t>
  </si>
  <si>
    <t>Jiří Pichanič</t>
  </si>
  <si>
    <t>technik@muzeumznojmo.cz</t>
  </si>
  <si>
    <t>JM_022</t>
  </si>
  <si>
    <t>Mateřská škola, základní škola a praktická škola Znojmo, příspěvková organizace</t>
  </si>
  <si>
    <t>Horní Česká 247/15, 669 02 Znojmo</t>
  </si>
  <si>
    <t>Horní Česká 247/15</t>
  </si>
  <si>
    <t>Horní Česká</t>
  </si>
  <si>
    <t>19-5059810297 / 0100</t>
  </si>
  <si>
    <t>Mgr. Ludmila Falcová</t>
  </si>
  <si>
    <t>Mgr. Ludmila Falcová, ředitelka</t>
  </si>
  <si>
    <t>Mgr. Ludmilou Falcovou</t>
  </si>
  <si>
    <t>Mgr. Ludmilou Falcovou, ředitelkou</t>
  </si>
  <si>
    <t>515222728, 737 363 500, 603 258 006</t>
  </si>
  <si>
    <t>info@specialniskolyznojmo.cz</t>
  </si>
  <si>
    <t>Mgr. Jaroslava Zpěváčková</t>
  </si>
  <si>
    <t>Bc. Romana Lutz</t>
  </si>
  <si>
    <t>1) Horní Česká, Jezuitské nám.
2) Veselá 8</t>
  </si>
  <si>
    <t>1) Zdeněk Bartoník
2) Petr Prokůpek</t>
  </si>
  <si>
    <t>JM_023</t>
  </si>
  <si>
    <t>Středisko volného času Znojmo, příspěvková organizace</t>
  </si>
  <si>
    <t>Sokolská 1277/8, 669 02 Znojmo</t>
  </si>
  <si>
    <t>Sokolská 1277/8</t>
  </si>
  <si>
    <t>Sokolská</t>
  </si>
  <si>
    <t>6730741 / 0100</t>
  </si>
  <si>
    <t>Mgr. Hana Bílková</t>
  </si>
  <si>
    <t>Mgr. Hana Bílková, ředitelka</t>
  </si>
  <si>
    <t>Mgr. Hanou Bílkovou</t>
  </si>
  <si>
    <t>Mgr. Hanou Bílkovou, ředitelkou</t>
  </si>
  <si>
    <t>515224353, 731 822 480</t>
  </si>
  <si>
    <t>info@svcznojmo.cz</t>
  </si>
  <si>
    <t xml:space="preserve">bilkova.h@svcznojmo.cz </t>
  </si>
  <si>
    <t>Martina Štanclová</t>
  </si>
  <si>
    <t>Miloš Valášek</t>
  </si>
  <si>
    <t>JM_024</t>
  </si>
  <si>
    <t>Pedagogicko-psychologická poradna Znojmo, příspěvková organizace</t>
  </si>
  <si>
    <t>Jana Palacha 955/6, 669 02 Znojmo</t>
  </si>
  <si>
    <t>Jana Palacha 955/6</t>
  </si>
  <si>
    <t>Jana Palacha</t>
  </si>
  <si>
    <t>86-4403310247 / 0100</t>
  </si>
  <si>
    <t>515 260 077; 602 543 941</t>
  </si>
  <si>
    <t>pppznojmo@skolyjm.cz</t>
  </si>
  <si>
    <t>Ladislava Babišová</t>
  </si>
  <si>
    <t>babisova@skolyjm.cz</t>
  </si>
  <si>
    <t>JM_025</t>
  </si>
  <si>
    <t xml:space="preserve">Jana Palacha 956/8, 669 33 Znojmo </t>
  </si>
  <si>
    <t>Jana Palacha 956/8</t>
  </si>
  <si>
    <t>669 33 Znojmo</t>
  </si>
  <si>
    <t>8138741 / 0100</t>
  </si>
  <si>
    <t>RNDr. Bc. Karel Pigl</t>
  </si>
  <si>
    <t>RNDr. Bc. Karel Pigl, ředitel</t>
  </si>
  <si>
    <t>RNDr. Bc. Karlem Piglem</t>
  </si>
  <si>
    <t>RNDr. Bc. Karlem Piglem, ředitelem</t>
  </si>
  <si>
    <t>515225307; 727 925 307</t>
  </si>
  <si>
    <t>kancelar@szsz.cz</t>
  </si>
  <si>
    <t>pigl@szsz.cz</t>
  </si>
  <si>
    <t>Mgr. Šárka Marešová</t>
  </si>
  <si>
    <t>maresova@szsz.cz</t>
  </si>
  <si>
    <t>Laura Zelbová
Bohumila Bulínová</t>
  </si>
  <si>
    <t>kancelar@szsz.cz
bulinova@szsz.cz</t>
  </si>
  <si>
    <t>JM_026</t>
  </si>
  <si>
    <t>Gymnázium Dr. Karla Polesného Znojmo, příspěvková organizace</t>
  </si>
  <si>
    <t>náměstí Komenského 945/4, 669 75 Znojmo</t>
  </si>
  <si>
    <t>náměstí Komenského 945/4</t>
  </si>
  <si>
    <t>669 75 Znojmo</t>
  </si>
  <si>
    <t>náměstí Komenského</t>
  </si>
  <si>
    <t>1580968329 / 0800</t>
  </si>
  <si>
    <t>RNDr. Jiří Peroutka</t>
  </si>
  <si>
    <t>RNDr. Jiří Peroutka, ředitel</t>
  </si>
  <si>
    <t>RNDr. Jiřím Peroutkou</t>
  </si>
  <si>
    <t>RNDr. Jiřím Peroutkou, ředitelem</t>
  </si>
  <si>
    <t>515226563; 515266161</t>
  </si>
  <si>
    <t>sekretariat@gymzn.cz</t>
  </si>
  <si>
    <t>reditel@gymzn.cz</t>
  </si>
  <si>
    <t>keprdova@gymzn.cz</t>
  </si>
  <si>
    <t>Radomíra Keprdová</t>
  </si>
  <si>
    <t>RNDr. Milan Dvořák</t>
  </si>
  <si>
    <t>dvorak@gymzn.cz</t>
  </si>
  <si>
    <t>Dům dětí a mládeže Brno, Helceletova, příspěvková organizace</t>
  </si>
  <si>
    <t>Helceletova 234/4, 602 00 Brno</t>
  </si>
  <si>
    <t>Helceletova 234/4</t>
  </si>
  <si>
    <t>Helceletova</t>
  </si>
  <si>
    <t>49934621 / 0100</t>
  </si>
  <si>
    <t>Mgr. Veronika Presová</t>
  </si>
  <si>
    <t>Mgr. Veronika Presová, ředitelka</t>
  </si>
  <si>
    <t>Mgr. Veronikou Presovou</t>
  </si>
  <si>
    <t>Mgr. Veronikou Presovou, ředitelkou</t>
  </si>
  <si>
    <t>543212113; 737 377 094</t>
  </si>
  <si>
    <t>kancelar@helceletka.cz; info@helceletka.cz</t>
  </si>
  <si>
    <t>presova@helceletka.cz</t>
  </si>
  <si>
    <t>Monika Křížová</t>
  </si>
  <si>
    <t>krizova@helceletka.cz</t>
  </si>
  <si>
    <t>JM_028</t>
  </si>
  <si>
    <t>Kotlářská 263/9</t>
  </si>
  <si>
    <t>Kotlářská</t>
  </si>
  <si>
    <t>1091710247 / 0100</t>
  </si>
  <si>
    <t>PhDr. Helena Ťoková</t>
  </si>
  <si>
    <t>PhDr. Helena Ťoková, ředitelka</t>
  </si>
  <si>
    <t>PhDr. Helenou Ťokovou</t>
  </si>
  <si>
    <t>PhDr. Helenou Ťokovou, ředitelkou</t>
  </si>
  <si>
    <t>541 249 001; 731 507 375</t>
  </si>
  <si>
    <t>sjs-brno@sjs-brno.cz</t>
  </si>
  <si>
    <t>reditel@sjs-brno.cz</t>
  </si>
  <si>
    <t>sjs-brno@sjs-brno.cz; tokova@sjs-brno.cz</t>
  </si>
  <si>
    <t>JM_029</t>
  </si>
  <si>
    <t>Kotlářská 263/9, 611 53 Brno</t>
  </si>
  <si>
    <t>611 53 Brno</t>
  </si>
  <si>
    <t>6876330247 / 0100</t>
  </si>
  <si>
    <t>549240393; 541 321 338</t>
  </si>
  <si>
    <t>oa@oabrno.cz</t>
  </si>
  <si>
    <t>wenzlovska@oabrno.cz; oa@oabrno.cz</t>
  </si>
  <si>
    <t>Andrea Wenzlovská</t>
  </si>
  <si>
    <t>wenzlovska@oabrno.cz</t>
  </si>
  <si>
    <t>1) Kotlářská, Hapalova
2) Pionýrská</t>
  </si>
  <si>
    <t>Ing. Tomáš Ustohal</t>
  </si>
  <si>
    <t>541 321 338
537 001 317</t>
  </si>
  <si>
    <t>ustohal@oabrno.cz</t>
  </si>
  <si>
    <t>JM_030</t>
  </si>
  <si>
    <t>CZ00559415</t>
  </si>
  <si>
    <t>Střední průmyslová škola a Vyšší odborná škola Brno, Sokolská, příspěvková organizace</t>
  </si>
  <si>
    <t>Sokolská 366/1, 602 00 Brno</t>
  </si>
  <si>
    <t>Sokolská 366/1</t>
  </si>
  <si>
    <t>35-2271730207 / 0100</t>
  </si>
  <si>
    <t>Ing. Ladislav Němec</t>
  </si>
  <si>
    <t>Ing. Ladislav Němec, ředitel</t>
  </si>
  <si>
    <t>Ing. Ladislavem Němcem</t>
  </si>
  <si>
    <t>Ing. Ladislavem Němcem, ředitelem</t>
  </si>
  <si>
    <t>ladislav.nemec@sokolska.cz</t>
  </si>
  <si>
    <t>anna.krytinarova@sokolska.cz</t>
  </si>
  <si>
    <t>PaedDr. Libor Havelka</t>
  </si>
  <si>
    <t>libor.havelka@sokolska.cz</t>
  </si>
  <si>
    <t>Anna Hejnová
Bc. Petra Šenkýřová</t>
  </si>
  <si>
    <t>541 427 120
541 427 195</t>
  </si>
  <si>
    <t>anna.krytinarova@sokolska.cz
petra.senkyrova@sokolska.cz</t>
  </si>
  <si>
    <t>Libor Langer
Jan Horňák</t>
  </si>
  <si>
    <t>541 427 163
541 427 168</t>
  </si>
  <si>
    <t>libor.langer@sokolska.cz
jan.hornak@sokolska.cz</t>
  </si>
  <si>
    <t>JM_032</t>
  </si>
  <si>
    <t>CZ70932581</t>
  </si>
  <si>
    <t>Správa a údržba silnic Jihomoravského kraje, příspěvková organizace kraje</t>
  </si>
  <si>
    <t>Žerotínovo náměstí 449/3, 602 00 Brno</t>
  </si>
  <si>
    <t>Žerotínovo náměstí 449/3</t>
  </si>
  <si>
    <t>Žerotínovo náměstí</t>
  </si>
  <si>
    <t>27-5826360267 / 0100</t>
  </si>
  <si>
    <t>Ing. Zdeněk Komůrka</t>
  </si>
  <si>
    <t>Ing. Zdeněk Komůrka, ředitel</t>
  </si>
  <si>
    <t>Ing. Zdeňkem Komůrkou</t>
  </si>
  <si>
    <t>Ing. Zdeňkem Komůrkou, ředitelem</t>
  </si>
  <si>
    <t>dopravy</t>
  </si>
  <si>
    <t>V OR u KS v Brně, oddíl Pr, vložka 287</t>
  </si>
  <si>
    <t>547 120 300</t>
  </si>
  <si>
    <t>susjmk@susjmk.cz</t>
  </si>
  <si>
    <t>zdenek.komurka@susjmk.cz</t>
  </si>
  <si>
    <t xml:space="preserve">faktury@susjmk.cz; jiri.sochor@susjmk.cz </t>
  </si>
  <si>
    <t>Radek Nečas</t>
  </si>
  <si>
    <t>JM_033</t>
  </si>
  <si>
    <t>Základní škola a praktická škola Brno, Vídeňská, příspěvková organizace</t>
  </si>
  <si>
    <t>Vídeňská 244/26, 639 00 Brno</t>
  </si>
  <si>
    <t>Vídeňská 244/26</t>
  </si>
  <si>
    <t>66339621 / 0100</t>
  </si>
  <si>
    <t>545 575 707
731 507 323</t>
  </si>
  <si>
    <t>skolalidicka@volny.cz</t>
  </si>
  <si>
    <t>Dana Maronczaková</t>
  </si>
  <si>
    <t>JM_034</t>
  </si>
  <si>
    <t>Gymnázium Brno, třída Kapitána Jaroše, příspěvková organizace</t>
  </si>
  <si>
    <t>třída Kpt. Jaroše 1829/14, 658 70 Brno</t>
  </si>
  <si>
    <t>třída Kpt. Jaroše 1829/14</t>
  </si>
  <si>
    <t>658 70 Brno</t>
  </si>
  <si>
    <t>třída Kpt. Jaroše</t>
  </si>
  <si>
    <t>MONETA Money Bank, a. s.</t>
  </si>
  <si>
    <t>211740981 / 0600</t>
  </si>
  <si>
    <t>RNDr. Jiří Herman, Ph.D.</t>
  </si>
  <si>
    <t>RNDr. Jiří Herman, Ph.D., ředitel</t>
  </si>
  <si>
    <t>RNDr. Jiřím Hermanem, Ph.D.</t>
  </si>
  <si>
    <t>RNDr. Jiřím Hermanem, Ph.D., ředitelem</t>
  </si>
  <si>
    <t>jaroska@jaroska.cz</t>
  </si>
  <si>
    <t>herman@jaroska.cz</t>
  </si>
  <si>
    <t>nova@jaroska.cz</t>
  </si>
  <si>
    <t>Mgr. Jana Sítařová</t>
  </si>
  <si>
    <t>sitarova@jaroska.cz</t>
  </si>
  <si>
    <t>Lenka Huptysová</t>
  </si>
  <si>
    <t>huptysova@jaroska.cz</t>
  </si>
  <si>
    <t>JM_035</t>
  </si>
  <si>
    <t>CZ62157213</t>
  </si>
  <si>
    <t>Konzervatoř Brno, příspěvková organizace</t>
  </si>
  <si>
    <t>třída Kpt. Jaroše 1890/45, 662 54 Brno</t>
  </si>
  <si>
    <t>třída Kpt. Jaroše 1890/45</t>
  </si>
  <si>
    <t>662 54 Brno</t>
  </si>
  <si>
    <t>35-9798380217 / 0100</t>
  </si>
  <si>
    <t>MgA. Pavel Maňásek</t>
  </si>
  <si>
    <t>MgA. Pavel Maňásek, ředitel</t>
  </si>
  <si>
    <t>MgA. Pavlem Maňáskem</t>
  </si>
  <si>
    <t>MgA. Pavlem Maňáskem, ředitelem</t>
  </si>
  <si>
    <t>jiri.halir@konzervator.eu</t>
  </si>
  <si>
    <t>pavel.manasek@konzervator.eu</t>
  </si>
  <si>
    <t>marie.honkova@konzervator.eu</t>
  </si>
  <si>
    <t>Marie Honková</t>
  </si>
  <si>
    <t>ucetni@konzervator.eu</t>
  </si>
  <si>
    <t>Mgr. Jiří Halíř</t>
  </si>
  <si>
    <t>JM_036</t>
  </si>
  <si>
    <t>Základní umělecká škola Jaroslava Kvapila Brno, příspěvková organizace</t>
  </si>
  <si>
    <t>třída Kpt. Jaroše 1939/24, 602 00 Brno</t>
  </si>
  <si>
    <t>třída Kpt. Jaroše 1939/24</t>
  </si>
  <si>
    <t>153803509 / 0300</t>
  </si>
  <si>
    <t>Bc. Evou Znojemskou, DiS.art., ředitelkou</t>
  </si>
  <si>
    <t>545211818, 602 521 447</t>
  </si>
  <si>
    <t>info@zusjk.cz</t>
  </si>
  <si>
    <t>znojemska@zusjk.cz</t>
  </si>
  <si>
    <t>info@zusjk.cz; hrstkova@zusjk.cz</t>
  </si>
  <si>
    <t>hrstkova@zusjk.cz</t>
  </si>
  <si>
    <t>Hrstková</t>
  </si>
  <si>
    <t>kancelar@zusjk.cz</t>
  </si>
  <si>
    <t>Alexandra Žižková</t>
  </si>
  <si>
    <t>zizkova@zusjk.cz</t>
  </si>
  <si>
    <t>JM_037</t>
  </si>
  <si>
    <t>CZ49438816</t>
  </si>
  <si>
    <t>Gymnázium, Střední pedagogická škola, Obchodní akademie a Jazyková škola s právem státní jazykové zkoušky Znojmo, příspěvková organizace</t>
  </si>
  <si>
    <t>Pontassievská 350/3, 669 02 Znojmo</t>
  </si>
  <si>
    <t>Pontassievská 350/3</t>
  </si>
  <si>
    <t>Pontassievská</t>
  </si>
  <si>
    <t>86-4401380217 / 0100</t>
  </si>
  <si>
    <t>RNDr. Leoš Gretz</t>
  </si>
  <si>
    <t>RNDr. Leoš Gretz, ředitel</t>
  </si>
  <si>
    <t>RNDr. Leošem Gretzem</t>
  </si>
  <si>
    <t>RNDr. Leošem Gretzem, ředitelem</t>
  </si>
  <si>
    <t>515 158 102, 733 542 574</t>
  </si>
  <si>
    <t>reditel@gpoa.cz</t>
  </si>
  <si>
    <t>ucetni@gpoa.cz</t>
  </si>
  <si>
    <t>Zdeňka Kulhánková</t>
  </si>
  <si>
    <t>1) Přemyslovců, Alšova
2) Pontassievská, Dolní Česká</t>
  </si>
  <si>
    <t>1) Dalibor Kulhánek
2) Petr Jarosch</t>
  </si>
  <si>
    <t>606 340 550
515 223 121</t>
  </si>
  <si>
    <t>Kruh Znojmo - centrum zdravotních služeb pro děti,
příspěvková organizace</t>
  </si>
  <si>
    <t>Mládeže 1020/10, 669 02 Znojmo</t>
  </si>
  <si>
    <t>Mládeže 1020/10</t>
  </si>
  <si>
    <t>Mládeže</t>
  </si>
  <si>
    <t>14634741 / 0100</t>
  </si>
  <si>
    <t xml:space="preserve">MUDr. Milan Špaček </t>
  </si>
  <si>
    <t>MUDr. Milan Špaček , ředitel</t>
  </si>
  <si>
    <t>MUDr. Milanem Špačkem</t>
  </si>
  <si>
    <t>MUDr. Milanem Špačkem, ředitelem</t>
  </si>
  <si>
    <t>V OR u KS v Brně, oddíl Pr, vložka 1244</t>
  </si>
  <si>
    <t>brozek@detskecentrumzn.cz</t>
  </si>
  <si>
    <t>alexova@detskecentrumzn.cz</t>
  </si>
  <si>
    <t>Milena Alexová</t>
  </si>
  <si>
    <t>515 225 151 /kl.30</t>
  </si>
  <si>
    <t>JM_039</t>
  </si>
  <si>
    <t>Základní umělecká škola Znojmo, příspěvková organizace</t>
  </si>
  <si>
    <t>Rooseveltova 999/21, 669 02 Znojmo</t>
  </si>
  <si>
    <t>Rooseveltova 999/21</t>
  </si>
  <si>
    <t>Rooseveltova</t>
  </si>
  <si>
    <t>161981268 / 0300</t>
  </si>
  <si>
    <t>Jaromír Berka</t>
  </si>
  <si>
    <t>Jaromír Berka, ředitel</t>
  </si>
  <si>
    <t>Jaromírem Berkou</t>
  </si>
  <si>
    <t>Jaromírem Berkou, ředitelem</t>
  </si>
  <si>
    <t>zusznojmo@zusznojmo.cz</t>
  </si>
  <si>
    <t>jaromir.berka@zusznojmo.cz</t>
  </si>
  <si>
    <t>Soňa Čepová</t>
  </si>
  <si>
    <t>sona.cepova@zusznojmo.cz</t>
  </si>
  <si>
    <t>Střední škola technická Znojmo, příspěvková organizace</t>
  </si>
  <si>
    <t>Uhelná 3264/6, 669 02 Znojmo</t>
  </si>
  <si>
    <t>Uhelná 3264/6</t>
  </si>
  <si>
    <t>Uhelná</t>
  </si>
  <si>
    <t>7434741 / 0100</t>
  </si>
  <si>
    <t>Mgr. Jiří Vojtěch</t>
  </si>
  <si>
    <t>Mgr. Jiří Vojtěch, ředitel</t>
  </si>
  <si>
    <t>Mgr. Jiřím Vojtěchem</t>
  </si>
  <si>
    <t>Mgr. Jiřím Vojtěchem, ředitelem</t>
  </si>
  <si>
    <t>515222202</t>
  </si>
  <si>
    <t>podana@souuhelna.cz</t>
  </si>
  <si>
    <t>reditel@souuhelna.cz</t>
  </si>
  <si>
    <t>kunc@souuhelna.cz</t>
  </si>
  <si>
    <t>Ing. František Čech</t>
  </si>
  <si>
    <t>cech@souuhelna.cz</t>
  </si>
  <si>
    <t>Ing. Milan Kunc</t>
  </si>
  <si>
    <t>Anna Alexová</t>
  </si>
  <si>
    <t>alexova@souuhelna.cz</t>
  </si>
  <si>
    <t>Dětský domov Znojmo, příspěvková organizace</t>
  </si>
  <si>
    <t>Hakenova 716/18, 669 02 Znojmo</t>
  </si>
  <si>
    <t>Hakenova 716/18</t>
  </si>
  <si>
    <t>Hakenova</t>
  </si>
  <si>
    <t>19-5054050217 / 0100</t>
  </si>
  <si>
    <t>Mgr. Anita Tučková</t>
  </si>
  <si>
    <t>Mgr. Anita Tučková, ředitelka</t>
  </si>
  <si>
    <t>Mgr. Anitou Tučkovou</t>
  </si>
  <si>
    <t>Mgr. Anitou Tučkovou, ředitelkou</t>
  </si>
  <si>
    <t>515 224 506
603 510 650</t>
  </si>
  <si>
    <t>tuckova@ddznojmo.cz</t>
  </si>
  <si>
    <t>Bc. Lenka Kovaříková
Jarmila Žáková</t>
  </si>
  <si>
    <t>dedomov@seznam.cz
zakova@ddznojmo.cz</t>
  </si>
  <si>
    <t>Zdeněk Lang</t>
  </si>
  <si>
    <t>lang.z@seznam.cz</t>
  </si>
  <si>
    <t>JM_044</t>
  </si>
  <si>
    <t>Středisko volného času Miroslav, příspěvková organizace</t>
  </si>
  <si>
    <t>Kostelní 197/16, 671 72 Miroslav</t>
  </si>
  <si>
    <t>Kostelní 197/16</t>
  </si>
  <si>
    <t>671 72 Miroslav</t>
  </si>
  <si>
    <t>Kostelní</t>
  </si>
  <si>
    <t>162352084 / 0300</t>
  </si>
  <si>
    <t>Mgr. Miroslav Růžička</t>
  </si>
  <si>
    <t>Mgr. Miroslav Růžička, ředitel</t>
  </si>
  <si>
    <t>Mgr. Miroslavem Růžičkou</t>
  </si>
  <si>
    <t>Mgr. Miroslavem Růžičkou, ředitelem</t>
  </si>
  <si>
    <t>V Miroslavi</t>
  </si>
  <si>
    <t>515 333 120
604 974 160</t>
  </si>
  <si>
    <t>svcmiroslav@skolyjm.cz</t>
  </si>
  <si>
    <t>ddmmiroslav@gmail.com</t>
  </si>
  <si>
    <t>Mgr. Eva Mikešová</t>
  </si>
  <si>
    <t>mikesovae@gmail.com</t>
  </si>
  <si>
    <t>JM_045</t>
  </si>
  <si>
    <t>Základní umělecká škola Miroslav, příspěvková organizace</t>
  </si>
  <si>
    <t>Komenského 177/1, 671 72 Miroslav</t>
  </si>
  <si>
    <t>Komenského 177/1</t>
  </si>
  <si>
    <t>Komenského</t>
  </si>
  <si>
    <t>1583284379 / 0800</t>
  </si>
  <si>
    <t>Přemysl Forst</t>
  </si>
  <si>
    <t>Přemysl Forst, ředitel</t>
  </si>
  <si>
    <t>Přemyslem Forstem</t>
  </si>
  <si>
    <t>Přemyslem Forstem, ředitelem</t>
  </si>
  <si>
    <t>zusmiroslav@email.cz</t>
  </si>
  <si>
    <t>Vlastimil Fér</t>
  </si>
  <si>
    <t>premek.f@seznam.cz</t>
  </si>
  <si>
    <t>Hana Plocrová</t>
  </si>
  <si>
    <t>hplocrova@centrum.cz</t>
  </si>
  <si>
    <t>Domov pro seniory Skalice, příspěvková organizace</t>
  </si>
  <si>
    <t>Skalice 1, 671 71 Hostěradice</t>
  </si>
  <si>
    <t>Skalice 1</t>
  </si>
  <si>
    <t>671 71 Hostěradice</t>
  </si>
  <si>
    <t>Skalice</t>
  </si>
  <si>
    <t>23434741 / 0100</t>
  </si>
  <si>
    <t>Ing. Romana Hušková</t>
  </si>
  <si>
    <t>Ing. Romana Hušková, ředitelka</t>
  </si>
  <si>
    <t>Ing. Romanou Huškovou</t>
  </si>
  <si>
    <t>Ing. Romanou Huškovou, ředitelkou</t>
  </si>
  <si>
    <t>Ve Skalici</t>
  </si>
  <si>
    <t>V OR u KS v Brně, oddíl Pr, vložka 1248</t>
  </si>
  <si>
    <t>huskova@domovskalice.cz</t>
  </si>
  <si>
    <t>info@domovskalice.cz</t>
  </si>
  <si>
    <t>Vladěna Solařová</t>
  </si>
  <si>
    <t>JM_047</t>
  </si>
  <si>
    <t>Gymnázium Matyáše Lercha, Brno, Žižkova 55, příspěvková organizace</t>
  </si>
  <si>
    <t xml:space="preserve">Žižkova 980/55, 616 00 Brno </t>
  </si>
  <si>
    <t>Žižkova 980/55</t>
  </si>
  <si>
    <t>616 00 Brno</t>
  </si>
  <si>
    <t>Žižkova</t>
  </si>
  <si>
    <t>100832621 / 0100</t>
  </si>
  <si>
    <t>Mgr. Petr Kovač</t>
  </si>
  <si>
    <t>Mgr. Petr Kovač, ředitel</t>
  </si>
  <si>
    <t>Mgr. Petrem Kovačem</t>
  </si>
  <si>
    <t>Mgr. Petrem Kovačem, ředitelem</t>
  </si>
  <si>
    <t>sekretariat@gml.cz</t>
  </si>
  <si>
    <t>kovac@gml.cz</t>
  </si>
  <si>
    <t>havranova@gml.cz</t>
  </si>
  <si>
    <t>Yvonna Šeligová</t>
  </si>
  <si>
    <t>ekonom@gml.cz</t>
  </si>
  <si>
    <t>Ing. Petra Havranová</t>
  </si>
  <si>
    <t>JM_048</t>
  </si>
  <si>
    <t>Základní umělecká škola Brno, Veveří, příspěvková organizace</t>
  </si>
  <si>
    <t>Veveří 944/133, 616 00 Brno</t>
  </si>
  <si>
    <t>Veveří 944/133</t>
  </si>
  <si>
    <t>Veveří</t>
  </si>
  <si>
    <t>26433621 / 0100</t>
  </si>
  <si>
    <t>MgA. Vladimír Halíček</t>
  </si>
  <si>
    <t>MgA. Vladimír Halíček, ředitel</t>
  </si>
  <si>
    <t>MgA. Vladimírem Halíčkem</t>
  </si>
  <si>
    <t>MgA. Vladimírem Halíčkem, ředitelem</t>
  </si>
  <si>
    <t>zemanova@zusveveri.cz</t>
  </si>
  <si>
    <t>Ing. Eva Zemanová</t>
  </si>
  <si>
    <t>Jiří Pacner</t>
  </si>
  <si>
    <t>pacner@zusveveri.cz</t>
  </si>
  <si>
    <t>JM_049</t>
  </si>
  <si>
    <t>Sportovní gymnázium Ludvíka Daňka, Brno, Botanická 70, příspěvková organizace</t>
  </si>
  <si>
    <t>Botanická 63/70, 602 00 Brno</t>
  </si>
  <si>
    <t>Botanická 63/70</t>
  </si>
  <si>
    <t>Botanická</t>
  </si>
  <si>
    <t>99237621 / 0100</t>
  </si>
  <si>
    <t>Mgr. Radek Klimeš</t>
  </si>
  <si>
    <t>Mgr. Radek Klimeš, ředitel</t>
  </si>
  <si>
    <t>Mgr. Radkem Klimešem</t>
  </si>
  <si>
    <t>Mgr. Radkem Klimešem, ředitelem</t>
  </si>
  <si>
    <t>541212176</t>
  </si>
  <si>
    <t>kancelar@sgldbrno.cz</t>
  </si>
  <si>
    <t>reditel@sgldbrno.cz</t>
  </si>
  <si>
    <t>Renata Kolstrunková</t>
  </si>
  <si>
    <t>Hana Marušková</t>
  </si>
  <si>
    <t>Lubomír Peška</t>
  </si>
  <si>
    <t>JM_050</t>
  </si>
  <si>
    <t>Základní umělecká škola Vítězslavy Kaprálové Brno, příspěvková organizace</t>
  </si>
  <si>
    <t>Palackého třída 822/70, 612 00 Brno</t>
  </si>
  <si>
    <t>Palackého třída 822/70</t>
  </si>
  <si>
    <t>612 00 Brno</t>
  </si>
  <si>
    <t>Palackého třída</t>
  </si>
  <si>
    <t>27639621 / 0100</t>
  </si>
  <si>
    <t>Jana Sapáková</t>
  </si>
  <si>
    <t>Jana Sapáková, ředitelka</t>
  </si>
  <si>
    <t>Janou Sapákovou</t>
  </si>
  <si>
    <t>Janou Sapákovou, ředitelkou</t>
  </si>
  <si>
    <t>zuskapralove@gmail.com</t>
  </si>
  <si>
    <t>Jana Přikrylová</t>
  </si>
  <si>
    <t>Palackého 70
Palackého 146</t>
  </si>
  <si>
    <t>Blanka Kaderová</t>
  </si>
  <si>
    <t>zuskaderova@seznam.cz</t>
  </si>
  <si>
    <t>Základní škola Brno, Palackého třída, příspěvková organizace</t>
  </si>
  <si>
    <t>Palackého třída 343/68, 612 00 Brno</t>
  </si>
  <si>
    <t>Palackého třída 343/68</t>
  </si>
  <si>
    <t>66435621 / 0100</t>
  </si>
  <si>
    <t>Mgr. Lenka Herzová</t>
  </si>
  <si>
    <t>Mgr. Lenka Herzová, ředitelka</t>
  </si>
  <si>
    <t>Mgr. Lenkou Herzovou</t>
  </si>
  <si>
    <t>Mgr. Lenkou Herzovou, ředitelkou</t>
  </si>
  <si>
    <t>517330462; 517 330 517; 541 212 365</t>
  </si>
  <si>
    <t>Mgr. Jana Nováková</t>
  </si>
  <si>
    <t>541 212 365
549 211 478</t>
  </si>
  <si>
    <t>Jiří Stejný</t>
  </si>
  <si>
    <t>zspalackeho68@gmail.com</t>
  </si>
  <si>
    <t>JM_052</t>
  </si>
  <si>
    <t>Gymnázium Brno, Slovanské náměstí, příspěvková organizace</t>
  </si>
  <si>
    <t>Slovanské náměstí 1804/7, 612 00 Brno</t>
  </si>
  <si>
    <t>Slovanské náměstí 1804/7</t>
  </si>
  <si>
    <t>Slovanské náměstí</t>
  </si>
  <si>
    <t>209878148 / 0600</t>
  </si>
  <si>
    <t>Mgr. Dalibor Kott</t>
  </si>
  <si>
    <t>Mgr. Dalibor Kott, ředitel</t>
  </si>
  <si>
    <t>Mgr. Daliborem Kottem</t>
  </si>
  <si>
    <t>Mgr. Daliborem Kottem, ředitelem</t>
  </si>
  <si>
    <t>737 284 932; 541321317</t>
  </si>
  <si>
    <t>red@gymnaslo.cz</t>
  </si>
  <si>
    <t>kanc@gymnaslo.cz</t>
  </si>
  <si>
    <t>Marie Dufková</t>
  </si>
  <si>
    <t>Lubomír Horák</t>
  </si>
  <si>
    <t>541321317
739 634 388</t>
  </si>
  <si>
    <t>horak@gymnaslo.cz</t>
  </si>
  <si>
    <t>JM_053</t>
  </si>
  <si>
    <t>CZ15530213</t>
  </si>
  <si>
    <t>Střední průmyslová škola Brno, Purkyňova, příspěvková organizace</t>
  </si>
  <si>
    <t>Purkyňova 2832/97, 612 00 Brno</t>
  </si>
  <si>
    <t>Purkyňova 2832/97</t>
  </si>
  <si>
    <t>Purkyňova</t>
  </si>
  <si>
    <t>78938621 / 0100</t>
  </si>
  <si>
    <t>541649222; 603 816 544</t>
  </si>
  <si>
    <t>richard.nemec@sspbrno.cz; zdenka.peskova@sspbrno.cz</t>
  </si>
  <si>
    <t>Bc. Alena Dvořáková</t>
  </si>
  <si>
    <t>alena.dvorakova@sspbrno.cz</t>
  </si>
  <si>
    <t>Mgr. Richard Němec</t>
  </si>
  <si>
    <t>richard.nemec@sspbrno.cz</t>
  </si>
  <si>
    <t>JM_055</t>
  </si>
  <si>
    <t>Gymnázium Brno-Řečkovice, příspěvková organizace</t>
  </si>
  <si>
    <t>Terezy Novákové 936/2, 621 00 Brno</t>
  </si>
  <si>
    <t>Terezy Novákové 936/2</t>
  </si>
  <si>
    <t>621 00 Brno</t>
  </si>
  <si>
    <t>Terezy Novákové</t>
  </si>
  <si>
    <t>19-5190610207 / 0100</t>
  </si>
  <si>
    <t>RNDr. Peter Krupka, Ph.D.</t>
  </si>
  <si>
    <t>RNDr. Peter Krupka, Ph.D., ředitel</t>
  </si>
  <si>
    <t>RNDr. Peterem Krupkou, Ph.D.</t>
  </si>
  <si>
    <t>RNDr. Peterem Krupkou, Ph.D., ředitelem</t>
  </si>
  <si>
    <t>541226132</t>
  </si>
  <si>
    <t>skola@gyrec.cz</t>
  </si>
  <si>
    <t>krupka@gyrec.cz</t>
  </si>
  <si>
    <t>rehorkova@gyrec.cz</t>
  </si>
  <si>
    <t>Jana Řehořková</t>
  </si>
  <si>
    <t>Štěpán Korytár</t>
  </si>
  <si>
    <t>JM_056</t>
  </si>
  <si>
    <t>CZ00401803</t>
  </si>
  <si>
    <t>Lužánky - středisko volného času Brno, příspěvková organizace</t>
  </si>
  <si>
    <t>Lidická 1880/50, 658 12 Brno</t>
  </si>
  <si>
    <t>Lidická 1880/50</t>
  </si>
  <si>
    <t>658 12 Brno</t>
  </si>
  <si>
    <t>Lidická</t>
  </si>
  <si>
    <t xml:space="preserve"> Fio banka, a.s. </t>
  </si>
  <si>
    <t>2300553212 / 2010</t>
  </si>
  <si>
    <t>Jan Ondroušek</t>
  </si>
  <si>
    <t>Janem Ondrouškem</t>
  </si>
  <si>
    <t>Janem Ondrouškem, ředitelem</t>
  </si>
  <si>
    <t>luzanky@luzanky.cz</t>
  </si>
  <si>
    <t>zokej@luzanky.cz</t>
  </si>
  <si>
    <t>fakturace@luzanky.cz</t>
  </si>
  <si>
    <t>JM_057</t>
  </si>
  <si>
    <t>CZ00559466</t>
  </si>
  <si>
    <t>Střední průmyslová škola stavební Brno, příspěvková organizace</t>
  </si>
  <si>
    <t>Kudelova 1855/8, 662 51 Brno</t>
  </si>
  <si>
    <t>Kudelova 1855/8</t>
  </si>
  <si>
    <t>662 51 Brno</t>
  </si>
  <si>
    <t>Kudelova</t>
  </si>
  <si>
    <t>99835621 / 0100</t>
  </si>
  <si>
    <t>Ing. Jan Hobža</t>
  </si>
  <si>
    <t>Ing. Jan Hobža, ředitel</t>
  </si>
  <si>
    <t>Ing. Janem Hobžou</t>
  </si>
  <si>
    <t>Ing. Janem Hobžou, ředitelem</t>
  </si>
  <si>
    <t>545321210</t>
  </si>
  <si>
    <t>skola@spsstavbrno.cz</t>
  </si>
  <si>
    <t>zlatnikova@spsstavbrno.cz</t>
  </si>
  <si>
    <t>David Háp</t>
  </si>
  <si>
    <t>hap@spsstavbrno.cz</t>
  </si>
  <si>
    <t>Ing. Martina Zlatníková</t>
  </si>
  <si>
    <t>JM_058</t>
  </si>
  <si>
    <t xml:space="preserve">CZ00346292     </t>
  </si>
  <si>
    <t>Zdravotnická záchranná služba Jihomoravského kraje, příspěvková organizace</t>
  </si>
  <si>
    <t>Kamenice 798/1d, 625 00 Brno</t>
  </si>
  <si>
    <t>Kamenice 798/1d</t>
  </si>
  <si>
    <t>625 00 Brno</t>
  </si>
  <si>
    <t>Kamenice</t>
  </si>
  <si>
    <t>1d</t>
  </si>
  <si>
    <t>117203514 / 0600</t>
  </si>
  <si>
    <t>MUDr. Hana Albrechtová</t>
  </si>
  <si>
    <t>MUDr. Hana Albrechtová, ředitelka</t>
  </si>
  <si>
    <t>MUDr. Hanou Albrechtovou</t>
  </si>
  <si>
    <t>MUDr. Hanou Albrechtovou, ředitelkou</t>
  </si>
  <si>
    <t>V OR u KS v Brně, oddíl Pr, vložka 1245</t>
  </si>
  <si>
    <t>info@zzsjmk.cz</t>
  </si>
  <si>
    <t>reditel@zzsjmk.cz</t>
  </si>
  <si>
    <t>JM_060</t>
  </si>
  <si>
    <t>Střední zdravotnická škola a Vyšší odborná škola zdravotnická Brno, Merhautova, příspěvková organizace</t>
  </si>
  <si>
    <t>Merhautova 590/15, 613 00 Brno</t>
  </si>
  <si>
    <t>Merhautova 590/15</t>
  </si>
  <si>
    <t>613 00 Brno</t>
  </si>
  <si>
    <t>Merhautova</t>
  </si>
  <si>
    <t>54733621 / 0100</t>
  </si>
  <si>
    <t>PhDr. Marcela Křiváková, Ph.D.</t>
  </si>
  <si>
    <t>PhDr. Marcela Křiváková, Ph.D., ředitelka</t>
  </si>
  <si>
    <t>PhDr. Marcelou Křivákovou, Ph.D.</t>
  </si>
  <si>
    <t>PhDr. Marcelou Křivákovou, Ph.D., ředitelkou</t>
  </si>
  <si>
    <t>uctarna@szsmerh.cz</t>
  </si>
  <si>
    <t>Lenka Hašková</t>
  </si>
  <si>
    <t>Ing. Zdeněk Přikryl</t>
  </si>
  <si>
    <t>prikryl@spravaenergetiky.cz</t>
  </si>
  <si>
    <t>JM_061</t>
  </si>
  <si>
    <t>Základní škola Brno, Sekaninova, příspěvková organizace</t>
  </si>
  <si>
    <t>Sekaninova 895/1, 614 00 Brno</t>
  </si>
  <si>
    <t>Sekaninova 895/1</t>
  </si>
  <si>
    <t>614 00 Brno</t>
  </si>
  <si>
    <t>Sekaninova</t>
  </si>
  <si>
    <t>66638621 / 0100</t>
  </si>
  <si>
    <t>vedeni@zssekaninova.cz</t>
  </si>
  <si>
    <t>Jan Šmerda</t>
  </si>
  <si>
    <t>vedeni@zssekaninoca.cz</t>
  </si>
  <si>
    <t>JM_062</t>
  </si>
  <si>
    <t>Základní umělecká škola Brno, Vranovská, příspěvková organizace</t>
  </si>
  <si>
    <t>Vranovská 842/41, 614 00 Brno</t>
  </si>
  <si>
    <t>Vranovská 842/41</t>
  </si>
  <si>
    <t>Vranovská</t>
  </si>
  <si>
    <t>29036621 / 0100</t>
  </si>
  <si>
    <t>Mgr. Bronislava Schoříková</t>
  </si>
  <si>
    <t>Mgr. Bronislava Schoříková, ředitelka</t>
  </si>
  <si>
    <t>Mgr. Bronislavou Schoříkovou</t>
  </si>
  <si>
    <t>Mgr. Bronislavou Schoříkovou, ředitelkou</t>
  </si>
  <si>
    <t>545 574 893; 603 868 223</t>
  </si>
  <si>
    <t>zusvran@volny.cz</t>
  </si>
  <si>
    <t>Jana Kubíková</t>
  </si>
  <si>
    <t>JM_063</t>
  </si>
  <si>
    <t>Střední průmyslová škola chemická Brno, Vranovská, příspěvková organizace</t>
  </si>
  <si>
    <t>Vranovská 1364/65, 614 00 Brno</t>
  </si>
  <si>
    <t>Vranovská 1364/65</t>
  </si>
  <si>
    <t>35-0479660237 / 0100</t>
  </si>
  <si>
    <t>Ing. Vilém Koutník, CSc.</t>
  </si>
  <si>
    <t>Ing. Vilém Koutník, CSc., ředitel</t>
  </si>
  <si>
    <t>Ing. Vilémem Koutníkem, CSc.</t>
  </si>
  <si>
    <t>Ing. Vilémem Koutníkem, CSc., ředitelem</t>
  </si>
  <si>
    <t>skola@spschbr.cz</t>
  </si>
  <si>
    <t>koutnik@spschbr.cz</t>
  </si>
  <si>
    <t>Jana Vavříková</t>
  </si>
  <si>
    <t>vavrikova@spschbr.cz</t>
  </si>
  <si>
    <t>Ing. Zdenka Kučerová</t>
  </si>
  <si>
    <t>kucerova@spschbr.cz</t>
  </si>
  <si>
    <t>JM_064</t>
  </si>
  <si>
    <t>Gymnázium Brno, Elgartova, příspěvková organizace</t>
  </si>
  <si>
    <t>Elgartova 689/3, 614 00 Brno</t>
  </si>
  <si>
    <t>Elgartova 689/3</t>
  </si>
  <si>
    <t>Elgartova</t>
  </si>
  <si>
    <t>99632621 / 0100</t>
  </si>
  <si>
    <t>Mgr. Petra Šperková</t>
  </si>
  <si>
    <t>Mgr. Petra Šperková, ředitelka</t>
  </si>
  <si>
    <t>Mgr. Petrou Šperkovou</t>
  </si>
  <si>
    <t>Mgr. Petrou Šperkovou, ředitelkou</t>
  </si>
  <si>
    <t>545 573 423
722 216 673</t>
  </si>
  <si>
    <t>office@gymelg.cz</t>
  </si>
  <si>
    <t>psperkova@gymelg.cz</t>
  </si>
  <si>
    <t>Mgr. Jiří Weidenhöfer</t>
  </si>
  <si>
    <t>jweidec@gymelg.cz</t>
  </si>
  <si>
    <t>Zlata Oršulíková
Iva Drlíčková</t>
  </si>
  <si>
    <t>zorsulikova@seznam.cz
idrlickova@gymelg.cz</t>
  </si>
  <si>
    <t>Milan Peška</t>
  </si>
  <si>
    <t>JM_066</t>
  </si>
  <si>
    <t>Střední škola umění a designu a Vyšší odborná škola Brno, příspěvková organizace</t>
  </si>
  <si>
    <t>Husova 537/10, 602 00 Brno</t>
  </si>
  <si>
    <t>Husova 537/10</t>
  </si>
  <si>
    <t>Husova</t>
  </si>
  <si>
    <t>Sberbank CZ, a.s.</t>
  </si>
  <si>
    <t>4010034544 / 6800</t>
  </si>
  <si>
    <t>543421362; 606 053 567</t>
  </si>
  <si>
    <t>skola@ssudbrno.cz</t>
  </si>
  <si>
    <t>dohnalova@ssudbrno.cz</t>
  </si>
  <si>
    <t>Mgr. Radovan Zach</t>
  </si>
  <si>
    <t>zach@ssudbrno.cz</t>
  </si>
  <si>
    <t>Erika Dohnalová</t>
  </si>
  <si>
    <t>1) Francouzská
2) Husova</t>
  </si>
  <si>
    <t>1) Rostislav Horáček 
2) Vojtěch Kouřil</t>
  </si>
  <si>
    <t>545 125 667
725 415 053</t>
  </si>
  <si>
    <t>JM_067</t>
  </si>
  <si>
    <t>CZ00567370</t>
  </si>
  <si>
    <t>Masarykův domov mládeže a Školní jídelna Brno, příspěvková organizace</t>
  </si>
  <si>
    <t>Cihlářská 604/21, 602 00 Brno</t>
  </si>
  <si>
    <t>Cihlářská 604/21</t>
  </si>
  <si>
    <t>Cihlářská</t>
  </si>
  <si>
    <t>132738621 / 0100</t>
  </si>
  <si>
    <t>PhDr. Eva Svobodová, MBA, LL.M.</t>
  </si>
  <si>
    <t>PhDr. Eva Svobodová, MBA, LL.M., ředitelka</t>
  </si>
  <si>
    <t>PhDr. Evou Svobodovou, MBA, LL.M.</t>
  </si>
  <si>
    <t>PhDr. Evou Svobodovou, MBA, LL.M., ředitelkou</t>
  </si>
  <si>
    <t>542214107</t>
  </si>
  <si>
    <t>info@masarykuvdm.cz</t>
  </si>
  <si>
    <t>svobodova@masarykuvdm.cz</t>
  </si>
  <si>
    <t>Michal Dvořák</t>
  </si>
  <si>
    <t>Soňa Kalová</t>
  </si>
  <si>
    <t>1) Cihlářská
2) Gorkého</t>
  </si>
  <si>
    <t>1) Jiří Tlačbaba
2) Aleš Blaha</t>
  </si>
  <si>
    <t>549 247 995
542 214 107</t>
  </si>
  <si>
    <t>JM_068</t>
  </si>
  <si>
    <t>CZ00173843</t>
  </si>
  <si>
    <t>Střední škola stavebních řemesel Brno-Bosonohy, příspěvková organizace</t>
  </si>
  <si>
    <t>Pražská 636/38b, 642 00 Brno</t>
  </si>
  <si>
    <t>Pražská 636/38b</t>
  </si>
  <si>
    <t>642 00 Brno</t>
  </si>
  <si>
    <t>Pražská</t>
  </si>
  <si>
    <t>38b</t>
  </si>
  <si>
    <t>62733621 / 0100</t>
  </si>
  <si>
    <t>547120655</t>
  </si>
  <si>
    <t>sekretariat@soubosonohy.cz</t>
  </si>
  <si>
    <t>Ing. Jarmila Panáčková</t>
  </si>
  <si>
    <t>547 120 768
 739 203 691</t>
  </si>
  <si>
    <t>panackova@soubosonohy.cz</t>
  </si>
  <si>
    <t>Věra Vyhňáková</t>
  </si>
  <si>
    <t>vyhnakova@soubosonohy.cz</t>
  </si>
  <si>
    <t>EE
ZP</t>
  </si>
  <si>
    <t>JM_069</t>
  </si>
  <si>
    <t>CZ44993447</t>
  </si>
  <si>
    <t>Lipka - školské zařízení pro environmentální vzdělávání Brno, příspěvková organizace</t>
  </si>
  <si>
    <t>Lipová 233/20, 602 00 Brno</t>
  </si>
  <si>
    <t>Lipová 233/20</t>
  </si>
  <si>
    <t>Lipová</t>
  </si>
  <si>
    <t>19-5186610247 / 0100</t>
  </si>
  <si>
    <t>Mgr. Hana Korvasová</t>
  </si>
  <si>
    <t>Mgr. Hana Korvasová, ředitelka</t>
  </si>
  <si>
    <t>Mgr. Hanou Korvasovou</t>
  </si>
  <si>
    <t>Mgr. Hanou Korvasovou, ředitelkou</t>
  </si>
  <si>
    <t>543 211 264
737 478 188</t>
  </si>
  <si>
    <t>lipka@lipka.cz</t>
  </si>
  <si>
    <t>hana.korvasova@lipka.cz</t>
  </si>
  <si>
    <t>lenka.appelova@lipka.cz; helena.zvakova@lipka.cz</t>
  </si>
  <si>
    <t>Ing. Lenka Appelová</t>
  </si>
  <si>
    <t>lenka.appelova@lipka.cz</t>
  </si>
  <si>
    <t>Ing. Lenka Appelová
Helena Žvaková</t>
  </si>
  <si>
    <t>731 560 703
543 421 543</t>
  </si>
  <si>
    <t>lenka.appelova@lipka.cz
helena.zvakova@lipka.cz</t>
  </si>
  <si>
    <t>1) Lipová
2) Kamenná
3) Jezírko, Brno-Soběšice
4) Rozmarýnek
5) Rychta</t>
  </si>
  <si>
    <t>1) Tončo Jovanovski
2) Jiří Vorlíček
3) Jan Libus 
4) Irena Koláčná
5) Jitka Vágnerová</t>
  </si>
  <si>
    <t>543 211 264
543 420 820
545 228 567
541 220 208
517 385 429</t>
  </si>
  <si>
    <t xml:space="preserve"> -
jiri.vorlicek@lipka.cz
jan.libus@lipka.cz
irena.kolacna@lipka.cz
jitka.vagnerova@lipka.cz</t>
  </si>
  <si>
    <t>Střední pedagogická škola Boskovice, příspěvková organizace</t>
  </si>
  <si>
    <t>Komenského 343/5, 680 11 Boskovice</t>
  </si>
  <si>
    <t>Komenského 343/5</t>
  </si>
  <si>
    <t>680 11 Boskovice</t>
  </si>
  <si>
    <t>153403855 / 0300</t>
  </si>
  <si>
    <t>Mgr. Leona Valterová</t>
  </si>
  <si>
    <t>Mgr. Leona Valterová, ředitelka</t>
  </si>
  <si>
    <t>Mgr. Leonou Valterovou</t>
  </si>
  <si>
    <t>Mgr. Leonou Valterovou, ředitelkou</t>
  </si>
  <si>
    <t>V Boskovicích</t>
  </si>
  <si>
    <t>posta@spgs-bce.cz</t>
  </si>
  <si>
    <t>reditel@spgs-bce.cz</t>
  </si>
  <si>
    <t>Mgr. et Mgr. Milan Chlup</t>
  </si>
  <si>
    <t>516 802 542
727 901 998</t>
  </si>
  <si>
    <t>milan.chlup@spgs-bce.cz</t>
  </si>
  <si>
    <t>516 802 541</t>
  </si>
  <si>
    <t>Oldřich Janík
Mgr. et Mgr. Milan Chlup</t>
  </si>
  <si>
    <t>739 168 878
516 802 542</t>
  </si>
  <si>
    <t xml:space="preserve"> -
milan.chlup@spgs-bce.cz</t>
  </si>
  <si>
    <t>Gymnázium Boskovice, příspěvková organizace</t>
  </si>
  <si>
    <t>Palackého náměstí 222/1, 680 11 Boskovice</t>
  </si>
  <si>
    <t>Palackého náměstí 222/1</t>
  </si>
  <si>
    <t>Palackého náměstí</t>
  </si>
  <si>
    <t>153403839 / 0300</t>
  </si>
  <si>
    <t>Mgr. Alena Svanovská</t>
  </si>
  <si>
    <t>Mgr. Alena Svanovská, ředitelka</t>
  </si>
  <si>
    <t>Mgr. Alenou Svanovskou</t>
  </si>
  <si>
    <t>Mgr. Alenou Svanovskou, ředitelkou</t>
  </si>
  <si>
    <t>info@gymbos.cz</t>
  </si>
  <si>
    <t>alena.svanovska@gymbos.cz</t>
  </si>
  <si>
    <t>marie.fadrna@gymbos.cz</t>
  </si>
  <si>
    <t>Mgr. Jaroslav Synek</t>
  </si>
  <si>
    <t>516 802 216
516 802 212</t>
  </si>
  <si>
    <t>jaroslav.synek@gymbos.cz</t>
  </si>
  <si>
    <t>Marie Fadrná</t>
  </si>
  <si>
    <t xml:space="preserve">Alois Andrlík </t>
  </si>
  <si>
    <t>JM_072</t>
  </si>
  <si>
    <t>Středisko volného času Boskovice, příspěvková organizace</t>
  </si>
  <si>
    <t>17. listopadu 153/1, 680 01 Boskovice</t>
  </si>
  <si>
    <t>17. listopadu 153/1</t>
  </si>
  <si>
    <t>680 01 Boskovice</t>
  </si>
  <si>
    <t>17. listopadu</t>
  </si>
  <si>
    <t>153150595 / 0300</t>
  </si>
  <si>
    <t>Alena Staňková</t>
  </si>
  <si>
    <t>Alena Staňková, ředitelka</t>
  </si>
  <si>
    <t>Alenou Staňkovou</t>
  </si>
  <si>
    <t>Alenou Staňkovou, ředitelkou</t>
  </si>
  <si>
    <t>516452006, 723 201 730</t>
  </si>
  <si>
    <t>svc@svcboskovice.cz</t>
  </si>
  <si>
    <t>Blanka Dokoupilová</t>
  </si>
  <si>
    <t>JM_073</t>
  </si>
  <si>
    <t>Základní umělecká škola Boskovice, příspěvková organizace</t>
  </si>
  <si>
    <t>náměstí 9. května 951/7, 680 01 Boskovice</t>
  </si>
  <si>
    <t>náměstí 9. května 951/7</t>
  </si>
  <si>
    <t>náměstí 9. května</t>
  </si>
  <si>
    <t>156609330 / 0300</t>
  </si>
  <si>
    <t>posta@zusboskovice.cz</t>
  </si>
  <si>
    <t>Božena Žemlová</t>
  </si>
  <si>
    <t>CZ00056324</t>
  </si>
  <si>
    <t>Střední škola André Citroëna Boskovice, příspěvková organizace</t>
  </si>
  <si>
    <t>náměstí 9. května 2153/2a, 680 11 Boskovice</t>
  </si>
  <si>
    <t>náměstí 9. května 2153/2a</t>
  </si>
  <si>
    <t>2a</t>
  </si>
  <si>
    <t>8232631 / 0100</t>
  </si>
  <si>
    <t>RNDr. Karel Ošlejšek</t>
  </si>
  <si>
    <t>RNDr. Karel Ošlejšek, ředitel</t>
  </si>
  <si>
    <t>RNDr. Karlem Ošlejškem</t>
  </si>
  <si>
    <t>RNDr. Karlem Ošlejškem, ředitelem</t>
  </si>
  <si>
    <t>516 426 202, 603 511 259</t>
  </si>
  <si>
    <t>oslejsek@skolaac.cz</t>
  </si>
  <si>
    <t>zacek@skolaac.cz; vybihalova@skolaac.cz</t>
  </si>
  <si>
    <t>Ing. Martin Žáček 
Eva Zatloukalová</t>
  </si>
  <si>
    <t>516 426 227
516 426 236</t>
  </si>
  <si>
    <t>nejezchleb@skolaac.cz
zatloukalova@skolaac.cz</t>
  </si>
  <si>
    <t>516 426 227
733 531 563</t>
  </si>
  <si>
    <t>JM_075</t>
  </si>
  <si>
    <t>Dětský domov Tišnov, příspěvková organizace</t>
  </si>
  <si>
    <t>Purkyňova 1685, 666 01 Tišnov</t>
  </si>
  <si>
    <t>Purkyňova 1685</t>
  </si>
  <si>
    <t>666 01 Tišnov</t>
  </si>
  <si>
    <t>3033641 / 0100</t>
  </si>
  <si>
    <t>PhDr. Hana Štrajtová</t>
  </si>
  <si>
    <t>PhDr. Hana Štrajtová, ředitelka</t>
  </si>
  <si>
    <t>PhDr. Hanou Štrajtovou</t>
  </si>
  <si>
    <t>PhDr. Hanou Štrajtovou, ředitelkou</t>
  </si>
  <si>
    <t>V Tišnově</t>
  </si>
  <si>
    <t>kancelar@dd-tisnov.cz</t>
  </si>
  <si>
    <t>strajtova@dd-tisnov.cz</t>
  </si>
  <si>
    <t>Dana Warzechová</t>
  </si>
  <si>
    <t>Karel Švaňhal</t>
  </si>
  <si>
    <t>JM_076</t>
  </si>
  <si>
    <t>Nemocnice Tišnov, příspěvková organizace</t>
  </si>
  <si>
    <t>Purkyňova 279, 666 13 Tišnov</t>
  </si>
  <si>
    <t>Purkyňova 279</t>
  </si>
  <si>
    <t>666 13 Tišnov</t>
  </si>
  <si>
    <t>43-6872700247 / 0100</t>
  </si>
  <si>
    <t>MUDr. Bořek Semrád</t>
  </si>
  <si>
    <t>MUDr. Bořek Semrád, ředitel</t>
  </si>
  <si>
    <t>MUDr. Bořkem Semrádem</t>
  </si>
  <si>
    <t>MUDr. Bořkem Semrádem, ředitelem</t>
  </si>
  <si>
    <t>V OR u KS v Brně, oddíl Pr, vložka 1239</t>
  </si>
  <si>
    <t>549 436 032
775 561 651</t>
  </si>
  <si>
    <t>borek.semrad@nemtisnov.cz</t>
  </si>
  <si>
    <t>info@nemtisnov.cz</t>
  </si>
  <si>
    <t>fakturace@nemtisnov.cz</t>
  </si>
  <si>
    <t>Ing. Miloslav Blažek</t>
  </si>
  <si>
    <t>miloslav.blazek@nemtisnov.cz</t>
  </si>
  <si>
    <t>Gymnázium Tišnov, příspěvková organizace</t>
  </si>
  <si>
    <t>Na Hrádku 20, 666 01 Tišnov</t>
  </si>
  <si>
    <t>Na Hrádku 20</t>
  </si>
  <si>
    <t>Na Hrádku</t>
  </si>
  <si>
    <t>1203030247 / 0100</t>
  </si>
  <si>
    <t>PhDr. Barbora Holubová</t>
  </si>
  <si>
    <t>PhDr. Barbora Holubová, ředitelka</t>
  </si>
  <si>
    <t>PhDr. Barborou Holubovou</t>
  </si>
  <si>
    <t>PhDr. Barborou Holubovou, ředitelkou</t>
  </si>
  <si>
    <t>549410402; 725 886 589</t>
  </si>
  <si>
    <t>skola@gym-tisnov.cz</t>
  </si>
  <si>
    <t>holubova@gym-tisnov.cz</t>
  </si>
  <si>
    <t>RNDr. Marie Trtílková</t>
  </si>
  <si>
    <t>trtilkova@gym-tisnov.cz</t>
  </si>
  <si>
    <t>Jiří Havíř</t>
  </si>
  <si>
    <t>JM_078</t>
  </si>
  <si>
    <t>Základní umělecká škola Tišnov, příspěvková organizace</t>
  </si>
  <si>
    <t>Dvořáčkova 316, 666 01 Tišnov</t>
  </si>
  <si>
    <t>Dvořáčkova 316</t>
  </si>
  <si>
    <t>Dvořáčkova</t>
  </si>
  <si>
    <t>42438641 / 0100</t>
  </si>
  <si>
    <t>Mgr. Tomáš Zouhar</t>
  </si>
  <si>
    <t>Mgr. Tomáš Zouhar, ředitel</t>
  </si>
  <si>
    <t>Mgr. Tomášem Zouharem</t>
  </si>
  <si>
    <t>Mgr. Tomášem Zouharem, ředitelem</t>
  </si>
  <si>
    <t>549 410 655
734 331 450</t>
  </si>
  <si>
    <t>reditel@zustisnov.cz</t>
  </si>
  <si>
    <t>hospodarka@zustisnov.cz</t>
  </si>
  <si>
    <t>Ing. Věra Kubalíková</t>
  </si>
  <si>
    <t>Zbyněk Brázda</t>
  </si>
  <si>
    <t>JM_079</t>
  </si>
  <si>
    <t>Dětský domov Vranov, příspěvková organizace</t>
  </si>
  <si>
    <t>Vranov č. p. 160, 664 32 Vranov</t>
  </si>
  <si>
    <t>Vranov č. p. 160</t>
  </si>
  <si>
    <t>664 32 Vranov</t>
  </si>
  <si>
    <t>Vranov</t>
  </si>
  <si>
    <t>2137641 / 0100</t>
  </si>
  <si>
    <t>Mgr. Petr Jůza</t>
  </si>
  <si>
    <t>Mgr. Petr Jůza, ředitel</t>
  </si>
  <si>
    <t>Mgr. Petrem Jůzou</t>
  </si>
  <si>
    <t>Mgr. Petrem Jůzou, ředitelem</t>
  </si>
  <si>
    <t>Ve Vranově</t>
  </si>
  <si>
    <t>541 239 025; 541 239 611; 541 239 612</t>
  </si>
  <si>
    <t>dd.vranov@skolyjm.cz</t>
  </si>
  <si>
    <t>Květoslava Staníčková</t>
  </si>
  <si>
    <t>Jiří Mrkos</t>
  </si>
  <si>
    <t>JM_080</t>
  </si>
  <si>
    <t>Domov pro seniory Předklášteří, příspěvková organizace</t>
  </si>
  <si>
    <t>Šikulova 1438, 666 02 Předklášteří</t>
  </si>
  <si>
    <t>Šikulova 1438</t>
  </si>
  <si>
    <t>666 02 Předklášteří</t>
  </si>
  <si>
    <t>Šikulova</t>
  </si>
  <si>
    <t>39239641 / 0100</t>
  </si>
  <si>
    <t>Mgr. Tomáš Franc</t>
  </si>
  <si>
    <t>Mgr. Tomáš Franc, ředitel</t>
  </si>
  <si>
    <t>Mgr. Tomášem Francem</t>
  </si>
  <si>
    <t>Mgr. Tomášem Francem, ředitelem</t>
  </si>
  <si>
    <t>V Předklášteří</t>
  </si>
  <si>
    <t>V OR u KS v Brně, oddíl Pr, vložka 1219</t>
  </si>
  <si>
    <t>reditel@domovpredklasteri.cz</t>
  </si>
  <si>
    <t>ekonom@domovpredklasteri.cz</t>
  </si>
  <si>
    <t>Anna Grobarčíková</t>
  </si>
  <si>
    <t>Ing. Aleš Dufek</t>
  </si>
  <si>
    <t>technik@domovpredklasteri.cz</t>
  </si>
  <si>
    <t xml:space="preserve">CZ00089257 </t>
  </si>
  <si>
    <t>Muzeum Brněnska, příspěvková organizace</t>
  </si>
  <si>
    <t>Porta coeli 1001, 666 02 Předklášteří</t>
  </si>
  <si>
    <t>Porta coeli 1001</t>
  </si>
  <si>
    <t>Porta coeli</t>
  </si>
  <si>
    <t>2532641 / 0100</t>
  </si>
  <si>
    <t>Ing. Evžen Martinec, Ph.D.</t>
  </si>
  <si>
    <t>Ing. Evžen Martinec, Ph.D., ředitel</t>
  </si>
  <si>
    <t>Ing. Evženem Martincem, Ph.D.</t>
  </si>
  <si>
    <t>Ing. Evženem Martincem, Ph.D., ředitelem</t>
  </si>
  <si>
    <t>V OR u KS v Brně, oddíl Pr, vložka 1221</t>
  </si>
  <si>
    <t>reditel@muzeumbrnenska.cz</t>
  </si>
  <si>
    <t>ekonomika@muzeumbrnenska.cz; reditel@muzeumbrnenska.cz</t>
  </si>
  <si>
    <t>Marie Juránková</t>
  </si>
  <si>
    <t>ekonomika@muzeumbrnenska.cz</t>
  </si>
  <si>
    <t>JM_082</t>
  </si>
  <si>
    <t>Střední odborná škola Fortika, příspěvková organizace</t>
  </si>
  <si>
    <t>Tišnovská 15, 679 23 Lomnice</t>
  </si>
  <si>
    <t>Tišnovská 15</t>
  </si>
  <si>
    <t>679 23 Lomnice</t>
  </si>
  <si>
    <t>Tišnovská</t>
  </si>
  <si>
    <t>Česká národní banka</t>
  </si>
  <si>
    <t>28938631 / 0710</t>
  </si>
  <si>
    <t>Mgr. Miroslav Koudelka</t>
  </si>
  <si>
    <t>Mgr. Miroslav Koudelka, ředitel</t>
  </si>
  <si>
    <t>Mgr. Miroslavem Koudelkou</t>
  </si>
  <si>
    <t>Mgr. Miroslavem Koudelkou, ředitelem</t>
  </si>
  <si>
    <t>V Lomnici</t>
  </si>
  <si>
    <t>549 450 316
739 217 642</t>
  </si>
  <si>
    <t>koudelka@fortika.cz</t>
  </si>
  <si>
    <t>fortika@fortika.cz</t>
  </si>
  <si>
    <t>Hana Matějová</t>
  </si>
  <si>
    <t>549 450 295
739 780 048</t>
  </si>
  <si>
    <t>Miroslav Kapoun</t>
  </si>
  <si>
    <t>549 450 295
721 415 551</t>
  </si>
  <si>
    <t>JM_083</t>
  </si>
  <si>
    <t>Muzeum Vyškovska, příspěvková organizace</t>
  </si>
  <si>
    <t>náměstí Čsl. armády 475/2, Vyškov-Město, 682 01 Vyškov</t>
  </si>
  <si>
    <t>náměstí Čsl. armády 475/2</t>
  </si>
  <si>
    <t>682 01 Vyškov</t>
  </si>
  <si>
    <t>náměstí Čsl. Armády</t>
  </si>
  <si>
    <t>1932731 / 0100</t>
  </si>
  <si>
    <t>Mgr. Monika Pelinková</t>
  </si>
  <si>
    <t>Mgr. Monika Pelinková, ředitelka</t>
  </si>
  <si>
    <t>Mgr. Monikou Pelinkovou</t>
  </si>
  <si>
    <t>Mgr. Monikou Pelinkovou, ředitelkou</t>
  </si>
  <si>
    <t>Ve Vyškově</t>
  </si>
  <si>
    <t>V OR u KS v Brně, oddíl Pr, vložka 1223</t>
  </si>
  <si>
    <t>517348040</t>
  </si>
  <si>
    <t>mv@muzeum-vyskovska.cz</t>
  </si>
  <si>
    <t>pelinkova@muzeum-vyskovska.cz</t>
  </si>
  <si>
    <t>flekova@muzeum-vyskovska.cz; ekonom@muzeum-vyskovska.cz</t>
  </si>
  <si>
    <t>Libuše Rumpelová, DiS.</t>
  </si>
  <si>
    <t>517 332 749
702 087 368</t>
  </si>
  <si>
    <t>ekonom@muzeum-vyskovska.cz</t>
  </si>
  <si>
    <t>JM_084</t>
  </si>
  <si>
    <t>Základní umělecká škola Vyškov, příspěvková organizace</t>
  </si>
  <si>
    <t>Nádražní 124/4, 682 01 Vyškov</t>
  </si>
  <si>
    <t>Nádražní 124/4</t>
  </si>
  <si>
    <t>Nádražní</t>
  </si>
  <si>
    <t>13538731 / 0100</t>
  </si>
  <si>
    <t>Aleš Musil</t>
  </si>
  <si>
    <t>Aleš Musil, ředitel</t>
  </si>
  <si>
    <t>Alešem Musilem</t>
  </si>
  <si>
    <t>Alešem Musilem, ředitelem</t>
  </si>
  <si>
    <t>zusvy@zusvy.cz</t>
  </si>
  <si>
    <t>reditel@zusvy.cz</t>
  </si>
  <si>
    <t>JM_085</t>
  </si>
  <si>
    <t>Gymnázium a Střední odborná škola zdravotnická a ekonomická Vyškov, příspěvková organizace</t>
  </si>
  <si>
    <t>Komenského 16/5, 682 01 Vyškov</t>
  </si>
  <si>
    <t>Komenského 16/5</t>
  </si>
  <si>
    <t>154759538 / 0300</t>
  </si>
  <si>
    <t>RNDr. Václav Klement</t>
  </si>
  <si>
    <t>RNDr. Václav Klement, ředitel</t>
  </si>
  <si>
    <t>RNDr. Václavem Klementem</t>
  </si>
  <si>
    <t>RNDr. Václavem Klementem, ředitelem</t>
  </si>
  <si>
    <t>517348605</t>
  </si>
  <si>
    <t>lucie.valkova@gykovy.cz</t>
  </si>
  <si>
    <t>info@gykovy.cz</t>
  </si>
  <si>
    <t>Ing. Lucie Válková</t>
  </si>
  <si>
    <t>andrea.polachova@gykovy.cz</t>
  </si>
  <si>
    <t>1) SOŠ
2) Gymnázium</t>
  </si>
  <si>
    <t>1) Miroslav Srpek
2) Bohumír Kudlička</t>
  </si>
  <si>
    <t>732 803 885
731 085 150</t>
  </si>
  <si>
    <t>JM_086</t>
  </si>
  <si>
    <t>Oblastní pedagogicko-psychologická poradna Vyškov, příspěvková organizace</t>
  </si>
  <si>
    <t>Jungmannova 76/2, 682 01 Vyškov</t>
  </si>
  <si>
    <t>Jungmannova 76/2</t>
  </si>
  <si>
    <t>Jungmannova</t>
  </si>
  <si>
    <t>27-3897710237 / 0100</t>
  </si>
  <si>
    <t>Mgr. Jiljí Špičák</t>
  </si>
  <si>
    <t>Mgr. Jiljí Špičák, ředitel</t>
  </si>
  <si>
    <t>Mgr. Jiljím Špičákem</t>
  </si>
  <si>
    <t>Mgr. Jiljím Špičákem, ředitelem</t>
  </si>
  <si>
    <t>reditel@opppvyskov.cz</t>
  </si>
  <si>
    <t>ekonom@opppvyskov.cz</t>
  </si>
  <si>
    <t>Bc. Pavla Kyseláková</t>
  </si>
  <si>
    <t>JM_087</t>
  </si>
  <si>
    <t>Střední odborná škola a Střední odborné učiliště Vyškov, příspěvková organizace</t>
  </si>
  <si>
    <t>Sochorova 552/15, 682 01 Vyškov</t>
  </si>
  <si>
    <t>Sochorova 552/15</t>
  </si>
  <si>
    <t>Sochorova</t>
  </si>
  <si>
    <t>4236731 / 0100</t>
  </si>
  <si>
    <t>RNDr. Petr Hájek</t>
  </si>
  <si>
    <t>RNDr. Petr Hájek, ředitel</t>
  </si>
  <si>
    <t>RNDr. Petrem Hájkem</t>
  </si>
  <si>
    <t>RNDr. Petrem Hájkem, ředitelem</t>
  </si>
  <si>
    <t>hajek@sos-vyskov.cz</t>
  </si>
  <si>
    <t>baluchova@sos-vyskov.cz</t>
  </si>
  <si>
    <t>Ing. Eva Balúchová</t>
  </si>
  <si>
    <t>517 321 166
605 826 886</t>
  </si>
  <si>
    <t>Ivo Gregor</t>
  </si>
  <si>
    <t>gregor@sos-vyskov.cz</t>
  </si>
  <si>
    <t>Mateřská škola, základní škola a střední škola Vyškov, příspěvková organizace</t>
  </si>
  <si>
    <t>Sídliště Osvobození 681/55, 682 01 Vyškov</t>
  </si>
  <si>
    <t>Sídliště Osvobození 681/55</t>
  </si>
  <si>
    <t>Sídliště Osvobození</t>
  </si>
  <si>
    <t>27-3897700207 / 0100</t>
  </si>
  <si>
    <t>specsvyskov@quick.cz</t>
  </si>
  <si>
    <t>CZ00839205</t>
  </si>
  <si>
    <t>Nemocnice Vyškov, příspěvková organizace</t>
  </si>
  <si>
    <t>Purkyňova 235/36, 682 01 Vyškov</t>
  </si>
  <si>
    <t>Purkyňova 235/36</t>
  </si>
  <si>
    <t>7939731 / 0100</t>
  </si>
  <si>
    <t>JUDr. Zdeněk Horák, MBA</t>
  </si>
  <si>
    <t>JUDr. Zdeněk Horák, MBA, ředitel</t>
  </si>
  <si>
    <t>JUDr. Zdeňkem Horákem, MBA</t>
  </si>
  <si>
    <t>JUDr. Zdeňkem Horákem, MBA, ředitelem</t>
  </si>
  <si>
    <t>V OR u KS v Brně, oddíl Pr, vložka 1258</t>
  </si>
  <si>
    <t>517 315 100
602 593 501</t>
  </si>
  <si>
    <t>horak@nemvy.cz</t>
  </si>
  <si>
    <t>JUDr. Taťána Menoušková</t>
  </si>
  <si>
    <t>menouskova@nemvy.cz</t>
  </si>
  <si>
    <t>Hana Vávrová
Radek Klimeš</t>
  </si>
  <si>
    <t>517 315 141
517 315 140</t>
  </si>
  <si>
    <t>vavrova@nemvy.cz
klimes@nemvy.cz</t>
  </si>
  <si>
    <t>Ing. Josef Odrazil
Vlastimil Pospíšil</t>
  </si>
  <si>
    <t>517 315 160
517 315 163</t>
  </si>
  <si>
    <t>odrazil@nemvy.cz
pospisil@nemvy.cz</t>
  </si>
  <si>
    <t>JM_092</t>
  </si>
  <si>
    <t>CZ62073516</t>
  </si>
  <si>
    <t>Vyšší odborná škola a střední škola Boskovice, příspěvková organizace</t>
  </si>
  <si>
    <t>Hybešova 982/53, 680 01 Boskovice</t>
  </si>
  <si>
    <t>Hybešova 982/53</t>
  </si>
  <si>
    <t>Hybešova</t>
  </si>
  <si>
    <t>9737631 / 0100</t>
  </si>
  <si>
    <t>Ing. Mgr. Pavel Vlach</t>
  </si>
  <si>
    <t>Ing. Mgr. Pavel Vlach, ředitel</t>
  </si>
  <si>
    <t>Ing. Mgr. Pavlem Vlachem</t>
  </si>
  <si>
    <t>Ing. Mgr. Pavlem Vlachem, ředitelem</t>
  </si>
  <si>
    <t>skola@vassboskovice.cz; Hedlova.Renata@vassboskovice.cz</t>
  </si>
  <si>
    <t>vlach.pavel@vassboskovice.cz</t>
  </si>
  <si>
    <t>kapounova.ivana@vassboskovice.cz</t>
  </si>
  <si>
    <t>Bc. Ivana Kapounová</t>
  </si>
  <si>
    <t>Jana Přibylová</t>
  </si>
  <si>
    <t>pribylova.jana@vassboskovice.cz</t>
  </si>
  <si>
    <t>Gymnázium Brno, Křenová, příspěvková organizace</t>
  </si>
  <si>
    <t>Křenová 304/36, 602 00 Brno</t>
  </si>
  <si>
    <t>Křenová 304/36</t>
  </si>
  <si>
    <t>Křenová</t>
  </si>
  <si>
    <t>100234621 / 0100</t>
  </si>
  <si>
    <t>Mgr. Miroslav Marek</t>
  </si>
  <si>
    <t>Mgr. Miroslav Marek, ředitel</t>
  </si>
  <si>
    <t>Mgr. Miroslavem Markem</t>
  </si>
  <si>
    <t>Mgr. Miroslavem Markem, ředitelem</t>
  </si>
  <si>
    <t>marek@gymkren.cz</t>
  </si>
  <si>
    <t>Olga Sedláčková</t>
  </si>
  <si>
    <t>Mirka Indráčková</t>
  </si>
  <si>
    <t>indrackova@gymkren.cz</t>
  </si>
  <si>
    <t>JM_094</t>
  </si>
  <si>
    <t>Základní umělecká škola Brno, Charbulova, příspěvková organizace</t>
  </si>
  <si>
    <t>Charbulova 108/84, 618 00 Brno</t>
  </si>
  <si>
    <t>Charbulova 108/84</t>
  </si>
  <si>
    <t>618 00 Brno</t>
  </si>
  <si>
    <t>Charbulova</t>
  </si>
  <si>
    <t>31435621 / 0100</t>
  </si>
  <si>
    <t>548 530 302
606 652 383</t>
  </si>
  <si>
    <t>zus.charbulova@orgman.cz</t>
  </si>
  <si>
    <t>Jitka Kučerová</t>
  </si>
  <si>
    <t>CZ60552255</t>
  </si>
  <si>
    <t>Střední škola Brno, Charbulova, příspěvková organizace</t>
  </si>
  <si>
    <t>Charbulova 1072/106, 618 00 Brno</t>
  </si>
  <si>
    <t>Charbulova 1072/106</t>
  </si>
  <si>
    <t>62039621 / 0100</t>
  </si>
  <si>
    <t>RNDr. Jana Marková</t>
  </si>
  <si>
    <t>RNDr. Jana Marková, ředitelka</t>
  </si>
  <si>
    <t>RNDr. Janou Markovou</t>
  </si>
  <si>
    <t>RNDr. Janou Markovou, ředitelkou</t>
  </si>
  <si>
    <t>548 424 133
723 612 036</t>
  </si>
  <si>
    <t>podatelna@charbulova.cz</t>
  </si>
  <si>
    <t>1) ZP
2) ZP, EE</t>
  </si>
  <si>
    <t>Ing. Miroslav Janák</t>
  </si>
  <si>
    <t>janak@charbulova.cz</t>
  </si>
  <si>
    <t>JM_096</t>
  </si>
  <si>
    <t>CZ00219321</t>
  </si>
  <si>
    <t>Integrovaná střední škola automobilní Brno, příspěvková organizace</t>
  </si>
  <si>
    <t>Křižíkova 106/15, 612 00 Brno</t>
  </si>
  <si>
    <t>Křižíkova 106/15</t>
  </si>
  <si>
    <t>Křižíkova</t>
  </si>
  <si>
    <t>73731621 / 0100</t>
  </si>
  <si>
    <t>Ing. Milan Chylík</t>
  </si>
  <si>
    <t>Ing. Milan Chylík, ředitel</t>
  </si>
  <si>
    <t>Ing. Milanem Chylíkem</t>
  </si>
  <si>
    <t>Ing. Milanem Chylíkem, ředitelem</t>
  </si>
  <si>
    <t>redskoly@issabrno.cz</t>
  </si>
  <si>
    <t>fakturace@issabrno.cz</t>
  </si>
  <si>
    <t xml:space="preserve">Jana.Romanakova@issabrno.cz </t>
  </si>
  <si>
    <t>Ing. Štefan Štepník</t>
  </si>
  <si>
    <t>533 433 149
777 295 809</t>
  </si>
  <si>
    <t>stepnik@issabrno.cz</t>
  </si>
  <si>
    <t>JM_097</t>
  </si>
  <si>
    <t>Taneční konzervatoř Brno, příspěvková organizace</t>
  </si>
  <si>
    <t>Nejedlého 375/3, 638 00 Brno</t>
  </si>
  <si>
    <t>Nejedlého 375/3</t>
  </si>
  <si>
    <t>638 00 Brno</t>
  </si>
  <si>
    <t>Nejedlého</t>
  </si>
  <si>
    <t>1000103514 / 0600</t>
  </si>
  <si>
    <t>Mgr. Zdeněk Kárný</t>
  </si>
  <si>
    <t>Mgr. Zdeněk Kárný, ředitel</t>
  </si>
  <si>
    <t>Mgr. Zdeňkem Kárným</t>
  </si>
  <si>
    <t>Mgr. Zdeňkem Kárným, ředitelem</t>
  </si>
  <si>
    <t>tanec@tkbrno.cz</t>
  </si>
  <si>
    <t>tanec@tkbrno.cz; rozikova.konz@seznam.cz</t>
  </si>
  <si>
    <t>Dagmar Ráčková</t>
  </si>
  <si>
    <t>rackovadag@seznam.cz</t>
  </si>
  <si>
    <t>Marie Rozíková</t>
  </si>
  <si>
    <t>rozikova.konz@seznam.cz</t>
  </si>
  <si>
    <t>Matěj Kellner</t>
  </si>
  <si>
    <t>548 529 081
732 103 476</t>
  </si>
  <si>
    <t>JM_098</t>
  </si>
  <si>
    <t>Střední škola F. D. Roosevelta Brno, příspěvková organizace</t>
  </si>
  <si>
    <t>Křižíkova 1694/11, 612 00 Brno</t>
  </si>
  <si>
    <t>Křižíkova 1694/11</t>
  </si>
  <si>
    <t>190532621 / 0710</t>
  </si>
  <si>
    <t>Ing. Miroslava Zahradníková</t>
  </si>
  <si>
    <t>Ing. Miroslava Zahradníková, ředitelka</t>
  </si>
  <si>
    <t>Ing. Miroslavou Zahradníkovou</t>
  </si>
  <si>
    <t>Ing. Miroslavou Zahradníkovou, ředitelkou</t>
  </si>
  <si>
    <t>539 086 672</t>
  </si>
  <si>
    <t>zahradnikova@ssfdr.cz</t>
  </si>
  <si>
    <t>skola@ssfdr.cz; zahradnikova@ssfdr.cz</t>
  </si>
  <si>
    <t>JM_099</t>
  </si>
  <si>
    <t>Maják - středisko volného času Vyškov, příspěvková organizace</t>
  </si>
  <si>
    <t>Brněnská 139/7, 682 01 Vyškov</t>
  </si>
  <si>
    <t>Brněnská 139/7</t>
  </si>
  <si>
    <t>Brněnská</t>
  </si>
  <si>
    <t>8985090237 / 0100</t>
  </si>
  <si>
    <t>Mgr. Ludmila Nováková</t>
  </si>
  <si>
    <t>Mgr. Ludmila Nováková, ředitelka</t>
  </si>
  <si>
    <t>Mgr. Ludmilou Novákovou</t>
  </si>
  <si>
    <t>Mgr. Ludmilou Novákovou, ředitelkou</t>
  </si>
  <si>
    <t>517 348 962
607 903 068</t>
  </si>
  <si>
    <t>novakova@svcvyskov.cz</t>
  </si>
  <si>
    <t>Bc. Jaroslava Kováčová</t>
  </si>
  <si>
    <t>kovacova@ddm.vys.cz</t>
  </si>
  <si>
    <t>Anna Galiová</t>
  </si>
  <si>
    <t>728 207 380
517 348 962</t>
  </si>
  <si>
    <t>ucetni@ddm.vys.cz</t>
  </si>
  <si>
    <t>1) Brněnská, Vyškov
2) Ruprechtov</t>
  </si>
  <si>
    <t>1) Jaroslav Formánek
2) Jan Slezák</t>
  </si>
  <si>
    <t>725 015 413
725 015 349</t>
  </si>
  <si>
    <t>JM_100</t>
  </si>
  <si>
    <t>CZ70843155</t>
  </si>
  <si>
    <t>Pedagogicko-psychologická poradna Brno, příspěvková organizace</t>
  </si>
  <si>
    <t>Hybešova 253/15, 602 00 Brno</t>
  </si>
  <si>
    <t>Hybešova 253/15</t>
  </si>
  <si>
    <t>43-5168730237 / 0100</t>
  </si>
  <si>
    <t>Mgr. Libor Mikulášek</t>
  </si>
  <si>
    <t>Mgr. Libor Mikulášek, ředitel</t>
  </si>
  <si>
    <t>Mgr. Liborem Mikuláškem</t>
  </si>
  <si>
    <t>Mgr. Liborem Mikuláškem, ředitelem</t>
  </si>
  <si>
    <t>543 426 080
775 918 817</t>
  </si>
  <si>
    <t>mezlova@pppbrno.cz</t>
  </si>
  <si>
    <t>Mgr. Soňa Baldrmannová</t>
  </si>
  <si>
    <t>baldrmannova@pppbrno.cz</t>
  </si>
  <si>
    <t>1) Zachova, Kohoutova</t>
  </si>
  <si>
    <t>Hana Součková</t>
  </si>
  <si>
    <t>774 362 269
543 245 914</t>
  </si>
  <si>
    <t>souckova@pppbrno.cz</t>
  </si>
  <si>
    <t>statutární zástupce</t>
  </si>
  <si>
    <t xml:space="preserve">statutární zástupkyní </t>
  </si>
  <si>
    <t>JM_102</t>
  </si>
  <si>
    <t>CZ60555980</t>
  </si>
  <si>
    <t>44332621 / 0100</t>
  </si>
  <si>
    <t>Ing. Leona Sapíková, MPA, LL.M.</t>
  </si>
  <si>
    <t>Ing. Leona Sapíková, MPA, LL.M., ředitelka</t>
  </si>
  <si>
    <t>Ing. Leonou Sapíkovou, MPA, LL.M.</t>
  </si>
  <si>
    <t xml:space="preserve">ředitelkou </t>
  </si>
  <si>
    <t>Ing. Leonou Sapíkovou, MPA, LL.M.,ředitelkou</t>
  </si>
  <si>
    <t>543426011
543426021</t>
  </si>
  <si>
    <t xml:space="preserve"> red@sssbrno.cz</t>
  </si>
  <si>
    <t>reditel@sssbrno.cz</t>
  </si>
  <si>
    <t>podatelna@sssbrno.cz</t>
  </si>
  <si>
    <t>Pavel Zdráhal</t>
  </si>
  <si>
    <t>1) Brno Hybešova, Kuřim, Hodonín, Velké Pavl.,Bzenec
2) Brno - Česká</t>
  </si>
  <si>
    <t>1) Yveta Veselá
2) Michal Němec</t>
  </si>
  <si>
    <t>543 426 039
720 993 696</t>
  </si>
  <si>
    <t>JM_104</t>
  </si>
  <si>
    <t>Dětský domov Brno, Jílová, příspěvková organizace</t>
  </si>
  <si>
    <t>Jílová 119/13, 639 00 Brno</t>
  </si>
  <si>
    <t>Jílová 119/13</t>
  </si>
  <si>
    <t>126505514 / 0600</t>
  </si>
  <si>
    <t>Mgr. Markéta Strážnická</t>
  </si>
  <si>
    <t>Mgr. Markéta Strážnická, statutární zástupkyně ředitelky</t>
  </si>
  <si>
    <t>Mgr. Markétou Strážnickou</t>
  </si>
  <si>
    <t>Mgr. Markétou Strážnickou, ředitelkou</t>
  </si>
  <si>
    <t>543 248 940
736 605 949</t>
  </si>
  <si>
    <t>straznicka.marketa@ddjilova.cz</t>
  </si>
  <si>
    <t>ddjilova@ddjilova.cz</t>
  </si>
  <si>
    <t>Hana Bílková</t>
  </si>
  <si>
    <t>543 248 940
736 605 951</t>
  </si>
  <si>
    <t>Miroslav Konečný</t>
  </si>
  <si>
    <t>JM_105</t>
  </si>
  <si>
    <t>Domov mládeže a zařízení školního stravování Brno, příspěvková organizace</t>
  </si>
  <si>
    <t>Klášterského 620/4, 617 00 Brno</t>
  </si>
  <si>
    <t>Klášterského 620/4</t>
  </si>
  <si>
    <t>617 00 Brno</t>
  </si>
  <si>
    <t>Klášterského</t>
  </si>
  <si>
    <t>133933621 / 0100</t>
  </si>
  <si>
    <t>Mgr. Dalibor Fiala</t>
  </si>
  <si>
    <t>Mgr. Dalibor Fiala, ředitel</t>
  </si>
  <si>
    <t>Mgr. Daliborem Fialou</t>
  </si>
  <si>
    <t>Mgr. Daliborem Fialou, ředitelem</t>
  </si>
  <si>
    <t>545 233 789
739 593 509</t>
  </si>
  <si>
    <t xml:space="preserve"> matailova.dmklast@seznam.cz</t>
  </si>
  <si>
    <t>fiala.dmklast@seznam.cz</t>
  </si>
  <si>
    <t>matailova.dmklast@seznam.cz</t>
  </si>
  <si>
    <t>Bc. Věra Zajíčková</t>
  </si>
  <si>
    <t>zajickova.dmklast@seznam.cz</t>
  </si>
  <si>
    <t>Jitka Matailová</t>
  </si>
  <si>
    <t>739 593 508
545 233 202</t>
  </si>
  <si>
    <t>Blažena Dolejská
Jiří Horák</t>
  </si>
  <si>
    <t>604 188 930
545 234 268</t>
  </si>
  <si>
    <t>dmklast4@iol.cz</t>
  </si>
  <si>
    <t>JM_106</t>
  </si>
  <si>
    <t>Základní umělecká škola Brno, Slunná, příspěvková organizace</t>
  </si>
  <si>
    <t>Slunná 193/11, 617 00 Brno</t>
  </si>
  <si>
    <t>Slunná 193/11</t>
  </si>
  <si>
    <t>Slunná</t>
  </si>
  <si>
    <t>30838621 / 0710</t>
  </si>
  <si>
    <t>Mgr. Šárka Brychová</t>
  </si>
  <si>
    <t>Mgr. Šárka Brychová, ředitelka</t>
  </si>
  <si>
    <t>Mgr. Šárkou Brychovou</t>
  </si>
  <si>
    <t>Mgr. Šárkou Brychovou, ředitelkou</t>
  </si>
  <si>
    <t xml:space="preserve">731 507 898
</t>
  </si>
  <si>
    <t>reditelstvi@zus-slunna.cz</t>
  </si>
  <si>
    <t>Věra Macháčková</t>
  </si>
  <si>
    <t>CZ00567213</t>
  </si>
  <si>
    <t>Odborné učiliště a praktická škola Brno, příspěvková organizace</t>
  </si>
  <si>
    <t>Lomená 530/44, 617 00 Brno</t>
  </si>
  <si>
    <t>Lomená 530/44</t>
  </si>
  <si>
    <t>Lomená</t>
  </si>
  <si>
    <t>179237621 / 0100</t>
  </si>
  <si>
    <t>Mgr. Soňa Řehůřková</t>
  </si>
  <si>
    <t>Mgr. Soňa Řehůřková, ředitelka</t>
  </si>
  <si>
    <t>Mgr. Soňou Řehůřkovou</t>
  </si>
  <si>
    <t>Mgr. Soňou Řehůřkovou, ředitelkou</t>
  </si>
  <si>
    <t>545 233 110
736 539 887</t>
  </si>
  <si>
    <t>sekretariat@oupslomena.cz</t>
  </si>
  <si>
    <t>Zdeněk Pirochta</t>
  </si>
  <si>
    <t>Jaroslav Mazour</t>
  </si>
  <si>
    <t>JM_108</t>
  </si>
  <si>
    <t>Štolcova 301/16, 618 00 Brno</t>
  </si>
  <si>
    <t>Štolcova 301/16</t>
  </si>
  <si>
    <t>Štolcova</t>
  </si>
  <si>
    <t>66531621 / 0100</t>
  </si>
  <si>
    <t>Mgr. Tomáš Musil</t>
  </si>
  <si>
    <t>Mgr. Tomáš Musil, ředitel</t>
  </si>
  <si>
    <t>Mgr. Tomášem Musilem</t>
  </si>
  <si>
    <t>Mgr. Tomášem Musilem, ředitelem</t>
  </si>
  <si>
    <t>548 424 061
775 334 470</t>
  </si>
  <si>
    <t>zs@autistickaskola.cz</t>
  </si>
  <si>
    <t>musil@autistickaskola.cz</t>
  </si>
  <si>
    <t>Eva Severová</t>
  </si>
  <si>
    <t>548 424 061
775 334 469</t>
  </si>
  <si>
    <t>Zdeněk Pejřil</t>
  </si>
  <si>
    <t>548 424 061
608 083 348</t>
  </si>
  <si>
    <t>JM_109</t>
  </si>
  <si>
    <t>Střední škola grafická Brno, příspěvková organizace</t>
  </si>
  <si>
    <t>Šmahova 364/110, 627 00 Brno</t>
  </si>
  <si>
    <t>Šmahova 364/110</t>
  </si>
  <si>
    <t>627 00 Brno</t>
  </si>
  <si>
    <t>Šmahova</t>
  </si>
  <si>
    <t>77636621 / 0100</t>
  </si>
  <si>
    <t>ucetni@ssgbrno.cz</t>
  </si>
  <si>
    <t>Oldřiška Bendová</t>
  </si>
  <si>
    <t>ekonom@ssgbrno.cz</t>
  </si>
  <si>
    <t>Pavel Novodomský</t>
  </si>
  <si>
    <t>517 810 124
731 413 086</t>
  </si>
  <si>
    <t>spravce.budov@ssgbrno.cz</t>
  </si>
  <si>
    <t>JM_111</t>
  </si>
  <si>
    <t>Základní umělecká škola Antonína Doležala, Brno, Trnkova 81, příspěvková organizace</t>
  </si>
  <si>
    <t>Trnkova 1784/81, 628 00 Brno</t>
  </si>
  <si>
    <t>Trnkova 1784/81</t>
  </si>
  <si>
    <t>628 00 Brno</t>
  </si>
  <si>
    <t>Trnkova</t>
  </si>
  <si>
    <t>28535621 / 0710</t>
  </si>
  <si>
    <t>MgA. František Fiala</t>
  </si>
  <si>
    <t>MgA. František Fiala, ředitel</t>
  </si>
  <si>
    <t>MgA. Františkem Fialou</t>
  </si>
  <si>
    <t>MgA. Františkem Fialou, ředitelem</t>
  </si>
  <si>
    <t xml:space="preserve">544211186
728 265 879 </t>
  </si>
  <si>
    <t>zustrnkova@volny.cz</t>
  </si>
  <si>
    <t>JM_112</t>
  </si>
  <si>
    <t>CZ00380431</t>
  </si>
  <si>
    <t>Střední škola strojírenská a elektrotechnická Brno, příspěvková organizace</t>
  </si>
  <si>
    <t>Trnkova 2482/113, 628 00 Brno</t>
  </si>
  <si>
    <t>Trnkova 2482/113</t>
  </si>
  <si>
    <t>82136621 / 0100</t>
  </si>
  <si>
    <t>Ing. Roman Moliš</t>
  </si>
  <si>
    <t>Ing. Roman Moliš, ředitel</t>
  </si>
  <si>
    <t>Ing. Romanem Molišem</t>
  </si>
  <si>
    <t>Ing. Romanem Molišem, ředitelem</t>
  </si>
  <si>
    <t>molis@sssebrno.cz</t>
  </si>
  <si>
    <t>JM_113</t>
  </si>
  <si>
    <t>Základní umělecká škola PhDr. Zbyňka Mrkose, Brno, Došlíkova 48, příspěvková organizace</t>
  </si>
  <si>
    <t>Došlíkova 4185/48, 636 00 Brno</t>
  </si>
  <si>
    <t>Došlíkova 4185/48</t>
  </si>
  <si>
    <t>636 00 Brno</t>
  </si>
  <si>
    <t>Došlíkova</t>
  </si>
  <si>
    <t>27436621 / 0100</t>
  </si>
  <si>
    <t>Mgr. Lenka Jeřábková</t>
  </si>
  <si>
    <t>Mgr. Lenka Jeřábková, ředitelka</t>
  </si>
  <si>
    <t>Mgr. Lenkou Jeřábkovou</t>
  </si>
  <si>
    <t>Mgr. Lenkou Jeřábkovou, ředitelkou</t>
  </si>
  <si>
    <t>info@zus-brno.cz</t>
  </si>
  <si>
    <t>Ing. Marie Bártů</t>
  </si>
  <si>
    <t>Jovanka Turková</t>
  </si>
  <si>
    <t>CZ00226475</t>
  </si>
  <si>
    <t>Střední škola technická a ekonomická Brno, Olomoucká, příspěvková organizace</t>
  </si>
  <si>
    <t>Olomoucká 1140/61, 627 00 Brno</t>
  </si>
  <si>
    <t>Olomoucká 1140/61</t>
  </si>
  <si>
    <t>Olomoucká</t>
  </si>
  <si>
    <t>79332621 / 0100</t>
  </si>
  <si>
    <t>Ing. Zdeněk Pavlík</t>
  </si>
  <si>
    <t>Ing. Zdeněk Pavlík, ředitel</t>
  </si>
  <si>
    <t>Ing. Zdeňkem Pavlíkem</t>
  </si>
  <si>
    <t>Ing. Zdeňkem Pavlíkem, ředitelem</t>
  </si>
  <si>
    <t>548 51 5121</t>
  </si>
  <si>
    <t>posta@sstebrno.cz</t>
  </si>
  <si>
    <t>zdenek.pavlik@sstebrno.cz</t>
  </si>
  <si>
    <t>Ing. Karel Tejkal</t>
  </si>
  <si>
    <t>karel.tejkal@sstebrno.cz</t>
  </si>
  <si>
    <t>Ing. Alena Syslová 
Irena Sokolová</t>
  </si>
  <si>
    <t>548 515 131
548 515 182</t>
  </si>
  <si>
    <t>alena.syslova@sstebrno.cz
irena.sokolova@sstebrno.cz</t>
  </si>
  <si>
    <t>Ing. Radek Dvořáček</t>
  </si>
  <si>
    <t>radek.dvoracek@sstebrno.cz</t>
  </si>
  <si>
    <t>Mateřská škola speciální, základní škola speciální a praktická škola Elpis Brno, příspěvková organizace</t>
  </si>
  <si>
    <t>Koperníkova 803/2, 615 00 Brno</t>
  </si>
  <si>
    <t>Koperníkova 803/2</t>
  </si>
  <si>
    <t>615 00 Brno</t>
  </si>
  <si>
    <t>Koperníkova</t>
  </si>
  <si>
    <t>87332621 / 0100</t>
  </si>
  <si>
    <t>545245630</t>
  </si>
  <si>
    <t>JM_116</t>
  </si>
  <si>
    <t>Mateřská škola a základní škola při Fakultní nemocnici Brno, příspěvková organizace</t>
  </si>
  <si>
    <t>Černopolní 212/9, 613 00 Brno</t>
  </si>
  <si>
    <t>Černopolní 212/9</t>
  </si>
  <si>
    <t>Černopolní</t>
  </si>
  <si>
    <t>63736621 / 0100</t>
  </si>
  <si>
    <t>PaedDr. Jana Stěničková</t>
  </si>
  <si>
    <t>PaedDr. Jana Stěničková, ředitelka</t>
  </si>
  <si>
    <t>PaedDr. Janou Stěničkovou</t>
  </si>
  <si>
    <t>PaedDr. Janou Stěničkovou, ředitelkou</t>
  </si>
  <si>
    <t xml:space="preserve">532 234 321; 602 572 608
</t>
  </si>
  <si>
    <t>gabriela.fialova@mszscernopolni.cz</t>
  </si>
  <si>
    <t>info@mszscernopolni.cz</t>
  </si>
  <si>
    <t>msfnbrno@seznam.cz</t>
  </si>
  <si>
    <t>JM_118</t>
  </si>
  <si>
    <t>Dětský domov Dagmar Brno, příspěvková organizace</t>
  </si>
  <si>
    <t>Zeleného 825/51, 616 00 Brno</t>
  </si>
  <si>
    <t>Zeleného 825/51</t>
  </si>
  <si>
    <t>Zeleného</t>
  </si>
  <si>
    <t>11039621 / 0100</t>
  </si>
  <si>
    <t>Mgr. Bc. Daniel Kusý</t>
  </si>
  <si>
    <t>Mgr. Bc. Daniel Kusý, ředitel</t>
  </si>
  <si>
    <t>Mgr. Bc. Danielem Kusým</t>
  </si>
  <si>
    <t>Mgr. Bc. Danielem Kusým, ředitelem</t>
  </si>
  <si>
    <t>541 212 627
724 066 295</t>
  </si>
  <si>
    <t>info@dddagmar.cz</t>
  </si>
  <si>
    <t>Dagmar Coufalová</t>
  </si>
  <si>
    <t>JM_120</t>
  </si>
  <si>
    <t xml:space="preserve">CZ00380385 </t>
  </si>
  <si>
    <t>Střední škola informatiky, poštovnictví a finančnictví Brno, příspěvková organizace</t>
  </si>
  <si>
    <t>Čichnova 982/23, 624 00 Brno</t>
  </si>
  <si>
    <t>Čichnova 982/23</t>
  </si>
  <si>
    <t>624 00 Brno</t>
  </si>
  <si>
    <t>Čichnova</t>
  </si>
  <si>
    <t>80130621 / 0100</t>
  </si>
  <si>
    <t>Ing. Olga Hőlzlová</t>
  </si>
  <si>
    <t>Ing. Olga Hőlzlová, ředitelka</t>
  </si>
  <si>
    <t>Ing. Olgou Hőlzlovou</t>
  </si>
  <si>
    <t>Ing. Olgou Hőlzlovou, ředitelkou</t>
  </si>
  <si>
    <t>info@cichnovabrno.cz</t>
  </si>
  <si>
    <t>Jiri.Vanek@cichnovabrno.cz</t>
  </si>
  <si>
    <t>Bc. Jiří Vaněk</t>
  </si>
  <si>
    <t>JM_121</t>
  </si>
  <si>
    <t>Mateřská škola, základní škola a střední škola Gellnerka Brno, příspěvková organizace</t>
  </si>
  <si>
    <t>Gellnerova 66/1, 637 00 Brno</t>
  </si>
  <si>
    <t>Gellnerova 66/1</t>
  </si>
  <si>
    <t>637 00 Brno</t>
  </si>
  <si>
    <t>Gellnerova</t>
  </si>
  <si>
    <t>31136621 / 0100</t>
  </si>
  <si>
    <t>Mgr. Radek Musil</t>
  </si>
  <si>
    <t>Mgr. Radek Musil, ředitel</t>
  </si>
  <si>
    <t>Mgr. Radkem Musilem</t>
  </si>
  <si>
    <t>Mgr. Radkem Musilem, ředitelem</t>
  </si>
  <si>
    <t>541 226 090, 541 220 464</t>
  </si>
  <si>
    <t>ss.gellnerova@skolyjm.cz</t>
  </si>
  <si>
    <t>skola@zsspbrno.cz</t>
  </si>
  <si>
    <t>Věra Šulcová</t>
  </si>
  <si>
    <t>Ing. Milena Hlousková</t>
  </si>
  <si>
    <t>Mateřská škola a základní škola Brno, Kociánka, příspěvková organizace</t>
  </si>
  <si>
    <t>Kociánka 2801/6a, 612 00 Brno</t>
  </si>
  <si>
    <t>Kociánka 2129/6</t>
  </si>
  <si>
    <t>Kociánka</t>
  </si>
  <si>
    <t>192933621 / 0710</t>
  </si>
  <si>
    <t>PaedDr. Jana Kadlecová</t>
  </si>
  <si>
    <t>PaedDr. Jana Kadlecová, ředitelka</t>
  </si>
  <si>
    <t>PaedDr. Janou Kadlecovou</t>
  </si>
  <si>
    <t>PaedDr. Janou Kadlecovou, ředitelkou</t>
  </si>
  <si>
    <t>kadlecov@sskocianka.cz</t>
  </si>
  <si>
    <t>sps.kocianka6@bm.orgman.cz</t>
  </si>
  <si>
    <t>JM_123</t>
  </si>
  <si>
    <t>Střední škola Gemini Brno, příspěvková organizace</t>
  </si>
  <si>
    <t>Vaculíkova 259/14, 638 00 Brno</t>
  </si>
  <si>
    <t>Vaculíkova 259/14</t>
  </si>
  <si>
    <t>Vaculíkova</t>
  </si>
  <si>
    <t>107-5078940257 / 0100</t>
  </si>
  <si>
    <t>Mgr. Bc. Tomáš Anderle, MBA, LL.M.</t>
  </si>
  <si>
    <t>Mgr. Bc. Tomáš Anderle, MBA, LL.M., ředitel</t>
  </si>
  <si>
    <t>Mgr. Bc. Tomášem Anderlem, MBA, LL.M.</t>
  </si>
  <si>
    <t>Mgr. Bc. Tomášem Anderlem, MBA, LL.M., ředitelem</t>
  </si>
  <si>
    <t>anderle@geminibrno.cz</t>
  </si>
  <si>
    <t>gemini@geminibrno.cz; dubnicky@geminibrno.cz</t>
  </si>
  <si>
    <t>Michal Dubnický</t>
  </si>
  <si>
    <t>dubnicky@geminibrno.cz</t>
  </si>
  <si>
    <t>Lubomír Jeřábek</t>
  </si>
  <si>
    <t>sos@geminibrno.cz</t>
  </si>
  <si>
    <t>JM_124</t>
  </si>
  <si>
    <t>Mateřská škola speciální, základní škola speciální a praktická škola Ibsenka Brno, příspěvková organizace</t>
  </si>
  <si>
    <t>Ibsenova 114/1, 638 00 Brno</t>
  </si>
  <si>
    <t>Ibsenova 114/1</t>
  </si>
  <si>
    <t>Ibsenova</t>
  </si>
  <si>
    <t>44033621 / 0100</t>
  </si>
  <si>
    <t>PaedDr. Petr Hanák, Ph.D.</t>
  </si>
  <si>
    <t>PaedDr. Petr Hanák, Ph.D., ředitel</t>
  </si>
  <si>
    <t>PaedDr. Petrem Hanákem, Ph.D.</t>
  </si>
  <si>
    <t>PaedDr. Petrem Hanákem, Ph.D., ředitelem</t>
  </si>
  <si>
    <t>548 522 898
724 931 170</t>
  </si>
  <si>
    <t>hanak@ibsenka.cz</t>
  </si>
  <si>
    <t>oralek@ibsenka.cz</t>
  </si>
  <si>
    <t>Miloš Orálek</t>
  </si>
  <si>
    <t>MVDr. Jiří Holemý</t>
  </si>
  <si>
    <t>holemy@ibsenka.cz</t>
  </si>
  <si>
    <t xml:space="preserve">Gymnázium a základní umělecká škola Šlapanice, příspěvková organizace
</t>
  </si>
  <si>
    <t>Riegrova 40/17, 664 51 Šlapanice</t>
  </si>
  <si>
    <t>Riegrova 40/17</t>
  </si>
  <si>
    <t>664 51 Šlapanice</t>
  </si>
  <si>
    <t>Riegrova</t>
  </si>
  <si>
    <t>259105207 / 0300</t>
  </si>
  <si>
    <t>Mgr. Gabriela Kokešová</t>
  </si>
  <si>
    <t>Mgr. Gabriela Kokešová, ředitelka</t>
  </si>
  <si>
    <t>Mgr. Gabrielou Kokešovou</t>
  </si>
  <si>
    <t>Mgr. Gabrielou Kokešovou, ředitelkou</t>
  </si>
  <si>
    <t>V Šlapanicích</t>
  </si>
  <si>
    <t>544228017</t>
  </si>
  <si>
    <t>svehlova@gslapanice.cz</t>
  </si>
  <si>
    <t>Eva Švehlová</t>
  </si>
  <si>
    <t>Mgr. Roman Ondrůšek</t>
  </si>
  <si>
    <t>ondrusek@gslapanice.cz</t>
  </si>
  <si>
    <t>JM_126</t>
  </si>
  <si>
    <t>Základní umělecká škola Pozořice, příspěvková organizace</t>
  </si>
  <si>
    <t>U Školy 386, 664 07 Pozořice</t>
  </si>
  <si>
    <t>U Školy 386</t>
  </si>
  <si>
    <t>664 07 Pozořice</t>
  </si>
  <si>
    <t>U Školy</t>
  </si>
  <si>
    <t>106076783 / 0300</t>
  </si>
  <si>
    <t>Hana Navrátilová</t>
  </si>
  <si>
    <t>Hana Navrátilová, ředitelka</t>
  </si>
  <si>
    <t>Hanou Navrátilovou</t>
  </si>
  <si>
    <t>Hanou Navrátilovou, ředitelkou</t>
  </si>
  <si>
    <t>V Pozořicích</t>
  </si>
  <si>
    <t>544250593, 739 012 489</t>
  </si>
  <si>
    <t>zus.pozorice@volny.cz</t>
  </si>
  <si>
    <t>Marie Kousalová</t>
  </si>
  <si>
    <t>JM_127</t>
  </si>
  <si>
    <t>CZ49408381</t>
  </si>
  <si>
    <t>Integrovaná střední škola Slavkov u Brna, příspěvková organizace</t>
  </si>
  <si>
    <t>Tyršova 479, 684 01 Slavkov u Brna</t>
  </si>
  <si>
    <t>Tyršova 479</t>
  </si>
  <si>
    <t>684 01 Slavkov u Brna</t>
  </si>
  <si>
    <t>Tyršova</t>
  </si>
  <si>
    <t>9012070277 / 0100</t>
  </si>
  <si>
    <t>Mgr. Vladislava Kulhánková</t>
  </si>
  <si>
    <t>Mgr. Vladislava Kulhánková, ředitelka</t>
  </si>
  <si>
    <t>Mgr. Vladislavou Kulhánkovou</t>
  </si>
  <si>
    <t>Mgr. Vladislavou Kulhánkovou, ředitelkou</t>
  </si>
  <si>
    <t>Ve Slavkově u Brna</t>
  </si>
  <si>
    <t>544 220 233
723 703 509</t>
  </si>
  <si>
    <t>info@iss-slavkov.eu</t>
  </si>
  <si>
    <t>Petra Drobná
Mgr. Vendula Majárková</t>
  </si>
  <si>
    <t>544 221 581 k.136
544 221 581 k.115</t>
  </si>
  <si>
    <t>drobna@iss-slavkov.eu
majarkova@iss-slavkov.eu</t>
  </si>
  <si>
    <t>Jaroslav Mokrý</t>
  </si>
  <si>
    <t xml:space="preserve">544 221 581
606 119 189  </t>
  </si>
  <si>
    <t xml:space="preserve">mokry@iss-slavkov.eu </t>
  </si>
  <si>
    <t>JM_128</t>
  </si>
  <si>
    <t>Základní škola a praktická škola, Slavkov u Brna, příspěvková organizace</t>
  </si>
  <si>
    <t>Malinovského 280, 684 01 Slavkov u Brna</t>
  </si>
  <si>
    <t>Malinovského 280</t>
  </si>
  <si>
    <t>Malinovského</t>
  </si>
  <si>
    <t>169175607 / 0600</t>
  </si>
  <si>
    <t>Mgr. Karel Durda</t>
  </si>
  <si>
    <t>Mgr. Karel Durda, ředitel</t>
  </si>
  <si>
    <t>Mgr. Karlem Durdou</t>
  </si>
  <si>
    <t>Mgr. Karlem Durdou, ředitelem</t>
  </si>
  <si>
    <t>544221610</t>
  </si>
  <si>
    <t>zsmalina@seznam.cz</t>
  </si>
  <si>
    <t>JM_131</t>
  </si>
  <si>
    <t>Mateřská škola, základní škola a praktická škola Boskovice, příspěvková organizace</t>
  </si>
  <si>
    <t>Štefanikova 1142/2, 680 01 Boskovice</t>
  </si>
  <si>
    <t>Štefanikova 1142/2</t>
  </si>
  <si>
    <t>Štefanikova</t>
  </si>
  <si>
    <t>107-4888360217 / 0100</t>
  </si>
  <si>
    <t>Mgr. Jana Bousková</t>
  </si>
  <si>
    <t>Mgr. Jana Bousková, ředitelka</t>
  </si>
  <si>
    <t>Mgr. Janou Bouskovou</t>
  </si>
  <si>
    <t>Mgr. Janou Bouskovou, ředitelkou</t>
  </si>
  <si>
    <t>reditelka.zs.stefanikova@seznam.cz</t>
  </si>
  <si>
    <t>ucetni.zs.stefanikova@seznam.cz</t>
  </si>
  <si>
    <t>Marie Bártová</t>
  </si>
  <si>
    <t>Marie Bubeníková</t>
  </si>
  <si>
    <t>516 452 44</t>
  </si>
  <si>
    <t>provozni.zs.stefanikova@seznam.cz</t>
  </si>
  <si>
    <t>JM_132</t>
  </si>
  <si>
    <t>Dětský domov Boskovice, příspěvková organizace</t>
  </si>
  <si>
    <t>Štefanikova 2344/2b, 680 01 Boskovice</t>
  </si>
  <si>
    <t>Štefanikova 2344/2b</t>
  </si>
  <si>
    <t>2b</t>
  </si>
  <si>
    <t>19-4865610287 / 0100</t>
  </si>
  <si>
    <t>ucetni@ddboskovice.cz</t>
  </si>
  <si>
    <t>ddboskovice@seznam.cz</t>
  </si>
  <si>
    <t>Bc. Radka Mikulová</t>
  </si>
  <si>
    <t>zastupkyne@ddboskovice.cz</t>
  </si>
  <si>
    <t>Jitka Chmelová</t>
  </si>
  <si>
    <t>Jarmila Matějů
Ladislav Palinek</t>
  </si>
  <si>
    <t>provozni@ddboskovice.cz 
palinek@ddboskovice.cz</t>
  </si>
  <si>
    <t>JM_134</t>
  </si>
  <si>
    <t>Domov Hvězda, příspěvková organizace</t>
  </si>
  <si>
    <t>Nové Hvězdlice 200, 683 41 Bohdalice</t>
  </si>
  <si>
    <t>Nové Hvězdlice 200</t>
  </si>
  <si>
    <t>683 41 Bohdalice</t>
  </si>
  <si>
    <t>Nové Hvězdlice</t>
  </si>
  <si>
    <t>8931731 / 0100</t>
  </si>
  <si>
    <t>Mgr. Pavel Ševela</t>
  </si>
  <si>
    <t>Mgr. Pavel Ševela, ředitel</t>
  </si>
  <si>
    <t>Mgr. Pavlem Ševelou</t>
  </si>
  <si>
    <t>Mgr. Pavlem Ševelou, ředitelem</t>
  </si>
  <si>
    <t>V Nových Hvězdlicích</t>
  </si>
  <si>
    <t>V OR u KS v Brně, oddíl Pr, vložka 1238</t>
  </si>
  <si>
    <t>517 321 105, 731 402 716</t>
  </si>
  <si>
    <t>info@domovhvezda.cz</t>
  </si>
  <si>
    <t>pavel.sevela@domovhvezda.cz</t>
  </si>
  <si>
    <t>petra.kuliskova@domovhvezda.cz</t>
  </si>
  <si>
    <t>Petra Kulíšková</t>
  </si>
  <si>
    <t>Bc. Petr Dulanský</t>
  </si>
  <si>
    <t>petr.dulansky@domovhvezda.cz</t>
  </si>
  <si>
    <t>JM_135</t>
  </si>
  <si>
    <t>Mateřská škola a základní škola Kyjov, Za Humny, příspěvková organizace</t>
  </si>
  <si>
    <t>Za Humny 3304/46, 697 01 Kyjov</t>
  </si>
  <si>
    <t>Za Humny 3304/46</t>
  </si>
  <si>
    <t>697 01 Kyjov</t>
  </si>
  <si>
    <t>Za Humny</t>
  </si>
  <si>
    <t>1441939309 / 0800</t>
  </si>
  <si>
    <t>PaedDr. Petr Petráš</t>
  </si>
  <si>
    <t>PaedDr. Petr Petráš, ředitel</t>
  </si>
  <si>
    <t>PaedDr. Petrem Petrášem</t>
  </si>
  <si>
    <t>PaedDr. Petrem Petrášem, ředitelem</t>
  </si>
  <si>
    <t>V Kyjově</t>
  </si>
  <si>
    <t>518 611 547
777 121 369</t>
  </si>
  <si>
    <t>zvs.kyjov@tiscali.cz</t>
  </si>
  <si>
    <t>reditel@skolazahumnykyjov.cz</t>
  </si>
  <si>
    <t>Mgr. Petr Vavřík</t>
  </si>
  <si>
    <t>zastupce@skolazahumnykyjov.cz</t>
  </si>
  <si>
    <t>Dana Kozubíková</t>
  </si>
  <si>
    <t>ekonom@skolazahumnykyjov.cz</t>
  </si>
  <si>
    <t>JM_136</t>
  </si>
  <si>
    <t>Mateřská škola a základní škola Kyjov, Školní, příspěvková organizace</t>
  </si>
  <si>
    <t>Školní 3208/51, 697 01 Kyjov</t>
  </si>
  <si>
    <t>Školní 3208/51</t>
  </si>
  <si>
    <t>Školní</t>
  </si>
  <si>
    <t>7634671 / 0100</t>
  </si>
  <si>
    <t>PaedDr. Miroslav Hula</t>
  </si>
  <si>
    <t>PaedDr. Miroslav Hula, ředitel</t>
  </si>
  <si>
    <t>PaedDr. Miroslavem Hulou</t>
  </si>
  <si>
    <t>PaedDr. Miroslavem Hulou, ředitelem</t>
  </si>
  <si>
    <t>518612054</t>
  </si>
  <si>
    <t>info@mszskyjov.cz</t>
  </si>
  <si>
    <t>reditel@mszskyjov.cz</t>
  </si>
  <si>
    <t>kancelar@mszskyjov.cz</t>
  </si>
  <si>
    <t>RNDr. Pavel Křemeček
Naděžda Procházková</t>
  </si>
  <si>
    <t>518 616 219
518 612 054</t>
  </si>
  <si>
    <t>zastupce@mszskyjov.cz
nada.prochazkova@mszskyjov.cz</t>
  </si>
  <si>
    <t>Naděžda Procházková
Jovana Opatřilová</t>
  </si>
  <si>
    <t>nada.prochazkova@mszskyjov.cz
kancelar@mszskyjov.cz</t>
  </si>
  <si>
    <t>JM_137</t>
  </si>
  <si>
    <t>Střední škola automobilní Kyjov, příspěvková organizace</t>
  </si>
  <si>
    <t>Nádražní 471/48, 697 01 Kyjov</t>
  </si>
  <si>
    <t>Nádražní 471/48</t>
  </si>
  <si>
    <t>10139671 / 0100</t>
  </si>
  <si>
    <t>Ing. Radek Hladný</t>
  </si>
  <si>
    <t>Ing. Radek Hladný, ředitel</t>
  </si>
  <si>
    <t>Ing. Radkem Hladným</t>
  </si>
  <si>
    <t>Ing. Radkem Hladným, ředitelem</t>
  </si>
  <si>
    <t>Ing. Milan Králík</t>
  </si>
  <si>
    <t>Jarmila Kudličková
Josef Štipčák</t>
  </si>
  <si>
    <t>518 305 332
518 305 336</t>
  </si>
  <si>
    <t>Ing. Milan Králík
Josef Štipčák</t>
  </si>
  <si>
    <t>518 305 335
518 305 336</t>
  </si>
  <si>
    <t>Klvaňovo gymnázium a střední zdravotnická škola Kyjov, příspěvková organizace</t>
  </si>
  <si>
    <t>třída Komenského 549/23, 697 01 Kyjov</t>
  </si>
  <si>
    <t>třída Komenského 549/23</t>
  </si>
  <si>
    <t>třída Komenského</t>
  </si>
  <si>
    <t>3932671 / 0100</t>
  </si>
  <si>
    <t>Mgr. Renáta Soukalová</t>
  </si>
  <si>
    <t>Mgr. Renáta Soukalová, ředitelka</t>
  </si>
  <si>
    <t>Mgr. Renátou Soukalovou</t>
  </si>
  <si>
    <t>Mgr. Renátou Soukalovou, ředitelkou</t>
  </si>
  <si>
    <t>gymkyjov@gymkyjov.cz</t>
  </si>
  <si>
    <t>soukalova@gymkyjov.cz</t>
  </si>
  <si>
    <t>Mgr. Jiří Šimeček</t>
  </si>
  <si>
    <t xml:space="preserve">
Bohdana Kudláčová</t>
  </si>
  <si>
    <t>1) Komenského 549
2) Komenského 46, Lidická 1101</t>
  </si>
  <si>
    <t>1) Drahomír Stehlík
2) Jiří Rovenský</t>
  </si>
  <si>
    <t>518 612 778
518 612 236</t>
  </si>
  <si>
    <t>JM_141</t>
  </si>
  <si>
    <t>Centrum služeb pro seniory Kyjov, příspěvková organizace</t>
  </si>
  <si>
    <t>Strážovská 1095/1, 697 01 Kyjov</t>
  </si>
  <si>
    <t>Strážovská 1095/1</t>
  </si>
  <si>
    <t>Strážovská</t>
  </si>
  <si>
    <t>14535671 / 0100</t>
  </si>
  <si>
    <t>Mgr. Ladislava Brančíková</t>
  </si>
  <si>
    <t>Mgr. Ladislava Brančíková, ředitelka</t>
  </si>
  <si>
    <t>Mgr. Ladislavou Brančíkovou</t>
  </si>
  <si>
    <t>Mgr. Ladislavou Brančíkovou, ředitelkou</t>
  </si>
  <si>
    <t>V OR u KS v Brně, oddíl Pr, vložka 1265</t>
  </si>
  <si>
    <t>reditel@centrumproseniorykyjov.cz</t>
  </si>
  <si>
    <t>ekonom@centrumproseniorykyjov.cz</t>
  </si>
  <si>
    <t>Hana Chytilová</t>
  </si>
  <si>
    <t>Jan Macháček</t>
  </si>
  <si>
    <t>technik@centrumproseniorykyjov.cz</t>
  </si>
  <si>
    <t>JM_142</t>
  </si>
  <si>
    <t>Domov Horizont, příspěvková organizace</t>
  </si>
  <si>
    <t>Strážovská 1096/3, 697 01 Kyjov</t>
  </si>
  <si>
    <t>Strážovská 1096/3</t>
  </si>
  <si>
    <t>15132671 / 0100</t>
  </si>
  <si>
    <t>Mgr. Jan Hanáček</t>
  </si>
  <si>
    <t>Mgr. Jan Hanáček, ředitel</t>
  </si>
  <si>
    <t>Mgr. Janem Hanáčkem</t>
  </si>
  <si>
    <t>Mgr. Janem Hanáčkem, ředitelem</t>
  </si>
  <si>
    <t>V OR u KS v Brně, oddíl Pr, vložka 1260</t>
  </si>
  <si>
    <t>518 614 333, 727 851 097</t>
  </si>
  <si>
    <t>reditel@horizontkyjov.cz</t>
  </si>
  <si>
    <t>provozni@horizontkyjov.cz</t>
  </si>
  <si>
    <t>Helena Veselá</t>
  </si>
  <si>
    <t>518 614 890
724 256 337</t>
  </si>
  <si>
    <t>ekonom@horizontkyjov.cz</t>
  </si>
  <si>
    <t>Ing. Michal Daněk</t>
  </si>
  <si>
    <t>518 614 900
725 547 569</t>
  </si>
  <si>
    <t>JM_143</t>
  </si>
  <si>
    <t>Krůček Kyjov – centrum zdravotních služeb pro děti, příspěvková organizace</t>
  </si>
  <si>
    <t>Strážovská 965/2, 697 33 Kyjov</t>
  </si>
  <si>
    <t>Strážovská 965/2</t>
  </si>
  <si>
    <t>697 33 Kyjov</t>
  </si>
  <si>
    <t>14930671 / 0100</t>
  </si>
  <si>
    <t>PhDr. Jana Petrášová</t>
  </si>
  <si>
    <t>PhDr. Jana Petrášová, ředitelka</t>
  </si>
  <si>
    <t>PhDr. Janou Petrášovou</t>
  </si>
  <si>
    <t>PhDr. Janou Petrášovou, ředitelkou</t>
  </si>
  <si>
    <t>V OR u KS v Brně, oddíl Pr, vložka 1247</t>
  </si>
  <si>
    <t xml:space="preserve">518601390, 602862636, </t>
  </si>
  <si>
    <t>petrasova.jana@dckyjov.cz</t>
  </si>
  <si>
    <t>petrasova.jana@dckyjov.cz; halova.jana@dckyjov.cz</t>
  </si>
  <si>
    <t>JM_144</t>
  </si>
  <si>
    <t>CZ00226912</t>
  </si>
  <si>
    <t>Nemocnice Kyjov, příspěvková organizace</t>
  </si>
  <si>
    <t>Strážovská 1247/22, 697 01 Kyjov</t>
  </si>
  <si>
    <t>Strážovská 1247/22</t>
  </si>
  <si>
    <t>12038671 / 0100</t>
  </si>
  <si>
    <t>Ing. Mgr. Lubomír Wenzl</t>
  </si>
  <si>
    <t>Ing. Mgr. Lubomír Wenzl, ředitel</t>
  </si>
  <si>
    <t>Ing. Mgr. Lubomírem Wenzlem, ředitelem</t>
  </si>
  <si>
    <t>V OR u KS v Brně, oddíl Pr, vložka 1230</t>
  </si>
  <si>
    <t>518 601 200, 724 461 996</t>
  </si>
  <si>
    <t xml:space="preserve"> wenzl.lubomir@nemkyj.cz</t>
  </si>
  <si>
    <t>fakturace@nemkyj.cz</t>
  </si>
  <si>
    <t>Ing. Bronislav Klečka</t>
  </si>
  <si>
    <t>klecka.bronislav@nemkyj.cz</t>
  </si>
  <si>
    <t>Marie Kostelanská</t>
  </si>
  <si>
    <t>kostelanska.marie@nemkyj.cz</t>
  </si>
  <si>
    <t>1) elektřina
2) zemní plyn
3) VZ</t>
  </si>
  <si>
    <t>František Šohajda
Fiala Miroslav
Ing. Eva Šafářová</t>
  </si>
  <si>
    <t>518 601 261
 702001476</t>
  </si>
  <si>
    <t>sohajda.frantisek@nemkyj.cz
fiala.miroslav@nemkyj.cz
safarova.eva@nemkyj.cz</t>
  </si>
  <si>
    <t>JM_145</t>
  </si>
  <si>
    <t>CZ00053163</t>
  </si>
  <si>
    <t>Střední odborné učiliště Kyjov, příspěvková organizace</t>
  </si>
  <si>
    <t>Havlíčkova 1223/17, 697 01 Kyjov</t>
  </si>
  <si>
    <t>Havlíčkova 1223/17</t>
  </si>
  <si>
    <t>Havlíčkova</t>
  </si>
  <si>
    <t>4935671 / 0100</t>
  </si>
  <si>
    <t>RNDr. Petr Koiš, Ph.D.</t>
  </si>
  <si>
    <t>RNDr. Petr Koiš, Ph.D., ředitel</t>
  </si>
  <si>
    <t xml:space="preserve">RNDr. Petrem Koišem, Ph.D. </t>
  </si>
  <si>
    <t>RNDr. Petrem Koišem, Ph.D. , ředitelem</t>
  </si>
  <si>
    <t>518 615 109
774 405 601</t>
  </si>
  <si>
    <t>kois@soukyjov.cz</t>
  </si>
  <si>
    <t>vaculikova@soukyjov.cz</t>
  </si>
  <si>
    <t>Ing. Leona Machálková
Alena Vaculíková</t>
  </si>
  <si>
    <t>774 405 604
518 305 325</t>
  </si>
  <si>
    <t>machalkova@soukyjov.cz
vaculikova@soukyjov.cz</t>
  </si>
  <si>
    <t>1) Havlíčkova, Kyjov
2) Za Humny, Kyjov
3) I.Javora 3018 Kyjov</t>
  </si>
  <si>
    <t>1) Bc. Květoslava Hlaváčová
2) Anežka Zemánková
3) Hana Kopečná</t>
  </si>
  <si>
    <t>774 405 609
774 405 611
774 405 612</t>
  </si>
  <si>
    <t>hlavacova@gymkyjov.cz. 
zemankova@soukyjov.cz
kopecna@soukyjov.cz</t>
  </si>
  <si>
    <t>JM_146</t>
  </si>
  <si>
    <t>Dům dětí a mládeže Vracov, příspěvková organizace</t>
  </si>
  <si>
    <t>Sokolská 896, 696 42 Vracov</t>
  </si>
  <si>
    <t>Sokolská 896</t>
  </si>
  <si>
    <t>696 42 Vracov</t>
  </si>
  <si>
    <t>1444281389 / 0800</t>
  </si>
  <si>
    <t>Edita Gasnárková</t>
  </si>
  <si>
    <t>Edita Gasnárková, ředitelka</t>
  </si>
  <si>
    <t>Editou Gasnárkovou</t>
  </si>
  <si>
    <t>Editou Gasnárkovou, ředitelkou</t>
  </si>
  <si>
    <t>Ve Vracově</t>
  </si>
  <si>
    <t>518628472</t>
  </si>
  <si>
    <t>ddmvracov@ddmvracov.cz</t>
  </si>
  <si>
    <t>Ludmila Třetinová</t>
  </si>
  <si>
    <t>ddm.vracov@tiscali.cz</t>
  </si>
  <si>
    <t>JM_147</t>
  </si>
  <si>
    <t>CZ00053155</t>
  </si>
  <si>
    <t>Střední škola gastronomie, hotelnictví a lesnictví Bzenec, příspěvková organizace</t>
  </si>
  <si>
    <t>náměstí Svobody 318, 696 81 Bzenec</t>
  </si>
  <si>
    <t>náměstí Svobody 318</t>
  </si>
  <si>
    <t>696 81 Bzenec</t>
  </si>
  <si>
    <t>náměstí Svobody</t>
  </si>
  <si>
    <t>11035671 / 0100</t>
  </si>
  <si>
    <t>Mgr. Libor Marčík</t>
  </si>
  <si>
    <t>Mgr. Libor Marčík, ředitel</t>
  </si>
  <si>
    <t>Mgr. Liborem Marčíkem</t>
  </si>
  <si>
    <t>Mgr. Liborem Marčíkem, ředitelem</t>
  </si>
  <si>
    <t>V Bzenci</t>
  </si>
  <si>
    <t>info@sosbzenec.cz</t>
  </si>
  <si>
    <t>marcik.l@sosbzenec.cz</t>
  </si>
  <si>
    <t>Ing. Bedřich Jurásek</t>
  </si>
  <si>
    <t>jurasek.b@sosbzenec.cz</t>
  </si>
  <si>
    <t>733 736 652
518 670 657</t>
  </si>
  <si>
    <t>JM_149</t>
  </si>
  <si>
    <t>Hvězdárna Veselí nad Moravou, příspěvková organizace</t>
  </si>
  <si>
    <t>Benátky 32, 698 01 Veselí nad Moravou</t>
  </si>
  <si>
    <t>Benátky 32</t>
  </si>
  <si>
    <t>698 01 Veselí nad Moravou</t>
  </si>
  <si>
    <t>Benátky</t>
  </si>
  <si>
    <t>1442809389 / 0800</t>
  </si>
  <si>
    <t>Lubomír Kazík</t>
  </si>
  <si>
    <t>Lubomír Kazík, ředitel</t>
  </si>
  <si>
    <t>Lubomírem Kazíkem</t>
  </si>
  <si>
    <t>Lubomírem Kazíkem, ředitelem</t>
  </si>
  <si>
    <t>Ve Veselí nad Moravou</t>
  </si>
  <si>
    <t>V OR u KS v Brně, oddíl Pr, vložka 1224</t>
  </si>
  <si>
    <t>post1@hvezdarna-veseli.cz</t>
  </si>
  <si>
    <t>JM_150</t>
  </si>
  <si>
    <t>Základní umělecká škola Veselí nad Moravou, příspěvková organizace</t>
  </si>
  <si>
    <t>náměstí Míru 1676, 698 01 Veselí nad Moravou</t>
  </si>
  <si>
    <t>náměstí Míru 1676</t>
  </si>
  <si>
    <t>náměstí Míru</t>
  </si>
  <si>
    <t>277176770297 / 0100</t>
  </si>
  <si>
    <t>Aleš Smutný, dipl.um.</t>
  </si>
  <si>
    <t>Aleš Smutný, dipl.um., ředitel</t>
  </si>
  <si>
    <t>Alešem Smutným, dipl.um.</t>
  </si>
  <si>
    <t>Alešem Smutným, dipl.um., ředitelem</t>
  </si>
  <si>
    <t>518 309 651
603 762 143</t>
  </si>
  <si>
    <t>reditel.zusveseli@gmail.com</t>
  </si>
  <si>
    <t>zusveseli@gmail.com</t>
  </si>
  <si>
    <t>Lenka Tomečková</t>
  </si>
  <si>
    <t>518 309 651
601 593 242</t>
  </si>
  <si>
    <t>JM_151</t>
  </si>
  <si>
    <t>CZ00566438</t>
  </si>
  <si>
    <t>Obchodní akademie a Střední odborné učiliště Veselí nad Moravou, příspěvková organizace</t>
  </si>
  <si>
    <t>Kollárova 1669, 698 01 Veselí nad Moravou</t>
  </si>
  <si>
    <t>Kollárova 1669</t>
  </si>
  <si>
    <t>Kollárova</t>
  </si>
  <si>
    <t>7538671 / 0100</t>
  </si>
  <si>
    <t xml:space="preserve">Mgr. Alena Kobidová </t>
  </si>
  <si>
    <t>Mgr. Alena Kobidová , ředitelka</t>
  </si>
  <si>
    <t>Mgr. Alenou Kobidovou</t>
  </si>
  <si>
    <t>Mgr. Alenou Kobidovou, ředitelkou</t>
  </si>
  <si>
    <t>machalova@oaveseli.cz</t>
  </si>
  <si>
    <t>kobidova@oaveseli.cz</t>
  </si>
  <si>
    <t>svobodova@oaveseli.cz</t>
  </si>
  <si>
    <t>Ing. Věra Svobodová
Zuzana Konečná</t>
  </si>
  <si>
    <t>518 390 190
518 390 194</t>
  </si>
  <si>
    <t>svobodova@oaveseli.cz
konecna.zuzana@oaveseli.cz</t>
  </si>
  <si>
    <t>Ing. Věra Svobodová</t>
  </si>
  <si>
    <t>JM_152</t>
  </si>
  <si>
    <t>Základní škola a praktická škola Veselí nad Moravou, příspěvková organizace</t>
  </si>
  <si>
    <t>Kollárova 1045, 698 01 Veselí nad Moravou</t>
  </si>
  <si>
    <t>Kollárova 1045</t>
  </si>
  <si>
    <t>27-7176710227 / 0100</t>
  </si>
  <si>
    <t>Mgr. Jitka Kolůchová</t>
  </si>
  <si>
    <t>Mgr. Jitka Kolůchová, ředitelka</t>
  </si>
  <si>
    <t>Mgr. Jitkou Kolůchovou</t>
  </si>
  <si>
    <t>Mgr. Jitkou Kolůchovou, ředitelkou</t>
  </si>
  <si>
    <t>kancelar@zsveselikollarova.cz</t>
  </si>
  <si>
    <t>skola@zsveselikollarova.cz</t>
  </si>
  <si>
    <t>Miroslava Říhová</t>
  </si>
  <si>
    <t>JM_154</t>
  </si>
  <si>
    <t>Paprsek, příspěvková organizace</t>
  </si>
  <si>
    <t>K Čihadlu 679, 679 63 Velké Opatovice</t>
  </si>
  <si>
    <t>K Čihadlu 679</t>
  </si>
  <si>
    <t>679 63 Velké Opatovice</t>
  </si>
  <si>
    <t>K Čihadlu</t>
  </si>
  <si>
    <t>9032631/0100</t>
  </si>
  <si>
    <t>Bc. Marie Wetterová</t>
  </si>
  <si>
    <t>Bc. Marie Wetterová, ředitelka</t>
  </si>
  <si>
    <t>Bc. Marií Wetterovou</t>
  </si>
  <si>
    <t>Bc. Marií Wetterovou, ředitelkou</t>
  </si>
  <si>
    <t>Ve Velkých Opatovicích</t>
  </si>
  <si>
    <t>V OR u KS v Brně, oddíl Pr, vložka 1251</t>
  </si>
  <si>
    <t>516478444
601 130 283</t>
  </si>
  <si>
    <t>reditel@paprsek.eu</t>
  </si>
  <si>
    <t>ekonom@paprsek.eu</t>
  </si>
  <si>
    <t>Jana Dokoupilová</t>
  </si>
  <si>
    <t>Látal</t>
  </si>
  <si>
    <t>516478444
702218578</t>
  </si>
  <si>
    <t>udrzba@paprsek.eu</t>
  </si>
  <si>
    <t>JM_155</t>
  </si>
  <si>
    <t>Základní umělecká škola Velké Opatovice, příspěvková organizace</t>
  </si>
  <si>
    <t>Pod Strážnicí 499, 679 63 Velké Opatovice</t>
  </si>
  <si>
    <t>Pod Strážnicí 499</t>
  </si>
  <si>
    <t>Pod Strážnicí</t>
  </si>
  <si>
    <t>1361383339 / 0800</t>
  </si>
  <si>
    <t>Marcela Ladecká</t>
  </si>
  <si>
    <t>Marcela Ladecká, ředitelka</t>
  </si>
  <si>
    <t>Marcelou Ladeckou</t>
  </si>
  <si>
    <t>Marcelou Ladeckou, ředitelkou</t>
  </si>
  <si>
    <t>zus.vo@tiscali.cz</t>
  </si>
  <si>
    <t>zus.vo@worldonline.cz</t>
  </si>
  <si>
    <t>Jitka Šichová</t>
  </si>
  <si>
    <t>JM_157</t>
  </si>
  <si>
    <t>Sociální služby Šebetov, příspěvková organizace</t>
  </si>
  <si>
    <t>Šebetov 1, 679 35 Šebetov</t>
  </si>
  <si>
    <t>Šebetov 1</t>
  </si>
  <si>
    <t>679 35 Šebetov</t>
  </si>
  <si>
    <t>Šebetov</t>
  </si>
  <si>
    <t>107-6783110237 / 0100</t>
  </si>
  <si>
    <t>V Šebetově</t>
  </si>
  <si>
    <t>V OR u KS v Brně, oddíl Pr, vložka 1232</t>
  </si>
  <si>
    <t>posta@socialnisluzbysebetov.cz</t>
  </si>
  <si>
    <t>posta@socialnisluzbysebetov.cz; blazena.kaderkova@socialnisluzbysebetov.cz</t>
  </si>
  <si>
    <t>Ing. Blažena Kaderková</t>
  </si>
  <si>
    <t>516 465 438
732 614 710</t>
  </si>
  <si>
    <t>blazena.kaderkova@socialnisluzbysebetov.cz</t>
  </si>
  <si>
    <t>516 465 438
724 185 512</t>
  </si>
  <si>
    <t>JM_158</t>
  </si>
  <si>
    <t>Letokruh - středisko volného času Letovice, příspěvková organizace</t>
  </si>
  <si>
    <t>Tyršova 1069/25, 679 61 Letovice</t>
  </si>
  <si>
    <t>Tyršova 1069/25</t>
  </si>
  <si>
    <t>679 61 Letovice</t>
  </si>
  <si>
    <t>17331631 / 0100</t>
  </si>
  <si>
    <t>Mgr. Ivona Kubíková</t>
  </si>
  <si>
    <t>Mgr. Ivona Kubíková, ředitelka</t>
  </si>
  <si>
    <t>Mgr. Ivonou Kubíkovou</t>
  </si>
  <si>
    <t>Mgr. Ivonou Kubíkovou, ředitelkou</t>
  </si>
  <si>
    <t>V Letovicích</t>
  </si>
  <si>
    <t>731 481 033
605 825 380</t>
  </si>
  <si>
    <t>info@svcletovice.cz</t>
  </si>
  <si>
    <t>ivona.kubikova@svcletovice.cz</t>
  </si>
  <si>
    <t>janahejlova@centrum.cz; ivona.kubikova@svcletovice.cz</t>
  </si>
  <si>
    <t>JM_159</t>
  </si>
  <si>
    <t>Základní umělecká škola Letovice, příspěvková organizace</t>
  </si>
  <si>
    <t>Masarykovo náměstí 203/29, 679 61 Letovice</t>
  </si>
  <si>
    <t>Masarykovo náměstí 203/29</t>
  </si>
  <si>
    <t>Masarykovo náměstí</t>
  </si>
  <si>
    <t>431404664 / 0600</t>
  </si>
  <si>
    <t>Petr Křivinka</t>
  </si>
  <si>
    <t>Petr Křivinka, ředitel</t>
  </si>
  <si>
    <t>Petrem Křivinkou</t>
  </si>
  <si>
    <t>Petrem Křivinkou, ředitelem</t>
  </si>
  <si>
    <t>zusletovice@zusletovice.cz</t>
  </si>
  <si>
    <t>Sylva Poláčková</t>
  </si>
  <si>
    <t>Ing. Jaroslav Doskočil</t>
  </si>
  <si>
    <t>doskocil@stredni-skola.cz</t>
  </si>
  <si>
    <t>JM_160</t>
  </si>
  <si>
    <t>CZ00387134</t>
  </si>
  <si>
    <t>Nemocnice Letovice, příspěvková organizace</t>
  </si>
  <si>
    <t>Pod Klášterem 55/17, 679 61 Letovice</t>
  </si>
  <si>
    <t>Pod Klášterem 55/17</t>
  </si>
  <si>
    <t>Pod Klášterem</t>
  </si>
  <si>
    <t>10930631 / 0100</t>
  </si>
  <si>
    <t>MUDr. Drahoslava Královcová</t>
  </si>
  <si>
    <t>MUDr. Drahoslava Královcová, ředitelka</t>
  </si>
  <si>
    <t>MUDr. Drahoslavou Královcovou</t>
  </si>
  <si>
    <t>MUDr. Drahoslavou Královcovou, ředitelkou</t>
  </si>
  <si>
    <t>V OR u KS v Brně, oddíl Pr, vložka 1250</t>
  </si>
  <si>
    <t>516 426 111, 604 301 458</t>
  </si>
  <si>
    <t>info@nemletovice.cz</t>
  </si>
  <si>
    <t>reditel@nemletovice.cz</t>
  </si>
  <si>
    <t>ucetni@nmbletovice.cz</t>
  </si>
  <si>
    <t>Ing. Ludmila Čadková</t>
  </si>
  <si>
    <t>cadkova@nmbletovice.cz</t>
  </si>
  <si>
    <t>Noemi Holíková</t>
  </si>
  <si>
    <t>Jiří Štěpánek
Josef Krušina</t>
  </si>
  <si>
    <t>732 120 252
732 120 232</t>
  </si>
  <si>
    <t>udrzba@nmbletovice.cz</t>
  </si>
  <si>
    <t>JM_161</t>
  </si>
  <si>
    <t>CZ66596882</t>
  </si>
  <si>
    <t>Masarykova střední škola Letovice, příspěvková organizace</t>
  </si>
  <si>
    <t>Tyršova 500/6, 679 61 Letovice</t>
  </si>
  <si>
    <t>Tyršova 500/6</t>
  </si>
  <si>
    <t>17139631 / 0100</t>
  </si>
  <si>
    <t>Ing. Helena Marešová</t>
  </si>
  <si>
    <t>Ing. Helena Marešová, ředitelka</t>
  </si>
  <si>
    <t>Ing. Helenou Marešovou</t>
  </si>
  <si>
    <t>Ing. Helenou Marešovou, ředitelkou</t>
  </si>
  <si>
    <t>info@stredni-skola.cz</t>
  </si>
  <si>
    <t>maresova@stredni-skola.cz</t>
  </si>
  <si>
    <t>skrabal@stredni-skola.cz; kintrova@stredni-skola.cz</t>
  </si>
  <si>
    <t>Ing. Ludmila Kintrová</t>
  </si>
  <si>
    <t>777 801 169</t>
  </si>
  <si>
    <t>kintrova@stredni-skola.cz</t>
  </si>
  <si>
    <t>JM_162</t>
  </si>
  <si>
    <t>Jihomoravské dětské léčebny, příspěvková organizace</t>
  </si>
  <si>
    <t>Křetín č. p. 12, 679 62 Křetín</t>
  </si>
  <si>
    <t>Křetín č. p. 12</t>
  </si>
  <si>
    <t>679 62 Křetín</t>
  </si>
  <si>
    <t>Křetín</t>
  </si>
  <si>
    <t>174-433004664 / 0600</t>
  </si>
  <si>
    <t>MUDr. Kateřina Bednaříková</t>
  </si>
  <si>
    <t>MUDr. Kateřina Bednaříková, ředitelka</t>
  </si>
  <si>
    <t>MUDr. Kateřinou Bednaříkovou</t>
  </si>
  <si>
    <t>MUDr. Kateřinou Bednaříkovou, ředitelkou</t>
  </si>
  <si>
    <t>V Křetíně</t>
  </si>
  <si>
    <t>V OR u KS v Brně, oddíl Pr, vložka 1269</t>
  </si>
  <si>
    <t xml:space="preserve">516470001, 603433754, </t>
  </si>
  <si>
    <t>oskrdova@detskelecebny.cz</t>
  </si>
  <si>
    <t>bednarikova@detskelecebny.cz</t>
  </si>
  <si>
    <t xml:space="preserve">Ing. Petra Oškrdová, DiS. </t>
  </si>
  <si>
    <t>1) Křetín
2) Boskovice
3) Ostrov u Macochy</t>
  </si>
  <si>
    <t>607 559 993
511 123 203
516 444 231</t>
  </si>
  <si>
    <t>JM_163</t>
  </si>
  <si>
    <t>Mateřská škola a základní škola při Dětské léčebně Křetín 12, příspěvková organizace</t>
  </si>
  <si>
    <t>29631631 / 0710</t>
  </si>
  <si>
    <t>Mgr. Hana Najbrová</t>
  </si>
  <si>
    <t>Mgr. Hana Najbrová, ředitelka</t>
  </si>
  <si>
    <t>Mgr. Hanou Najbrovou</t>
  </si>
  <si>
    <t>Mgr. Hanou Najbrovou, ředitelkou</t>
  </si>
  <si>
    <t>516470724</t>
  </si>
  <si>
    <t>skolakretin@zspridl.cz</t>
  </si>
  <si>
    <t>JM_164</t>
  </si>
  <si>
    <t>Mateřská škola a základní škola Břeclav, Herbenova, příspěvková organizace</t>
  </si>
  <si>
    <t>Herbenova 2969/4, 690 03 Břeclav</t>
  </si>
  <si>
    <t>Herbenova 2969/4</t>
  </si>
  <si>
    <t>690 03 Břeclav</t>
  </si>
  <si>
    <t>Herbenova</t>
  </si>
  <si>
    <t>6039651 / 0100</t>
  </si>
  <si>
    <t>Mgr. Alice Magdonová</t>
  </si>
  <si>
    <t>Mgr. Alice Magdonová, ředitelka</t>
  </si>
  <si>
    <t>Mgr. Alicí Magdonovou</t>
  </si>
  <si>
    <t>Mgr. Alicí Magdonovou, ředitelkou</t>
  </si>
  <si>
    <t>V Břeclavi</t>
  </si>
  <si>
    <t>519 371 030
724 913 787</t>
  </si>
  <si>
    <t>magdonova@zsherbenova.cz</t>
  </si>
  <si>
    <t>skola@zsherbenova.cz</t>
  </si>
  <si>
    <t>special.skoly.breclav@tiscali.cz</t>
  </si>
  <si>
    <t>Bc. Andrea Láníčková</t>
  </si>
  <si>
    <t>Miroslav Žůrek</t>
  </si>
  <si>
    <t>Gymnázium a Jazyková škola s právem státní jazykové zkoušky Břeclav, příspěvková organizace</t>
  </si>
  <si>
    <t>Sady 28. října 674/1, 690 21 Břeclav</t>
  </si>
  <si>
    <t>Sady 28. října 674/1</t>
  </si>
  <si>
    <t>690 21 Břeclav</t>
  </si>
  <si>
    <t>Sady 28. října</t>
  </si>
  <si>
    <t>28430651 / 0710</t>
  </si>
  <si>
    <t>Mgr. Eva Krutáková</t>
  </si>
  <si>
    <t>Mgr. Eva Krutáková, ředitelka</t>
  </si>
  <si>
    <t>Mgr. Evou Krutákovou</t>
  </si>
  <si>
    <t>Mgr. Evou Krutákovou, ředitelkou</t>
  </si>
  <si>
    <t>info@gbv.cz</t>
  </si>
  <si>
    <t>kr@gbv.cz</t>
  </si>
  <si>
    <t>info@gbv.cz; kancelar@gbv.cz; mackova@gbv.cz</t>
  </si>
  <si>
    <t>Vendula Macková</t>
  </si>
  <si>
    <t>Miroslav Nešpor</t>
  </si>
  <si>
    <t>skolnici@gbv.cz</t>
  </si>
  <si>
    <t>JM_166</t>
  </si>
  <si>
    <t>CZ60680342</t>
  </si>
  <si>
    <t>Střední průmyslová škola Edvarda Beneše a obchodní akademie Břeclav, příspěvková organizace</t>
  </si>
  <si>
    <t>nábř. Komenského 1126/1, 690 25 Břeclav</t>
  </si>
  <si>
    <t>nábř. Komenského 1126/1</t>
  </si>
  <si>
    <t>690 25 Břeclav</t>
  </si>
  <si>
    <t>nábř. Komenského</t>
  </si>
  <si>
    <t>19-2022030277 / 0100</t>
  </si>
  <si>
    <t>519 308 150
724 645 822</t>
  </si>
  <si>
    <t>zavodna@spsbv.cz</t>
  </si>
  <si>
    <t>Ludmila Halmová</t>
  </si>
  <si>
    <t>halmova@spsbv.cz</t>
  </si>
  <si>
    <t>Zdeněk Sladký</t>
  </si>
  <si>
    <t>sladky@spsbv.cz</t>
  </si>
  <si>
    <t>JM_168</t>
  </si>
  <si>
    <t>Pedagogicko-psychologická poradna Břeclav, příspěvková organizace</t>
  </si>
  <si>
    <t>Bří. Mrštíků 2131/30, 690 02 Břeclav</t>
  </si>
  <si>
    <t>Bří. Mrštíků 2131/30</t>
  </si>
  <si>
    <t>690 02 Břeclav</t>
  </si>
  <si>
    <t>Bří. Mrštíků</t>
  </si>
  <si>
    <t xml:space="preserve">107-5130840297 / 0100 </t>
  </si>
  <si>
    <t xml:space="preserve">Mgr. Vladimíra Houšťová </t>
  </si>
  <si>
    <t>Mgr. Vladimíra Houšťová , ředitelka</t>
  </si>
  <si>
    <t>Mgr. Vladimírou Houšťovou</t>
  </si>
  <si>
    <t>Mgr. Vladimírou Houšťovou, ředitelkou</t>
  </si>
  <si>
    <t>vladimira.houstova@pppbreclav.cz</t>
  </si>
  <si>
    <t>pppbreclav@mybox.cz; petra.lipova@pppbreclav.cz</t>
  </si>
  <si>
    <t>JM_169</t>
  </si>
  <si>
    <t>CZ00390780</t>
  </si>
  <si>
    <t>Nemocnice Břeclav, příspěvková organizace</t>
  </si>
  <si>
    <t>U Nemocnice 3066/1</t>
  </si>
  <si>
    <t>U Nemocnice</t>
  </si>
  <si>
    <t>20236651 / 0100</t>
  </si>
  <si>
    <t>Ing. Petr Baťka</t>
  </si>
  <si>
    <t>Ing. Petr Baťka, ředitel</t>
  </si>
  <si>
    <t>Ing. Petrem Baťkou</t>
  </si>
  <si>
    <t>Ing. Petrem Baťkou, ředitelem</t>
  </si>
  <si>
    <t>V OR u KS v Brně, oddíl Pr, vložka 1233</t>
  </si>
  <si>
    <t>519 315 105, 606 723 020</t>
  </si>
  <si>
    <t>sekretariat@nembv.cz</t>
  </si>
  <si>
    <t>batka@nembv.cz</t>
  </si>
  <si>
    <t>bzirsjan@nembv.cz</t>
  </si>
  <si>
    <t>Jana Bzirská</t>
  </si>
  <si>
    <t>bzirska@nembv.cz</t>
  </si>
  <si>
    <t>Ing. Pavel Jurica</t>
  </si>
  <si>
    <t>jurica@nembv.cz</t>
  </si>
  <si>
    <t>CZ60680318</t>
  </si>
  <si>
    <t>Střední vinařská škola Valtice, příspěvková organizace</t>
  </si>
  <si>
    <t>Sobotní 116, 691 42 Valtice</t>
  </si>
  <si>
    <t>Sobotní 116</t>
  </si>
  <si>
    <t>691 42 Valtice</t>
  </si>
  <si>
    <t>Sobotní</t>
  </si>
  <si>
    <t>1381936359 / 0800</t>
  </si>
  <si>
    <t>Ing. Tomáš Javůrek</t>
  </si>
  <si>
    <t>Ing. Tomáš Javůrek, ředitel</t>
  </si>
  <si>
    <t>Ing. Tomášem Javůrkem</t>
  </si>
  <si>
    <t>Ing. Tomášem Javůrkem, ředitelem</t>
  </si>
  <si>
    <t>Ve Valticích</t>
  </si>
  <si>
    <t>519 361 751           
777 101 846</t>
  </si>
  <si>
    <t>info@svisv.cz</t>
  </si>
  <si>
    <t>javurek@svisv.cz</t>
  </si>
  <si>
    <t>hladikova@svisv.cz</t>
  </si>
  <si>
    <t>Gabriela Hladíková</t>
  </si>
  <si>
    <t>Leona Buriánková</t>
  </si>
  <si>
    <t>buriankova@svisv.cz</t>
  </si>
  <si>
    <t>JM_171</t>
  </si>
  <si>
    <t>Emin zámek, příspěvková organizace</t>
  </si>
  <si>
    <t>Šanov 275, 671 67 Hrušovany nad Jevišovkou</t>
  </si>
  <si>
    <t>Šanov 275</t>
  </si>
  <si>
    <t>671 67 Hrušovany nad Jevišovkou</t>
  </si>
  <si>
    <t>Šanov</t>
  </si>
  <si>
    <t>30335741 / 0100</t>
  </si>
  <si>
    <t>doc. Ing. Dana Martinovičová, Ph.D.</t>
  </si>
  <si>
    <t>doc. Ing. Dana Martinovičová, Ph.D., ředitelka</t>
  </si>
  <si>
    <t>doc. Ing. Danou Martinovičovou, Ph.D.</t>
  </si>
  <si>
    <t>doc. Ing. Danou Martinovičovou, Ph.D., ředitelkou</t>
  </si>
  <si>
    <t>V Šanově</t>
  </si>
  <si>
    <t>V OR u KS v Brně, oddíl Pr, vložka 1231</t>
  </si>
  <si>
    <t>martinovicova@eminzamek.cz</t>
  </si>
  <si>
    <t>emin@eminzamek.cz</t>
  </si>
  <si>
    <t>Ing. Miloslava Buczyková</t>
  </si>
  <si>
    <t>ekonom@eminzamek.cz</t>
  </si>
  <si>
    <t>Jiří Kudla</t>
  </si>
  <si>
    <t>provozni@eminzamek.cz</t>
  </si>
  <si>
    <t>JM_172</t>
  </si>
  <si>
    <t>Základní umělecká škola Hrušovany nad Jevišovkou, příspěvková organizace</t>
  </si>
  <si>
    <t>Anenská 210, 671 67 Hrušovany nad Jevišovkou</t>
  </si>
  <si>
    <t>Anenská 210</t>
  </si>
  <si>
    <t>Anenská</t>
  </si>
  <si>
    <t>27-6089650217 / 0100</t>
  </si>
  <si>
    <t>Jaroslav Pikner</t>
  </si>
  <si>
    <t>Jaroslav Pikner, ředitel</t>
  </si>
  <si>
    <t>Jaroslavem Piknerem</t>
  </si>
  <si>
    <t>Jaroslavem Piknerem, ředitelem</t>
  </si>
  <si>
    <t>V Hrušovanech nad Jevišovkou</t>
  </si>
  <si>
    <t>zus.hrusovany@seznam.cz</t>
  </si>
  <si>
    <t>Irena Piknerová</t>
  </si>
  <si>
    <t>Domov Božice, příspěvková organizace</t>
  </si>
  <si>
    <t>Božice 188, 671 64 Božice</t>
  </si>
  <si>
    <t>Božice 188</t>
  </si>
  <si>
    <t>671 64 Božice</t>
  </si>
  <si>
    <t>Božice</t>
  </si>
  <si>
    <t>2020283 / 0300</t>
  </si>
  <si>
    <t>Mgr. Ing. Ivana Petrášková</t>
  </si>
  <si>
    <t>Mgr. Ing. Ivana Petrášková, ředitelka</t>
  </si>
  <si>
    <t>Mgr. Ing. Ivanou Petráškovou</t>
  </si>
  <si>
    <t>Mgr. Ing. Ivanou Petráškovou, ředitelkou</t>
  </si>
  <si>
    <t>V Božicích</t>
  </si>
  <si>
    <t>V OR u KS v Brně, oddíl Pr, vložka 1235</t>
  </si>
  <si>
    <t>515 257 122, 731 446 974</t>
  </si>
  <si>
    <t>reditel@domovbozice.cz</t>
  </si>
  <si>
    <t>Martina Šperková
Jiřina Čurdová</t>
  </si>
  <si>
    <t>m.sperkova@domovbozice.cz
curdova@domovbozice.cz</t>
  </si>
  <si>
    <t>JM_174</t>
  </si>
  <si>
    <t>Základní umělecká škola F. B. Šefčíka Jedovnice, příspěvková organizace</t>
  </si>
  <si>
    <t>Na Větřáku 463, 679 06 Jedovnice</t>
  </si>
  <si>
    <t>Na Větřáku 463</t>
  </si>
  <si>
    <t>679 06 Jedovnice</t>
  </si>
  <si>
    <t>Na Větřáku</t>
  </si>
  <si>
    <t>1362136399 / 0800</t>
  </si>
  <si>
    <t>Mgr. Josef Škvařil</t>
  </si>
  <si>
    <t>Mgr. Josef Škvařil, ředitel</t>
  </si>
  <si>
    <t>Mgr. Josefem Škvařilem</t>
  </si>
  <si>
    <t>Mgr. Josefem Škvařilem, ředitelem</t>
  </si>
  <si>
    <t>V Jedovnicích</t>
  </si>
  <si>
    <t>516442235</t>
  </si>
  <si>
    <t>info@zusjedovnice.cz</t>
  </si>
  <si>
    <t>JM_175</t>
  </si>
  <si>
    <t>CZ62073087</t>
  </si>
  <si>
    <t>Střední průmyslová škola Jedovnice, příspěvková organizace</t>
  </si>
  <si>
    <t>19-4813470227 / 0100</t>
  </si>
  <si>
    <t>Mgr. Miloš Šebela</t>
  </si>
  <si>
    <t>Mgr. Miloš Šebela, ředitel</t>
  </si>
  <si>
    <t>Mgr. Milošem Šebelou</t>
  </si>
  <si>
    <t>Mgr. Milošem Šebelou, ředitelem</t>
  </si>
  <si>
    <t>reditel@spsjedovnice.cz</t>
  </si>
  <si>
    <t>skola@spsjedovnice.cz; hospodarka@spsjedovnice.cz</t>
  </si>
  <si>
    <t>Zdeňka Vágnerová</t>
  </si>
  <si>
    <t>hospodarka@spsjedovnice.cz</t>
  </si>
  <si>
    <t>Miroslav Nečas</t>
  </si>
  <si>
    <t>necas@spsjedovnice.cz</t>
  </si>
  <si>
    <t>JM_176</t>
  </si>
  <si>
    <t>CZ00497126</t>
  </si>
  <si>
    <t>Střední škola technická a gastronomická Blansko, příspěvková organizace</t>
  </si>
  <si>
    <t>Bezručova 1601/33, 678 01 Blansko</t>
  </si>
  <si>
    <t>Bezručova 1601/33</t>
  </si>
  <si>
    <t>678 01 Blansko</t>
  </si>
  <si>
    <t>Bezručova</t>
  </si>
  <si>
    <t>642008514 / 0600</t>
  </si>
  <si>
    <t>Ing. Pavel Dvořáček</t>
  </si>
  <si>
    <t>Ing. Pavel Dvořáček, ředitel</t>
  </si>
  <si>
    <t>Ing. Pavlem Dvořáčkem</t>
  </si>
  <si>
    <t>Ing. Pavlem Dvořáčkem, ředitelem</t>
  </si>
  <si>
    <t>V Blansku</t>
  </si>
  <si>
    <t>516419621</t>
  </si>
  <si>
    <t>sosblansko@sosblansko.cz</t>
  </si>
  <si>
    <t>pavel.dvoracek@sosblansko.cz</t>
  </si>
  <si>
    <t>Ing. Kateřina Matušková</t>
  </si>
  <si>
    <t>Petr Flek</t>
  </si>
  <si>
    <t>JM_177</t>
  </si>
  <si>
    <t>Základní umělecká škola Blansko, příspěvková organizace</t>
  </si>
  <si>
    <t>Zámek 3/3, 678 01 Blansko</t>
  </si>
  <si>
    <t>Zámek 3/3</t>
  </si>
  <si>
    <t>Zámek</t>
  </si>
  <si>
    <t>9833631 / 0100</t>
  </si>
  <si>
    <t>Jiří Žerníček</t>
  </si>
  <si>
    <t>Jiří Žerníček, ředitel</t>
  </si>
  <si>
    <t>Jiřím Žerníčkem</t>
  </si>
  <si>
    <t>Jiřím Žerníčkem, ředitelem</t>
  </si>
  <si>
    <t>516 414 941
728 222 112</t>
  </si>
  <si>
    <t xml:space="preserve"> zusblansko@zusblansko.cz</t>
  </si>
  <si>
    <t>zusblansko@zusblansko.cz</t>
  </si>
  <si>
    <t>Gabriela Ellingerová</t>
  </si>
  <si>
    <t>SENIOR centrum Blansko, příspěvková organizace</t>
  </si>
  <si>
    <t>Pod Sanatorkou 2363/3, 678 01 Blansko</t>
  </si>
  <si>
    <t>Pod Sanatorkou 2363/3</t>
  </si>
  <si>
    <t>Pod Sanatorkou</t>
  </si>
  <si>
    <t>19-4793830247 / 0100</t>
  </si>
  <si>
    <t>Ing. Jiří Charvát, MSc, MBA</t>
  </si>
  <si>
    <t>Ing. Jiří Charvát, MSc, MBA, ředitel</t>
  </si>
  <si>
    <t>Ing. Jiřím Charvátem, MSc, MBA</t>
  </si>
  <si>
    <t>Ing. Jiřím Charvátem, MSc, MBA, ředitelem</t>
  </si>
  <si>
    <t>V OR u KS v Brně, oddíl Pr, vložka 1257</t>
  </si>
  <si>
    <t>wagnerova.eva@ddblansko.cz</t>
  </si>
  <si>
    <t>charvat.jiri@ddblansko.cz</t>
  </si>
  <si>
    <t>pliska.libor@ddblansko.cz</t>
  </si>
  <si>
    <t>Ing. Eva Wágnerová</t>
  </si>
  <si>
    <t>Libor Pliska</t>
  </si>
  <si>
    <t>JM_179</t>
  </si>
  <si>
    <t>Gymnázium Blansko, příspěvková organizace</t>
  </si>
  <si>
    <t>Seifertova 33/13, 678 01 Blansko</t>
  </si>
  <si>
    <t>Seifertova 33/13</t>
  </si>
  <si>
    <t>Seifertova</t>
  </si>
  <si>
    <t>19-4803690277 / 0100</t>
  </si>
  <si>
    <t>Mgr. Radek Petřík</t>
  </si>
  <si>
    <t>Mgr. Radek Petřík, ředitel</t>
  </si>
  <si>
    <t>Mgr. Radkem Petříkem</t>
  </si>
  <si>
    <t>Mgr. Radkem Petříkem, ředitelem</t>
  </si>
  <si>
    <t>516411189
607557000</t>
  </si>
  <si>
    <t>reditel@gymbk.cz</t>
  </si>
  <si>
    <t>kancelar@gymbk.cz</t>
  </si>
  <si>
    <t>Mgr. Pavla Jančevová</t>
  </si>
  <si>
    <t>Radomír Kovář</t>
  </si>
  <si>
    <t>JM_180</t>
  </si>
  <si>
    <t>Základní škola speciální Blansko, příspěvková organizace</t>
  </si>
  <si>
    <t>Žižkova 1919/27, 678 01 Blansko</t>
  </si>
  <si>
    <t>Žižkova 1919/27</t>
  </si>
  <si>
    <t>19-4803720237 / 0100</t>
  </si>
  <si>
    <t>Mgr. Martin Koupý</t>
  </si>
  <si>
    <t>Mgr. Martin Koupý, ředitel</t>
  </si>
  <si>
    <t>Mgr. Martinem Koupým</t>
  </si>
  <si>
    <t>Mgr. Martinem Koupým, ředitelem</t>
  </si>
  <si>
    <t>specialniskola@blansko.net</t>
  </si>
  <si>
    <t>Ludmila Treschlová</t>
  </si>
  <si>
    <t>stloukalova.l@seznam.cz</t>
  </si>
  <si>
    <t>Jaroslav Sedlařík</t>
  </si>
  <si>
    <t>JM_181</t>
  </si>
  <si>
    <t>Dům dětí a mládeže Blansko, příspěvková organizace</t>
  </si>
  <si>
    <t>Údolní 1200/2, 678 01 Blansko</t>
  </si>
  <si>
    <t>Údolní 1200/2</t>
  </si>
  <si>
    <t>Údolní</t>
  </si>
  <si>
    <t>2930631 / 0100</t>
  </si>
  <si>
    <t>Mgr. Blanka Štreitová</t>
  </si>
  <si>
    <t>Mgr. Blanka Štreitová, ředitelka</t>
  </si>
  <si>
    <t>Mgr. Blankou Štreitovou</t>
  </si>
  <si>
    <t>Mgr. Blankou Štreitovou, ředitelkou</t>
  </si>
  <si>
    <t>ekonomka@ddmblansko.cz</t>
  </si>
  <si>
    <t>reditelka@ddmblansko.cz</t>
  </si>
  <si>
    <t>Ilona Mahrová</t>
  </si>
  <si>
    <t>Aleš Hrubý</t>
  </si>
  <si>
    <t>hruby.al@seznam.cz</t>
  </si>
  <si>
    <t>JM_183</t>
  </si>
  <si>
    <t>Obchodní akademie a Střední zdravotnická škola Blansko, příspěvková organizace</t>
  </si>
  <si>
    <t>Nad Čertovkou 2272/18, 678 01 Blansko</t>
  </si>
  <si>
    <t>Nad Čertovkou 2272/18</t>
  </si>
  <si>
    <t>Nad Čertovkou</t>
  </si>
  <si>
    <t>19-4803710207 / 0100</t>
  </si>
  <si>
    <t>Ing. Petr Bouda</t>
  </si>
  <si>
    <t>Ing. Petr Bouda, ředitel</t>
  </si>
  <si>
    <t>Ing. Petrem Boudou</t>
  </si>
  <si>
    <t>Ing. Petrem Boudou, ředitelem</t>
  </si>
  <si>
    <t>516 418 980
724 034 828</t>
  </si>
  <si>
    <t>reditel@oabk.cz</t>
  </si>
  <si>
    <t>oabk@oabk.cz</t>
  </si>
  <si>
    <t>Miroslava Mikulášková</t>
  </si>
  <si>
    <t>MikulaskovaM@oabk.cz</t>
  </si>
  <si>
    <t>1) škola
2) tělocvična</t>
  </si>
  <si>
    <t>1) Jaroslav Svěrák
2) Josef Rybář</t>
  </si>
  <si>
    <t>601 565 511
607 758 339</t>
  </si>
  <si>
    <t>sverak@oabk.cz
rybar@oabk.cz</t>
  </si>
  <si>
    <t>Sociální služby Vyškov, příspěvková organizace</t>
  </si>
  <si>
    <t>Polní 252/1, 682 01 Vyškov</t>
  </si>
  <si>
    <t>Polní 252/1</t>
  </si>
  <si>
    <t>Polní</t>
  </si>
  <si>
    <t>9037731 / 0100</t>
  </si>
  <si>
    <t>Mgr. Dana Indráková</t>
  </si>
  <si>
    <t>Mgr. Dana Indráková, ředitelka</t>
  </si>
  <si>
    <t>Mgr. Danou Indrákovou</t>
  </si>
  <si>
    <t>Mgr. Danou Indrákovou, ředitelkou</t>
  </si>
  <si>
    <t>V OR u KS v Brně, oddíl Pr, vložka 1262</t>
  </si>
  <si>
    <t>indrakova@socialnisluzbyvyskov.info</t>
  </si>
  <si>
    <t>zemanova@socialnisluzbyvyskov.info</t>
  </si>
  <si>
    <t>Eva Zemanová</t>
  </si>
  <si>
    <t>Janušová</t>
  </si>
  <si>
    <t>janusova@socialnisluzbyvyskov.info</t>
  </si>
  <si>
    <t>JM_186</t>
  </si>
  <si>
    <t>Dětský domov Mikulov, příspěvková organizace</t>
  </si>
  <si>
    <t>Nádražní 974/26, 692 01 Mikulov</t>
  </si>
  <si>
    <t>Nádražní 974/26</t>
  </si>
  <si>
    <t>692 01 Mikulov</t>
  </si>
  <si>
    <t>19-2048110267 / 0100</t>
  </si>
  <si>
    <t>Mgr. et Mgr. Lada Válková</t>
  </si>
  <si>
    <t>Mgr. et Mgr. Lada Válková, ředitelka</t>
  </si>
  <si>
    <t>Mgr. et Mgr. Ladou Válkovou</t>
  </si>
  <si>
    <t>Mgr. et Mgr. Ladou Válkovou, ředitelkou</t>
  </si>
  <si>
    <t>V Mikulově</t>
  </si>
  <si>
    <t>519512376, 721 229 520</t>
  </si>
  <si>
    <t xml:space="preserve">detskydomov@mikulov.eu </t>
  </si>
  <si>
    <t>dd.valkova@mikulov.eu</t>
  </si>
  <si>
    <t>detskydomov@mikulov.eu</t>
  </si>
  <si>
    <t>Iveta Burdzinská</t>
  </si>
  <si>
    <t>dd.burdzinska@mikulov.eu</t>
  </si>
  <si>
    <t>JM_187</t>
  </si>
  <si>
    <t>Gymnázium a střední odborná škola Mikulov, příspěvková organizace</t>
  </si>
  <si>
    <t>Komenského 273/7, 692 16 Mikulov</t>
  </si>
  <si>
    <t>Komenského 273/7</t>
  </si>
  <si>
    <t>692 16 Mikulov</t>
  </si>
  <si>
    <t>19630651 / 0100</t>
  </si>
  <si>
    <t>Mgr. Roman Pavlačka, Ph.D.</t>
  </si>
  <si>
    <t>Mgr. Roman Pavlačka Ph.D, ředitel</t>
  </si>
  <si>
    <t>Mgr. Romanem Pavlačkou, Ph.D</t>
  </si>
  <si>
    <t>Mgr. Romanem Pavlačkou Ph.D., ředitelem</t>
  </si>
  <si>
    <t>skola@gssmikulov.cz</t>
  </si>
  <si>
    <t>reditel@gssmikulov.cz</t>
  </si>
  <si>
    <t>lada.gorcikova@gssmikulov.cz</t>
  </si>
  <si>
    <t>Mgr. Lada Gorčíková</t>
  </si>
  <si>
    <t>Bc. Marek Medvecký</t>
  </si>
  <si>
    <t>marek.medvecky@gssmikulov.cz</t>
  </si>
  <si>
    <t>JM_189</t>
  </si>
  <si>
    <t>Základní umělecká škola Mikulov, příspěvková organizace</t>
  </si>
  <si>
    <t>Náměstí 23/28, 692 01 Mikulov</t>
  </si>
  <si>
    <t>Náměstí 23/28</t>
  </si>
  <si>
    <t>Náměstí</t>
  </si>
  <si>
    <t>3735651 / 0100</t>
  </si>
  <si>
    <t>Ing. Jiří Vrbka</t>
  </si>
  <si>
    <t>Ing. Jiří Vrbka, ředitel</t>
  </si>
  <si>
    <t>Ing. Jiřím Vrbkou</t>
  </si>
  <si>
    <t>Ing. Jiřím Vrbkou, ředitelem</t>
  </si>
  <si>
    <t>519 510 764
724 303 833</t>
  </si>
  <si>
    <t>info@zus-mikulov.cz</t>
  </si>
  <si>
    <t>vrbka@zus-mikulov.cz</t>
  </si>
  <si>
    <t>Irma Kellnerová</t>
  </si>
  <si>
    <t>kellnerova@zus-mikulov.cz</t>
  </si>
  <si>
    <t>Mgr. Jaroslav Pimek</t>
  </si>
  <si>
    <t>pimek@zus-mikulov.cz</t>
  </si>
  <si>
    <t>JM_190</t>
  </si>
  <si>
    <t>Dům dětí a mládeže Mikulov, příspěvková organizace</t>
  </si>
  <si>
    <t>Svobody 241/6, 692 01 Mikulov</t>
  </si>
  <si>
    <t>Svobody 241/6</t>
  </si>
  <si>
    <t>Svobody</t>
  </si>
  <si>
    <t>21239651 / 0100</t>
  </si>
  <si>
    <t>Mgr. Alena Židelová</t>
  </si>
  <si>
    <t>Mgr. Alena Židelová, ředitelka</t>
  </si>
  <si>
    <t>Mgr. Alenou Židelovou</t>
  </si>
  <si>
    <t>Mgr. Alenou Židelovou, ředitelkou</t>
  </si>
  <si>
    <t>723 441 495, 702 013 805</t>
  </si>
  <si>
    <t>info@ddmmikulov.cz</t>
  </si>
  <si>
    <t>JM_191</t>
  </si>
  <si>
    <t>CZ00089613</t>
  </si>
  <si>
    <t>Regionální muzeum v Mikulově, příspěvková organizace</t>
  </si>
  <si>
    <t>Zámek 1/4, 692 01 Mikulov</t>
  </si>
  <si>
    <t>Zámek 1/4</t>
  </si>
  <si>
    <t>1430651 / 0100</t>
  </si>
  <si>
    <t>Mgr. Petr Kubín</t>
  </si>
  <si>
    <t>Mgr. Petr Kubín, ředitel</t>
  </si>
  <si>
    <t>Mgr. Petrem Kubínem</t>
  </si>
  <si>
    <t>Mgr. Petrem Kubínem, ředitelem</t>
  </si>
  <si>
    <t>V OR u KS v Brně, oddíl Pr, vložka 1225</t>
  </si>
  <si>
    <t>rmm@rmm.cz</t>
  </si>
  <si>
    <t>kubin@rmm.cz</t>
  </si>
  <si>
    <t>JM_192</t>
  </si>
  <si>
    <t>Základní škola Mikulov, Školní, příspěvková organizace</t>
  </si>
  <si>
    <t>Školní 184/1, 692 01 Mikulov</t>
  </si>
  <si>
    <t>Školní 184/1</t>
  </si>
  <si>
    <t>21431651 / 0100</t>
  </si>
  <si>
    <t>519 510 134; 724 216 675</t>
  </si>
  <si>
    <t>skola@zsspmikulov.cz</t>
  </si>
  <si>
    <t>hyckova@zsspmikulov.cz; skola@zsspmikulov.cz</t>
  </si>
  <si>
    <t>Hana Wohlfahrtová</t>
  </si>
  <si>
    <t>hyckova@zsspmikulov.cz</t>
  </si>
  <si>
    <t>Srdce v domě, příspěvková organizace</t>
  </si>
  <si>
    <t>Klentnice 81, 692 01 Mikulov</t>
  </si>
  <si>
    <t>Klentnice 81</t>
  </si>
  <si>
    <t>Klentnice</t>
  </si>
  <si>
    <t>5837651 / 0100</t>
  </si>
  <si>
    <t>Mgr. Zbyněk Tureček</t>
  </si>
  <si>
    <t>Mgr. Zbyněk Tureček, ředitel</t>
  </si>
  <si>
    <t>Mgr. Zbyňkem Turečkem</t>
  </si>
  <si>
    <t>Mgr. Zbyňkem Turečkem, ředitelem</t>
  </si>
  <si>
    <t>V Klentnici</t>
  </si>
  <si>
    <t>V OR u KS v Brně, oddíl Pr, vložka 1249</t>
  </si>
  <si>
    <t>reditel@srdcevdome.cz</t>
  </si>
  <si>
    <t>Miroslav Křížák</t>
  </si>
  <si>
    <t>provozni@srdcevdome.cz</t>
  </si>
  <si>
    <t>JM_194</t>
  </si>
  <si>
    <t>Základní škola při Dětské léčebně Ostrov u Macochy, příspěvková organizace</t>
  </si>
  <si>
    <t>Ostrov u Macochy č. p. 363, 679 14 Ostrov u Macochy</t>
  </si>
  <si>
    <t>Školní 363</t>
  </si>
  <si>
    <t>679 14 Ostrov u Macochy</t>
  </si>
  <si>
    <t>29535631 / 0710</t>
  </si>
  <si>
    <t>Mgr. Blanka Šenkýřová</t>
  </si>
  <si>
    <t>Mgr. Blanka Šenkýřová, ředitelka</t>
  </si>
  <si>
    <t>Mgr. Blankou Šenkýřovou</t>
  </si>
  <si>
    <t>Mgr. Blankou Šenkýřovou, ředitelkou</t>
  </si>
  <si>
    <t>V Ostrově u Macochy</t>
  </si>
  <si>
    <t>516444370</t>
  </si>
  <si>
    <t>spzs.ostrovum@seznam.cz</t>
  </si>
  <si>
    <t>Zámek Břežany, příspěvková organizace</t>
  </si>
  <si>
    <t>Břežany 1, 671 65 Břežany</t>
  </si>
  <si>
    <t>Břežany 1</t>
  </si>
  <si>
    <t>671 65 Břežany</t>
  </si>
  <si>
    <t>Břežany</t>
  </si>
  <si>
    <t>30431741 / 0100</t>
  </si>
  <si>
    <t>Mgr. Ing. Vít Janků</t>
  </si>
  <si>
    <t>Mgr. Ing. Vít Janků, ředitel</t>
  </si>
  <si>
    <t>Mgr. Ing. Vítem Janků</t>
  </si>
  <si>
    <t>Mgr. Ing. Vítem Janků, ředitelem</t>
  </si>
  <si>
    <t>V Břežanech</t>
  </si>
  <si>
    <t>V OR u KS v Brně, oddíl Pr, vložka 1243</t>
  </si>
  <si>
    <t xml:space="preserve">515 277 478, 604 281 689 </t>
  </si>
  <si>
    <t>info@zamekbrezany.cz</t>
  </si>
  <si>
    <t>janku@zamekbrezany.cz</t>
  </si>
  <si>
    <t>Ing. Miluše Musilová</t>
  </si>
  <si>
    <t>František Hrnčár</t>
  </si>
  <si>
    <t>515277111  601345275</t>
  </si>
  <si>
    <t>JM_197</t>
  </si>
  <si>
    <t>Domov u lesa Tavíkovice, příspěvková organizace</t>
  </si>
  <si>
    <t>Tavíkovice 153, 671 40 Tavíkovice</t>
  </si>
  <si>
    <t>Tavíkovice 153</t>
  </si>
  <si>
    <t>671 40 Tavíkovice</t>
  </si>
  <si>
    <t>Tavíkovice</t>
  </si>
  <si>
    <t>18432741 / 0100</t>
  </si>
  <si>
    <t>Ing. Tomáš Havlásek</t>
  </si>
  <si>
    <t>Ing. Tomáš Havlásek, ředitel</t>
  </si>
  <si>
    <t>Ing. Tomášem Havláskem</t>
  </si>
  <si>
    <t>Ing. Tomášem Havláskem, ředitelem</t>
  </si>
  <si>
    <t>V Tavíkovicích</t>
  </si>
  <si>
    <t>V OR u KS v Brně, oddíl Pr, vložka 1253</t>
  </si>
  <si>
    <t>domov@domovtavikovice.cz</t>
  </si>
  <si>
    <t>havlasek@domovtavikovice.cz</t>
  </si>
  <si>
    <t>cerna@domovtavikovice.cz</t>
  </si>
  <si>
    <t>Dana Černá</t>
  </si>
  <si>
    <t>Milan Gašper
Jaroslav Kudrna</t>
  </si>
  <si>
    <t>515 300 528
606 753 863</t>
  </si>
  <si>
    <t>gasper@domovtavikovice.cz
kudrna@domovtavikovice.cz</t>
  </si>
  <si>
    <t>JM_199</t>
  </si>
  <si>
    <t>CZ60555211</t>
  </si>
  <si>
    <t>Gymnázium Brno-Bystrc, příspěvková organizace</t>
  </si>
  <si>
    <t>Vejrostova 1143/2, 635 00 Brno</t>
  </si>
  <si>
    <t>Vejrostova 1143/2</t>
  </si>
  <si>
    <t>635 00 Brno</t>
  </si>
  <si>
    <t>Vejrostova</t>
  </si>
  <si>
    <t>19-5113630247 / 0100</t>
  </si>
  <si>
    <t>Mgr. Petr Šurek</t>
  </si>
  <si>
    <t>Mgr. Petr Šurek, ředitel</t>
  </si>
  <si>
    <t>Mgr. Petrem Šurkem</t>
  </si>
  <si>
    <t>Mgr. Petrem Šurkem, ředitelem</t>
  </si>
  <si>
    <t>533 555 101; 533 555 100</t>
  </si>
  <si>
    <t>info@gyby.cz</t>
  </si>
  <si>
    <t>petr.surek@gyby.cz</t>
  </si>
  <si>
    <t>radoslava.jancikova@gyby.cz</t>
  </si>
  <si>
    <t>PhDr. Radoslava Jančíková</t>
  </si>
  <si>
    <t>Pavel Shorný</t>
  </si>
  <si>
    <t>pavel.shorny@gyby.cz</t>
  </si>
  <si>
    <t>JM_201</t>
  </si>
  <si>
    <t>Základní umělecká škola Velké Pavlovice, příspěvková organizace</t>
  </si>
  <si>
    <t>Hlavní 178/30, 691 06 Velké Pavlovice</t>
  </si>
  <si>
    <t>Hlavní 178/30</t>
  </si>
  <si>
    <t>691 06 Velké Pavlovice</t>
  </si>
  <si>
    <t>Hlavní</t>
  </si>
  <si>
    <t>19-2064360207 / 0100</t>
  </si>
  <si>
    <t>Milena Karberová</t>
  </si>
  <si>
    <t>Milena Karberová, ředitelka</t>
  </si>
  <si>
    <t>Milenou Karberovou</t>
  </si>
  <si>
    <t>Milenou Karberovou, ředitelkou</t>
  </si>
  <si>
    <t>Ve Velkých Pavlovicích</t>
  </si>
  <si>
    <t>519 428 166
774 499 055</t>
  </si>
  <si>
    <t>milca.karberova@seznam.cz; zusvelkepavlovice@seznam.cz</t>
  </si>
  <si>
    <t>milca.karberova@seznam.cz</t>
  </si>
  <si>
    <t>Ing. Jarmila Slámová</t>
  </si>
  <si>
    <t>MgA. Zbyněk Bílek</t>
  </si>
  <si>
    <t>zus.vpavlovice@bv.orgman.cz
milca.karberova@seznam.cz</t>
  </si>
  <si>
    <t>JM_202</t>
  </si>
  <si>
    <t>Gymnázium T. G. Masaryka Hustopeče, příspěvková organizace</t>
  </si>
  <si>
    <t>Dukelské nám. 31/7, 693 31 Hustopeče</t>
  </si>
  <si>
    <t>Dukelské nám. 31/7</t>
  </si>
  <si>
    <t>693 31 Hustopeče</t>
  </si>
  <si>
    <t>Dukelské nám.</t>
  </si>
  <si>
    <t>107-4834190267 / 0100</t>
  </si>
  <si>
    <t>Mgr. Radim Šebesta</t>
  </si>
  <si>
    <t>Mgr. Radim Šebesta, ředitel</t>
  </si>
  <si>
    <t>Mgr. Radimem Šebestou</t>
  </si>
  <si>
    <t>Mgr. Radimem Šebestou, ředitelem</t>
  </si>
  <si>
    <t>V Hustopečích</t>
  </si>
  <si>
    <t>519360570</t>
  </si>
  <si>
    <t>gymnazium@gymhust.cz</t>
  </si>
  <si>
    <t>r-sebesta@gymhust.cz</t>
  </si>
  <si>
    <t>a-jakesova@gymhust.cz</t>
  </si>
  <si>
    <t>RNDr. Jaroslava Veselá</t>
  </si>
  <si>
    <t>j-vesela@gymhust.cz</t>
  </si>
  <si>
    <t>Anežka Jakešová</t>
  </si>
  <si>
    <t>519 360 560
606 021 888</t>
  </si>
  <si>
    <t>JM_203</t>
  </si>
  <si>
    <t>CZ16355474</t>
  </si>
  <si>
    <t>Střední odborná škola a střední odborné učiliště Hustopeče, příspěvková organizace</t>
  </si>
  <si>
    <t>Masarykovo nám. 136/1, 693 01 Hustopeče</t>
  </si>
  <si>
    <t>Masarykovo nám. 136/1</t>
  </si>
  <si>
    <t>693 01 Hustopeče</t>
  </si>
  <si>
    <t>Masarykovo nám.</t>
  </si>
  <si>
    <t>912506514 / 0600</t>
  </si>
  <si>
    <t>Ing. Zdeněk Hrabal</t>
  </si>
  <si>
    <t>Ing. Zdeněk Hrabal, ředitel</t>
  </si>
  <si>
    <t>Ing. Zdeňkem Hrabalem</t>
  </si>
  <si>
    <t>Ing. Zdeňkem Hrabalem, ředitelem</t>
  </si>
  <si>
    <t>519 411 171
602 564 422</t>
  </si>
  <si>
    <t>hrabal@sou-hustopece.cz</t>
  </si>
  <si>
    <t>kozakova@sou-hustopece.cz</t>
  </si>
  <si>
    <t>Růžena Bezděková
Ivana Kozáková</t>
  </si>
  <si>
    <t>601 385 433
702 026 825</t>
  </si>
  <si>
    <t>bezdekova@sou-hustopece.cz
kozakova@sou-hustopece.cz</t>
  </si>
  <si>
    <t>Igor Kapitán</t>
  </si>
  <si>
    <t>kapitan@sou-hustopece.cz</t>
  </si>
  <si>
    <t>JM_204</t>
  </si>
  <si>
    <t>Základní umělecká škola Hustopeče, příspěvková organizace</t>
  </si>
  <si>
    <t>Komenského 684/4, 693 01 Hustopeče</t>
  </si>
  <si>
    <t>Komenského 684/4</t>
  </si>
  <si>
    <t>21634651 / 0100</t>
  </si>
  <si>
    <t>MgA. et Mgr. Miroslav Brúček</t>
  </si>
  <si>
    <t>MgA. et Mgr. Miroslav Brúček, ředitel</t>
  </si>
  <si>
    <t>MgA. et Mgr. Miroslavem Brúčkem</t>
  </si>
  <si>
    <t>MgA. et Mgr. Miroslavem Brúčkem, ředitelem</t>
  </si>
  <si>
    <t>519 412 116
604 910 676</t>
  </si>
  <si>
    <t>reditel@zus-hustopece.cz</t>
  </si>
  <si>
    <t>Romana Urbánková</t>
  </si>
  <si>
    <t>Základní škola a praktická škola Hustopeče, příspěvková organizace</t>
  </si>
  <si>
    <t>Šafaříkova 999/24, 693 01 Hustopeče</t>
  </si>
  <si>
    <t>Šafaříkova 999/24</t>
  </si>
  <si>
    <t>Šafaříkova</t>
  </si>
  <si>
    <t>1384052399 / 0800</t>
  </si>
  <si>
    <t>Mgr. Blanka Vetýšková</t>
  </si>
  <si>
    <t>Mgr. Blanka Vetýšková, ředitelka</t>
  </si>
  <si>
    <t>Mgr. Blankou Vetýškovou</t>
  </si>
  <si>
    <t>Mgr. Blankou Vetýškovou, ředitelkou</t>
  </si>
  <si>
    <t>blanka.vetyskova@gmail.com</t>
  </si>
  <si>
    <t>Andrea Nečasová</t>
  </si>
  <si>
    <t>S - centrum Hodonín, příspěvková organizace</t>
  </si>
  <si>
    <t>Na Pískách 4037/11, 695 01 Hodonín</t>
  </si>
  <si>
    <t>Na Pískách 4037/11</t>
  </si>
  <si>
    <t>695 01 Hodonín</t>
  </si>
  <si>
    <t>Na Pískách</t>
  </si>
  <si>
    <t>14439671 / 0100</t>
  </si>
  <si>
    <t>Bc. Václav Polách, MBA</t>
  </si>
  <si>
    <t>Bc. Václav Polách, MBA, ředitel</t>
  </si>
  <si>
    <t>Bc. Václavem Poláchem, MBA</t>
  </si>
  <si>
    <t>Bc. Václavem Poláchem, MBA, ředitelem</t>
  </si>
  <si>
    <t>V Hodoníně</t>
  </si>
  <si>
    <t>V OR u KS v Brně, oddíl Pr, vložka 1236</t>
  </si>
  <si>
    <t>518 399 932</t>
  </si>
  <si>
    <t>info@ddhodonin.cz</t>
  </si>
  <si>
    <t>reditel@ddhodonin.cz</t>
  </si>
  <si>
    <t>spravce@ddhodonin.cz; ekonom@ddhodonin.cz</t>
  </si>
  <si>
    <t>Alžběta Vyskočilová</t>
  </si>
  <si>
    <t>ekonom@ddhodonin.cz</t>
  </si>
  <si>
    <t>Ing. Petr Brichta</t>
  </si>
  <si>
    <t>spravce@ddhodonin.cz</t>
  </si>
  <si>
    <t>JM_209</t>
  </si>
  <si>
    <t>Základní škola Blansko, Nad Čertovkou, příspěvková organizace</t>
  </si>
  <si>
    <t>Nad Čertovkou 2304/17, 678 01 Blansko</t>
  </si>
  <si>
    <t>Nad Čertovkou 2304/17</t>
  </si>
  <si>
    <t>Mgr. Bc. Jarmila Baletková</t>
  </si>
  <si>
    <t>Mgr. Bc. Jarmila Baletková, ředitelka</t>
  </si>
  <si>
    <t>Mgr. Bc. Jarmilou Baletkovou</t>
  </si>
  <si>
    <t>Mgr. Bc. Jarmilou Baletkovou, ředitelkou</t>
  </si>
  <si>
    <t>baletkova@zsblansko.cz</t>
  </si>
  <si>
    <t>zvlsbk@tiscali.cz</t>
  </si>
  <si>
    <t>Jitka Novotná</t>
  </si>
  <si>
    <t>novotna@zsblansko.cz</t>
  </si>
  <si>
    <t>Ing. Karel Sochor</t>
  </si>
  <si>
    <t>sochor@zsblansko.cz</t>
  </si>
  <si>
    <t>JM_210</t>
  </si>
  <si>
    <t>Základní umělecká škola Pohořelice, příspěvková organizace</t>
  </si>
  <si>
    <t>Školní 462, 691 23 Pohořelice</t>
  </si>
  <si>
    <t>Školní 462</t>
  </si>
  <si>
    <t>691 23 Pohořelice</t>
  </si>
  <si>
    <t>165895033 / 0600</t>
  </si>
  <si>
    <t>Zdeňka Šichová, dipl.um.</t>
  </si>
  <si>
    <t>Zdeňka Šichová, dipl.um., ředitelka</t>
  </si>
  <si>
    <t>Zdeňkou Šichovou, dipl.um.</t>
  </si>
  <si>
    <t>Zdeňkou Šichovou, dipl.um., ředitelkou</t>
  </si>
  <si>
    <t>V Pohořelicích</t>
  </si>
  <si>
    <t>519 424 257, 702 264 978</t>
  </si>
  <si>
    <t>info@zuspohorelice.cz</t>
  </si>
  <si>
    <t xml:space="preserve"> zdenka.sichova@zuspohorelice.cz</t>
  </si>
  <si>
    <t>pavla.hankova@zuspohorelice.cz</t>
  </si>
  <si>
    <t>Veronika Knotková</t>
  </si>
  <si>
    <t>zus.pohorelice@bv.orgman.cz</t>
  </si>
  <si>
    <t>JM_211</t>
  </si>
  <si>
    <t>CZ60680300</t>
  </si>
  <si>
    <t>Odborné učiliště Cvrčovice, příspěvková organizace</t>
  </si>
  <si>
    <t>Cvrčovice 131, 691 23 Pohořelice</t>
  </si>
  <si>
    <t>Cvrčovice 131</t>
  </si>
  <si>
    <t>Pohořelice</t>
  </si>
  <si>
    <t>153508999 / 0600</t>
  </si>
  <si>
    <t>RNDr. Milada Kussak Höklová</t>
  </si>
  <si>
    <t>RNDr. Milada Kussak Höklová, ředitelka</t>
  </si>
  <si>
    <t>RNDr. Miladou Kussak Höklovou</t>
  </si>
  <si>
    <t>RNDr. Miladou Kussak Höklovou, ředitelkou</t>
  </si>
  <si>
    <t>V Cvrčovicích</t>
  </si>
  <si>
    <t>skola@oucvrcovice.cz</t>
  </si>
  <si>
    <t>Renata Foltánová</t>
  </si>
  <si>
    <t>Miloslav Nakládal</t>
  </si>
  <si>
    <t>JM_212</t>
  </si>
  <si>
    <t>Základní umělecká škola a Dům dětí a mládeže Moravský Krumlov, příspěvková organizace</t>
  </si>
  <si>
    <t>Školní 139, 672 01 Moravský Krumlov</t>
  </si>
  <si>
    <t>Školní 139</t>
  </si>
  <si>
    <t>672 01 Moravský Krumlov</t>
  </si>
  <si>
    <t>8031741 / 0100</t>
  </si>
  <si>
    <t>Vladimíra Kočí</t>
  </si>
  <si>
    <t>Vladimíra Kočí, ředitelka</t>
  </si>
  <si>
    <t>Vladimírou Kočí</t>
  </si>
  <si>
    <t>Vladimírou Kočí, ředitelkou</t>
  </si>
  <si>
    <t>V Moravském Krumlově</t>
  </si>
  <si>
    <t>515 322 283
724 561 965</t>
  </si>
  <si>
    <t>zusmkrumlov@skolyjm.cz</t>
  </si>
  <si>
    <t xml:space="preserve">Lenka Jandová </t>
  </si>
  <si>
    <t>JM_213</t>
  </si>
  <si>
    <t>CZ00055166</t>
  </si>
  <si>
    <t>Střední škola dopravy, obchodu a služeb Moravský Krumlov, příspěvková organizace</t>
  </si>
  <si>
    <t>nám. Klášterní 127, 672 01 Moravský Krumlov</t>
  </si>
  <si>
    <t>nám. Klášterní 127</t>
  </si>
  <si>
    <t>nám. Klášterní</t>
  </si>
  <si>
    <t>12030741 / 0100</t>
  </si>
  <si>
    <t>Ing. Jiří Psota</t>
  </si>
  <si>
    <t>Ing. Jiří Psota, ředitel</t>
  </si>
  <si>
    <t>Ing. Jiřím Psotou</t>
  </si>
  <si>
    <t>Ing. Jiřím Psotou, ředitelem</t>
  </si>
  <si>
    <t>515 322 243
603 545 560</t>
  </si>
  <si>
    <t>psota@ssmk.eu</t>
  </si>
  <si>
    <t>515 322 239
739 570 614</t>
  </si>
  <si>
    <t>Bc. Ludmila Drahozalová</t>
  </si>
  <si>
    <t>739 570 614</t>
  </si>
  <si>
    <t>drahozalova@ssmk.eu</t>
  </si>
  <si>
    <t>JM_214</t>
  </si>
  <si>
    <t>Gymnázium Moravský Krumlov, příspěvková organizace</t>
  </si>
  <si>
    <t>Smetanova 168, 672 01 Moravský Krumlov</t>
  </si>
  <si>
    <t>Smetanova 168</t>
  </si>
  <si>
    <t>19-5083200237 / 0100</t>
  </si>
  <si>
    <t>Mgr. Dagmar Holá</t>
  </si>
  <si>
    <t>Mgr. Dagmar Holá, ředitelka</t>
  </si>
  <si>
    <t>Mgr. Dagmarou Holou</t>
  </si>
  <si>
    <t>Mgr. Dagmarou Holou, ředitelkou</t>
  </si>
  <si>
    <t>515322234</t>
  </si>
  <si>
    <t>reditel@mkgym.cz</t>
  </si>
  <si>
    <t>gmk@mboxzn.cz</t>
  </si>
  <si>
    <t>Zdeněk Marek</t>
  </si>
  <si>
    <t>Daniela Bartošová</t>
  </si>
  <si>
    <t>JM_217</t>
  </si>
  <si>
    <t>Základní umělecká škola A. Muchy Ivančice, příspěvková organizace</t>
  </si>
  <si>
    <t>Palackého náměstí 1607/27a, 664 91 Ivančice</t>
  </si>
  <si>
    <t>Palackého náměstí 1607/27a</t>
  </si>
  <si>
    <t>664 91 Ivančice</t>
  </si>
  <si>
    <t>27a</t>
  </si>
  <si>
    <t>1033150237 / 0100</t>
  </si>
  <si>
    <t>Mgr. Dagmar Fialová</t>
  </si>
  <si>
    <t>Mgr. Dagmar Fialová, ředitelka</t>
  </si>
  <si>
    <t>Mgr. Dagmarou Fialovou</t>
  </si>
  <si>
    <t>Mgr. Dagmarou Fialovou, ředitelkou</t>
  </si>
  <si>
    <t>V Ivančicích</t>
  </si>
  <si>
    <t>546451660
732 360 174</t>
  </si>
  <si>
    <t>zusamibo@volny.cz</t>
  </si>
  <si>
    <t>Hynek Smutný</t>
  </si>
  <si>
    <t>Kateřina Vojtěská</t>
  </si>
  <si>
    <t>546 451 660
774 969 585</t>
  </si>
  <si>
    <t>JM_218</t>
  </si>
  <si>
    <t>CZ44946902</t>
  </si>
  <si>
    <t>Středisko volného času Ivančice, příspěvková organizace</t>
  </si>
  <si>
    <t>Zemědělská 619/2, 664 91 Ivančice</t>
  </si>
  <si>
    <t>Zemědělská 619/2</t>
  </si>
  <si>
    <t>Zemědělská</t>
  </si>
  <si>
    <t>934911 / 0100</t>
  </si>
  <si>
    <t>Mgr. Jana Heřmanová</t>
  </si>
  <si>
    <t>Mgr. Jana Heřmanová, ředitelka</t>
  </si>
  <si>
    <t>Mgr. Janou Heřmanovou</t>
  </si>
  <si>
    <t>Mgr. Janou Heřmanovou, ředitelkou</t>
  </si>
  <si>
    <t>546 451 292
603 545 442</t>
  </si>
  <si>
    <t>info@svcivancice.cz</t>
  </si>
  <si>
    <t>hermanova@svcivancice.cz</t>
  </si>
  <si>
    <t>Hana Leitnerová</t>
  </si>
  <si>
    <t>leitnerova@svcivancice.cz</t>
  </si>
  <si>
    <t>JM_219</t>
  </si>
  <si>
    <t>CZ00225827</t>
  </si>
  <si>
    <t>Nemocnice Ivančice, příspěvková organizace</t>
  </si>
  <si>
    <t>Široká 16, 664 91 Ivančice</t>
  </si>
  <si>
    <t>Široká 16</t>
  </si>
  <si>
    <t>Široká</t>
  </si>
  <si>
    <t>1937911 / 0100</t>
  </si>
  <si>
    <t>Ing. Jaromír Hrubeš</t>
  </si>
  <si>
    <t>Ing. Jaromír Hrubeš, ředitel</t>
  </si>
  <si>
    <t>Ing. Jaromírem Hrubešem</t>
  </si>
  <si>
    <t>Ing. Jaromírem Hrubešem, ředitelem</t>
  </si>
  <si>
    <t>V OR u KS v Brně, oddíl Pr, vložka 1227</t>
  </si>
  <si>
    <t>546 439 400
602 767 823</t>
  </si>
  <si>
    <t>hrubes@nspiv.cz</t>
  </si>
  <si>
    <t>faktury@nspiv.cz</t>
  </si>
  <si>
    <t>Ing. Milana Koudelková</t>
  </si>
  <si>
    <t>koudelkova@nspiv.cz</t>
  </si>
  <si>
    <t>Ivo Hlavatý</t>
  </si>
  <si>
    <t>hlavaty@nspiv.cz</t>
  </si>
  <si>
    <t>JM_220</t>
  </si>
  <si>
    <t>Mateřská škola a základní škola Ivančice, příspěvková organizace</t>
  </si>
  <si>
    <t>Široká 484/42, 664 91 Ivančice</t>
  </si>
  <si>
    <t>Široká 484/42</t>
  </si>
  <si>
    <t>Oberbank AG</t>
  </si>
  <si>
    <t>3000000071 / 8040</t>
  </si>
  <si>
    <t>Ing. Marta Špalková</t>
  </si>
  <si>
    <t>Ing. Marta Špalková, ředitelka</t>
  </si>
  <si>
    <t>Ing. Martou Špalkovou</t>
  </si>
  <si>
    <t>Ing. Martou Špalkovou, ředitelkou</t>
  </si>
  <si>
    <t>546451931
725 961 069</t>
  </si>
  <si>
    <t>vendula.gacova@specskiva.cz</t>
  </si>
  <si>
    <t>spec.sk.iva@volny.cz</t>
  </si>
  <si>
    <t>Darek Rosendorf</t>
  </si>
  <si>
    <t>Gymnázium Jana Blahoslava Ivančice, příspěvková organizace</t>
  </si>
  <si>
    <t>Lány 859/2, 664 91 Ivančice</t>
  </si>
  <si>
    <t>Lány 859/2</t>
  </si>
  <si>
    <t>Lány</t>
  </si>
  <si>
    <t>1060350277 / 0100</t>
  </si>
  <si>
    <t>Ing. Ivana Čermáková</t>
  </si>
  <si>
    <t>Ing. Ivanou Čermákovou</t>
  </si>
  <si>
    <t>Ing. Ivanou Čermákovou, ředitelkou</t>
  </si>
  <si>
    <t>546451110; 606 706 680</t>
  </si>
  <si>
    <t>reditel@gjbi.cz</t>
  </si>
  <si>
    <t>cermakova@gjbi.cz</t>
  </si>
  <si>
    <t>Miluše Klímová</t>
  </si>
  <si>
    <t>klimovam@gjbi.cz</t>
  </si>
  <si>
    <t>JM_222</t>
  </si>
  <si>
    <t>Základní umělecká škola Oslavany, příspěvková organizace</t>
  </si>
  <si>
    <t>náměstí 13. prosince 144/12, 664 12 Oslavany</t>
  </si>
  <si>
    <t>náměstí 13. prosince 144/12</t>
  </si>
  <si>
    <t>664 12 Oslavany</t>
  </si>
  <si>
    <t>náměstí 13. prosince</t>
  </si>
  <si>
    <t>2023374389 / 0800</t>
  </si>
  <si>
    <t>Lenka Zouharová</t>
  </si>
  <si>
    <t>Lenka Zouharová, ředitelka</t>
  </si>
  <si>
    <t>Lenkou Zouharovou</t>
  </si>
  <si>
    <t>Lenkou Zouharovou, ředitelkou</t>
  </si>
  <si>
    <t>V Oslavanech</t>
  </si>
  <si>
    <t>546 423 397
605 258 884</t>
  </si>
  <si>
    <t>zouharova.l@volny.cz</t>
  </si>
  <si>
    <t>zus.oslavany@quick.cz</t>
  </si>
  <si>
    <t>Lenka Kremláčková</t>
  </si>
  <si>
    <t>zus.oslavany@bo.orgman.cz</t>
  </si>
  <si>
    <t>JM_223</t>
  </si>
  <si>
    <t>Základní umělecká škola Židlochovice, příspěvková organizace</t>
  </si>
  <si>
    <t>Nádražní 232, 667 01 Židlochovice</t>
  </si>
  <si>
    <t>Nádražní 232</t>
  </si>
  <si>
    <t>667 01 Židlochovice</t>
  </si>
  <si>
    <t>107-9181820227 / 0100</t>
  </si>
  <si>
    <t>MgA. Dagmar Bradová</t>
  </si>
  <si>
    <t>MgA. Dagmar Bradová, ředitelka</t>
  </si>
  <si>
    <t>MgA. Dagmarou Bradovou</t>
  </si>
  <si>
    <t>MgA. Dagmarou Bradovou, ředitelkou</t>
  </si>
  <si>
    <t>V Židlochovicích</t>
  </si>
  <si>
    <t>547 238 466
602 846 057</t>
  </si>
  <si>
    <t>bradova@zuszidlochovice.cz</t>
  </si>
  <si>
    <t>zus.zidlochovice@seznam.cz</t>
  </si>
  <si>
    <t>JM_224</t>
  </si>
  <si>
    <t>Gymnázium Židlochovice, příspěvková organizace</t>
  </si>
  <si>
    <t>Tyršova 400, 667 01 Židlochovice</t>
  </si>
  <si>
    <t>Tyršova 400</t>
  </si>
  <si>
    <t>1241590237 / 0100</t>
  </si>
  <si>
    <t>Mgr. Jan Vybíral</t>
  </si>
  <si>
    <t>Mgr. Jan Vybíral, ředitel</t>
  </si>
  <si>
    <t>Mgr. Janem Vybíralem</t>
  </si>
  <si>
    <t>Mgr. Janem Vybíralem, ředitelem</t>
  </si>
  <si>
    <t>547 231 476, 608 360 896</t>
  </si>
  <si>
    <t>sankova.d@gymnzidlo.cz</t>
  </si>
  <si>
    <t>info@gymnzidlo.cz</t>
  </si>
  <si>
    <t>Hana Žampachová</t>
  </si>
  <si>
    <t>Dana Saňková
Milena Pavlasová</t>
  </si>
  <si>
    <t>Jaroslav Pukl</t>
  </si>
  <si>
    <t>JM_225</t>
  </si>
  <si>
    <t>Střední zahradnická škola Rajhrad, příspěvková organizace</t>
  </si>
  <si>
    <t>Masarykova 198, 664 61 Rajhrad</t>
  </si>
  <si>
    <t>Masarykova 198</t>
  </si>
  <si>
    <t>664 61 Rajhrad</t>
  </si>
  <si>
    <t>Masarykova</t>
  </si>
  <si>
    <t>32037641 / 0100</t>
  </si>
  <si>
    <t>PaedDr. Marek Kňažík</t>
  </si>
  <si>
    <t>PaedDr. Marek Kňažík, ředitel</t>
  </si>
  <si>
    <t>PaedDr. Markem Kňažíkem</t>
  </si>
  <si>
    <t>PaedDr. Markem Kňažíkem, ředitelem</t>
  </si>
  <si>
    <t>V Rajhradě</t>
  </si>
  <si>
    <t>547426311</t>
  </si>
  <si>
    <t>rajhrad@skolarajhrad.cz; knazik@skolarajhrad.cz</t>
  </si>
  <si>
    <t>marsakova@skolarajhrad.cz; mahovska@skolarajhrad.cz</t>
  </si>
  <si>
    <t>Dagmar Maršáková
Blažena Ševčíková</t>
  </si>
  <si>
    <t>547 426 321
547 426 314</t>
  </si>
  <si>
    <t>marsakova@skolarajhrad.cz
sevcikova@skolarajhrad.cz</t>
  </si>
  <si>
    <t>Dagmar Maršáková</t>
  </si>
  <si>
    <t>marsakova@skolarajhrad.cz</t>
  </si>
  <si>
    <t>Blažena Ševčíková</t>
  </si>
  <si>
    <t>sevcikova@skolarajhrad.cz</t>
  </si>
  <si>
    <t>JM_226</t>
  </si>
  <si>
    <t>Základní škola Želešice, Sadová, příspěvková organizace</t>
  </si>
  <si>
    <t>Sadová 530, 664 43 Želešice</t>
  </si>
  <si>
    <t>Sadová 530</t>
  </si>
  <si>
    <t>664 43 Želešice</t>
  </si>
  <si>
    <t>Sadová</t>
  </si>
  <si>
    <t>2030641 / 0100</t>
  </si>
  <si>
    <t>V Želešicích</t>
  </si>
  <si>
    <t>547 225 129
731 109 181</t>
  </si>
  <si>
    <t>reditel@skolahrou-zelesice.cz</t>
  </si>
  <si>
    <t>JM_227</t>
  </si>
  <si>
    <t>Základní umělecká škola Ořechov, příspěvková organizace</t>
  </si>
  <si>
    <t>Komenského 702/4, 664 44 Ořechov</t>
  </si>
  <si>
    <t>Komenského 702/4</t>
  </si>
  <si>
    <t>664 44 Ořechov</t>
  </si>
  <si>
    <t>106129515 / 0300</t>
  </si>
  <si>
    <t>Mgr. Petr Křivánek</t>
  </si>
  <si>
    <t>Mgr. Petr Křivánek, ředitel</t>
  </si>
  <si>
    <t>Mgr. Petrem Křivánkem</t>
  </si>
  <si>
    <t>Mgr. Petrem Křivánkem, ředitelem</t>
  </si>
  <si>
    <t>V Ořechově</t>
  </si>
  <si>
    <t>733 533 041, 604 942 427</t>
  </si>
  <si>
    <t>zus.orechov@volny.cz</t>
  </si>
  <si>
    <t>JM_229</t>
  </si>
  <si>
    <t>Domov pro seniory Zastávka, příspěvková organizace</t>
  </si>
  <si>
    <t>Sportovní 432, 664 84 Zastávka</t>
  </si>
  <si>
    <t>Sportovní 432</t>
  </si>
  <si>
    <t>664 84 Zastávka</t>
  </si>
  <si>
    <t>Sportovní</t>
  </si>
  <si>
    <t>39036641 / 0100</t>
  </si>
  <si>
    <t>PhDr. Jiří Altman</t>
  </si>
  <si>
    <t>PhDr. Jiří Altman, ředitel</t>
  </si>
  <si>
    <t>PhDr. Jiřím Altmanem</t>
  </si>
  <si>
    <t>PhDr. Jiřím Altmanem, ředitelem</t>
  </si>
  <si>
    <t>V Zastávce</t>
  </si>
  <si>
    <t>V OR u KS v Brně, oddíl Pr, vložka 1218</t>
  </si>
  <si>
    <t>546 418 815, 725 905 410</t>
  </si>
  <si>
    <t>vedprovozu@dszastavka.cz</t>
  </si>
  <si>
    <t>reditel@dszastavka.cz</t>
  </si>
  <si>
    <t>majetkovasprava@dszastavka.cz</t>
  </si>
  <si>
    <t>Jaromír Řehořka</t>
  </si>
  <si>
    <t>Tomáš Pospíšil</t>
  </si>
  <si>
    <t>JM_230</t>
  </si>
  <si>
    <t>Gymnázium T. G. Masaryka Zastávka, příspěvková organizace</t>
  </si>
  <si>
    <t>U Školy 39, 664 84 Zastávka</t>
  </si>
  <si>
    <t>U Školy 39</t>
  </si>
  <si>
    <t>88233641 / 0710</t>
  </si>
  <si>
    <t>Mgr. Libor Hejda</t>
  </si>
  <si>
    <t>Mgr. Libor Hejda, ředitel</t>
  </si>
  <si>
    <t>Mgr. Liborem Hejdou, ředitelem</t>
  </si>
  <si>
    <t>V Zastávce u Brna</t>
  </si>
  <si>
    <t>546411023; 603 297 587</t>
  </si>
  <si>
    <t>email@gzastavka.cz</t>
  </si>
  <si>
    <t>hejda@gzastavka.cz</t>
  </si>
  <si>
    <t>Vladimíra Kupčíková</t>
  </si>
  <si>
    <t>Pavel Studýnka</t>
  </si>
  <si>
    <t>JM_231</t>
  </si>
  <si>
    <t>Základní umělecká škola Kuřim, příspěvková organizace</t>
  </si>
  <si>
    <t>Zahradní 1529/21, 664 34 Kuřim</t>
  </si>
  <si>
    <t>Zahradní 1529/21</t>
  </si>
  <si>
    <t>664 34 Kuřim</t>
  </si>
  <si>
    <t>Zahradní</t>
  </si>
  <si>
    <t>35238641 / 0100</t>
  </si>
  <si>
    <t>Pavlína Zámečníková</t>
  </si>
  <si>
    <t>Pavlína Zámečníková, ředitelka</t>
  </si>
  <si>
    <t>Pavlínou Zámečníkovou</t>
  </si>
  <si>
    <t>Pavlínou Zámečníkovou, ředitelkou</t>
  </si>
  <si>
    <t>V Kuřimi</t>
  </si>
  <si>
    <t xml:space="preserve"> 541420060-62 
607 552 434</t>
  </si>
  <si>
    <t>zus.kurim@worldonline.cz</t>
  </si>
  <si>
    <t>Libuše Šiborová</t>
  </si>
  <si>
    <t>1) Kuřim
2) Veverská Bítýška</t>
  </si>
  <si>
    <t>1) Jiří Vichta</t>
  </si>
  <si>
    <t>vichta.jiri@seznam.cz</t>
  </si>
  <si>
    <t>JM_232</t>
  </si>
  <si>
    <t>Dům dětí a mládeže Kuřim, příspěvková organizace</t>
  </si>
  <si>
    <t>Jungmannova 1084/1, 664 34 Kuřim</t>
  </si>
  <si>
    <t>Jungmannova 1084/1</t>
  </si>
  <si>
    <t>102539621 / 0100</t>
  </si>
  <si>
    <t>541230763</t>
  </si>
  <si>
    <t>mddm.kurim@seznam.cz</t>
  </si>
  <si>
    <t>Marta Šmardová</t>
  </si>
  <si>
    <t>JM_233</t>
  </si>
  <si>
    <t xml:space="preserve">CZ00053198 </t>
  </si>
  <si>
    <t>Střední škola a základní škola Tišnov, příspěvková organizace</t>
  </si>
  <si>
    <t>nám. Míru 22, 666 25 Tišnov</t>
  </si>
  <si>
    <t>nám. Míru 22</t>
  </si>
  <si>
    <t>666 25 Tišnov</t>
  </si>
  <si>
    <t>nám. Míru</t>
  </si>
  <si>
    <t>31931641 / 0100</t>
  </si>
  <si>
    <t xml:space="preserve">Ing. Rudolf Mašek         </t>
  </si>
  <si>
    <t>Ing. Rudolfem Maškem</t>
  </si>
  <si>
    <t>Ing. Rudolfem Maškem, ředitelem</t>
  </si>
  <si>
    <t>reditel@skolatisnov.cz</t>
  </si>
  <si>
    <t>konvicova@skolatisnov.cz</t>
  </si>
  <si>
    <t>Naděžda Prokešová
Bc. Renata Ambrosová</t>
  </si>
  <si>
    <t>549 410 076
549 410 077</t>
  </si>
  <si>
    <t>prokesova@skolatisnov.cz
ambrosova@skolatisnov.cz</t>
  </si>
  <si>
    <t>Bc. Renata Ambrosová</t>
  </si>
  <si>
    <t>ambrosova@skolatisnov.cz</t>
  </si>
  <si>
    <t>JM_235</t>
  </si>
  <si>
    <t>Základní umělecká škola Dolní Bojanovice, příspěvková organizace</t>
  </si>
  <si>
    <t>Prostřední 417, 696 17 Dolní Bojanovice</t>
  </si>
  <si>
    <t>Prostřední 417</t>
  </si>
  <si>
    <t>696 17 Dolní Bojanovice</t>
  </si>
  <si>
    <t>Prostřední</t>
  </si>
  <si>
    <t>14033671 / 0100</t>
  </si>
  <si>
    <t>Mgr. Stanislav Esterka</t>
  </si>
  <si>
    <t>Mgr. Stanislav Esterka, ředitel</t>
  </si>
  <si>
    <t>Mgr. Stanislavem Esterkou</t>
  </si>
  <si>
    <t>Mgr. Stanislavem Esterkou, ředitelem</t>
  </si>
  <si>
    <t>V Dolních Bojanovicích</t>
  </si>
  <si>
    <t>518372309, 721621592</t>
  </si>
  <si>
    <t>zus.bojanovice@email.cz</t>
  </si>
  <si>
    <t>JM_236</t>
  </si>
  <si>
    <t>Domov pro seniory Bažantnice, příspěvková organizace</t>
  </si>
  <si>
    <t>třída Bří Čapků 3273/1, 695 01 Hodonín</t>
  </si>
  <si>
    <t>třída Bří Čapků 3273/1</t>
  </si>
  <si>
    <t>třída Bří Čapků</t>
  </si>
  <si>
    <t>14631671 / 0100</t>
  </si>
  <si>
    <t>Ing. Vladimíra Křížková</t>
  </si>
  <si>
    <t>Ing. Vladimíra Křížková, ředitelka</t>
  </si>
  <si>
    <t>Ing. Vladimírou Křížkovou</t>
  </si>
  <si>
    <t>Ing. Vladimírou Křížkovou, ředitelkou</t>
  </si>
  <si>
    <t>V OR u KS v Brně, oddíl Pr, vložka 1242</t>
  </si>
  <si>
    <t>518 321 834, 606 789 079</t>
  </si>
  <si>
    <t>reditelka@ds-hodonin.cz</t>
  </si>
  <si>
    <t>ucetni.m@ds-hodonin.cz</t>
  </si>
  <si>
    <t>Hana Bujáková</t>
  </si>
  <si>
    <t>JM_237</t>
  </si>
  <si>
    <t>Základní škola a praktická škola Hodonín, náměstí B. Martinů, příspěvková organizace</t>
  </si>
  <si>
    <t>nám. B. Martinů 2952/5, 695 01 Hodonín</t>
  </si>
  <si>
    <t>nám. B. Martinů 2952/5</t>
  </si>
  <si>
    <t>nám. B. Martinů</t>
  </si>
  <si>
    <t>12839671 / 0100</t>
  </si>
  <si>
    <t>Mgr. Jana Helešicová</t>
  </si>
  <si>
    <t>Mgr. Janou Helešicovou</t>
  </si>
  <si>
    <t>518352895</t>
  </si>
  <si>
    <t>zvshod@centrum.cz</t>
  </si>
  <si>
    <t>JM_238</t>
  </si>
  <si>
    <t>Středisko volného času Hodonín, příspěvková organizace</t>
  </si>
  <si>
    <t>2737671 / 0100</t>
  </si>
  <si>
    <t>Šárka Látalová</t>
  </si>
  <si>
    <t>Šárka Látalová, ředitelka</t>
  </si>
  <si>
    <t>Šárkou Látalovou</t>
  </si>
  <si>
    <t>Šárkou Látalovou, ředitelkou</t>
  </si>
  <si>
    <t>svc.reditelka@seznam.cz</t>
  </si>
  <si>
    <t>svc.hodonin@seznam.cz</t>
  </si>
  <si>
    <t>Monika Zlámalová</t>
  </si>
  <si>
    <t>1) U Červených domků, Hod.
2) Doly Littner Bzenec</t>
  </si>
  <si>
    <t>1) Zdena Flajžíková
2) Zbyněk Mráz</t>
  </si>
  <si>
    <t>725 341 596
725 341 594</t>
  </si>
  <si>
    <t>JM_239</t>
  </si>
  <si>
    <t>Zelený dům pohody, příspěvková organizace</t>
  </si>
  <si>
    <t>P. Jilemnického 2923/1, 695 01 Hodonín</t>
  </si>
  <si>
    <t>P. Jilemnického 2923/1</t>
  </si>
  <si>
    <t>P. Jilemnického</t>
  </si>
  <si>
    <t>15036671 / 0100</t>
  </si>
  <si>
    <t>Mgr. Petr Srnec</t>
  </si>
  <si>
    <t>Mgr. Petr Srnec, ředitel</t>
  </si>
  <si>
    <t>Mgr. Petrem Srncem</t>
  </si>
  <si>
    <t>Mgr. Petrem Srncem, ředitelem</t>
  </si>
  <si>
    <t>V OR u KS v Brně, oddíl Pr, vložka 1266</t>
  </si>
  <si>
    <t>518 321 580, 603 162 767</t>
  </si>
  <si>
    <t>srnec.petr@zelenydumpohody.cz</t>
  </si>
  <si>
    <t>wolfova.katerina@zelenydumpohody.cz</t>
  </si>
  <si>
    <t>Ing. Kateřina Wolfová</t>
  </si>
  <si>
    <t>Martin Mikl</t>
  </si>
  <si>
    <t>mikl.martin@zelenydumpohody.cz</t>
  </si>
  <si>
    <t>JM_240</t>
  </si>
  <si>
    <t>Pedagogicko-psychologická poradna Hodonín, příspěvková organizace</t>
  </si>
  <si>
    <t>P. Jilemnického 2854/2, 695 01 Hodonín</t>
  </si>
  <si>
    <t>P. Jilemnického 2854/2</t>
  </si>
  <si>
    <t>1653410247 / 0100</t>
  </si>
  <si>
    <t>Mgr. Jana  Taptičová</t>
  </si>
  <si>
    <t>Mgr. Jana  Taptičová, ředitelka</t>
  </si>
  <si>
    <t>Mgr. Janou Taptičovou</t>
  </si>
  <si>
    <t>Mgr. Janou Taptičovou, ředitelkou</t>
  </si>
  <si>
    <t>poradna@ppphodonin.cz</t>
  </si>
  <si>
    <t>Květa Špérová</t>
  </si>
  <si>
    <t>Mgr. Světlana Pelclová</t>
  </si>
  <si>
    <t>JM_241</t>
  </si>
  <si>
    <t>CZ00838225</t>
  </si>
  <si>
    <t>Integrovaná střední škola Hodonín, příspěvková organizace</t>
  </si>
  <si>
    <t>Lipová alej 3756/21, 695 03 Hodonín</t>
  </si>
  <si>
    <t>Lipová alej 3756/21</t>
  </si>
  <si>
    <t>695 03 Hodonín</t>
  </si>
  <si>
    <t>Lipová alej</t>
  </si>
  <si>
    <t>9437671 / 0100</t>
  </si>
  <si>
    <t>Mgr. Eva Schmidová</t>
  </si>
  <si>
    <t>Mgr. Eva Schmidová, ředitelka</t>
  </si>
  <si>
    <t>Mgr. Evou Schmidovou</t>
  </si>
  <si>
    <t>Mgr. Evou Schmidovou, ředitelkou</t>
  </si>
  <si>
    <t>518 390 025
606 614 219</t>
  </si>
  <si>
    <t>reditel@issho.cz</t>
  </si>
  <si>
    <t>ekonom@issho.cz; reditel@issho.cz; ucetni@issho.cz</t>
  </si>
  <si>
    <t>Dagmar Macalíková</t>
  </si>
  <si>
    <t>ekonom@issho.cz</t>
  </si>
  <si>
    <t>Zdeněk Záděra</t>
  </si>
  <si>
    <t>518 390 024
606 612 168</t>
  </si>
  <si>
    <t>zadera@issho.cz</t>
  </si>
  <si>
    <t>JM_242</t>
  </si>
  <si>
    <t>Středisko volného času Pohořelice, příspěvková organizace</t>
  </si>
  <si>
    <t>Dlouhá 39, 691 23 Pohořelice</t>
  </si>
  <si>
    <t>Dlouhá 39</t>
  </si>
  <si>
    <t>Dlouhá</t>
  </si>
  <si>
    <t>1382198319 / 0800</t>
  </si>
  <si>
    <t>Mgr. Monika Janičatová</t>
  </si>
  <si>
    <t>Mgr. Monika Janičatová, ředitelka</t>
  </si>
  <si>
    <t>Mgr. Monikou Janičatovou</t>
  </si>
  <si>
    <t>Mgr. Monikou Janičatovou, ředitelkou</t>
  </si>
  <si>
    <t>519 424 558
604 282 953</t>
  </si>
  <si>
    <t>info@svcpohorelice.cz</t>
  </si>
  <si>
    <t>janicatova@svcpohorelice.cz</t>
  </si>
  <si>
    <t>administrativa@svcpohorelice.cz</t>
  </si>
  <si>
    <t>Jindra Spáčilová</t>
  </si>
  <si>
    <t>spacilovajindra@seznam.cz - soukromý, administrativa@svcpohorelice.cz</t>
  </si>
  <si>
    <t>Základní škola speciální, praktická škola a dětský domov Vřesovice, příspěvková organizace</t>
  </si>
  <si>
    <t>Vřesovice č. p. 243, 696 48 Vřesovice</t>
  </si>
  <si>
    <t>Vřesovice č. p. 243</t>
  </si>
  <si>
    <t>696 48 Ježov</t>
  </si>
  <si>
    <t>Vřesovice</t>
  </si>
  <si>
    <t>1883170277 / 0100</t>
  </si>
  <si>
    <t>Mgr. Alena Kolajová, MBA</t>
  </si>
  <si>
    <t>Mgr. Alena Kolajová, MBA, ředitelka</t>
  </si>
  <si>
    <t>Mgr. Alenou Kolajovou, MBA</t>
  </si>
  <si>
    <t>Mgr. Alenou Kolajovou, MBA, ředitelkou</t>
  </si>
  <si>
    <t>Ve Vřesovicích</t>
  </si>
  <si>
    <t>alena.kolajova@tiscali.cz</t>
  </si>
  <si>
    <t>Ivana Putnová</t>
  </si>
  <si>
    <t>putnova@skolavresovice.cz</t>
  </si>
  <si>
    <t>Milan Riedl</t>
  </si>
  <si>
    <t>Masarykovo muzeum v Hodoníně, příspěvková organizace</t>
  </si>
  <si>
    <t>Zámecké nám. 27/9, 695 01 Hodonín</t>
  </si>
  <si>
    <t>Zámecké nám. 27/9</t>
  </si>
  <si>
    <t>Zámecké nám.</t>
  </si>
  <si>
    <t>3131671 / 0100</t>
  </si>
  <si>
    <t>Mgr. Irena Chovančíková</t>
  </si>
  <si>
    <t>Mgr. Irena Chovančíková, ředitelka</t>
  </si>
  <si>
    <t>Mgr. Irenou Chovančíkovou</t>
  </si>
  <si>
    <t>Mgr. Irenou Chovančíkovou, ředitelkou</t>
  </si>
  <si>
    <t>V OR u KS v Brně, oddíl Pr, vložka 1254</t>
  </si>
  <si>
    <t>i.chovancikova@masaryk.info</t>
  </si>
  <si>
    <t>Ing. Antonín Káčerek</t>
  </si>
  <si>
    <t>a.kacerek@masaryk.info</t>
  </si>
  <si>
    <t>1) Nám. Bartolomějské, Veselí
2) Nár. tř. 21, Sadová 14, Hodonín
3) Palackého, Kyjov
4) Zámecké nám., Hodonín</t>
  </si>
  <si>
    <t>1) Mgr. Peter Futák
2) Mgr. Miroslav Havlík
3) Mgr. Blanka Pokorná
4) Ing. Antonín Káčerek</t>
  </si>
  <si>
    <t>518 322 412
518 353 149
518 612 338
518 352 568</t>
  </si>
  <si>
    <t>p.futak@masaryk.info
m.havlik@masaryk.info
b.pokorna@masaryk.info
a.kacerek@masaryk.info</t>
  </si>
  <si>
    <t>JM_245</t>
  </si>
  <si>
    <t>Legionářů 813/1, 695 11 Hodonín</t>
  </si>
  <si>
    <t>Legionářů 813/1</t>
  </si>
  <si>
    <t>695 11 Hodonín</t>
  </si>
  <si>
    <t>Legionářů</t>
  </si>
  <si>
    <t>3836671 / 0100</t>
  </si>
  <si>
    <t>podatelna@goah.cz</t>
  </si>
  <si>
    <t>Bronislava Tomanová</t>
  </si>
  <si>
    <t>Luboš Trubiroha</t>
  </si>
  <si>
    <t>JM_247</t>
  </si>
  <si>
    <t>Základní umělecká škola Hodonín, příspěvková organizace</t>
  </si>
  <si>
    <t>Horní Valy 3655/2, 695 01 Hodonín</t>
  </si>
  <si>
    <t>Horní Valy 3655/2</t>
  </si>
  <si>
    <t>Horní Valy</t>
  </si>
  <si>
    <t>13639671 / 0100</t>
  </si>
  <si>
    <t>Mgr. Josef Ilčík</t>
  </si>
  <si>
    <t>Mgr. Josef Ilčík, ředitel</t>
  </si>
  <si>
    <t>Mgr. Josefem Ilčíkem</t>
  </si>
  <si>
    <t>Mgr. Josefem Ilčíkem, ředitelem</t>
  </si>
  <si>
    <t>info@zushodonin.cz</t>
  </si>
  <si>
    <t>JM_249</t>
  </si>
  <si>
    <t>CZ00373290</t>
  </si>
  <si>
    <t>Galerie výtvarného umění v Hodoníně, příspěvková organizace</t>
  </si>
  <si>
    <t>Úprkova 601/2, 695 01 Hodonín</t>
  </si>
  <si>
    <t>Úprkova 601/2</t>
  </si>
  <si>
    <t>Úprkova</t>
  </si>
  <si>
    <t>2630671 / 0100</t>
  </si>
  <si>
    <t>Mgr. Josef Fantura</t>
  </si>
  <si>
    <t>Mgr. Josef Fantura, ředitel</t>
  </si>
  <si>
    <t>Mgr. Josefem Fanturou</t>
  </si>
  <si>
    <t>Mgr. Josefem Fanturou, ředitelem</t>
  </si>
  <si>
    <t>V OR u KS v Brně, oddíl Pr, vložka 1539</t>
  </si>
  <si>
    <t>518 351 051
602 546 708</t>
  </si>
  <si>
    <t>info@gvuhodonin.cz</t>
  </si>
  <si>
    <t>fantura@gvuhodonin.cz</t>
  </si>
  <si>
    <t>mesickova@gvuhodonin.cz</t>
  </si>
  <si>
    <t>Bc. Renata Měsíčková</t>
  </si>
  <si>
    <t>Pavel Duda</t>
  </si>
  <si>
    <t>JM_250</t>
  </si>
  <si>
    <t>Střední škola průmyslová a umělecká Hodonín, příspěvková organizace</t>
  </si>
  <si>
    <t>Brandlova 2222/32, 695 01 Hodonín</t>
  </si>
  <si>
    <t>Brandlova 2222/32</t>
  </si>
  <si>
    <t>Brandlova</t>
  </si>
  <si>
    <t>7239671 / 0100</t>
  </si>
  <si>
    <t>PaedDr. Ivo Kurz</t>
  </si>
  <si>
    <t>PaedDr. Ivo Kurz, ředitel</t>
  </si>
  <si>
    <t>PaedDr. Ivem Kurzem</t>
  </si>
  <si>
    <t>PaedDr. Ivem Kurzem, ředitelem</t>
  </si>
  <si>
    <t>518355125</t>
  </si>
  <si>
    <t>skola@prumyslovka.cz</t>
  </si>
  <si>
    <t>kurz@prumyslovka.cz</t>
  </si>
  <si>
    <t>cekanova@prumyslovka.cz</t>
  </si>
  <si>
    <t>Zdeňka Čekanová</t>
  </si>
  <si>
    <t>JM_251</t>
  </si>
  <si>
    <t>Dětský domov Hodonín, příspěvková organizace</t>
  </si>
  <si>
    <t>Jarošova 2267/1, 695 01 Hodonín</t>
  </si>
  <si>
    <t>Jarošova 2267/1</t>
  </si>
  <si>
    <t>Jarošova</t>
  </si>
  <si>
    <t>2032671 / 0100</t>
  </si>
  <si>
    <t>Mgr. Vlastimil Kluďák</t>
  </si>
  <si>
    <t>Mgr. Vlastimil Kluďák, ředitel</t>
  </si>
  <si>
    <t>Mgr. Vlastimilem Kluďákem</t>
  </si>
  <si>
    <t>Mgr. Vlastimilem Kluďákem, ředitelem</t>
  </si>
  <si>
    <t>518 305 305
775 716 045</t>
  </si>
  <si>
    <t>info@detskydomovhodonin.cz</t>
  </si>
  <si>
    <t>info@detskydomovhodonin.cz; ucetni@detskydomovhodonin.cz</t>
  </si>
  <si>
    <t>Alena Čechová</t>
  </si>
  <si>
    <t>ucetni@detskydomovhodonin.cz</t>
  </si>
  <si>
    <t>518 305 304
774 714 045</t>
  </si>
  <si>
    <t>kludak@detskydomovhodonin.cz</t>
  </si>
  <si>
    <t>JM_252</t>
  </si>
  <si>
    <t>Domov na Jarošce, příspěvková organizace</t>
  </si>
  <si>
    <t>Jarošova 1717/3, 695 01 Hodonín</t>
  </si>
  <si>
    <t>Jarošova 1717/3</t>
  </si>
  <si>
    <t>15538671 / 0100</t>
  </si>
  <si>
    <t>V OR u KS v Brně, oddíl Pr, vložka 1268</t>
  </si>
  <si>
    <t>reditel@domovjaroska.cz</t>
  </si>
  <si>
    <t>ekonom@domovjaroska.cz</t>
  </si>
  <si>
    <t>Lenka Luzertová</t>
  </si>
  <si>
    <t>Bc. Aleš Kordulík</t>
  </si>
  <si>
    <t>518 306 904
776 678 854</t>
  </si>
  <si>
    <t>technik@domovjaroska.cz</t>
  </si>
  <si>
    <t>JM_253</t>
  </si>
  <si>
    <t>Mateřská škola, Hodonín, Sídlištní 2, příspěvková organizace</t>
  </si>
  <si>
    <t>Sídlištní 3969/2, 695 04 Hodonín</t>
  </si>
  <si>
    <t>Sídlištní 3969/2</t>
  </si>
  <si>
    <t>695 04 Hodonín</t>
  </si>
  <si>
    <t>Sídlištní</t>
  </si>
  <si>
    <t>1447705319 / 0800</t>
  </si>
  <si>
    <t>Bc. Zdislava Paulíková</t>
  </si>
  <si>
    <t>Bc. Zdislava Paulíková, ředitelka</t>
  </si>
  <si>
    <t>Bc. Zdislavou Paulíkovou</t>
  </si>
  <si>
    <t>Bc. Zdislavou Paulíkovou, ředitelkou</t>
  </si>
  <si>
    <t>smshodonin@gmail.com</t>
  </si>
  <si>
    <t>JM_254</t>
  </si>
  <si>
    <t>CZ00226637</t>
  </si>
  <si>
    <t>Nemocnice TGM Hodonín, příspěvková organizace</t>
  </si>
  <si>
    <t>Purkyňova 2731/11, 695 26 Hodonín</t>
  </si>
  <si>
    <t>Purkyňova 2731/11</t>
  </si>
  <si>
    <t>695 26 Hodonín</t>
  </si>
  <si>
    <t>86-2441440297 / 0100</t>
  </si>
  <si>
    <t>Ing. Antonín Tesařík</t>
  </si>
  <si>
    <t>Ing. Antonín Tesařík, ředitel</t>
  </si>
  <si>
    <t>Ing. Antonínem Tesaříkem</t>
  </si>
  <si>
    <t>Ing. Antonínem Tesaříkem, ředitelem</t>
  </si>
  <si>
    <t>V OR u KS v Brně, oddíl Pr, vložka 1228</t>
  </si>
  <si>
    <t>518 306 205
724 625 867</t>
  </si>
  <si>
    <t>sekretariat@nemho.cz</t>
  </si>
  <si>
    <t>reditel@nemho.cz</t>
  </si>
  <si>
    <t>zaderova@nemho.cz</t>
  </si>
  <si>
    <t>Ing. Naděžda Smolíková</t>
  </si>
  <si>
    <t>smolikova@nemho.cz</t>
  </si>
  <si>
    <t>Ing. Petr Hořínek</t>
  </si>
  <si>
    <t>horinek@nemho.cz</t>
  </si>
  <si>
    <t>JM_255</t>
  </si>
  <si>
    <t>Dům dětí a mládeže Strážnice, příspěvková organizace</t>
  </si>
  <si>
    <t>Radějovská 848, 696 62 Strážnice</t>
  </si>
  <si>
    <t>Radějovská 848</t>
  </si>
  <si>
    <t>696 62 Strážnice</t>
  </si>
  <si>
    <t>Radějovská</t>
  </si>
  <si>
    <t>1443801389 / 0800</t>
  </si>
  <si>
    <t>Ing. Roman Zemánek</t>
  </si>
  <si>
    <t>Ing. Roman Zemánek, ředitel</t>
  </si>
  <si>
    <t>Ing. Romanem Zemánkem</t>
  </si>
  <si>
    <t>Ing. Romanem Zemánkem, ředitelem</t>
  </si>
  <si>
    <t>Ve Strážnici</t>
  </si>
  <si>
    <t>ddm.straznice@gmail.com</t>
  </si>
  <si>
    <t>Purkyňovo gymnázium, Strážnice, Masarykova 379, příspěvková organizace</t>
  </si>
  <si>
    <t>Masarykova 379, 696 62 Strážnice</t>
  </si>
  <si>
    <t>Masarykova 379</t>
  </si>
  <si>
    <t>1911310207 / 0100</t>
  </si>
  <si>
    <t>PhDr. Jaroslava Večeřová</t>
  </si>
  <si>
    <t>PhDr. Jaroslava Večeřová, ředitelka</t>
  </si>
  <si>
    <t>PhDr. Jaroslavou Večeřovou</t>
  </si>
  <si>
    <t>PhDr. Jaroslavou Večeřovou, ředitelkou</t>
  </si>
  <si>
    <t xml:space="preserve">518 332 105
702 087 364 </t>
  </si>
  <si>
    <t>vecerova@gys.cz</t>
  </si>
  <si>
    <t>PhDr. Alexandra Bahulová</t>
  </si>
  <si>
    <t>bahulova@gys.cz</t>
  </si>
  <si>
    <t>Irena Jančová
Hana Hlahůlková</t>
  </si>
  <si>
    <t>jancova@gys.cz
hlahulko@gys.cz</t>
  </si>
  <si>
    <t>František Vajčner
Irena Jančová</t>
  </si>
  <si>
    <t>603 598 486
518 332 106</t>
  </si>
  <si>
    <t>info@gys.cz
jancova@gys.cz</t>
  </si>
  <si>
    <t>Domov pro seniory Strážnice, příspěvková organizace</t>
  </si>
  <si>
    <t>Preláta Horného 515, 696 62 Strážnice</t>
  </si>
  <si>
    <t>Preláta Horného 515</t>
  </si>
  <si>
    <t>Preláta Horného</t>
  </si>
  <si>
    <t>14834671 / 0100</t>
  </si>
  <si>
    <t>JUDr. Ivana Kyjovská</t>
  </si>
  <si>
    <t>JUDr. Ivana Kyjovská, ředitelka</t>
  </si>
  <si>
    <t>JUDr. Ivanou Kyjovskou</t>
  </si>
  <si>
    <t>JUDr. Ivanou Kyjovskou, ředitelkou</t>
  </si>
  <si>
    <t>V OR u KS v Brně, oddíl Pr, vložka 1240</t>
  </si>
  <si>
    <t>518 334 059, 602 725 102</t>
  </si>
  <si>
    <t>reditel@ddstraznice.cz</t>
  </si>
  <si>
    <t>ekonom@ddstraznice.cz</t>
  </si>
  <si>
    <t>Renata Severinová</t>
  </si>
  <si>
    <t>JM_258</t>
  </si>
  <si>
    <t>Základní umělecká škola Strážnice, příspěvková organizace</t>
  </si>
  <si>
    <t>Preláta Horného 509, 696 62 Strážnice</t>
  </si>
  <si>
    <t>Preláta Horného 509</t>
  </si>
  <si>
    <t>1443799389 / 0800</t>
  </si>
  <si>
    <t>Mgr. Petr Jandásek</t>
  </si>
  <si>
    <t>Mgr. Petr Jandásek, ředitel</t>
  </si>
  <si>
    <t>Mgr. Petrem Jandáskem</t>
  </si>
  <si>
    <t>Mgr. Petrem Jandáskem, ředitelem</t>
  </si>
  <si>
    <t>zusstraznice@zusstraznice.cz</t>
  </si>
  <si>
    <t>Marcela Drajsajtlová</t>
  </si>
  <si>
    <t>Radoslava Ráčková</t>
  </si>
  <si>
    <t>CZ00837385</t>
  </si>
  <si>
    <t>Střední škola Strážnice, příspěvková organizace</t>
  </si>
  <si>
    <t>J. Skácela 890, 696 62 Strážnice</t>
  </si>
  <si>
    <t>J. Skácela 890</t>
  </si>
  <si>
    <t>J. Skácela</t>
  </si>
  <si>
    <t>7431671 / 0100</t>
  </si>
  <si>
    <t>Ing. Petra Fialová</t>
  </si>
  <si>
    <t>Ing. Petra Fialová, ředitelka</t>
  </si>
  <si>
    <t>Ing. Petrou Fialovou</t>
  </si>
  <si>
    <t>Ing. Petrou Fialovou, ředitelkou</t>
  </si>
  <si>
    <t>518 307 362
603 570 183</t>
  </si>
  <si>
    <t>fialova.petra@stredniskolastraznice.cz</t>
  </si>
  <si>
    <t>info@stredniskolastraznice.cz;  martinkova.irena@stredniskolastraznice.cz</t>
  </si>
  <si>
    <t>RNDr. Jarmila Bělochová</t>
  </si>
  <si>
    <t>belochova.jarmila@stredniskolastraznice.cz</t>
  </si>
  <si>
    <t>Marcela Rapantová
Marta Kostelanská</t>
  </si>
  <si>
    <t>rapantova.marcela@stredniskolastraznice.cz
kostelanska.marta@stredniskolastraznice.cz</t>
  </si>
  <si>
    <t>1) Úprkova 1733
2) J. Skácela 890</t>
  </si>
  <si>
    <t>1) Marek Janík
2) Ing. Václav Mikulka</t>
  </si>
  <si>
    <t>727 804 181
724 242 266</t>
  </si>
  <si>
    <t>janik.marek@stredniskolastraznice.cz
mikulka.vaclav@stredniskolastraznice.cz</t>
  </si>
  <si>
    <t>JM_261</t>
  </si>
  <si>
    <t>Dětský domov Strážnice, příspěvková organizace</t>
  </si>
  <si>
    <t>Boženy Hrejsové 1255, 696 62 Strážnice</t>
  </si>
  <si>
    <t>Boženy Hrejsové 1255</t>
  </si>
  <si>
    <t>Boženy Hrejsové</t>
  </si>
  <si>
    <t>1914460227 / 0100</t>
  </si>
  <si>
    <t>Bc. Olga Lysá</t>
  </si>
  <si>
    <t>Bc. Olga Lysá, ředitelka</t>
  </si>
  <si>
    <t>Bc. Olgou Lysou</t>
  </si>
  <si>
    <t>Bc. Olgou Lysou, ředitelkou</t>
  </si>
  <si>
    <t>ekonom@domuvek.cz</t>
  </si>
  <si>
    <t>reditel@domuvek.cz</t>
  </si>
  <si>
    <t>Ing. Andrea Kropíková</t>
  </si>
  <si>
    <t>Luboš Duda</t>
  </si>
  <si>
    <t>JM_262</t>
  </si>
  <si>
    <t>Základní umělecká škola Velká nad Veličkou, příspěvková organizace</t>
  </si>
  <si>
    <t>Velká nad Veličkou 462, 696 74 Velká nad Veličkou</t>
  </si>
  <si>
    <t>Velká nad Veličkou 462</t>
  </si>
  <si>
    <t>696 74 Velká nad Veličkou</t>
  </si>
  <si>
    <t>Velká nad Veličkou</t>
  </si>
  <si>
    <t>27-7177050267 / 0100</t>
  </si>
  <si>
    <t>Mgr. Petr Pavlinec</t>
  </si>
  <si>
    <t>Mgr. Petr Pavlinec, ředitel</t>
  </si>
  <si>
    <t>Mgr. Petrem Pavlincem</t>
  </si>
  <si>
    <t>Mgr. Petrem Pavlincem, ředitelem</t>
  </si>
  <si>
    <t>Ve Velké nad Veličkou</t>
  </si>
  <si>
    <t>zus.velka@tiscali.cz</t>
  </si>
  <si>
    <t>zusvelka@seznam.cz</t>
  </si>
  <si>
    <t>JM_263</t>
  </si>
  <si>
    <t>Dům dětí a mládeže Veselí nad Moravou, příspěvková organizace</t>
  </si>
  <si>
    <t>Hutník 1495, 698 01 Veselí nad Moravou</t>
  </si>
  <si>
    <t>Hutník 1495</t>
  </si>
  <si>
    <t>Hutník</t>
  </si>
  <si>
    <t>1895680207 / 0100</t>
  </si>
  <si>
    <t>Mgr. Marcela Zemánková</t>
  </si>
  <si>
    <t>Mgr. Marcela Zemánková, ředitelka</t>
  </si>
  <si>
    <t>Mgr. Marcelou Zemánkovou</t>
  </si>
  <si>
    <t>Mgr. Marcelou Zemánkovou, ředitelkou</t>
  </si>
  <si>
    <t>reditelka.ddmveseli@seznam.cz</t>
  </si>
  <si>
    <t>JM_264</t>
  </si>
  <si>
    <t>Základní umělecká škola Klobouky u Brna, příspěvková organizace</t>
  </si>
  <si>
    <t>Bří. Mrštíků 79/1, 691 72 Klobouky u Brna</t>
  </si>
  <si>
    <t>Bří. Mrštíků 79/1</t>
  </si>
  <si>
    <t>691 72 Klobouky u Brna</t>
  </si>
  <si>
    <t>35-1382106349 / 0800</t>
  </si>
  <si>
    <t>Jindřich Demela</t>
  </si>
  <si>
    <t>Jindřich Demela, ředitel</t>
  </si>
  <si>
    <t>Jindřichem Demelou</t>
  </si>
  <si>
    <t>Jindřichem Demelou, ředitelem</t>
  </si>
  <si>
    <t>V Kloboukách u Brna</t>
  </si>
  <si>
    <t>519 419 143
732 779 971</t>
  </si>
  <si>
    <t>zus.klobouky@tiscali.cz</t>
  </si>
  <si>
    <t>Pavlína Bezůšková</t>
  </si>
  <si>
    <t>pbezuskova@tiscali.cz</t>
  </si>
  <si>
    <t>JM_265</t>
  </si>
  <si>
    <t>LILA Domov pro postižené děti Otnice, příspěvková organizace</t>
  </si>
  <si>
    <t>Boženy Němcové 151, 683 54 Otnice</t>
  </si>
  <si>
    <t>Boženy Němcové 151</t>
  </si>
  <si>
    <t>683 54 Otnice</t>
  </si>
  <si>
    <t>Boženy Němcové</t>
  </si>
  <si>
    <t>331731 / 0100</t>
  </si>
  <si>
    <t>Mgr. Ludmila Pšenáková</t>
  </si>
  <si>
    <t>Mgr. Ludmila Pšenáková, ředitelka</t>
  </si>
  <si>
    <t>Mgr. Ludmilou Pšenákovou</t>
  </si>
  <si>
    <t>Mgr. Ludmilou Pšenákovou, ředitelkou</t>
  </si>
  <si>
    <t>V Otnici</t>
  </si>
  <si>
    <t>V OR u KS v Brně, oddíl Pr, vložka 1216</t>
  </si>
  <si>
    <t>544 240 032
602 959 990</t>
  </si>
  <si>
    <t>lila@lila.cz</t>
  </si>
  <si>
    <t>Irena Birkeová</t>
  </si>
  <si>
    <t>birkeova@lila.cz</t>
  </si>
  <si>
    <t>Lenka Sloupová</t>
  </si>
  <si>
    <t>sloupova@lila.cz</t>
  </si>
  <si>
    <t>JM_266</t>
  </si>
  <si>
    <t>CZ00380407</t>
  </si>
  <si>
    <t>Střední škola elektrotechnická a energetická Sokolnice, příspěvková organizace</t>
  </si>
  <si>
    <t>Učiliště 496, 664 52 Sokolnice</t>
  </si>
  <si>
    <t>Učiliště 496</t>
  </si>
  <si>
    <t xml:space="preserve">664 52 Sokolnice </t>
  </si>
  <si>
    <t>Učiliště</t>
  </si>
  <si>
    <t>31739641 / 0100</t>
  </si>
  <si>
    <t>Ing. Oldřich Životský</t>
  </si>
  <si>
    <t>Ing. Oldřich Životský, ředitel</t>
  </si>
  <si>
    <t>Ing. Oldřichem Životským</t>
  </si>
  <si>
    <t>Ing. Oldřichem Životským, ředitelem</t>
  </si>
  <si>
    <t xml:space="preserve">V Sokolnicích </t>
  </si>
  <si>
    <t>544 224 631
602 789 755</t>
  </si>
  <si>
    <t>info@ssee-sokolnice.cz</t>
  </si>
  <si>
    <t>zivotsky@ssee-sokolnice.cz</t>
  </si>
  <si>
    <t>klusakova@ssee-sokolnice.cz</t>
  </si>
  <si>
    <t>Hana Klusáková</t>
  </si>
  <si>
    <t>Mgr. Zdeněk Nezval</t>
  </si>
  <si>
    <t>nezval@ssee-sokolnice.cz</t>
  </si>
  <si>
    <t>JM_267</t>
  </si>
  <si>
    <t>Domov pro seniory Sokolnice, příspěvková organizace</t>
  </si>
  <si>
    <t>Zámecká 57, 664 52 Sokolnice</t>
  </si>
  <si>
    <t>Zámecká 57</t>
  </si>
  <si>
    <t>664 52 Sokolnice</t>
  </si>
  <si>
    <t>Zámecká</t>
  </si>
  <si>
    <t>39431641 / 0100</t>
  </si>
  <si>
    <t>MVDr. Petr Nováček</t>
  </si>
  <si>
    <t>MVDr. Petr Nováček, ředitel</t>
  </si>
  <si>
    <t>MVDr. Petrem Nováčkem</t>
  </si>
  <si>
    <t>MVDr. Petrem Nováčkem, ředitelem</t>
  </si>
  <si>
    <t>V Sokolnicích</t>
  </si>
  <si>
    <t>V OR u KS v Brně, oddíl Pr, vložka 1261</t>
  </si>
  <si>
    <t>544 423 150, 603 561 991</t>
  </si>
  <si>
    <t>reditel@domovsokolnice.cz</t>
  </si>
  <si>
    <t>sedlacek@domovsokolnice.cz</t>
  </si>
  <si>
    <t>Ing. Antonín Sedláček</t>
  </si>
  <si>
    <t>544 423 155
725 957 161</t>
  </si>
  <si>
    <t>Milan Kulich</t>
  </si>
  <si>
    <t>kulich@domovsokolnice.cz</t>
  </si>
  <si>
    <t>JM_268</t>
  </si>
  <si>
    <t>Gymnázium a obchodní akademie Bučovice, příspěvková organizace</t>
  </si>
  <si>
    <t>Součkova 500, 685 01 Bučovice</t>
  </si>
  <si>
    <t>Součkova 500</t>
  </si>
  <si>
    <t>685 01 Bučovice</t>
  </si>
  <si>
    <t>Součkova</t>
  </si>
  <si>
    <t>27-3922210227 / 0100</t>
  </si>
  <si>
    <t>RNDr. Jaroslav Honza, CSc.</t>
  </si>
  <si>
    <t>RNDr. Jaroslav Honza, CSc., ředitel</t>
  </si>
  <si>
    <t>RNDr. Jaroslavem Honzou, CSc.</t>
  </si>
  <si>
    <t>RNDr. Jaroslavem Honzou, CSc., ředitelem</t>
  </si>
  <si>
    <t>V Bučovicích</t>
  </si>
  <si>
    <t>517384263; 721 029 027</t>
  </si>
  <si>
    <t>gymbuc@gymbuc.cz</t>
  </si>
  <si>
    <t>reditel@gymbuc.cz</t>
  </si>
  <si>
    <t>zouzelova@gymbuc.cz; mpejcochova@gymbuc.cz</t>
  </si>
  <si>
    <t>Lucie Žouželová
Marcela Pejčochová</t>
  </si>
  <si>
    <t>517 384 262
517 383 515</t>
  </si>
  <si>
    <t>1) Gymnázium
2) Obchodní akademie</t>
  </si>
  <si>
    <t>1) Ing. Jan Souček</t>
  </si>
  <si>
    <t>suk@gymbuc.cz</t>
  </si>
  <si>
    <t>JM_270</t>
  </si>
  <si>
    <t>Habrovanský zámek, příspěvková organizace</t>
  </si>
  <si>
    <t>Habrovany 1, 683 01 Rousínov</t>
  </si>
  <si>
    <t>Habrovany 1</t>
  </si>
  <si>
    <t>683 01 Rousínov</t>
  </si>
  <si>
    <t>Habrovany</t>
  </si>
  <si>
    <t>86-4135490287 / 0100</t>
  </si>
  <si>
    <t>V Habrovanech</t>
  </si>
  <si>
    <t>V OR u KS v Brně, oddíl Pr, vložka 270</t>
  </si>
  <si>
    <t>info@habrovanskyzamek.cz</t>
  </si>
  <si>
    <t>uctarna@habrovanskyzamek.cz</t>
  </si>
  <si>
    <t>Kolaříková</t>
  </si>
  <si>
    <t>Kalvostr Svatopluk</t>
  </si>
  <si>
    <t>kalvostr@habrovanskyzamek.cz</t>
  </si>
  <si>
    <t>JM_271</t>
  </si>
  <si>
    <t>Základní umělecká škola Adamov, příspěvková organizace</t>
  </si>
  <si>
    <t>Ronovská 281/12, 679 04 Adamov</t>
  </si>
  <si>
    <t>Ronovská 281/12</t>
  </si>
  <si>
    <t>679 04 Adamov</t>
  </si>
  <si>
    <t>Ronovská</t>
  </si>
  <si>
    <t>1360983359 / 0800</t>
  </si>
  <si>
    <t>BcA. Jan Jiráček, DiS.</t>
  </si>
  <si>
    <t>BcA. Jan Jiráček, DiS., ředitel</t>
  </si>
  <si>
    <t>BcA. Janem Jiráčkem, DiS.</t>
  </si>
  <si>
    <t>BcA. Janem Jiráčkem, DiS., ředitelem</t>
  </si>
  <si>
    <t>V Adamově</t>
  </si>
  <si>
    <t>zusadamov@seznam.cz</t>
  </si>
  <si>
    <t>JM_273</t>
  </si>
  <si>
    <t>Dětský domov Hodonín u Kunštátu, příspěvková organizace</t>
  </si>
  <si>
    <t>Hodonín u Kunštátu č. p. 48, 679 71 Lysice</t>
  </si>
  <si>
    <t>Hodonín u Kunštátu č. p. 48</t>
  </si>
  <si>
    <t>679 71 Lysice</t>
  </si>
  <si>
    <t>Hodonín u Kunštátu</t>
  </si>
  <si>
    <t>3229939319 / 0800</t>
  </si>
  <si>
    <t>V Lysicích</t>
  </si>
  <si>
    <t>kancelar@ddhodoninukunstatu.cz</t>
  </si>
  <si>
    <t>Lenka Ostrá</t>
  </si>
  <si>
    <t>Antonín Bubeník</t>
  </si>
  <si>
    <t>JM_274</t>
  </si>
  <si>
    <t>Domov pro seniory Černá Hora, příspěvková organizace</t>
  </si>
  <si>
    <t>Zámecká 1, 679 21 Černá Hora</t>
  </si>
  <si>
    <t>Zámecká 1</t>
  </si>
  <si>
    <t>679 21 Černá Hora</t>
  </si>
  <si>
    <t>9139631 / 0100</t>
  </si>
  <si>
    <t>Mgr. Věra Veselá</t>
  </si>
  <si>
    <t>Mgr. Věra Veselá, ředitelka</t>
  </si>
  <si>
    <t>Mgr. Věrou Veselou</t>
  </si>
  <si>
    <t>Mgr. Věrou Veselou, ředitelkou</t>
  </si>
  <si>
    <t>V Černé Hoře</t>
  </si>
  <si>
    <t>V OR u KS v Brně, oddíl Pr, vložka 1237</t>
  </si>
  <si>
    <t>516 426 442, 739 478 605</t>
  </si>
  <si>
    <t>vera.vesela@domovch.cz</t>
  </si>
  <si>
    <t>Zdeňka Brachová</t>
  </si>
  <si>
    <t>zdenka.brachova@domovch.cz</t>
  </si>
  <si>
    <t>Miroslav Tatíček</t>
  </si>
  <si>
    <t>miroslav.taticek@domovch.cz</t>
  </si>
  <si>
    <t>JM_276</t>
  </si>
  <si>
    <t>Duhovka - středisko volného času Břeclav, příspěvková organizace</t>
  </si>
  <si>
    <t>Lidická 1060/4, 690 02 Břeclav</t>
  </si>
  <si>
    <t>Lidická 1060/4</t>
  </si>
  <si>
    <t>20738651 / 0100</t>
  </si>
  <si>
    <t>Mgr. Zdeněk Petr</t>
  </si>
  <si>
    <t>Mgr. Zdeněk Petr, ředitel</t>
  </si>
  <si>
    <t>Mgr. Zdeňkem Petrem</t>
  </si>
  <si>
    <t>Mgr. Zdeňkem Petrem, ředitelem</t>
  </si>
  <si>
    <t>zdenek.duhovka@gmail.com</t>
  </si>
  <si>
    <t>Radovan Opluštil</t>
  </si>
  <si>
    <t>702 118 587</t>
  </si>
  <si>
    <t>oplustil.duhovka@gmail.cz</t>
  </si>
  <si>
    <t>Dagmar Schromová</t>
  </si>
  <si>
    <t>dasa.duhovka@gmail.com</t>
  </si>
  <si>
    <t>JM_277</t>
  </si>
  <si>
    <t>CZ70888337</t>
  </si>
  <si>
    <t>Jihomoravský kraj</t>
  </si>
  <si>
    <t>Žerotínovo náměstí 449/3, 601 82 Brno</t>
  </si>
  <si>
    <t>601 82  Brno</t>
  </si>
  <si>
    <t>27-7188260227 / 0100</t>
  </si>
  <si>
    <t>hejtman</t>
  </si>
  <si>
    <t>hejtmanem</t>
  </si>
  <si>
    <t>JMK</t>
  </si>
  <si>
    <t>necasova.lenka@kr-jihomoravsky.cz</t>
  </si>
  <si>
    <t>posta@kr-jihomoravsky.cz</t>
  </si>
  <si>
    <t>Vladimír Bradáč
Ing. Jiří Otevřel</t>
  </si>
  <si>
    <t>724 168 313
606 711 541
541 651 269</t>
  </si>
  <si>
    <t>bradac.vladimir@kr-jihomoravsky.cz
otevrel.jiri@kr-jihomoravsky.cz</t>
  </si>
  <si>
    <t>CZ29319498</t>
  </si>
  <si>
    <t>Moravian Science Centre Brno, příspěvková organizace</t>
  </si>
  <si>
    <t>Křížkovského 554/12, 603 00 Brno</t>
  </si>
  <si>
    <t>Křížkovského 554/12</t>
  </si>
  <si>
    <t>603 00 Brno</t>
  </si>
  <si>
    <t>Křížkovského</t>
  </si>
  <si>
    <t>267960828 / 0300</t>
  </si>
  <si>
    <t>Mgr. Lukáš Richter</t>
  </si>
  <si>
    <t>Mgr. Lukáš Richter, ředitel</t>
  </si>
  <si>
    <t>Mgr. Lukášem Richterem</t>
  </si>
  <si>
    <t>Mgr. Lukášem Richterem, ředitelem</t>
  </si>
  <si>
    <t>regionálního rozvoje</t>
  </si>
  <si>
    <t>V OR u KS v Brně, oddíl Pr, vložka 1779</t>
  </si>
  <si>
    <t>lukas.richter@vida.cz</t>
  </si>
  <si>
    <t>uctarna@vida.cz</t>
  </si>
  <si>
    <t>Ing. Pavel Kadlec</t>
  </si>
  <si>
    <t>pavel.kadlec@vida.cz</t>
  </si>
  <si>
    <t>Ing. Jiří Hlaváček</t>
  </si>
  <si>
    <t>jiri.hlavacek@vida.cz</t>
  </si>
  <si>
    <t>JM_279</t>
  </si>
  <si>
    <t>CZ63481251</t>
  </si>
  <si>
    <t>CL JUNIOR AUTO BOSKOVICE s.r.o.</t>
  </si>
  <si>
    <t>náměstí 9. května 2/a, 680 01 Boskovice</t>
  </si>
  <si>
    <t>náměstí 9. května 2/a</t>
  </si>
  <si>
    <t>2/a</t>
  </si>
  <si>
    <t>19-4865490297 / 0100</t>
  </si>
  <si>
    <t>jednatel</t>
  </si>
  <si>
    <t>RNDr. Karel Ošlejšek, jednatel</t>
  </si>
  <si>
    <t>jednatelem</t>
  </si>
  <si>
    <t>RNDr. Karlem Ošlejškem, jednatelem</t>
  </si>
  <si>
    <t>V OR u KS v Brně, oddíl C, vložka 20907</t>
  </si>
  <si>
    <t>JM_280</t>
  </si>
  <si>
    <t xml:space="preserve">CZCZ04212029 </t>
  </si>
  <si>
    <t>Nemocnice Hustopeče, příspěvková organizace</t>
  </si>
  <si>
    <t>Brněnská 716/41, 693 01 Hustopeče</t>
  </si>
  <si>
    <t>Brněnská 716/41</t>
  </si>
  <si>
    <t>3319690369 / 0800</t>
  </si>
  <si>
    <t>statutárním zástupcem</t>
  </si>
  <si>
    <t>V OR u KS v Brně, oddíl Pr, vložka 1893</t>
  </si>
  <si>
    <t xml:space="preserve">777 948 236
519 407 301  </t>
  </si>
  <si>
    <t>reditel@nemocnicehustopece.cz</t>
  </si>
  <si>
    <t>ucetni@nemocnicehustopece.cz</t>
  </si>
  <si>
    <t>Alena Racková</t>
  </si>
  <si>
    <t>uctarna@nemocnicehustopece.cz</t>
  </si>
  <si>
    <t>Ing. Jiří Horák</t>
  </si>
  <si>
    <t>horak.jiri@nemhu.cz</t>
  </si>
  <si>
    <t>JM_281</t>
  </si>
  <si>
    <t>Muzeum Blanenska, příspěvková organizace</t>
  </si>
  <si>
    <t>Zámek 1/1, 678 01 Blansko</t>
  </si>
  <si>
    <t>Zámek 1/1</t>
  </si>
  <si>
    <t>4207916399 / 0800</t>
  </si>
  <si>
    <t>Mgr. Bc. Pavlína Komínková</t>
  </si>
  <si>
    <t>Mgr. Bc. Pavlína Komínková, ředitelka</t>
  </si>
  <si>
    <t>Mgr. Bc. Pavlínou Komínkovou</t>
  </si>
  <si>
    <t>Mgr. Bc. Pavlínou Komínkovou, ředitelkou</t>
  </si>
  <si>
    <t>V OR u KS v Brně, oddíl Pr, vložka 1908</t>
  </si>
  <si>
    <t>778 722 278, 516 417 221</t>
  </si>
  <si>
    <t>info@muzeum-blanenska.cz</t>
  </si>
  <si>
    <t>reditelka@muzeum-blanenska.cz</t>
  </si>
  <si>
    <t>ekonom@muzeum-blanenska.cz</t>
  </si>
  <si>
    <t>Mgr. Martina Vitouchová, DiS.</t>
  </si>
  <si>
    <t>JM_282</t>
  </si>
  <si>
    <t>CZ04536649</t>
  </si>
  <si>
    <t>Muzeum regionu Boskovicka, příspěvková organizace</t>
  </si>
  <si>
    <t>Hradní 642/1, 680 01 Boskovice</t>
  </si>
  <si>
    <t>Hradní 642/1</t>
  </si>
  <si>
    <t>Hradní</t>
  </si>
  <si>
    <t>4207888359 / 0800</t>
  </si>
  <si>
    <t>PhDr. Roman Malach, Ph.D.</t>
  </si>
  <si>
    <t>PhDr.. Roman Malach Ph.D., ředitel</t>
  </si>
  <si>
    <t>Mgr. Romanem Malachem Ph.D.</t>
  </si>
  <si>
    <t>PhDr. Romanem Malachem Ph.D., ředitelem</t>
  </si>
  <si>
    <t>V OR u KS v Brně, oddíl Pr, vložka 1909</t>
  </si>
  <si>
    <t>516 452 077, 734392418</t>
  </si>
  <si>
    <t>muzeum@muzeum-boskovicka.cz</t>
  </si>
  <si>
    <t>malach@muzeum-boskovicka.cz</t>
  </si>
  <si>
    <t>sikulova@muzeum-boskovicka.cz</t>
  </si>
  <si>
    <t>Eva Šikulová</t>
  </si>
  <si>
    <t>JM_283</t>
  </si>
  <si>
    <t>Domov u Františka, příspěvková organizace</t>
  </si>
  <si>
    <t>Rybářská 1079, 664 53 Újezd u Brna</t>
  </si>
  <si>
    <t>Rybářská 1079</t>
  </si>
  <si>
    <t>664 53 Újezd u Brna</t>
  </si>
  <si>
    <t>Rybářská</t>
  </si>
  <si>
    <t>115-291070227 / 0100</t>
  </si>
  <si>
    <t>JUDr. Antonín Jízdný</t>
  </si>
  <si>
    <t>JUDr. Antonín Jízdný, ředitel</t>
  </si>
  <si>
    <t>JUDr. Antonínem Jízdným</t>
  </si>
  <si>
    <t>JUDr. Antonínem Jízdným, ředitelem</t>
  </si>
  <si>
    <t>V Újezdě u Brna</t>
  </si>
  <si>
    <t>V OR u KS v Brně, oddíl Pr, vložka 1887</t>
  </si>
  <si>
    <t>jizdny@domovufrantiska.cz</t>
  </si>
  <si>
    <t>jizdny@domovufrantiska.cz; ustohalova@domovufrantiska.cz</t>
  </si>
  <si>
    <t>Ing. Naděžda Ustohalová</t>
  </si>
  <si>
    <t>733 737 834</t>
  </si>
  <si>
    <t>ustohalova@domovufrantiska.cz</t>
  </si>
  <si>
    <t>Aleš Novák</t>
  </si>
  <si>
    <t>702 185 612</t>
  </si>
  <si>
    <t>novak@domovufrantiska.cz</t>
  </si>
  <si>
    <t>JM_285</t>
  </si>
  <si>
    <t>Kancelář Jihomoravského kraje pro meziregionální spolupráci, příspěvková organizace</t>
  </si>
  <si>
    <t>Cejl 494/3, 602 00 Brno</t>
  </si>
  <si>
    <t>Cejl 494/3</t>
  </si>
  <si>
    <t>602 00  Brno</t>
  </si>
  <si>
    <t>Cejl</t>
  </si>
  <si>
    <t>27-9364530257 / 0100</t>
  </si>
  <si>
    <t>Ing. Vendula Nováčková</t>
  </si>
  <si>
    <t>Ing. Vendulou Nováčkovou</t>
  </si>
  <si>
    <t>Ing. Vendula Nováčková, ředitelkou</t>
  </si>
  <si>
    <t>vnějších vztahů</t>
  </si>
  <si>
    <t>V OR u KS v Brně, oddíl Pr, vložka 1320</t>
  </si>
  <si>
    <t>541651245
727 964 647</t>
  </si>
  <si>
    <t>novackova.vendula@kjmk.eu</t>
  </si>
  <si>
    <t>IČO</t>
  </si>
  <si>
    <t xml:space="preserve"> - </t>
  </si>
  <si>
    <t xml:space="preserve">Příloha č. 1 Výzvy k podání nabídek																	</t>
  </si>
  <si>
    <t>Solařová Věra
Martin Barák</t>
  </si>
  <si>
    <t>Vyšší odborná škola zdravotnická Brno, příspěvková organizace</t>
  </si>
  <si>
    <t>Kounicova 684/16, 602 00 Brno</t>
  </si>
  <si>
    <t>PhDr. Zuzana Číková, ředitelka</t>
  </si>
  <si>
    <t>jgardonova@szs-jaselska.cz; imanakova@szs-jaselska.cz; kmrazikova@szs-jaselska.cz</t>
  </si>
  <si>
    <t/>
  </si>
  <si>
    <t>Ing. Svatoslav Kornelly; Marek Strnad</t>
  </si>
  <si>
    <t>svatoslav.kornelly@nemzn.cz 
marek.strnad@nemzn.cz</t>
  </si>
  <si>
    <t xml:space="preserve">Mgr. Petra Malíková </t>
  </si>
  <si>
    <t>Mgr. Petra Malíková, ředitelka</t>
  </si>
  <si>
    <t>Mgr. Petrou Malíkovou</t>
  </si>
  <si>
    <t>Mgr. Petrou Malíkovou, ředitelkou</t>
  </si>
  <si>
    <t>malikova@skolyjm.cz</t>
  </si>
  <si>
    <t>Střední zdravotnická škola a vyšší odborná škola zdravotnická Znojmo, příspěvková organizace</t>
  </si>
  <si>
    <t>Jazyková škola s právem státní jazykové zkoušky Brno, příspěvková organizace</t>
  </si>
  <si>
    <t>Pionýrská 254/23, 602 00 Brno</t>
  </si>
  <si>
    <t>Pionýrská 254/23</t>
  </si>
  <si>
    <t>Pionýrská</t>
  </si>
  <si>
    <t>Obchodní akademie a vyšší odborná škola Brno, Kotlářská, příspěvková organizace</t>
  </si>
  <si>
    <t>Ing. Mgr. Lukáš Zouhar</t>
  </si>
  <si>
    <t>Ing. Mgr. Lukáš Zouhar, ředitel</t>
  </si>
  <si>
    <t>Ing. Mgr. Lukášem Zouharem</t>
  </si>
  <si>
    <t>Ing. Mgr. Lukášem Zouharem, ředitelem</t>
  </si>
  <si>
    <t>zouhar@oabrno.cz</t>
  </si>
  <si>
    <t>734 412 356
547 120 343</t>
  </si>
  <si>
    <t>radek.necas@susjmk.cz</t>
  </si>
  <si>
    <t>vedenividenska@post.cz</t>
  </si>
  <si>
    <t>Bc. Eva Znojemská, DiS.art., MBA</t>
  </si>
  <si>
    <t>Bc. Eva Znojemská, DiS.art., MBA, ředitelka</t>
  </si>
  <si>
    <t>Bc. Evou Znojemskou, DiS.art., MBA</t>
  </si>
  <si>
    <t>info@gpoa.cz
novak.p@gpoa.cz</t>
  </si>
  <si>
    <t>jarosch@gpoa.cz</t>
  </si>
  <si>
    <t>brozek@kruhznojmo.cz</t>
  </si>
  <si>
    <t>spacek@kruhznojmo.cz</t>
  </si>
  <si>
    <t>alexova@kruhznojmo.cz</t>
  </si>
  <si>
    <t>sekretariat@zusveveri.cz; zemanova@zusveveri.cz</t>
  </si>
  <si>
    <t>reditel@zusveveri.cz</t>
  </si>
  <si>
    <t>info@zspalackeho.czjana.novakova@zspalackeho.cz</t>
  </si>
  <si>
    <t>sekretariat@gymnaslo.cz</t>
  </si>
  <si>
    <t>doc. RNDr. Aleš Ruda, Ph.D., MBA</t>
  </si>
  <si>
    <t>doc. RNDr. Aleš Ruda, Ph.D., MBA, ředitel</t>
  </si>
  <si>
    <t>doc. RNDr. Alešem Rudou, Ph.D., MBA</t>
  </si>
  <si>
    <t>doc. RNDr. Alešem Rudou, Ph.D., MBA, ředitelem</t>
  </si>
  <si>
    <t>posta@sspbrno.cz</t>
  </si>
  <si>
    <t>ales.ruda@sspbrno.cz; renata.rezacova@sspbrno.cz</t>
  </si>
  <si>
    <t>549 524 111
545 211 336
602 476 796</t>
  </si>
  <si>
    <t>hobza@spsstavbrno.cz</t>
  </si>
  <si>
    <t>podatelna@zzsjmk.cz;  vorac.michal@zzsjmk.cz</t>
  </si>
  <si>
    <t>ing. Pavel Chvalina, Michal Voráč</t>
  </si>
  <si>
    <t>702 207 420                 545 113 107
516 527 822</t>
  </si>
  <si>
    <t>chvalinap@zzsjmk.cz 
vorac.michal@zzsjmk.cz</t>
  </si>
  <si>
    <t>infomerhautova@szsbrno.cz</t>
  </si>
  <si>
    <t>mkrivakova@szsbrno.cz</t>
  </si>
  <si>
    <t>uctarna@szsbrno.cz</t>
  </si>
  <si>
    <t>novotna@zssekaninova.cz</t>
  </si>
  <si>
    <t>info@zusvranovska.cz; ekonomka@zusvranovska.cz</t>
  </si>
  <si>
    <t>Ing. Jiří Košťál</t>
  </si>
  <si>
    <t>Ing. Jiří Košťál, ředitel</t>
  </si>
  <si>
    <t>Ing. Jiřím Košťálem</t>
  </si>
  <si>
    <t>Ing. Jiřím Košťálem, ředitelem</t>
  </si>
  <si>
    <t>sekretariat@soubosonohy.cz; danihelka@soubosonohy.cz</t>
  </si>
  <si>
    <t>kostal@soubosonohy.cz</t>
  </si>
  <si>
    <t>Ing. Hedvika Prachařová
Ing. Aleš Dobis</t>
  </si>
  <si>
    <t>607 119 101
547 120 610</t>
  </si>
  <si>
    <t>danihelka@soubosonohy.cz
pracharova@soubosonohy.cz
sekretariat@soubosonohy.cz</t>
  </si>
  <si>
    <t>Petr Prosser, DiS.</t>
  </si>
  <si>
    <t>Petr Prosser, DiS., ředitel</t>
  </si>
  <si>
    <t>Petrem Prosserem, DiS.</t>
  </si>
  <si>
    <t>Petrem Prosserem, DiS., ředitelem</t>
  </si>
  <si>
    <t>516452250, 725865157</t>
  </si>
  <si>
    <t>516452250
725865088</t>
  </si>
  <si>
    <t>valka@skolaac.cz; skola@skolaac.cz</t>
  </si>
  <si>
    <t>ing. Martin Žáček</t>
  </si>
  <si>
    <t>zacek@skolaac.cz, valka@skolaac.cz</t>
  </si>
  <si>
    <t>zus@zustisnov.cz
posta@zustisnov.cz</t>
  </si>
  <si>
    <t xml:space="preserve">517 348 866, 734 760 652
</t>
  </si>
  <si>
    <t>dankova@sos-vyskov.cz; info@sos-vyskov.cz</t>
  </si>
  <si>
    <t>klimes@nemvy.cz;rozehnalova@nemvy.cz</t>
  </si>
  <si>
    <t>kalinova@ssposbrno.cz</t>
  </si>
  <si>
    <t>markova@charbulova.cz</t>
  </si>
  <si>
    <t>novakova@svcvyskov.cz;ucetni@svcvyskov.cz</t>
  </si>
  <si>
    <t>mikulasek@pppbrno.cz; lenka.krejci@pppbrno.cz</t>
  </si>
  <si>
    <t>Kateřina Fukacova?</t>
  </si>
  <si>
    <t>katerina.fukacova@pppbrno.cz</t>
  </si>
  <si>
    <t>Vzdělávací institut pro Moravu, zařízení pro další vzdělávání pedagogických pracovníků a středisko služeb školám, příspěvková organizace</t>
  </si>
  <si>
    <t>jaskova@oupslomena.cz</t>
  </si>
  <si>
    <t>Ing. Petr Veselý</t>
  </si>
  <si>
    <t>Ing. Petr Veselý, ředitel</t>
  </si>
  <si>
    <t>Ing. Petrem Veselým</t>
  </si>
  <si>
    <t>Ing. Petrem Veselým, ředitelem</t>
  </si>
  <si>
    <t>petr.vesely@ssgbrno.cz</t>
  </si>
  <si>
    <t>horakovsky@sssebrno.cz; stupnanek@sssebrno.cz</t>
  </si>
  <si>
    <t xml:space="preserve">Lukáš Horákovský; Libor Stupňánek </t>
  </si>
  <si>
    <t>Mgr. Pavlína Pohlová</t>
  </si>
  <si>
    <t>Mgr. Pavlína Pohlová, ředitelka</t>
  </si>
  <si>
    <t>Mgr. Pavlínou Pohlovou</t>
  </si>
  <si>
    <t>Mgr. Pavlínou Pohlovou, ředitelkou</t>
  </si>
  <si>
    <t>ss.gellnerova@skolyjm.cz
sekretariat-zs@zsspbrno.cz</t>
  </si>
  <si>
    <t>skola@zsspbrno.cz
reditel@zsspbrno.cz
radek.musil@gellnerka.cz</t>
  </si>
  <si>
    <t>gerhard.walter@sskocianka.cz</t>
  </si>
  <si>
    <t>Ing. Gerhard Walter</t>
  </si>
  <si>
    <t>kulhankova@iss-slavkov.eu; stanek@iss-slavkov.eu</t>
  </si>
  <si>
    <t>stanek@iss-slavkov.eu; drobna@iss-slavkov.eu</t>
  </si>
  <si>
    <t>516413362, 724 784 624</t>
  </si>
  <si>
    <t>info@ssakyjov.cz</t>
  </si>
  <si>
    <t>hladny@ssakyjov.cz</t>
  </si>
  <si>
    <t>stipcak@ssakyjov.cz</t>
  </si>
  <si>
    <t>kralik@ssakyjov.cz</t>
  </si>
  <si>
    <t>info@ssakyjov.cz; stipcak@ssakyjov.cz</t>
  </si>
  <si>
    <t xml:space="preserve"> sekretariat@nemkyj.cz; </t>
  </si>
  <si>
    <t>518 670 653
518 670 654</t>
  </si>
  <si>
    <t>Irena Matulová</t>
  </si>
  <si>
    <t>matulova.irena@sosbzenec.cz</t>
  </si>
  <si>
    <t>ekonom@hvezdarna-veseli.cz</t>
  </si>
  <si>
    <t>reditelka@zsveselikollarova.cz</t>
  </si>
  <si>
    <t>skola@zsveselikollarova.cz; kancelar@zsveselikollarova.cz</t>
  </si>
  <si>
    <t>Zdeněk Král</t>
  </si>
  <si>
    <t>zdenek.kral@socialnisluzbysebetov.cz</t>
  </si>
  <si>
    <t>1.) Ing. Petra Oškrdová
2) Magda Látalová
3) Vladislava Kolmačková</t>
  </si>
  <si>
    <t>oskrdova@detskelecebny.cz, latalova@detskelecebny.cz, kolmackova@detskelecebny.cz</t>
  </si>
  <si>
    <t xml:space="preserve"> capkova@spsbv.cz sladky@spsbv.cz</t>
  </si>
  <si>
    <t>U Nemocnice 3066/1, 690 02 Břeclav</t>
  </si>
  <si>
    <t>ucetni@domovbozice.cz</t>
  </si>
  <si>
    <t>faktury@ddblansko.cz</t>
  </si>
  <si>
    <t>studenkova@rmm.cz</t>
  </si>
  <si>
    <t>pí Studenková</t>
  </si>
  <si>
    <t>p. Valenta</t>
  </si>
  <si>
    <t>valenta@rmm.cz</t>
  </si>
  <si>
    <t>Mgr. Hana Országová</t>
  </si>
  <si>
    <t>Mgr. Hana Országová, ředitelka</t>
  </si>
  <si>
    <t>Mgr. Hanou Országovou</t>
  </si>
  <si>
    <t>Mgr. Hanou Országovou, ředitelkou</t>
  </si>
  <si>
    <t>orszagova@zsspmikulov.cz</t>
  </si>
  <si>
    <t>skola@sou-hustopece.cz;
kapitan@sou-hustopece.cz</t>
  </si>
  <si>
    <t>4692132319/0800</t>
  </si>
  <si>
    <t>solarova@ssmk.eu</t>
  </si>
  <si>
    <t>Jana Solařová; Bc. Ludmila Drahozalová</t>
  </si>
  <si>
    <t>solarova@ssmk.eu; drahozalova@ssmk.eu</t>
  </si>
  <si>
    <t>spec.sk.iva@volny.cz; milada.rozsypalova@specskiva.cz</t>
  </si>
  <si>
    <t>milada.rozsypalova@specskiva.cz</t>
  </si>
  <si>
    <t>Baťková</t>
  </si>
  <si>
    <t xml:space="preserve">Mgr. Bc. Jiří Hejduk </t>
  </si>
  <si>
    <t>Mgr. Bc. Jiří Hejduk, ředitel</t>
  </si>
  <si>
    <t>Mgr. Bc. Jiřím Hejdukem</t>
  </si>
  <si>
    <t>Mgr. Bc. Jiřím Hejdukem, ředitelem</t>
  </si>
  <si>
    <t>ddmkurim@ddmkurim.cz</t>
  </si>
  <si>
    <t>jiri@ddmkurim.cz</t>
  </si>
  <si>
    <t>Ing. Rudolf Mašek, ředitel</t>
  </si>
  <si>
    <t>518 306 901, 722 586 138</t>
  </si>
  <si>
    <t>reditelka@mssidlistni.cz</t>
  </si>
  <si>
    <t>Mgr. Lenka Korseltová</t>
  </si>
  <si>
    <t>Mgr. Lenka Korseltová, ředitelka</t>
  </si>
  <si>
    <t>Mgr. Lenkou Korseltovou, ředitelkou</t>
  </si>
  <si>
    <t>reditel@habrovanskyzamek.cz</t>
  </si>
  <si>
    <t>zdenek.duhovka@gmail.com; ekonom.duhovka@gmail.com</t>
  </si>
  <si>
    <t>Mgr. Jan Grolich</t>
  </si>
  <si>
    <t>Mgr. Jan Grolich, hejtman</t>
  </si>
  <si>
    <t>Mgr. Janem Grolichem</t>
  </si>
  <si>
    <t>Mgr. Janem Grolichem, hejtmanem</t>
  </si>
  <si>
    <t>hyblerova.michaela@nemhu.cz</t>
  </si>
  <si>
    <t>roznovska@domovufrantiska.cz</t>
  </si>
  <si>
    <t>filipova.pavla@kjmk.eu</t>
  </si>
  <si>
    <t>Časová značka</t>
  </si>
  <si>
    <t>IČO Vaší příspěvkové organizace</t>
  </si>
  <si>
    <t>Ano</t>
  </si>
  <si>
    <t>zemlova@zusboskovice.cz</t>
  </si>
  <si>
    <t>IČO pro výpočet</t>
  </si>
  <si>
    <t>Poř. č.</t>
  </si>
  <si>
    <t>XEROGRAFICKÝ PAPÍR A3, BAREVNÝ, 80g</t>
  </si>
  <si>
    <t>XEROGRAFICKÝ PAPÍR A4, 100 % RECYKLOVANÝ, 80 g</t>
  </si>
  <si>
    <t>Žádost o centralizované zadávání veřejné zakázky</t>
  </si>
  <si>
    <t>1. Žadatel:</t>
  </si>
  <si>
    <t>IČO:</t>
  </si>
  <si>
    <t>DIČ:</t>
  </si>
  <si>
    <t>ID:</t>
  </si>
  <si>
    <t>se sídlem:</t>
  </si>
  <si>
    <t>zapsaná:</t>
  </si>
  <si>
    <t>zastoupená:</t>
  </si>
  <si>
    <t>2. Centrální zadavatel</t>
  </si>
  <si>
    <t>CEJIZA, s.r.o.</t>
  </si>
  <si>
    <t>CZ28353242</t>
  </si>
  <si>
    <t>Žerotínovo náměstí 449/3, Veveří, 602 00 Brno</t>
  </si>
  <si>
    <t>v OR vedeném u Krajského soudu v Brně, sp. zn. C 63163</t>
  </si>
  <si>
    <t>Mgr. Libuší Podolovou, jednatelkou</t>
  </si>
  <si>
    <t xml:space="preserve">V souladu se směrnicí č. 36/INA-VOK Zásady vztahů orgánů Jihomoravského kraje k řízení příspěvkových organizací, dle Smlouvy o úpravě práv a povinností v souvislosti s centralizovaným zadáváním a Smlouvy o úpravě některých dalších práv a povinností v souvislosti s centralizovaným zadáváním tímto žadatel žádá a pověřuje centrálního zadavatele provedením centralizovaného zadání veřejné zakázky v rámci dynamického nákupního systému s názvem:  </t>
  </si>
  <si>
    <t>Dynamický nákupní systém na dodávky kancelářského papíru 2021 - 2023</t>
  </si>
  <si>
    <t>Veřejná zakázka v rámci dynamického nákupního systému s názvem</t>
  </si>
  <si>
    <t>bude zadána v rámci kategorie</t>
  </si>
  <si>
    <t>na předpokládané období</t>
  </si>
  <si>
    <t>Veřejná zakázka v níže uvedeném rozsahu bude hrazena z finančních prostředků vlastního rozpočtu organizace.</t>
  </si>
  <si>
    <t>POŽADAVEK NA NÁHRADNÍ PLNĚNÍ</t>
  </si>
  <si>
    <t>XEROGRAFICKÝ PAPÍR A4, BÍLÝ, 80g</t>
  </si>
  <si>
    <t>KVALITA A</t>
  </si>
  <si>
    <t>KVALITA B</t>
  </si>
  <si>
    <t>KVALITA C</t>
  </si>
  <si>
    <t>NE</t>
  </si>
  <si>
    <t>XEROGRAFICKÝ PAPÍR A3, BÍLÝ, 80g</t>
  </si>
  <si>
    <t>XEROGRAFICKÝ PAPÍR A4, RECYKLOVANÝ, 80g</t>
  </si>
  <si>
    <t>*počet je uváděn v balících (500 listů/1 balík)</t>
  </si>
  <si>
    <t xml:space="preserve">** u xerografického papíru A4, bílého, 160 g a xerografického papíru A4 barevného 160 g je počet uváděn v balících (250 listů/1 balík) </t>
  </si>
  <si>
    <t>Žadatel se zavazuje respektovat výsledky zadávání veřejné zakázky v dynamickém nákupním systému, provedeného centrálním zadavatelem na základě této žádosti a odebrat od vybraného dodavatele předmět plnění ve výše uvedeném množství.</t>
  </si>
  <si>
    <t>Plná moc</t>
  </si>
  <si>
    <r>
      <t>V souladu s § 9 zákona č. 134/2016 Sb., o zadávání veřejných zakázek, ve znění pozdějších předpisů (dále jen „</t>
    </r>
    <r>
      <rPr>
        <b/>
        <i/>
        <sz val="11"/>
        <rFont val="Calibri"/>
        <family val="2"/>
        <charset val="238"/>
        <scheme val="minor"/>
      </rPr>
      <t>Zákon o zadávání veřejných zakázek</t>
    </r>
    <r>
      <rPr>
        <sz val="11"/>
        <rFont val="Calibri"/>
        <family val="2"/>
        <charset val="238"/>
        <scheme val="minor"/>
      </rPr>
      <t>“), uzavřel žadatel, jakožto zmocnitel a zároveň jako pověřující zadavatel,  s centrálním zadavatelem, jakožto zmocněncem,  Smlouvu o úpravě práv a povinností v souvislosti s centralizovaným zadáváním a Smlouvu o úpravě některých dalších práv a povinností v souvislosti s centralizovaným zadáváním  (dále jen</t>
    </r>
    <r>
      <rPr>
        <b/>
        <sz val="11"/>
        <rFont val="Calibri"/>
        <family val="2"/>
        <charset val="238"/>
        <scheme val="minor"/>
      </rPr>
      <t xml:space="preserve"> „Smlouvy o centralizovaném zadávání"</t>
    </r>
    <r>
      <rPr>
        <sz val="11"/>
        <rFont val="Calibri"/>
        <family val="2"/>
        <charset val="238"/>
        <scheme val="minor"/>
      </rPr>
      <t>).</t>
    </r>
  </si>
  <si>
    <r>
      <t xml:space="preserve">Na základě Smluv o centralizovaném zadávání </t>
    </r>
    <r>
      <rPr>
        <b/>
        <sz val="11"/>
        <color theme="1"/>
        <rFont val="Calibri"/>
        <family val="2"/>
        <charset val="238"/>
        <scheme val="minor"/>
      </rPr>
      <t>žadatel pověřuje centrálního zadavatele provedením zadávání veřejné zakázky</t>
    </r>
    <r>
      <rPr>
        <sz val="11"/>
        <color theme="1"/>
        <rFont val="Calibri"/>
        <family val="2"/>
        <charset val="238"/>
        <scheme val="minor"/>
      </rPr>
      <t xml:space="preserve"> v dynamickém nákupním systému s názvem:</t>
    </r>
  </si>
  <si>
    <r>
      <t>zadávaného v rámci "Dynamického nákupního systému na dodávky kancelářského papíru 2021 - 2023" podle § 141 Zákona o zadávání veřejných zakázek (dále jen „</t>
    </r>
    <r>
      <rPr>
        <b/>
        <i/>
        <sz val="11"/>
        <color theme="1"/>
        <rFont val="Calibri"/>
        <family val="2"/>
        <charset val="238"/>
        <scheme val="minor"/>
      </rPr>
      <t>Zadávací řízení</t>
    </r>
    <r>
      <rPr>
        <sz val="11"/>
        <color theme="1"/>
        <rFont val="Calibri"/>
        <family val="2"/>
        <charset val="238"/>
        <scheme val="minor"/>
      </rPr>
      <t>“).</t>
    </r>
  </si>
  <si>
    <r>
      <rPr>
        <b/>
        <sz val="11"/>
        <color theme="1"/>
        <rFont val="Calibri"/>
        <family val="2"/>
        <charset val="238"/>
        <scheme val="minor"/>
      </rPr>
      <t>Žadatel  tímto uděluje centrálnímu zadavateli  plnou moc k uzavření kupní smlouvy na dodávku kancelářského papíru</t>
    </r>
    <r>
      <rPr>
        <sz val="11"/>
        <color theme="1"/>
        <rFont val="Calibri"/>
        <family val="2"/>
        <charset val="238"/>
        <scheme val="minor"/>
      </rPr>
      <t xml:space="preserve"> (dále jen „</t>
    </r>
    <r>
      <rPr>
        <b/>
        <i/>
        <sz val="11"/>
        <color theme="1"/>
        <rFont val="Calibri"/>
        <family val="2"/>
        <charset val="238"/>
        <scheme val="minor"/>
      </rPr>
      <t>Kupní smlouva</t>
    </r>
    <r>
      <rPr>
        <sz val="11"/>
        <color theme="1"/>
        <rFont val="Calibri"/>
        <family val="2"/>
        <charset val="238"/>
        <scheme val="minor"/>
      </rPr>
      <t>“) a to s dodavatelem, jenž bude vybrán podle § 122 Zákona o zadávání veřejných zakázek v tomto  Zadávacím řízení, nebo v Zadávacím řízení s obdobným předmětem po případném zrušení tohoto Zadávacího řízení.</t>
    </r>
  </si>
  <si>
    <t>Kupní smlouva bude uzavřena tak, že na smluvní straně kupujícího budou vystupovat všichni pověřující zadavatelé, kteří udělí centrálnímu zadavateli plnou moc k uzavření Kupní smlouvy a všichni pověrující zadavatelé budou tvořit jednu smluvní stranu s pluralitou účastníků.</t>
  </si>
  <si>
    <t>Tuto plnou moc uděluje  žadatel, jakožto zmocnitel, centrálnímu zadavateli, jakožto zmocněnci, na základě jejich vzájemné výslovné dohody odchylné od čl. III. odst. 6 Smlouvy o úpravě práv a povinností v souvislosti s centralizovaným zadáváním.</t>
  </si>
  <si>
    <r>
      <rPr>
        <b/>
        <sz val="11"/>
        <color theme="1"/>
        <rFont val="Calibri"/>
        <family val="2"/>
        <charset val="238"/>
        <scheme val="minor"/>
      </rPr>
      <t xml:space="preserve">Žadatel dále uděluje centrálnímu zadavateli plnou moc k uveřejnění kupní smlouvy v Registru smluv, </t>
    </r>
    <r>
      <rPr>
        <sz val="11"/>
        <color theme="1"/>
        <rFont val="Calibri"/>
        <family val="2"/>
        <charset val="238"/>
        <scheme val="minor"/>
      </rPr>
      <t>dle zákona č. 340/2015 Sb., o zvláštních podmínkách účinnosti některých smluv, uveřejňování těchto smluv a o registru smluv, ve znění pozdějších předpisů, aby tak dostál své povinnosti podle § 2 citovaného zákona.</t>
    </r>
  </si>
  <si>
    <t>dne</t>
  </si>
  <si>
    <t>za žadatele:</t>
  </si>
  <si>
    <t>XEROGRAFICKÝ PAPÍR A4, KVALITA A, BÍLÝ, 80g</t>
  </si>
  <si>
    <t>XEROGRAFICKÝ PAPÍR A4, KVALITA B, BÍLÝ, 80g</t>
  </si>
  <si>
    <t>XEROGRAFICKÝ PAPÍR A4, KVALITA C, BÍLÝ, 80g</t>
  </si>
  <si>
    <t>XEROGRAFICKÝ PAPÍR A3, KVALITA A, BÍLÝ, 80g</t>
  </si>
  <si>
    <t>XEROGRAFICKÝ PAPÍR A3, KVALITA B, BÍLÝ, 80g</t>
  </si>
  <si>
    <t>XEROGRAFICKÝ PAPÍR A3, KVALITA C, BÍLÝ, 80g</t>
  </si>
  <si>
    <t>Specifikace předmětu plnění</t>
  </si>
  <si>
    <t>Příloha č. 3 Výzvy k podání nabídek</t>
  </si>
  <si>
    <t>Pro to, aby nabídka mohla být posuzována a hodnocena, musí účastník splnit všechny zadavatelem požadované kvalitativní parametry předmětu zakázky.</t>
  </si>
  <si>
    <t>Číslo položky</t>
  </si>
  <si>
    <t>Název a popis položky</t>
  </si>
  <si>
    <t>Formát</t>
  </si>
  <si>
    <t>Tloušťka (µm)</t>
  </si>
  <si>
    <t>Hladkost (ml/min)</t>
  </si>
  <si>
    <t>Počet listů v balení</t>
  </si>
  <si>
    <t xml:space="preserve">Oboustranný tisk </t>
  </si>
  <si>
    <t xml:space="preserve">Barevný tisk </t>
  </si>
  <si>
    <t xml:space="preserve">Laserový tisk </t>
  </si>
  <si>
    <t xml:space="preserve">Inkoustový tisk </t>
  </si>
  <si>
    <t>Archivace dle ISO 9706</t>
  </si>
  <si>
    <t xml:space="preserve">Ekologická značka </t>
  </si>
  <si>
    <t>Předpokládaná spotřeba        balení</t>
  </si>
  <si>
    <t xml:space="preserve">Značení/objednávkový kód výrobku "[Doplní účastník]" </t>
  </si>
  <si>
    <t>Xerografický papír A4 80g, bílý / KVALITA A</t>
  </si>
  <si>
    <t>A4</t>
  </si>
  <si>
    <t>166±2</t>
  </si>
  <si>
    <t>95±3</t>
  </si>
  <si>
    <t>107±4</t>
  </si>
  <si>
    <t>160 ±50</t>
  </si>
  <si>
    <t>ano</t>
  </si>
  <si>
    <t>Xerografický papír A4 80g, bílý / KVALITA B</t>
  </si>
  <si>
    <t>160±2</t>
  </si>
  <si>
    <t>93±3</t>
  </si>
  <si>
    <t>106 ±4</t>
  </si>
  <si>
    <t>200 ±50</t>
  </si>
  <si>
    <t>×</t>
  </si>
  <si>
    <t>Xerografický papír A4 80g, bílý / KVALITA C</t>
  </si>
  <si>
    <t>145±2</t>
  </si>
  <si>
    <t>92±3</t>
  </si>
  <si>
    <t>210 ±50</t>
  </si>
  <si>
    <t>ne</t>
  </si>
  <si>
    <t>Xerografický papír A4 160g, bílý</t>
  </si>
  <si>
    <t>195 ± 5</t>
  </si>
  <si>
    <t>150±50</t>
  </si>
  <si>
    <t>Xerografický papír A4 80g, barevný, minimálně 4 barvy</t>
  </si>
  <si>
    <t>105 ±4</t>
  </si>
  <si>
    <t>Xerografický papír A4 160g, barevný, minimálně 4 barvy</t>
  </si>
  <si>
    <t>200 ± 5</t>
  </si>
  <si>
    <t>Xerografický papír A3 80g, bílý / KVALITA A</t>
  </si>
  <si>
    <t>A3</t>
  </si>
  <si>
    <t>180 ±50</t>
  </si>
  <si>
    <t>Xerografický papír A3 80g, bílý / KVALITA B</t>
  </si>
  <si>
    <t>Xerografický papír A3 80g, bílý / KVALITA C</t>
  </si>
  <si>
    <t>Xerografický papír A5 80g, bílá</t>
  </si>
  <si>
    <t>A5</t>
  </si>
  <si>
    <t>162±2</t>
  </si>
  <si>
    <t>92±2</t>
  </si>
  <si>
    <t>Xerografický papír 100% recyklovaný A4 80g</t>
  </si>
  <si>
    <t>102±6</t>
  </si>
  <si>
    <t>Xerografický papír A3 80g, barevný, minimálně 4 barvy</t>
  </si>
  <si>
    <t>x</t>
  </si>
  <si>
    <t>180±50</t>
  </si>
  <si>
    <t>72±2</t>
  </si>
  <si>
    <r>
      <t>Gramáž
(g/m</t>
    </r>
    <r>
      <rPr>
        <b/>
        <vertAlign val="superscript"/>
        <sz val="11"/>
        <color theme="1"/>
        <rFont val="Calibri"/>
        <family val="2"/>
        <charset val="238"/>
        <scheme val="minor"/>
      </rPr>
      <t>2</t>
    </r>
    <r>
      <rPr>
        <b/>
        <sz val="11"/>
        <color theme="1"/>
        <rFont val="Calibri"/>
        <family val="2"/>
        <charset val="238"/>
        <scheme val="minor"/>
      </rPr>
      <t>)</t>
    </r>
  </si>
  <si>
    <t>Bělost (CIE)
minimální hodnota</t>
  </si>
  <si>
    <t>Opacita (%)
minimální hodnota</t>
  </si>
  <si>
    <t>Celkem</t>
  </si>
  <si>
    <t>Předpokládaná hodnota</t>
  </si>
  <si>
    <t>Zpracování ceny plnění</t>
  </si>
  <si>
    <t>Příloha č. 4 Výzvy k podání nabídek</t>
  </si>
  <si>
    <t>Zboží</t>
  </si>
  <si>
    <t>Požadovaný počet kusů</t>
  </si>
  <si>
    <t>Cena za
požadovaný
počet kusů
v Kč bez DPH*</t>
  </si>
  <si>
    <t>XEROGRAFICKÝ PAPÍR A4, BÍLÝ, 80g - KVALITA A</t>
  </si>
  <si>
    <t>XEROGRAFICKÝ PAPÍR A4, BÍLÝ, 80g - KVALITA B</t>
  </si>
  <si>
    <t>XEROGRAFICKÝ PAPÍR A4, BÍLÝ, 80g - KVALITA C</t>
  </si>
  <si>
    <t>XEROGRAFICKÝ PAPÍR A4, BAREVNÝ, 80g, minimálně 4 barvy</t>
  </si>
  <si>
    <t>XEROGRAFICKÝ PAPÍR A4, BAREVNÝ, 160g, minimálně 4 barvy</t>
  </si>
  <si>
    <t>XEROGRAFICKÝ PAPÍR A3, BÍLÝ, 80g - KVALITA A</t>
  </si>
  <si>
    <t>XEROGRAFICKÝ PAPÍR A3, BÍLÝ, 80g - KVALITA B</t>
  </si>
  <si>
    <t>XEROGRAFICKÝ PAPÍR 100% RECYKLOVANÝ A4 80g</t>
  </si>
  <si>
    <t>Cena celkem bez DPH (nabídková cena)</t>
  </si>
  <si>
    <t>* Cena za požadovaný počet kusů jednotlivých položek bude stanovena jako součin hodnoty odpovídající požadovanému počtu kusů příslušné položky a hodnoty odpovídající ceně jedné měrné jednotky příslušné položky.</t>
  </si>
  <si>
    <t>XEROGRAFICKÝ PAPÍR A3, BAREVNÝ, 80g, minimálně 4 barvy</t>
  </si>
  <si>
    <r>
      <t xml:space="preserve">Cena za 1 kus
v Kč bez DPH
</t>
    </r>
    <r>
      <rPr>
        <sz val="11"/>
        <color theme="1"/>
        <rFont val="Calibri"/>
        <family val="2"/>
        <charset val="238"/>
        <scheme val="minor"/>
      </rPr>
      <t xml:space="preserve">
"[Doplní účastník]" </t>
    </r>
  </si>
  <si>
    <t>Předpokládaná hodnota celé veřejné zakázky:</t>
  </si>
  <si>
    <t>bez DPH</t>
  </si>
  <si>
    <t>3. 1. 2022 až 31. 3. 2022.</t>
  </si>
  <si>
    <t>Průměr cen</t>
  </si>
  <si>
    <t>EE</t>
  </si>
  <si>
    <t>ZP</t>
  </si>
  <si>
    <t>zmocnění ke zveřejňování v RS</t>
  </si>
  <si>
    <t>ANO</t>
  </si>
  <si>
    <t>CZ00566381</t>
  </si>
  <si>
    <t>Mgr. Martina Straková</t>
  </si>
  <si>
    <t>Mgr. Martinou Strakovou, ředitelkou</t>
  </si>
  <si>
    <t>Mgr. Hana Dobrovolná</t>
  </si>
  <si>
    <t>Mgr. Hana Dobrovolná, ředitelka</t>
  </si>
  <si>
    <t>Mgr. Hanou Dobrovolnou</t>
  </si>
  <si>
    <t>Mgr. Hanou Dobrovolnou, ředitelkou</t>
  </si>
  <si>
    <t>Mgr. Petra Černínová</t>
  </si>
  <si>
    <t>Mgr. Petrou Černínovou</t>
  </si>
  <si>
    <t>cerninova@ssudbrno.cz</t>
  </si>
  <si>
    <t>Mgr. Jana Vágnerová</t>
  </si>
  <si>
    <t>Mgr. Janou Vágnerovou</t>
  </si>
  <si>
    <t> j.vagnerova@mszsvyskov.cz</t>
  </si>
  <si>
    <t>tvrda@nemvy.cz; herzan@nemvy.cz</t>
  </si>
  <si>
    <t>MgA. Vladan Šustek</t>
  </si>
  <si>
    <t>MgA. Vladan Šustek, ředitel</t>
  </si>
  <si>
    <t>MgA. Vladanem Šustkem</t>
  </si>
  <si>
    <t>MgA. Vladanem Šustkem, ředitelem</t>
  </si>
  <si>
    <t>CZ00567566</t>
  </si>
  <si>
    <t>Mateřská škola, základní škola a praktická škola Brno, Štolcova, příspěvková organizace</t>
  </si>
  <si>
    <t>Bc. Radka Mikulová, ředitelka</t>
  </si>
  <si>
    <t>Bc. Radkou Mikulovou</t>
  </si>
  <si>
    <t>Bc. Radkou Mikulovou, ředitelkou</t>
  </si>
  <si>
    <t>Mgr. Eva Kalová</t>
  </si>
  <si>
    <t>Mgr. Eva Kalová, ředitelka</t>
  </si>
  <si>
    <t>Mgr. Eva Kalovou</t>
  </si>
  <si>
    <t>Mgr. Evou Kalovou, ředitelkou</t>
  </si>
  <si>
    <t xml:space="preserve">telefon:            +420 516 465 442                              mobil:
+420 605 593 884 </t>
  </si>
  <si>
    <t>eva.kalova@socialnisluzbysebetov.cz</t>
  </si>
  <si>
    <t>Mgr. Jiří Uher</t>
  </si>
  <si>
    <t>Mgr. Jiřím Uherem</t>
  </si>
  <si>
    <t xml:space="preserve">uher@spsbv.cz </t>
  </si>
  <si>
    <t xml:space="preserve">burgerova@svcivancice.cz </t>
  </si>
  <si>
    <t>Ing. Ivana Čermáková, ředitelka</t>
  </si>
  <si>
    <t>PhDr. Aleš Kočvara</t>
  </si>
  <si>
    <t>PhDr. Alešem Kočvarou</t>
  </si>
  <si>
    <t>bucova@skolahrou-zelesice.cz</t>
  </si>
  <si>
    <t>Mgr. Liborem Hejdou</t>
  </si>
  <si>
    <t>Gymnázium, obchodní akademie a jazyková škola s právem státní jazykové zkoušky Hodonín, příspěvková organizace</t>
  </si>
  <si>
    <t>Mgr. Kateřina Kouřilová</t>
  </si>
  <si>
    <t>Mgr. Kateřina Kouřilová, ředitelka</t>
  </si>
  <si>
    <t>Mgr. Kateřinou Kouřilovou</t>
  </si>
  <si>
    <t>Mgr. Kateřinou Kouřilovou, ředitelkou</t>
  </si>
  <si>
    <t>518542559 / 603741826</t>
  </si>
  <si>
    <t>kourilova@goah.cz</t>
  </si>
  <si>
    <t>pověřen zastupováním</t>
  </si>
  <si>
    <t>Bc. Václav Polách, MBA, pověřen zastupováním</t>
  </si>
  <si>
    <t>pověřeným zastupováním</t>
  </si>
  <si>
    <t>Bc. Václavem Poláchem, MBA, pověřeným zastupováním</t>
  </si>
  <si>
    <t>Mgr. Martin Peiger</t>
  </si>
  <si>
    <t>Mgr. Martin Peiger, ředitel</t>
  </si>
  <si>
    <t>Mgr. Martinem Peigerem</t>
  </si>
  <si>
    <t>Mgr. Martinem Peigerem, ředitelem</t>
  </si>
  <si>
    <t>KONICEK.MARTIN@kr-jihomoravsky.cz</t>
  </si>
  <si>
    <t>svobodova@cljuniorauto.cz; havlickova@cljuniorauto.cz</t>
  </si>
  <si>
    <t>Uživatelské jméno</t>
  </si>
  <si>
    <t>Jméno a příjmení osoby vyplňující tento dotazník</t>
  </si>
  <si>
    <t>Přejete si využít centrální nákup kancelářského papíru na období I. čtvrtletí 2022?</t>
  </si>
  <si>
    <t>Přejete si v rámci centrálního nákupu  na období I. čtvrtletí 2022 využívat dodávky papíru s náhradním plněním?</t>
  </si>
  <si>
    <t>Xerografický papír A4, BÍLÝ, 80g, kvalita A        (1 balík = 500 listů)</t>
  </si>
  <si>
    <t>Xerografický papír A4, BÍLÝ, 80g, kvalita B        (1 balík = 500 listů)</t>
  </si>
  <si>
    <t>Xerografický papír A4, BÍLÝ, 80g, kvalita C        (1 balík = 500 listů)</t>
  </si>
  <si>
    <t>Xerografický papír A4, BÍLÝ, 160g, (1 balík = 250 listů)</t>
  </si>
  <si>
    <t>Xerografický papír A4, BAREVNÝ, 80g, (1 balík = 500 listů)</t>
  </si>
  <si>
    <t>Xerografický papír A4, BAREVNÝ, 160g, (1 balík = 250 listů)</t>
  </si>
  <si>
    <t>Xerografický papír A3, BÍLÝ, 80g, kvalita A        (1 balík = 500 listů)</t>
  </si>
  <si>
    <t>Xerografický papír A3, BÍLÝ, 80g, kvalita B        (1 balík = 500 listů)</t>
  </si>
  <si>
    <t>Xerografický papír A3, BÍLÝ, 80g, kvalita C        (1 balík = 500 listů)</t>
  </si>
  <si>
    <t>Xerografický papír A3, BAREVNÝ, 80g, (1 balík = 500 listů)</t>
  </si>
  <si>
    <t>Xerografický papír A5, BÍLÝ, 80g, (1 balík = 500 listů)</t>
  </si>
  <si>
    <t>Xerografický papír A4, RECYKLOVANÝ, 80g, (1 balík = 500 listů)</t>
  </si>
  <si>
    <t>00567582</t>
  </si>
  <si>
    <t>Seznam pověřujících zadavatelů - s náhradním plněním</t>
  </si>
  <si>
    <t>DNS 06 - Dodávka kancelářského papíru s náhradním plněním</t>
  </si>
  <si>
    <t>II.</t>
  </si>
  <si>
    <t>Cena DNS 02</t>
  </si>
  <si>
    <t>Cena DNS 04</t>
  </si>
  <si>
    <t>2021/11/03 11:00:17 dop. SEČ</t>
  </si>
  <si>
    <t>polaskova@soukyjov.cz</t>
  </si>
  <si>
    <t>Anna Polášková</t>
  </si>
  <si>
    <t>2021/10/26 12:52:53 odp. SEČ</t>
  </si>
  <si>
    <t>Irena Marková</t>
  </si>
  <si>
    <t>2021/11/18 1:45:22 odp. SEČ</t>
  </si>
  <si>
    <t>markova@skolaac.cz</t>
  </si>
  <si>
    <t>2021/11/04 9:44:18 dop. SEČ</t>
  </si>
  <si>
    <t>j.klusonova@mbrn.cz</t>
  </si>
  <si>
    <t>Jana Klusoňová</t>
  </si>
  <si>
    <t>2021/10/26 8:57:46 dop. SEČ</t>
  </si>
  <si>
    <t>vedprovzamecek@seznam.cz</t>
  </si>
  <si>
    <t xml:space="preserve">Miloš Voštera </t>
  </si>
  <si>
    <t>2021/11/01 7:17:00 dop. SEČ</t>
  </si>
  <si>
    <t>petr.frank@sstebrno.cz</t>
  </si>
  <si>
    <t>Petr Frank</t>
  </si>
  <si>
    <t>2021/10/29 12:32:01 odp. SEČ</t>
  </si>
  <si>
    <t>Bc. Eva Zemanová</t>
  </si>
  <si>
    <t>2021/11/09 7:30:20 dop. SEČ</t>
  </si>
  <si>
    <t>2021/11/10 3:01:26 odp. SEČ</t>
  </si>
  <si>
    <t>necasova@zusblansko.cz</t>
  </si>
  <si>
    <t>Iva Nečasová</t>
  </si>
  <si>
    <t>2021/11/04 10:03:36 dop. SEČ</t>
  </si>
  <si>
    <t>Kamil Ošlejšek</t>
  </si>
  <si>
    <t>2021/11/02 10:11:58 dop. SEČ</t>
  </si>
  <si>
    <t>hortova@souuhelna.cz</t>
  </si>
  <si>
    <t xml:space="preserve">Dana Hortová </t>
  </si>
  <si>
    <t>2021/11/01 4:53:17 odp. SEČ</t>
  </si>
  <si>
    <t>zichackova@gvid.cz</t>
  </si>
  <si>
    <t>Milada Zicháčková</t>
  </si>
  <si>
    <t>2021/10/27 11:36:07 dop. SEČ</t>
  </si>
  <si>
    <t>OLGA SEDLÁČKOVÁ</t>
  </si>
  <si>
    <t>2021/10/26 9:20:18 dop. SEČ</t>
  </si>
  <si>
    <t>Anna.krytinarova@sokolska.cz</t>
  </si>
  <si>
    <t>Anna Krytinářová</t>
  </si>
  <si>
    <t>2021/11/03 2:02:44 odp. SEČ</t>
  </si>
  <si>
    <t>hanado@seznam.cz</t>
  </si>
  <si>
    <t>Hana Doušková</t>
  </si>
  <si>
    <t>2021/11/02 8:57:55 dop. SEČ</t>
  </si>
  <si>
    <t>info@ssudbrno.cz</t>
  </si>
  <si>
    <t>Kamila Richterjörková</t>
  </si>
  <si>
    <t>2021/11/02 8:44:30 dop. SEČ</t>
  </si>
  <si>
    <t>nada.prochazkova@mszskyjov.cz</t>
  </si>
  <si>
    <t>Naděžda Procházková</t>
  </si>
  <si>
    <t>2021/10/26 11:10:21 dop. SEČ</t>
  </si>
  <si>
    <t>pechova@oupslomena.cz</t>
  </si>
  <si>
    <t>Petra Pechová</t>
  </si>
  <si>
    <t>2021/10/29 10:03:09 dop. SEČ</t>
  </si>
  <si>
    <t>dmklast4@seznam.cz</t>
  </si>
  <si>
    <t>Martina Kuchaříková</t>
  </si>
  <si>
    <t>2021/10/26 9:03:16 dop. SEČ</t>
  </si>
  <si>
    <t>2021/11/04 8:25:07 dop. SEČ</t>
  </si>
  <si>
    <t>bencalikova.julia@voszbrno.cz</t>
  </si>
  <si>
    <t>Júlia Bencalíková</t>
  </si>
  <si>
    <t>2021/11/10 10:56:14 dop. SEČ</t>
  </si>
  <si>
    <t>imanakova@szs-jaselska.cz</t>
  </si>
  <si>
    <t>Maňáková Ilona</t>
  </si>
  <si>
    <t>2021/10/26 12:07:23 odp. SEČ</t>
  </si>
  <si>
    <t>lsvobodova@jilova.cz</t>
  </si>
  <si>
    <t>Lenka Svobodová</t>
  </si>
  <si>
    <t>2021/11/01 10:00:51 dop. SEČ</t>
  </si>
  <si>
    <t>Ivana Labudová</t>
  </si>
  <si>
    <t>2021/10/26 8:49:59 dop. SEČ</t>
  </si>
  <si>
    <t>2021/11/02 8:13:20 dop. SEČ</t>
  </si>
  <si>
    <t>herzan@nemvy.cz</t>
  </si>
  <si>
    <t>Jaromír Herzán</t>
  </si>
  <si>
    <t>2021/11/01 10:46:27 dop. SEČ</t>
  </si>
  <si>
    <t>andrea.manasova@sspbrno.cz</t>
  </si>
  <si>
    <t>Andrea Maňasová</t>
  </si>
  <si>
    <t>2021/10/26 1:55:49 odp. SEČ</t>
  </si>
  <si>
    <t>skola@sou-hustopece.cz</t>
  </si>
  <si>
    <t>Hlaváčková Dagmar</t>
  </si>
  <si>
    <t>2021/10/27 9:30:13 dop. SEČ</t>
  </si>
  <si>
    <t>katerina.brazdova@vida.cz</t>
  </si>
  <si>
    <t>Kateřina Brázdová</t>
  </si>
  <si>
    <t>2021/10/26 9:21:02 dop. SEČ</t>
  </si>
  <si>
    <t>krejcil@zzsjmk.cz</t>
  </si>
  <si>
    <t>Lenka Krejčí</t>
  </si>
  <si>
    <t>2021/10/26 9:58:46 dop. SEČ</t>
  </si>
  <si>
    <t>Alena Ivánková</t>
  </si>
  <si>
    <t>2021/10/26 9:07:37 dop. SEČ</t>
  </si>
  <si>
    <t>2021/11/10 8:19:17 dop. SEČ</t>
  </si>
  <si>
    <t>ekonom@zusveveri.cz</t>
  </si>
  <si>
    <t>Bc. Yvona Kandráčová</t>
  </si>
  <si>
    <t>2021/10/26 8:53:46 dop. SEČ</t>
  </si>
  <si>
    <t>tomapavl@seznam.cz</t>
  </si>
  <si>
    <t>2021/10/29 6:37:27 dop. SEČ</t>
  </si>
  <si>
    <t>zasobovani@domovjevisovice.cz</t>
  </si>
  <si>
    <t>Alena Pokorná</t>
  </si>
  <si>
    <t>2021/10/26 1:02:47 odp. SEČ</t>
  </si>
  <si>
    <t>veisova@domovskalice.cz</t>
  </si>
  <si>
    <t>Marie Veisová</t>
  </si>
  <si>
    <t>2021/10/26 8:42:16 dop. SEČ</t>
  </si>
  <si>
    <t>zasobovani@domovhostim.cz</t>
  </si>
  <si>
    <t>Yvona Formanová</t>
  </si>
  <si>
    <t>2021/11/09 7:38:30 dop. SEČ</t>
  </si>
  <si>
    <t>Miluše Musilová</t>
  </si>
  <si>
    <t>2021/11/04 6:43:31 dop. SEČ</t>
  </si>
  <si>
    <t>2021/10/26 9:24:27 dop. SEČ</t>
  </si>
  <si>
    <t>2021/10/27 8:23:48 dop. SEČ</t>
  </si>
  <si>
    <t>Veronika Noháčková</t>
  </si>
  <si>
    <t>2021/10/27 7:26:35 dop. SEČ</t>
  </si>
  <si>
    <t>2021/10/26 10:13:28 dop. SEČ</t>
  </si>
  <si>
    <t>Zuzana Venclovská</t>
  </si>
  <si>
    <t>2021/11/01 10:59:47 dop. SEČ</t>
  </si>
  <si>
    <t>Gabriela Kokešová</t>
  </si>
  <si>
    <t>2021/10/26 1:48:58 odp. SEČ</t>
  </si>
  <si>
    <t>ddm.veseli@skolyjm.cz</t>
  </si>
  <si>
    <t>Šivelová Gabriela</t>
  </si>
  <si>
    <t>2021/10/26 1:07:47 odp. SEČ</t>
  </si>
  <si>
    <t>Kateřina Kalinová</t>
  </si>
  <si>
    <t>2021/10/26 9:35:44 dop. SEČ</t>
  </si>
  <si>
    <t>josef.trneny@gyby.cz</t>
  </si>
  <si>
    <t>Josef Trněný</t>
  </si>
  <si>
    <t>2021/11/04 12:31:29 odp. SEČ</t>
  </si>
  <si>
    <t>Andrea Ráčková</t>
  </si>
  <si>
    <t>2021/11/02 7:06:11 dop. SEČ</t>
  </si>
  <si>
    <t>alexandra.reznakova@svisv.cz</t>
  </si>
  <si>
    <t>Alexandra Režňáková</t>
  </si>
  <si>
    <t>2021/11/01 8:11:13 dop. SEČ</t>
  </si>
  <si>
    <t>henclova@gbv.cz</t>
  </si>
  <si>
    <t>Dagmar Henčlová</t>
  </si>
  <si>
    <t>2021/11/04 1:29:27 odp. SEČ</t>
  </si>
  <si>
    <t>marketa.horakova@gymbos.cz</t>
  </si>
  <si>
    <t>Markéta Horáková</t>
  </si>
  <si>
    <t>2021/11/09 7:02:47 dop. SEČ</t>
  </si>
  <si>
    <t>2021/11/05 9:47:05 dop. SEČ</t>
  </si>
  <si>
    <t>Dana Pantůčková</t>
  </si>
  <si>
    <t>2021/11/01 3:15:31 odp. SEČ</t>
  </si>
  <si>
    <t>Gerhard Walter</t>
  </si>
  <si>
    <t>2021/11/05 12:28:44 odp. SEČ</t>
  </si>
  <si>
    <t>Eliška Škarková</t>
  </si>
  <si>
    <t>2021/10/26 9:18:31 dop. SEČ</t>
  </si>
  <si>
    <t>elpis@skolaelpis.cz</t>
  </si>
  <si>
    <t>Romana Badalová</t>
  </si>
  <si>
    <t>2021/11/01 10:04:18 dop. SEČ</t>
  </si>
  <si>
    <t>Simona Musilová</t>
  </si>
  <si>
    <t>2021/11/02 2:40:54 odp. SEČ</t>
  </si>
  <si>
    <t>Ing. Iveta Potužníková</t>
  </si>
  <si>
    <t>2021/11/08 4:15:02 odp. SEČ</t>
  </si>
  <si>
    <t>2021/10/27 8:29:06 dop. SEČ</t>
  </si>
  <si>
    <t>Wohlfahrtová Hana</t>
  </si>
  <si>
    <t>2021/11/04 1:23:12 odp. SEČ</t>
  </si>
  <si>
    <t>lenka.krejci@pppbrno.cz</t>
  </si>
  <si>
    <t>2021/11/03 12:53:58 odp. SEČ</t>
  </si>
  <si>
    <t>provozni@habrovanskyzamek.cz</t>
  </si>
  <si>
    <t>Karel Brandýs</t>
  </si>
  <si>
    <t>2021/10/29 9:57:45 dop. SEČ</t>
  </si>
  <si>
    <t>mazourkova.barbora@ddblansko.cz</t>
  </si>
  <si>
    <t>Barbora Mazourková</t>
  </si>
  <si>
    <t>00053163</t>
  </si>
  <si>
    <t>00055301</t>
  </si>
  <si>
    <t>00056324</t>
  </si>
  <si>
    <t>00089257</t>
  </si>
  <si>
    <t>00212920</t>
  </si>
  <si>
    <t>00226475</t>
  </si>
  <si>
    <t>00226556</t>
  </si>
  <si>
    <t>00380458</t>
  </si>
  <si>
    <t>00380521</t>
  </si>
  <si>
    <t>00390348</t>
  </si>
  <si>
    <t>00530506</t>
  </si>
  <si>
    <t>00346292</t>
  </si>
  <si>
    <t>00558982</t>
  </si>
  <si>
    <t>00558991</t>
  </si>
  <si>
    <t>00559415</t>
  </si>
  <si>
    <t>00559466</t>
  </si>
  <si>
    <t>00566756</t>
  </si>
  <si>
    <t>00567043</t>
  </si>
  <si>
    <t>00567213</t>
  </si>
  <si>
    <t>00567396</t>
  </si>
  <si>
    <t>00637980</t>
  </si>
  <si>
    <t>00637998</t>
  </si>
  <si>
    <t>00638013</t>
  </si>
  <si>
    <t>00837385</t>
  </si>
  <si>
    <t>00838993</t>
  </si>
  <si>
    <t>00839205</t>
  </si>
  <si>
    <t>15530213</t>
  </si>
  <si>
    <t>Sloupec1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</si>
</sst>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Kč&quot;_-;\-* #,##0.00\ &quot;Kč&quot;_-;_-* &quot;-&quot;??\ &quot;Kč&quot;_-;_-@_-"/>
    <numFmt numFmtId="164" formatCode="#,##0.00\ &quot;Kč&quot;"/>
  </numFmts>
  <fonts count="40" x14ac:knownFonts="1">
    <font>
      <sz val="11"/>
      <color theme="1"/>
      <name val="Calibri"/>
      <family val="2"/>
      <charset val="238"/>
      <scheme val="minor"/>
    </font>
    <font>
      <sz val="11"/>
      <color theme="1"/>
      <name val="Calibri"/>
      <family val="2"/>
      <charset val="238"/>
      <scheme val="minor"/>
    </font>
    <font>
      <sz val="7"/>
      <name val="Calibri"/>
      <family val="2"/>
      <charset val="238"/>
      <scheme val="minor"/>
    </font>
    <font>
      <sz val="7"/>
      <color theme="1"/>
      <name val="Calibri"/>
      <family val="2"/>
      <charset val="238"/>
      <scheme val="minor"/>
    </font>
    <font>
      <i/>
      <sz val="8"/>
      <name val="Calibri"/>
      <family val="2"/>
      <charset val="238"/>
      <scheme val="minor"/>
    </font>
    <font>
      <i/>
      <sz val="8"/>
      <color theme="1"/>
      <name val="Calibri"/>
      <family val="2"/>
      <charset val="238"/>
      <scheme val="minor"/>
    </font>
    <font>
      <b/>
      <sz val="7"/>
      <color theme="1"/>
      <name val="Calibri"/>
      <family val="2"/>
      <charset val="238"/>
      <scheme val="minor"/>
    </font>
    <font>
      <i/>
      <sz val="7"/>
      <name val="Calibri"/>
      <family val="2"/>
      <charset val="238"/>
      <scheme val="minor"/>
    </font>
    <font>
      <sz val="10"/>
      <name val="Arial"/>
      <family val="2"/>
      <charset val="238"/>
    </font>
    <font>
      <sz val="6"/>
      <name val="Calibri"/>
      <family val="2"/>
      <charset val="238"/>
      <scheme val="minor"/>
    </font>
    <font>
      <u/>
      <sz val="10"/>
      <color theme="10"/>
      <name val="Arial"/>
      <family val="2"/>
      <charset val="238"/>
    </font>
    <font>
      <sz val="7"/>
      <color rgb="FF55372F"/>
      <name val="Calibri"/>
      <family val="2"/>
      <charset val="238"/>
      <scheme val="minor"/>
    </font>
    <font>
      <sz val="7"/>
      <color indexed="8"/>
      <name val="Calibri"/>
      <family val="2"/>
      <charset val="238"/>
      <scheme val="minor"/>
    </font>
    <font>
      <sz val="6"/>
      <color theme="1"/>
      <name val="Calibri"/>
      <family val="2"/>
      <charset val="238"/>
      <scheme val="minor"/>
    </font>
    <font>
      <sz val="7"/>
      <color rgb="FF222222"/>
      <name val="Calibri"/>
      <family val="2"/>
      <charset val="238"/>
      <scheme val="minor"/>
    </font>
    <font>
      <sz val="6"/>
      <name val="Arial"/>
      <family val="2"/>
      <charset val="238"/>
    </font>
    <font>
      <b/>
      <sz val="9"/>
      <color indexed="81"/>
      <name val="Tahoma"/>
      <family val="2"/>
      <charset val="238"/>
    </font>
    <font>
      <sz val="9"/>
      <color indexed="81"/>
      <name val="Tahoma"/>
      <family val="2"/>
      <charset val="238"/>
    </font>
    <font>
      <sz val="8"/>
      <name val="Calibri"/>
      <family val="2"/>
      <charset val="238"/>
      <scheme val="minor"/>
    </font>
    <font>
      <b/>
      <sz val="11"/>
      <color theme="1"/>
      <name val="Calibri"/>
      <family val="2"/>
      <charset val="238"/>
      <scheme val="minor"/>
    </font>
    <font>
      <b/>
      <sz val="11"/>
      <color theme="0"/>
      <name val="Calibri"/>
      <family val="2"/>
      <charset val="238"/>
      <scheme val="minor"/>
    </font>
    <font>
      <b/>
      <sz val="11"/>
      <color rgb="FF000000"/>
      <name val="Calibri"/>
      <family val="2"/>
      <charset val="238"/>
      <scheme val="minor"/>
    </font>
    <font>
      <b/>
      <sz val="11"/>
      <name val="Calibri"/>
      <family val="2"/>
      <charset val="238"/>
      <scheme val="minor"/>
    </font>
    <font>
      <sz val="11"/>
      <name val="Calibri"/>
      <family val="2"/>
      <charset val="238"/>
      <scheme val="minor"/>
    </font>
    <font>
      <sz val="10"/>
      <color rgb="FF000000"/>
      <name val="Arial"/>
      <family val="2"/>
      <charset val="238"/>
    </font>
    <font>
      <sz val="11"/>
      <color theme="1"/>
      <name val="Calibri"/>
      <family val="2"/>
      <scheme val="minor"/>
    </font>
    <font>
      <b/>
      <sz val="13"/>
      <color theme="1"/>
      <name val="Calibri"/>
      <family val="2"/>
      <charset val="238"/>
      <scheme val="minor"/>
    </font>
    <font>
      <b/>
      <i/>
      <sz val="11"/>
      <color theme="1"/>
      <name val="Calibri"/>
      <family val="2"/>
      <charset val="238"/>
      <scheme val="minor"/>
    </font>
    <font>
      <i/>
      <sz val="11"/>
      <color theme="1"/>
      <name val="Calibri"/>
      <family val="2"/>
      <charset val="238"/>
      <scheme val="minor"/>
    </font>
    <font>
      <b/>
      <i/>
      <sz val="11"/>
      <name val="Calibri"/>
      <family val="2"/>
      <charset val="238"/>
      <scheme val="minor"/>
    </font>
    <font>
      <b/>
      <sz val="10"/>
      <name val="Calibri"/>
      <family val="2"/>
      <charset val="238"/>
      <scheme val="minor"/>
    </font>
    <font>
      <b/>
      <sz val="10"/>
      <color rgb="FF000000"/>
      <name val="Calibri"/>
      <family val="2"/>
      <charset val="238"/>
      <scheme val="minor"/>
    </font>
    <font>
      <b/>
      <sz val="10"/>
      <color theme="0"/>
      <name val="Calibri"/>
      <family val="2"/>
      <charset val="238"/>
      <scheme val="minor"/>
    </font>
    <font>
      <sz val="11"/>
      <color indexed="8"/>
      <name val="Calibri"/>
      <family val="2"/>
      <charset val="238"/>
    </font>
    <font>
      <b/>
      <vertAlign val="superscript"/>
      <sz val="11"/>
      <color theme="1"/>
      <name val="Calibri"/>
      <family val="2"/>
      <charset val="238"/>
      <scheme val="minor"/>
    </font>
    <font>
      <sz val="11"/>
      <name val="Calibri"/>
      <family val="2"/>
      <charset val="238"/>
    </font>
    <font>
      <sz val="9"/>
      <color theme="1"/>
      <name val="Arial"/>
      <family val="2"/>
      <charset val="238"/>
    </font>
    <font>
      <sz val="11"/>
      <color rgb="FFFF0000"/>
      <name val="Calibri"/>
      <family val="2"/>
      <charset val="238"/>
      <scheme val="minor"/>
    </font>
    <font>
      <b/>
      <sz val="11"/>
      <color rgb="FFFF0000"/>
      <name val="Calibri"/>
      <family val="2"/>
      <charset val="238"/>
      <scheme val="minor"/>
    </font>
    <font>
      <sz val="11"/>
      <color rgb="FFFF0000"/>
      <name val="Calibri"/>
      <family val="2"/>
      <charset val="238"/>
    </font>
  </fonts>
  <fills count="26">
    <fill>
      <patternFill patternType="none"/>
    </fill>
    <fill>
      <patternFill patternType="gray125"/>
    </fill>
    <fill>
      <patternFill patternType="solid">
        <fgColor theme="4" tint="0.59999389629810485"/>
        <bgColor indexed="64"/>
      </patternFill>
    </fill>
    <fill>
      <patternFill patternType="solid">
        <fgColor theme="9" tint="0.59999389629810485"/>
        <bgColor indexed="64"/>
      </patternFill>
    </fill>
    <fill>
      <patternFill patternType="solid">
        <fgColor rgb="FFD6DCE4"/>
        <bgColor rgb="FFD6DCE4"/>
      </patternFill>
    </fill>
    <fill>
      <patternFill patternType="solid">
        <fgColor rgb="FF8497B0"/>
        <bgColor rgb="FF8497B0"/>
      </patternFill>
    </fill>
    <fill>
      <patternFill patternType="solid">
        <fgColor rgb="FF2860A4"/>
        <bgColor rgb="FF2860A4"/>
      </patternFill>
    </fill>
    <fill>
      <patternFill patternType="solid">
        <fgColor theme="3"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EEF4E4"/>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4" tint="-0.249977111117893"/>
        <bgColor rgb="FF8497B0"/>
      </patternFill>
    </fill>
    <fill>
      <patternFill patternType="solid">
        <fgColor rgb="FFFFFF00"/>
        <bgColor indexed="64"/>
      </patternFill>
    </fill>
    <fill>
      <patternFill patternType="solid">
        <fgColor theme="4" tint="0.39997558519241921"/>
        <bgColor indexed="64"/>
      </patternFill>
    </fill>
    <fill>
      <patternFill patternType="solid">
        <fgColor theme="2" tint="-9.9978637043366805E-2"/>
        <bgColor rgb="FFD6DCE4"/>
      </patternFill>
    </fill>
    <fill>
      <patternFill patternType="solid">
        <fgColor rgb="FFD9D9D9"/>
        <bgColor rgb="FFD9D9D9"/>
      </patternFill>
    </fill>
    <fill>
      <patternFill patternType="solid">
        <fgColor rgb="FFB5FAFD"/>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rgb="FFFFFF99"/>
        <bgColor indexed="64"/>
      </patternFill>
    </fill>
    <fill>
      <patternFill patternType="solid">
        <fgColor rgb="FFFFC000"/>
        <bgColor indexed="64"/>
      </patternFill>
    </fill>
    <fill>
      <patternFill patternType="solid">
        <fgColor rgb="FF92D05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2">
    <xf numFmtId="0" fontId="0" fillId="0" borderId="0"/>
    <xf numFmtId="0" fontId="8" fillId="0" borderId="0"/>
    <xf numFmtId="0" fontId="8" fillId="0" borderId="0"/>
    <xf numFmtId="0" fontId="1" fillId="0" borderId="0"/>
    <xf numFmtId="0" fontId="10" fillId="0" borderId="0" applyNumberFormat="0" applyFill="0" applyBorder="0" applyAlignment="0" applyProtection="0"/>
    <xf numFmtId="0" fontId="24" fillId="0" borderId="0"/>
    <xf numFmtId="0" fontId="25" fillId="0" borderId="0"/>
    <xf numFmtId="0" fontId="33" fillId="0" borderId="0"/>
    <xf numFmtId="0" fontId="8" fillId="0" borderId="0"/>
    <xf numFmtId="0" fontId="36" fillId="0" borderId="0"/>
    <xf numFmtId="0" fontId="8" fillId="0" borderId="0"/>
    <xf numFmtId="0" fontId="10" fillId="0" borderId="0" applyNumberFormat="0" applyFill="0" applyBorder="0" applyAlignment="0" applyProtection="0"/>
  </cellStyleXfs>
  <cellXfs count="266">
    <xf numFmtId="0" fontId="0" fillId="0" borderId="0" xfId="0"/>
    <xf numFmtId="0" fontId="2" fillId="9" borderId="1" xfId="1" applyFont="1" applyFill="1" applyBorder="1" applyAlignment="1">
      <alignment horizontal="left" vertical="center"/>
    </xf>
    <xf numFmtId="49" fontId="12" fillId="0" borderId="1" xfId="2" applyNumberFormat="1" applyFont="1" applyBorder="1" applyAlignment="1">
      <alignment horizontal="left" vertical="center" wrapText="1"/>
    </xf>
    <xf numFmtId="0" fontId="12" fillId="0" borderId="1" xfId="2" applyFont="1" applyBorder="1" applyAlignment="1">
      <alignment horizontal="left" vertical="center" wrapText="1"/>
    </xf>
    <xf numFmtId="0" fontId="13" fillId="0" borderId="1" xfId="3" applyFont="1" applyBorder="1" applyAlignment="1">
      <alignment vertical="center" wrapText="1"/>
    </xf>
    <xf numFmtId="0" fontId="10" fillId="11" borderId="1" xfId="4" applyFill="1" applyBorder="1" applyAlignment="1">
      <alignment horizontal="center" vertical="center" wrapText="1"/>
    </xf>
    <xf numFmtId="49" fontId="2" fillId="0" borderId="1" xfId="2" applyNumberFormat="1" applyFont="1" applyBorder="1" applyAlignment="1">
      <alignment horizontal="left" vertical="center" wrapText="1"/>
    </xf>
    <xf numFmtId="0" fontId="2" fillId="0" borderId="1" xfId="2" applyFont="1" applyBorder="1" applyAlignment="1">
      <alignment horizontal="left" vertical="center" wrapText="1"/>
    </xf>
    <xf numFmtId="0" fontId="19" fillId="0" borderId="0" xfId="0" applyFont="1" applyAlignment="1">
      <alignment horizontal="center" vertical="center" wrapText="1"/>
    </xf>
    <xf numFmtId="0" fontId="19" fillId="0" borderId="0" xfId="0" applyFont="1" applyAlignment="1">
      <alignment horizontal="center" vertical="center"/>
    </xf>
    <xf numFmtId="0" fontId="0" fillId="0" borderId="0" xfId="0" applyFont="1" applyAlignment="1">
      <alignment horizontal="center" vertical="center"/>
    </xf>
    <xf numFmtId="0" fontId="0" fillId="0" borderId="1" xfId="0" applyFont="1" applyFill="1" applyBorder="1" applyAlignment="1">
      <alignment horizontal="center" vertical="center"/>
    </xf>
    <xf numFmtId="0" fontId="0" fillId="0" borderId="1" xfId="0" applyFont="1" applyBorder="1" applyAlignment="1">
      <alignment horizontal="center" vertical="center" wrapText="1"/>
    </xf>
    <xf numFmtId="0" fontId="19" fillId="0" borderId="0" xfId="0" applyFont="1" applyFill="1" applyAlignment="1">
      <alignment horizontal="center" vertical="center"/>
    </xf>
    <xf numFmtId="0" fontId="0" fillId="0" borderId="0" xfId="0" applyFont="1" applyFill="1" applyBorder="1" applyAlignment="1">
      <alignment horizontal="center" vertical="center"/>
    </xf>
    <xf numFmtId="0" fontId="0" fillId="0" borderId="0" xfId="0" applyFont="1" applyFill="1" applyAlignment="1">
      <alignment horizontal="center" vertical="center"/>
    </xf>
    <xf numFmtId="0" fontId="19" fillId="2" borderId="1" xfId="0" applyFont="1" applyFill="1" applyBorder="1" applyAlignment="1">
      <alignment horizontal="center" vertical="center"/>
    </xf>
    <xf numFmtId="0" fontId="19" fillId="2" borderId="1" xfId="0" applyFont="1" applyFill="1" applyBorder="1" applyAlignment="1">
      <alignment horizontal="center" vertical="center" wrapText="1"/>
    </xf>
    <xf numFmtId="0" fontId="21" fillId="4" borderId="1" xfId="0" applyFont="1" applyFill="1" applyBorder="1" applyAlignment="1">
      <alignment horizontal="center" vertical="center" wrapText="1"/>
    </xf>
    <xf numFmtId="0" fontId="21" fillId="5" borderId="1" xfId="0" applyFont="1" applyFill="1" applyBorder="1" applyAlignment="1">
      <alignment horizontal="center" vertical="center" wrapText="1"/>
    </xf>
    <xf numFmtId="0" fontId="20" fillId="6" borderId="1" xfId="0" applyFont="1" applyFill="1" applyBorder="1" applyAlignment="1">
      <alignment horizontal="center" vertical="center" wrapText="1"/>
    </xf>
    <xf numFmtId="0" fontId="22" fillId="0" borderId="1" xfId="0" applyFont="1" applyBorder="1" applyAlignment="1">
      <alignment horizontal="center" vertical="center" wrapText="1"/>
    </xf>
    <xf numFmtId="0" fontId="1" fillId="0" borderId="0" xfId="6" applyFont="1" applyAlignment="1">
      <alignment vertical="center"/>
    </xf>
    <xf numFmtId="0" fontId="19" fillId="0" borderId="0" xfId="6" applyFont="1" applyAlignment="1">
      <alignment vertical="center"/>
    </xf>
    <xf numFmtId="0" fontId="1" fillId="0" borderId="0" xfId="6" applyFont="1" applyAlignment="1">
      <alignment horizontal="left" vertical="center"/>
    </xf>
    <xf numFmtId="0" fontId="1" fillId="0" borderId="0" xfId="6" applyFont="1" applyAlignment="1" applyProtection="1">
      <alignment vertical="center"/>
      <protection locked="0" hidden="1"/>
    </xf>
    <xf numFmtId="0" fontId="1" fillId="0" borderId="0" xfId="6" applyFont="1" applyAlignment="1" applyProtection="1">
      <alignment horizontal="left" vertical="center"/>
      <protection locked="0" hidden="1"/>
    </xf>
    <xf numFmtId="0" fontId="1" fillId="0" borderId="0" xfId="6" applyFont="1" applyAlignment="1">
      <alignment horizontal="left" vertical="center" wrapText="1"/>
    </xf>
    <xf numFmtId="0" fontId="27" fillId="0" borderId="0" xfId="6" applyFont="1" applyAlignment="1">
      <alignment horizontal="center" vertical="center" wrapText="1"/>
    </xf>
    <xf numFmtId="0" fontId="1" fillId="0" borderId="0" xfId="6" applyFont="1" applyAlignment="1">
      <alignment horizontal="center" vertical="center" wrapText="1"/>
    </xf>
    <xf numFmtId="0" fontId="1" fillId="0" borderId="0" xfId="6" applyFont="1" applyAlignment="1">
      <alignment horizontal="left" wrapText="1"/>
    </xf>
    <xf numFmtId="0" fontId="30" fillId="0" borderId="1" xfId="6" applyFont="1" applyBorder="1" applyAlignment="1">
      <alignment horizontal="center" vertical="center" wrapText="1"/>
    </xf>
    <xf numFmtId="0" fontId="31" fillId="4" borderId="1" xfId="6" applyFont="1" applyFill="1" applyBorder="1" applyAlignment="1">
      <alignment horizontal="center" vertical="center"/>
    </xf>
    <xf numFmtId="0" fontId="31" fillId="5" borderId="1" xfId="6" applyFont="1" applyFill="1" applyBorder="1" applyAlignment="1">
      <alignment horizontal="center" vertical="center"/>
    </xf>
    <xf numFmtId="0" fontId="32" fillId="6" borderId="1" xfId="6" applyFont="1" applyFill="1" applyBorder="1" applyAlignment="1">
      <alignment horizontal="center" vertical="center"/>
    </xf>
    <xf numFmtId="0" fontId="31" fillId="17" borderId="1" xfId="6" applyFont="1" applyFill="1" applyBorder="1" applyAlignment="1">
      <alignment horizontal="center" vertical="center"/>
    </xf>
    <xf numFmtId="0" fontId="31" fillId="18" borderId="1" xfId="6" applyFont="1" applyFill="1" applyBorder="1" applyAlignment="1">
      <alignment horizontal="center" vertical="center"/>
    </xf>
    <xf numFmtId="0" fontId="31" fillId="15" borderId="1" xfId="6" applyFont="1" applyFill="1" applyBorder="1" applyAlignment="1">
      <alignment horizontal="center" vertical="center"/>
    </xf>
    <xf numFmtId="0" fontId="31" fillId="0" borderId="0" xfId="6" applyFont="1" applyAlignment="1">
      <alignment horizontal="center" vertical="center"/>
    </xf>
    <xf numFmtId="0" fontId="30" fillId="0" borderId="0" xfId="6" applyFont="1" applyAlignment="1">
      <alignment vertical="center"/>
    </xf>
    <xf numFmtId="0" fontId="21" fillId="0" borderId="0" xfId="6" applyFont="1" applyAlignment="1">
      <alignment horizontal="center"/>
    </xf>
    <xf numFmtId="0" fontId="21" fillId="0" borderId="0" xfId="6" applyFont="1" applyAlignment="1">
      <alignment horizontal="center" vertical="center"/>
    </xf>
    <xf numFmtId="0" fontId="23" fillId="0" borderId="0" xfId="6" applyFont="1" applyAlignment="1">
      <alignment vertical="center"/>
    </xf>
    <xf numFmtId="0" fontId="1" fillId="0" borderId="0" xfId="6" applyFont="1" applyAlignment="1" applyProtection="1">
      <alignment horizontal="center" vertical="center" wrapText="1"/>
      <protection locked="0" hidden="1"/>
    </xf>
    <xf numFmtId="0" fontId="1" fillId="0" borderId="0" xfId="6" applyFont="1" applyAlignment="1" applyProtection="1">
      <alignment horizontal="left"/>
      <protection locked="0" hidden="1"/>
    </xf>
    <xf numFmtId="0" fontId="1" fillId="0" borderId="0" xfId="6" applyFont="1" applyProtection="1">
      <protection locked="0" hidden="1"/>
    </xf>
    <xf numFmtId="0" fontId="28" fillId="0" borderId="0" xfId="6" applyFont="1" applyAlignment="1" applyProtection="1">
      <alignment horizontal="center" vertical="center"/>
      <protection locked="0" hidden="1"/>
    </xf>
    <xf numFmtId="0" fontId="1" fillId="0" borderId="0" xfId="6" applyFont="1"/>
    <xf numFmtId="0" fontId="1" fillId="0" borderId="0" xfId="6" applyFont="1" applyAlignment="1">
      <alignment horizontal="left"/>
    </xf>
    <xf numFmtId="1" fontId="23" fillId="16" borderId="0" xfId="6" applyNumberFormat="1" applyFont="1" applyFill="1" applyAlignment="1" applyProtection="1">
      <alignment horizontal="left" vertical="center"/>
      <protection locked="0"/>
    </xf>
    <xf numFmtId="0" fontId="19" fillId="0" borderId="0" xfId="0" applyFont="1" applyAlignment="1">
      <alignment horizontal="center" vertical="center"/>
    </xf>
    <xf numFmtId="0" fontId="19" fillId="0" borderId="0" xfId="0" applyFont="1" applyAlignment="1">
      <alignment horizontal="left"/>
    </xf>
    <xf numFmtId="0" fontId="19" fillId="0" borderId="0" xfId="0" applyFont="1" applyAlignment="1">
      <alignment horizontal="center"/>
    </xf>
    <xf numFmtId="0" fontId="0" fillId="0" borderId="0" xfId="0" applyFont="1" applyAlignment="1">
      <alignment horizontal="left" vertical="center"/>
    </xf>
    <xf numFmtId="0" fontId="19" fillId="12" borderId="1" xfId="0" applyFont="1" applyFill="1" applyBorder="1" applyAlignment="1">
      <alignment horizontal="center" vertical="center" wrapText="1"/>
    </xf>
    <xf numFmtId="0" fontId="19" fillId="12" borderId="1" xfId="7" applyFont="1" applyFill="1" applyBorder="1" applyAlignment="1">
      <alignment horizontal="center" vertical="center" wrapText="1"/>
    </xf>
    <xf numFmtId="0" fontId="21" fillId="12" borderId="1" xfId="7" applyFont="1" applyFill="1" applyBorder="1" applyAlignment="1">
      <alignment horizontal="center" vertical="center" wrapText="1"/>
    </xf>
    <xf numFmtId="0" fontId="19" fillId="12" borderId="1" xfId="7" applyFont="1" applyFill="1" applyBorder="1" applyAlignment="1">
      <alignment horizontal="center" vertical="center"/>
    </xf>
    <xf numFmtId="0" fontId="21" fillId="12" borderId="1" xfId="0" applyFont="1" applyFill="1" applyBorder="1" applyAlignment="1">
      <alignment horizontal="center" vertical="center" wrapText="1"/>
    </xf>
    <xf numFmtId="0" fontId="19" fillId="19" borderId="1" xfId="0" applyFont="1" applyFill="1" applyBorder="1" applyAlignment="1">
      <alignment horizontal="center" vertical="center" wrapText="1"/>
    </xf>
    <xf numFmtId="0" fontId="0" fillId="0" borderId="0" xfId="0" applyFont="1" applyAlignment="1">
      <alignment horizontal="left" vertical="center" wrapText="1"/>
    </xf>
    <xf numFmtId="0" fontId="22" fillId="9" borderId="1" xfId="8" applyFont="1" applyFill="1" applyBorder="1" applyAlignment="1">
      <alignment horizontal="center" vertical="center"/>
    </xf>
    <xf numFmtId="0" fontId="19" fillId="0" borderId="1" xfId="7" applyFont="1" applyBorder="1" applyAlignment="1">
      <alignment horizontal="left" vertical="center" wrapText="1"/>
    </xf>
    <xf numFmtId="0" fontId="0" fillId="0" borderId="1" xfId="7" applyFont="1" applyBorder="1" applyAlignment="1">
      <alignment horizontal="center" vertical="center" wrapText="1"/>
    </xf>
    <xf numFmtId="0" fontId="0" fillId="0" borderId="1" xfId="7" applyFont="1" applyBorder="1" applyAlignment="1">
      <alignment horizontal="center" vertical="center"/>
    </xf>
    <xf numFmtId="3" fontId="19" fillId="0" borderId="1" xfId="0" applyNumberFormat="1" applyFont="1" applyBorder="1" applyAlignment="1">
      <alignment horizontal="center" vertical="center"/>
    </xf>
    <xf numFmtId="0" fontId="0" fillId="0" borderId="1" xfId="0" applyFont="1" applyBorder="1" applyAlignment="1" applyProtection="1">
      <alignment horizontal="left" vertical="center"/>
      <protection locked="0"/>
    </xf>
    <xf numFmtId="0" fontId="35" fillId="0" borderId="1" xfId="8" applyFont="1" applyBorder="1" applyAlignment="1">
      <alignment horizontal="center" vertical="center" wrapText="1"/>
    </xf>
    <xf numFmtId="0" fontId="23" fillId="9" borderId="1" xfId="8" applyFont="1" applyFill="1" applyBorder="1" applyAlignment="1">
      <alignment horizontal="center" vertical="center"/>
    </xf>
    <xf numFmtId="3" fontId="23" fillId="9" borderId="1" xfId="8" applyNumberFormat="1" applyFont="1" applyFill="1" applyBorder="1" applyAlignment="1">
      <alignment horizontal="center" vertical="center"/>
    </xf>
    <xf numFmtId="44" fontId="0" fillId="9" borderId="1" xfId="0" applyNumberFormat="1" applyFont="1" applyFill="1" applyBorder="1" applyAlignment="1">
      <alignment horizontal="center" vertical="center"/>
    </xf>
    <xf numFmtId="0" fontId="22" fillId="0" borderId="1" xfId="7" applyFont="1" applyBorder="1" applyAlignment="1">
      <alignment horizontal="left" vertical="center" wrapText="1"/>
    </xf>
    <xf numFmtId="0" fontId="23" fillId="0" borderId="1" xfId="8" applyFont="1" applyBorder="1" applyAlignment="1">
      <alignment horizontal="center" vertical="center"/>
    </xf>
    <xf numFmtId="3" fontId="23" fillId="0" borderId="1" xfId="8" applyNumberFormat="1" applyFont="1" applyBorder="1" applyAlignment="1">
      <alignment horizontal="center" vertical="center"/>
    </xf>
    <xf numFmtId="44" fontId="0" fillId="0" borderId="1" xfId="0" applyNumberFormat="1" applyFont="1" applyBorder="1" applyAlignment="1">
      <alignment horizontal="center" vertical="center"/>
    </xf>
    <xf numFmtId="0" fontId="0" fillId="0" borderId="0" xfId="0" applyFont="1" applyAlignment="1">
      <alignment horizontal="left"/>
    </xf>
    <xf numFmtId="0" fontId="0" fillId="0" borderId="0" xfId="0" applyFont="1" applyAlignment="1">
      <alignment horizontal="center"/>
    </xf>
    <xf numFmtId="3" fontId="0" fillId="0" borderId="0" xfId="0" applyNumberFormat="1" applyFont="1" applyAlignment="1">
      <alignment horizontal="center"/>
    </xf>
    <xf numFmtId="0" fontId="0" fillId="0" borderId="0" xfId="0" applyFont="1"/>
    <xf numFmtId="3" fontId="0" fillId="0" borderId="0" xfId="0" applyNumberFormat="1" applyFont="1" applyAlignment="1">
      <alignment horizontal="center" vertical="center"/>
    </xf>
    <xf numFmtId="164" fontId="0" fillId="0" borderId="0" xfId="0" applyNumberFormat="1" applyFont="1" applyAlignment="1">
      <alignment horizontal="center" vertical="center" wrapText="1"/>
    </xf>
    <xf numFmtId="164" fontId="0" fillId="0" borderId="0" xfId="0" applyNumberFormat="1" applyFont="1" applyAlignment="1">
      <alignment horizontal="center" vertical="center"/>
    </xf>
    <xf numFmtId="164" fontId="0" fillId="0" borderId="0" xfId="0" applyNumberFormat="1" applyFont="1" applyAlignment="1">
      <alignment horizontal="center"/>
    </xf>
    <xf numFmtId="0" fontId="1" fillId="0" borderId="0" xfId="6" applyFont="1" applyAlignment="1">
      <alignment horizontal="left" vertical="center" wrapText="1"/>
    </xf>
    <xf numFmtId="0" fontId="1" fillId="0" borderId="0" xfId="6" applyFont="1" applyAlignment="1">
      <alignment vertical="center" wrapText="1"/>
    </xf>
    <xf numFmtId="0" fontId="19" fillId="0" borderId="0" xfId="0" applyFont="1"/>
    <xf numFmtId="2" fontId="19" fillId="16" borderId="1" xfId="0" applyNumberFormat="1" applyFont="1" applyFill="1" applyBorder="1" applyAlignment="1" applyProtection="1">
      <alignment horizontal="center"/>
      <protection locked="0"/>
    </xf>
    <xf numFmtId="0" fontId="0" fillId="0" borderId="0" xfId="9" applyFont="1" applyAlignment="1">
      <alignment vertical="center" wrapText="1"/>
    </xf>
    <xf numFmtId="3" fontId="19" fillId="21" borderId="1" xfId="0" applyNumberFormat="1" applyFont="1" applyFill="1" applyBorder="1" applyAlignment="1">
      <alignment horizontal="center" vertical="center"/>
    </xf>
    <xf numFmtId="0" fontId="0" fillId="0" borderId="0" xfId="0" applyFont="1" applyAlignment="1">
      <alignment vertical="center"/>
    </xf>
    <xf numFmtId="0" fontId="19" fillId="20" borderId="1" xfId="0" applyFont="1" applyFill="1" applyBorder="1" applyAlignment="1">
      <alignment horizontal="center" vertical="center"/>
    </xf>
    <xf numFmtId="0" fontId="19" fillId="20" borderId="1" xfId="0" applyFont="1" applyFill="1" applyBorder="1" applyAlignment="1">
      <alignment horizontal="center" vertical="center" wrapText="1"/>
    </xf>
    <xf numFmtId="0" fontId="19" fillId="20" borderId="1" xfId="0" applyFont="1" applyFill="1" applyBorder="1" applyAlignment="1" applyProtection="1">
      <alignment horizontal="center" vertical="center" wrapText="1"/>
      <protection locked="0"/>
    </xf>
    <xf numFmtId="0" fontId="19" fillId="20" borderId="1" xfId="0" applyFont="1" applyFill="1" applyBorder="1" applyAlignment="1" applyProtection="1">
      <alignment horizontal="center" vertical="center" wrapText="1"/>
      <protection hidden="1"/>
    </xf>
    <xf numFmtId="0" fontId="0" fillId="13" borderId="1" xfId="0" applyFont="1" applyFill="1" applyBorder="1"/>
    <xf numFmtId="2" fontId="19" fillId="22" borderId="1" xfId="0" applyNumberFormat="1" applyFont="1" applyFill="1" applyBorder="1" applyAlignment="1" applyProtection="1">
      <alignment horizontal="center"/>
      <protection hidden="1"/>
    </xf>
    <xf numFmtId="2" fontId="19" fillId="15" borderId="1" xfId="0" applyNumberFormat="1" applyFont="1" applyFill="1" applyBorder="1" applyAlignment="1" applyProtection="1">
      <alignment horizontal="center" vertical="center"/>
      <protection hidden="1"/>
    </xf>
    <xf numFmtId="1" fontId="4" fillId="7" borderId="1" xfId="10" applyNumberFormat="1" applyFont="1" applyFill="1" applyBorder="1" applyAlignment="1">
      <alignment horizontal="left" vertical="center"/>
    </xf>
    <xf numFmtId="0" fontId="4" fillId="7" borderId="1" xfId="10" applyFont="1" applyFill="1" applyBorder="1" applyAlignment="1">
      <alignment horizontal="left" vertical="center"/>
    </xf>
    <xf numFmtId="0" fontId="4" fillId="7" borderId="1" xfId="10" applyFont="1" applyFill="1" applyBorder="1" applyAlignment="1">
      <alignment horizontal="left" vertical="center" wrapText="1"/>
    </xf>
    <xf numFmtId="0" fontId="5" fillId="7" borderId="1" xfId="10" applyFont="1" applyFill="1" applyBorder="1" applyAlignment="1">
      <alignment vertical="center" wrapText="1"/>
    </xf>
    <xf numFmtId="0" fontId="6" fillId="7" borderId="1" xfId="10" applyFont="1" applyFill="1" applyBorder="1" applyAlignment="1">
      <alignment vertical="center" wrapText="1"/>
    </xf>
    <xf numFmtId="0" fontId="6" fillId="7" borderId="1" xfId="10" applyFont="1" applyFill="1" applyBorder="1" applyAlignment="1">
      <alignment horizontal="center" vertical="center" wrapText="1"/>
    </xf>
    <xf numFmtId="0" fontId="4" fillId="7" borderId="1" xfId="10" applyFont="1" applyFill="1" applyBorder="1" applyAlignment="1">
      <alignment vertical="center" wrapText="1"/>
    </xf>
    <xf numFmtId="0" fontId="4" fillId="3" borderId="1" xfId="10" applyFont="1" applyFill="1" applyBorder="1" applyAlignment="1">
      <alignment vertical="center" wrapText="1"/>
    </xf>
    <xf numFmtId="0" fontId="4" fillId="8" borderId="1" xfId="10" applyFont="1" applyFill="1" applyBorder="1" applyAlignment="1">
      <alignment horizontal="center" vertical="center" wrapText="1"/>
    </xf>
    <xf numFmtId="0" fontId="7" fillId="23" borderId="1" xfId="10" applyFont="1" applyFill="1" applyBorder="1" applyAlignment="1">
      <alignment horizontal="center" vertical="center"/>
    </xf>
    <xf numFmtId="0" fontId="7" fillId="23" borderId="1" xfId="10" applyFont="1" applyFill="1" applyBorder="1" applyAlignment="1">
      <alignment horizontal="center" vertical="center" wrapText="1"/>
    </xf>
    <xf numFmtId="0" fontId="7" fillId="0" borderId="0" xfId="10" applyFont="1" applyAlignment="1">
      <alignment vertical="center"/>
    </xf>
    <xf numFmtId="1" fontId="2" fillId="9" borderId="1" xfId="10" applyNumberFormat="1" applyFont="1" applyFill="1" applyBorder="1" applyAlignment="1">
      <alignment horizontal="left" vertical="center"/>
    </xf>
    <xf numFmtId="0" fontId="2" fillId="9" borderId="1" xfId="10" applyFont="1" applyFill="1" applyBorder="1" applyAlignment="1">
      <alignment horizontal="left" vertical="center"/>
    </xf>
    <xf numFmtId="0" fontId="2" fillId="9" borderId="1" xfId="10" applyFont="1" applyFill="1" applyBorder="1" applyAlignment="1">
      <alignment horizontal="left" vertical="center" wrapText="1"/>
    </xf>
    <xf numFmtId="0" fontId="3" fillId="0" borderId="1" xfId="10" applyFont="1" applyBorder="1" applyAlignment="1">
      <alignment vertical="center" wrapText="1"/>
    </xf>
    <xf numFmtId="0" fontId="3" fillId="0" borderId="1" xfId="10" applyFont="1" applyBorder="1" applyAlignment="1">
      <alignment horizontal="center" vertical="center"/>
    </xf>
    <xf numFmtId="0" fontId="2" fillId="0" borderId="1" xfId="10" applyFont="1" applyBorder="1" applyAlignment="1">
      <alignment vertical="center" wrapText="1"/>
    </xf>
    <xf numFmtId="49" fontId="9" fillId="0" borderId="1" xfId="10" applyNumberFormat="1" applyFont="1" applyBorder="1" applyAlignment="1">
      <alignment vertical="center" wrapText="1"/>
    </xf>
    <xf numFmtId="0" fontId="2" fillId="0" borderId="1" xfId="10" applyFont="1" applyBorder="1" applyAlignment="1">
      <alignment horizontal="left" vertical="center" wrapText="1"/>
    </xf>
    <xf numFmtId="0" fontId="9" fillId="10" borderId="1" xfId="10" applyFont="1" applyFill="1" applyBorder="1" applyAlignment="1">
      <alignment horizontal="center" vertical="center" wrapText="1"/>
    </xf>
    <xf numFmtId="0" fontId="9" fillId="11" borderId="1" xfId="10" applyFont="1" applyFill="1" applyBorder="1" applyAlignment="1">
      <alignment horizontal="center" vertical="center" wrapText="1"/>
    </xf>
    <xf numFmtId="0" fontId="2" fillId="0" borderId="1" xfId="10" applyFont="1" applyBorder="1" applyAlignment="1">
      <alignment horizontal="center" vertical="center"/>
    </xf>
    <xf numFmtId="0" fontId="2" fillId="0" borderId="0" xfId="10" applyFont="1" applyAlignment="1">
      <alignment vertical="center"/>
    </xf>
    <xf numFmtId="0" fontId="2" fillId="0" borderId="1" xfId="10" applyFont="1" applyBorder="1" applyAlignment="1">
      <alignment horizontal="left" vertical="center"/>
    </xf>
    <xf numFmtId="3" fontId="9" fillId="11" borderId="1" xfId="10" applyNumberFormat="1" applyFont="1" applyFill="1" applyBorder="1" applyAlignment="1">
      <alignment horizontal="center" vertical="center" wrapText="1"/>
    </xf>
    <xf numFmtId="0" fontId="9" fillId="11" borderId="1" xfId="10" applyFont="1" applyFill="1" applyBorder="1" applyAlignment="1">
      <alignment horizontal="left" vertical="center" wrapText="1"/>
    </xf>
    <xf numFmtId="0" fontId="9" fillId="11" borderId="1" xfId="11" applyFont="1" applyFill="1" applyBorder="1" applyAlignment="1">
      <alignment horizontal="center" vertical="center" wrapText="1"/>
    </xf>
    <xf numFmtId="3" fontId="2" fillId="0" borderId="1" xfId="10" applyNumberFormat="1" applyFont="1" applyBorder="1" applyAlignment="1">
      <alignment horizontal="left" vertical="center" wrapText="1"/>
    </xf>
    <xf numFmtId="3" fontId="9" fillId="10" borderId="1" xfId="10" applyNumberFormat="1" applyFont="1" applyFill="1" applyBorder="1" applyAlignment="1">
      <alignment horizontal="center" vertical="center" wrapText="1"/>
    </xf>
    <xf numFmtId="1" fontId="2" fillId="0" borderId="1" xfId="10" applyNumberFormat="1" applyFont="1" applyBorder="1" applyAlignment="1">
      <alignment horizontal="left" vertical="center"/>
    </xf>
    <xf numFmtId="0" fontId="2" fillId="0" borderId="0" xfId="10" applyFont="1" applyAlignment="1">
      <alignment horizontal="left" vertical="center" wrapText="1"/>
    </xf>
    <xf numFmtId="0" fontId="2" fillId="0" borderId="1" xfId="11" applyFont="1" applyBorder="1" applyAlignment="1">
      <alignment vertical="center" wrapText="1"/>
    </xf>
    <xf numFmtId="0" fontId="11" fillId="0" borderId="1" xfId="10" applyFont="1" applyBorder="1"/>
    <xf numFmtId="0" fontId="3" fillId="0" borderId="1" xfId="10" applyFont="1" applyBorder="1" applyAlignment="1">
      <alignment horizontal="left" vertical="center" wrapText="1"/>
    </xf>
    <xf numFmtId="0" fontId="9" fillId="0" borderId="1" xfId="10" applyFont="1" applyBorder="1" applyAlignment="1">
      <alignment vertical="center" wrapText="1"/>
    </xf>
    <xf numFmtId="3" fontId="2" fillId="0" borderId="1" xfId="10" applyNumberFormat="1" applyFont="1" applyBorder="1" applyAlignment="1">
      <alignment horizontal="center" vertical="center" wrapText="1"/>
    </xf>
    <xf numFmtId="49" fontId="3" fillId="0" borderId="1" xfId="10" applyNumberFormat="1" applyFont="1" applyBorder="1" applyAlignment="1">
      <alignment horizontal="left" vertical="center" wrapText="1"/>
    </xf>
    <xf numFmtId="49" fontId="2" fillId="0" borderId="1" xfId="10" applyNumberFormat="1" applyFont="1" applyBorder="1" applyAlignment="1">
      <alignment horizontal="left" vertical="center" wrapText="1"/>
    </xf>
    <xf numFmtId="0" fontId="2" fillId="0" borderId="1" xfId="10" applyFont="1" applyBorder="1" applyAlignment="1">
      <alignment horizontal="left" vertical="center" wrapText="1" shrinkToFit="1"/>
    </xf>
    <xf numFmtId="49" fontId="9" fillId="11" borderId="1" xfId="10" applyNumberFormat="1" applyFont="1" applyFill="1" applyBorder="1" applyAlignment="1">
      <alignment horizontal="center" vertical="center" wrapText="1"/>
    </xf>
    <xf numFmtId="0" fontId="3" fillId="9" borderId="1" xfId="10" applyFont="1" applyFill="1" applyBorder="1" applyAlignment="1">
      <alignment horizontal="left" vertical="center"/>
    </xf>
    <xf numFmtId="0" fontId="3" fillId="0" borderId="1" xfId="10" applyFont="1" applyBorder="1" applyAlignment="1">
      <alignment vertical="center"/>
    </xf>
    <xf numFmtId="0" fontId="3" fillId="9" borderId="1" xfId="10" applyFont="1" applyFill="1" applyBorder="1" applyAlignment="1">
      <alignment vertical="center" wrapText="1"/>
    </xf>
    <xf numFmtId="0" fontId="2" fillId="0" borderId="0" xfId="10" applyFont="1" applyAlignment="1">
      <alignment vertical="center" wrapText="1"/>
    </xf>
    <xf numFmtId="0" fontId="3" fillId="9" borderId="1" xfId="10" applyFont="1" applyFill="1" applyBorder="1" applyAlignment="1">
      <alignment horizontal="left" vertical="center" wrapText="1"/>
    </xf>
    <xf numFmtId="49" fontId="9" fillId="10" borderId="1" xfId="10" applyNumberFormat="1" applyFont="1" applyFill="1" applyBorder="1" applyAlignment="1">
      <alignment horizontal="center" vertical="center" wrapText="1"/>
    </xf>
    <xf numFmtId="0" fontId="18" fillId="11" borderId="1" xfId="11" applyFont="1" applyFill="1" applyBorder="1" applyAlignment="1">
      <alignment horizontal="center" vertical="center" wrapText="1"/>
    </xf>
    <xf numFmtId="0" fontId="2" fillId="0" borderId="1" xfId="10" applyFont="1" applyBorder="1" applyAlignment="1">
      <alignment horizontal="center" vertical="center" wrapText="1"/>
    </xf>
    <xf numFmtId="0" fontId="15" fillId="11" borderId="1" xfId="11" applyFont="1" applyFill="1" applyBorder="1" applyAlignment="1">
      <alignment horizontal="center" vertical="center" wrapText="1"/>
    </xf>
    <xf numFmtId="0" fontId="14" fillId="0" borderId="1" xfId="10" applyFont="1" applyBorder="1" applyAlignment="1">
      <alignment horizontal="center" vertical="center"/>
    </xf>
    <xf numFmtId="0" fontId="10" fillId="11" borderId="1" xfId="11" applyFill="1" applyBorder="1" applyAlignment="1">
      <alignment horizontal="center" vertical="center" wrapText="1"/>
    </xf>
    <xf numFmtId="0" fontId="9" fillId="0" borderId="1" xfId="11" applyFont="1" applyBorder="1" applyAlignment="1">
      <alignment horizontal="left" vertical="center" wrapText="1"/>
    </xf>
    <xf numFmtId="0" fontId="9" fillId="0" borderId="1" xfId="11" applyFont="1" applyBorder="1" applyAlignment="1">
      <alignment vertical="center" wrapText="1"/>
    </xf>
    <xf numFmtId="0" fontId="9" fillId="10" borderId="1" xfId="11" applyFont="1" applyFill="1" applyBorder="1" applyAlignment="1">
      <alignment horizontal="center" vertical="center" wrapText="1"/>
    </xf>
    <xf numFmtId="0" fontId="2" fillId="0" borderId="1" xfId="11" applyFont="1" applyBorder="1" applyAlignment="1">
      <alignment horizontal="left" vertical="center" wrapText="1"/>
    </xf>
    <xf numFmtId="0" fontId="2" fillId="10" borderId="1" xfId="10" applyFont="1" applyFill="1" applyBorder="1" applyAlignment="1">
      <alignment horizontal="center" vertical="center" wrapText="1"/>
    </xf>
    <xf numFmtId="0" fontId="2" fillId="11" borderId="1" xfId="10" applyFont="1" applyFill="1" applyBorder="1" applyAlignment="1">
      <alignment horizontal="center" vertical="center" wrapText="1"/>
    </xf>
    <xf numFmtId="3" fontId="2" fillId="11" borderId="1" xfId="10" applyNumberFormat="1" applyFont="1" applyFill="1" applyBorder="1" applyAlignment="1">
      <alignment horizontal="center" vertical="center" wrapText="1"/>
    </xf>
    <xf numFmtId="0" fontId="2" fillId="11" borderId="1" xfId="11" applyFont="1" applyFill="1" applyBorder="1" applyAlignment="1">
      <alignment horizontal="center" vertical="center" wrapText="1"/>
    </xf>
    <xf numFmtId="0" fontId="2" fillId="11" borderId="1" xfId="10" applyFont="1" applyFill="1" applyBorder="1" applyAlignment="1">
      <alignment horizontal="left" vertical="center" wrapText="1"/>
    </xf>
    <xf numFmtId="0" fontId="2" fillId="0" borderId="1" xfId="10" applyFont="1" applyBorder="1" applyAlignment="1">
      <alignment vertical="center"/>
    </xf>
    <xf numFmtId="49" fontId="2" fillId="0" borderId="1" xfId="10" applyNumberFormat="1" applyFont="1" applyBorder="1" applyAlignment="1">
      <alignment horizontal="left" vertical="center"/>
    </xf>
    <xf numFmtId="0" fontId="18" fillId="0" borderId="1" xfId="11" applyFont="1" applyBorder="1" applyAlignment="1">
      <alignment horizontal="left" vertical="center" wrapText="1"/>
    </xf>
    <xf numFmtId="1" fontId="2" fillId="15" borderId="1" xfId="10" applyNumberFormat="1" applyFont="1" applyFill="1" applyBorder="1" applyAlignment="1">
      <alignment horizontal="left" vertical="center"/>
    </xf>
    <xf numFmtId="0" fontId="2" fillId="15" borderId="1" xfId="10" applyFont="1" applyFill="1" applyBorder="1" applyAlignment="1">
      <alignment horizontal="left" vertical="center"/>
    </xf>
    <xf numFmtId="0" fontId="2" fillId="15" borderId="1" xfId="10" applyFont="1" applyFill="1" applyBorder="1" applyAlignment="1">
      <alignment horizontal="left" vertical="center" wrapText="1"/>
    </xf>
    <xf numFmtId="0" fontId="3" fillId="15" borderId="1" xfId="10" applyFont="1" applyFill="1" applyBorder="1" applyAlignment="1">
      <alignment vertical="center" wrapText="1"/>
    </xf>
    <xf numFmtId="0" fontId="3" fillId="15" borderId="1" xfId="10" applyFont="1" applyFill="1" applyBorder="1" applyAlignment="1">
      <alignment horizontal="center" vertical="center"/>
    </xf>
    <xf numFmtId="0" fontId="2" fillId="15" borderId="1" xfId="10" applyFont="1" applyFill="1" applyBorder="1" applyAlignment="1">
      <alignment vertical="center" wrapText="1"/>
    </xf>
    <xf numFmtId="49" fontId="9" fillId="15" borderId="1" xfId="10" applyNumberFormat="1" applyFont="1" applyFill="1" applyBorder="1" applyAlignment="1">
      <alignment vertical="center" wrapText="1"/>
    </xf>
    <xf numFmtId="3" fontId="2" fillId="0" borderId="0" xfId="10" applyNumberFormat="1" applyFont="1" applyAlignment="1">
      <alignment horizontal="left" vertical="center"/>
    </xf>
    <xf numFmtId="1" fontId="2" fillId="0" borderId="0" xfId="10" applyNumberFormat="1" applyFont="1" applyAlignment="1">
      <alignment horizontal="left" vertical="center"/>
    </xf>
    <xf numFmtId="0" fontId="2" fillId="9" borderId="0" xfId="10" applyFont="1" applyFill="1" applyAlignment="1">
      <alignment horizontal="left" vertical="center"/>
    </xf>
    <xf numFmtId="0" fontId="3" fillId="0" borderId="0" xfId="10" applyFont="1" applyAlignment="1">
      <alignment vertical="center" wrapText="1"/>
    </xf>
    <xf numFmtId="0" fontId="3" fillId="0" borderId="0" xfId="10" applyFont="1" applyAlignment="1">
      <alignment horizontal="center" vertical="center"/>
    </xf>
    <xf numFmtId="0" fontId="9" fillId="0" borderId="0" xfId="10" applyFont="1" applyAlignment="1">
      <alignment vertical="center" wrapText="1"/>
    </xf>
    <xf numFmtId="0" fontId="9" fillId="0" borderId="0" xfId="10" applyFont="1" applyAlignment="1">
      <alignment horizontal="center" vertical="center" wrapText="1"/>
    </xf>
    <xf numFmtId="0" fontId="9" fillId="0" borderId="0" xfId="10" applyFont="1" applyAlignment="1">
      <alignment horizontal="center" vertical="center"/>
    </xf>
    <xf numFmtId="0" fontId="9" fillId="0" borderId="0" xfId="10" applyFont="1" applyAlignment="1">
      <alignment horizontal="left" vertical="center"/>
    </xf>
    <xf numFmtId="0" fontId="2" fillId="0" borderId="0" xfId="10" applyFont="1" applyAlignment="1">
      <alignment horizontal="center" vertical="center"/>
    </xf>
    <xf numFmtId="0" fontId="0" fillId="0" borderId="0" xfId="0" applyFont="1" applyAlignment="1">
      <alignment horizontal="center" vertical="center"/>
    </xf>
    <xf numFmtId="0" fontId="0" fillId="0" borderId="0" xfId="0" applyAlignment="1">
      <alignment wrapText="1"/>
    </xf>
    <xf numFmtId="0" fontId="0" fillId="0" borderId="1" xfId="0" applyBorder="1" applyAlignment="1">
      <alignment horizontal="center" vertical="center"/>
    </xf>
    <xf numFmtId="49" fontId="19" fillId="2" borderId="1" xfId="0" applyNumberFormat="1" applyFont="1" applyFill="1" applyBorder="1" applyAlignment="1">
      <alignment horizontal="center" vertical="center" wrapText="1"/>
    </xf>
    <xf numFmtId="49" fontId="0" fillId="0" borderId="1" xfId="0" applyNumberFormat="1" applyBorder="1" applyAlignment="1">
      <alignment horizontal="center" vertical="center"/>
    </xf>
    <xf numFmtId="49" fontId="0" fillId="0" borderId="0" xfId="0" applyNumberFormat="1" applyFont="1" applyAlignment="1">
      <alignment horizontal="center" vertical="center"/>
    </xf>
    <xf numFmtId="164" fontId="19" fillId="0" borderId="0" xfId="6" applyNumberFormat="1" applyFont="1" applyFill="1" applyAlignment="1">
      <alignment vertical="center" wrapText="1"/>
    </xf>
    <xf numFmtId="0" fontId="19" fillId="0" borderId="0" xfId="6" applyFont="1" applyAlignment="1">
      <alignment horizontal="left" vertical="center" wrapText="1"/>
    </xf>
    <xf numFmtId="0" fontId="0" fillId="0" borderId="0" xfId="0" applyFont="1" applyAlignment="1">
      <alignment horizontal="center" vertical="center"/>
    </xf>
    <xf numFmtId="0" fontId="22" fillId="0" borderId="0" xfId="0" applyFont="1" applyAlignment="1">
      <alignment horizontal="center" vertical="center" wrapText="1"/>
    </xf>
    <xf numFmtId="0" fontId="22" fillId="0" borderId="0" xfId="0" applyFont="1" applyAlignment="1">
      <alignment horizontal="center" vertical="center"/>
    </xf>
    <xf numFmtId="0" fontId="23" fillId="0" borderId="0" xfId="0" applyFont="1" applyBorder="1" applyAlignment="1">
      <alignment horizontal="center" vertical="center"/>
    </xf>
    <xf numFmtId="0" fontId="22" fillId="4" borderId="1" xfId="0" applyFont="1" applyFill="1" applyBorder="1" applyAlignment="1">
      <alignment horizontal="center" vertical="center" wrapText="1"/>
    </xf>
    <xf numFmtId="0" fontId="22" fillId="5" borderId="1" xfId="0" applyFont="1" applyFill="1" applyBorder="1" applyAlignment="1">
      <alignment horizontal="center" vertical="center" wrapText="1"/>
    </xf>
    <xf numFmtId="0" fontId="23" fillId="0" borderId="0" xfId="0" applyFont="1" applyAlignment="1">
      <alignment horizontal="center" vertical="center"/>
    </xf>
    <xf numFmtId="0" fontId="23" fillId="0" borderId="1" xfId="7" applyFont="1" applyBorder="1" applyAlignment="1">
      <alignment horizontal="center" vertical="center" wrapText="1"/>
    </xf>
    <xf numFmtId="0" fontId="23" fillId="0" borderId="1" xfId="7" applyFont="1" applyBorder="1" applyAlignment="1">
      <alignment horizontal="center" vertical="center"/>
    </xf>
    <xf numFmtId="44" fontId="23" fillId="0" borderId="1" xfId="0" applyNumberFormat="1" applyFont="1" applyBorder="1" applyAlignment="1">
      <alignment horizontal="center" vertical="center"/>
    </xf>
    <xf numFmtId="3" fontId="22" fillId="0" borderId="1" xfId="0" applyNumberFormat="1" applyFont="1" applyBorder="1" applyAlignment="1">
      <alignment horizontal="center" vertical="center"/>
    </xf>
    <xf numFmtId="0" fontId="23" fillId="0" borderId="1" xfId="0" applyFont="1" applyBorder="1" applyAlignment="1" applyProtection="1">
      <alignment horizontal="left" vertical="center"/>
      <protection locked="0"/>
    </xf>
    <xf numFmtId="164" fontId="23" fillId="0" borderId="0" xfId="0" applyNumberFormat="1" applyFont="1" applyAlignment="1">
      <alignment horizontal="center" vertical="center"/>
    </xf>
    <xf numFmtId="0" fontId="23" fillId="0" borderId="0" xfId="0" applyFont="1" applyAlignment="1">
      <alignment horizontal="left" vertical="center"/>
    </xf>
    <xf numFmtId="44" fontId="23" fillId="9" borderId="1" xfId="0" applyNumberFormat="1" applyFont="1" applyFill="1" applyBorder="1" applyAlignment="1">
      <alignment horizontal="center" vertical="center"/>
    </xf>
    <xf numFmtId="0" fontId="23" fillId="0" borderId="1" xfId="0" applyFont="1" applyBorder="1" applyAlignment="1">
      <alignment horizontal="center" vertical="center"/>
    </xf>
    <xf numFmtId="0" fontId="22" fillId="0" borderId="1" xfId="0" applyFont="1" applyBorder="1" applyAlignment="1">
      <alignment horizontal="center" vertical="center"/>
    </xf>
    <xf numFmtId="0" fontId="23" fillId="13" borderId="1" xfId="0" applyFont="1" applyFill="1" applyBorder="1"/>
    <xf numFmtId="3" fontId="22" fillId="21" borderId="1" xfId="0" applyNumberFormat="1" applyFont="1" applyFill="1" applyBorder="1" applyAlignment="1">
      <alignment horizontal="center" vertical="center"/>
    </xf>
    <xf numFmtId="2" fontId="22" fillId="16" borderId="1" xfId="0" applyNumberFormat="1" applyFont="1" applyFill="1" applyBorder="1" applyAlignment="1" applyProtection="1">
      <alignment horizontal="center"/>
      <protection locked="0"/>
    </xf>
    <xf numFmtId="2" fontId="22" fillId="22" borderId="1" xfId="0" applyNumberFormat="1" applyFont="1" applyFill="1" applyBorder="1" applyAlignment="1" applyProtection="1">
      <alignment horizontal="center"/>
      <protection hidden="1"/>
    </xf>
    <xf numFmtId="0" fontId="23" fillId="0" borderId="0" xfId="0" applyFont="1"/>
    <xf numFmtId="0" fontId="22" fillId="21" borderId="1" xfId="0" applyFont="1" applyFill="1" applyBorder="1" applyAlignment="1">
      <alignment horizontal="center" vertical="center"/>
    </xf>
    <xf numFmtId="0" fontId="0" fillId="0" borderId="0" xfId="0" applyNumberFormat="1"/>
    <xf numFmtId="0" fontId="37" fillId="0" borderId="0" xfId="0" applyFont="1" applyAlignment="1">
      <alignment horizontal="center" vertical="center"/>
    </xf>
    <xf numFmtId="0" fontId="0" fillId="15" borderId="0" xfId="0" applyFill="1"/>
    <xf numFmtId="0" fontId="0" fillId="0" borderId="1" xfId="0" applyFill="1" applyBorder="1" applyAlignment="1">
      <alignment horizontal="center" vertical="center"/>
    </xf>
    <xf numFmtId="49" fontId="0" fillId="0" borderId="1" xfId="0" applyNumberFormat="1" applyFill="1" applyBorder="1" applyAlignment="1">
      <alignment horizontal="center" vertical="center"/>
    </xf>
    <xf numFmtId="0" fontId="0" fillId="0" borderId="1" xfId="0" applyFont="1" applyFill="1" applyBorder="1" applyAlignment="1">
      <alignment horizontal="center" vertical="center" wrapText="1"/>
    </xf>
    <xf numFmtId="0" fontId="38" fillId="14" borderId="1" xfId="0" applyFont="1" applyFill="1" applyBorder="1" applyAlignment="1">
      <alignment horizontal="center" vertical="center" wrapText="1"/>
    </xf>
    <xf numFmtId="0" fontId="37" fillId="0" borderId="1" xfId="0" applyFont="1" applyFill="1" applyBorder="1" applyAlignment="1">
      <alignment horizontal="center" vertical="center"/>
    </xf>
    <xf numFmtId="0" fontId="0" fillId="24" borderId="0" xfId="0" applyFill="1"/>
    <xf numFmtId="0" fontId="38" fillId="9" borderId="1" xfId="8" applyFont="1" applyFill="1" applyBorder="1" applyAlignment="1">
      <alignment horizontal="center" vertical="center"/>
    </xf>
    <xf numFmtId="0" fontId="38" fillId="0" borderId="1" xfId="7" applyFont="1" applyBorder="1" applyAlignment="1">
      <alignment horizontal="left" vertical="center" wrapText="1"/>
    </xf>
    <xf numFmtId="0" fontId="37" fillId="0" borderId="1" xfId="7" applyFont="1" applyBorder="1" applyAlignment="1">
      <alignment horizontal="center" vertical="center" wrapText="1"/>
    </xf>
    <xf numFmtId="0" fontId="37" fillId="0" borderId="1" xfId="7" applyFont="1" applyBorder="1" applyAlignment="1">
      <alignment horizontal="center" vertical="center"/>
    </xf>
    <xf numFmtId="0" fontId="37" fillId="9" borderId="1" xfId="8" applyFont="1" applyFill="1" applyBorder="1" applyAlignment="1">
      <alignment horizontal="center" vertical="center"/>
    </xf>
    <xf numFmtId="3" fontId="37" fillId="9" borderId="1" xfId="8" applyNumberFormat="1" applyFont="1" applyFill="1" applyBorder="1" applyAlignment="1">
      <alignment horizontal="center" vertical="center"/>
    </xf>
    <xf numFmtId="0" fontId="39" fillId="0" borderId="1" xfId="8" applyFont="1" applyBorder="1" applyAlignment="1">
      <alignment horizontal="center" vertical="center" wrapText="1"/>
    </xf>
    <xf numFmtId="44" fontId="37" fillId="9" borderId="1" xfId="0" applyNumberFormat="1" applyFont="1" applyFill="1" applyBorder="1" applyAlignment="1">
      <alignment horizontal="center" vertical="center"/>
    </xf>
    <xf numFmtId="3" fontId="38" fillId="0" borderId="1" xfId="0" applyNumberFormat="1" applyFont="1" applyBorder="1" applyAlignment="1">
      <alignment horizontal="center" vertical="center"/>
    </xf>
    <xf numFmtId="0" fontId="37" fillId="0" borderId="1" xfId="0" applyFont="1" applyBorder="1" applyAlignment="1" applyProtection="1">
      <alignment horizontal="left" vertical="center"/>
      <protection locked="0"/>
    </xf>
    <xf numFmtId="164" fontId="37" fillId="0" borderId="0" xfId="0" applyNumberFormat="1" applyFont="1" applyAlignment="1">
      <alignment horizontal="center" vertical="center"/>
    </xf>
    <xf numFmtId="0" fontId="37" fillId="0" borderId="0" xfId="0" applyFont="1" applyAlignment="1">
      <alignment horizontal="left" vertical="center"/>
    </xf>
    <xf numFmtId="3" fontId="0" fillId="0" borderId="0" xfId="0" applyNumberFormat="1" applyFont="1"/>
    <xf numFmtId="0" fontId="37" fillId="25" borderId="0" xfId="0" applyFont="1" applyFill="1"/>
    <xf numFmtId="0" fontId="19" fillId="0" borderId="0" xfId="0" applyFont="1" applyAlignment="1">
      <alignment horizontal="center" vertical="center" wrapText="1"/>
    </xf>
    <xf numFmtId="0" fontId="19" fillId="0" borderId="0" xfId="0" applyFont="1" applyAlignment="1">
      <alignment horizontal="center" vertical="center"/>
    </xf>
    <xf numFmtId="0" fontId="0" fillId="0" borderId="0" xfId="0" applyFont="1" applyBorder="1" applyAlignment="1">
      <alignment horizontal="center" vertical="center"/>
    </xf>
    <xf numFmtId="0" fontId="1" fillId="0" borderId="0" xfId="6" applyFont="1" applyAlignment="1">
      <alignment horizontal="left" vertical="center"/>
    </xf>
    <xf numFmtId="0" fontId="26" fillId="0" borderId="0" xfId="6" applyFont="1" applyAlignment="1">
      <alignment horizontal="center" vertical="center"/>
    </xf>
    <xf numFmtId="0" fontId="19" fillId="0" borderId="0" xfId="6" applyFont="1" applyAlignment="1">
      <alignment horizontal="left" vertical="center"/>
    </xf>
    <xf numFmtId="0" fontId="27" fillId="0" borderId="0" xfId="6" applyFont="1" applyAlignment="1" applyProtection="1">
      <alignment horizontal="left" vertical="center" wrapText="1"/>
      <protection locked="0" hidden="1"/>
    </xf>
    <xf numFmtId="0" fontId="1" fillId="0" borderId="0" xfId="6" applyFont="1" applyAlignment="1" applyProtection="1">
      <alignment horizontal="left" vertical="center"/>
      <protection locked="0" hidden="1"/>
    </xf>
    <xf numFmtId="0" fontId="27" fillId="0" borderId="0" xfId="6" applyFont="1" applyAlignment="1">
      <alignment horizontal="left" vertical="center"/>
    </xf>
    <xf numFmtId="0" fontId="1" fillId="0" borderId="0" xfId="6" applyFont="1" applyAlignment="1">
      <alignment horizontal="center" vertical="center" wrapText="1"/>
    </xf>
    <xf numFmtId="0" fontId="23" fillId="0" borderId="0" xfId="6" applyFont="1" applyAlignment="1">
      <alignment horizontal="center" vertical="center" wrapText="1"/>
    </xf>
    <xf numFmtId="0" fontId="27" fillId="0" borderId="0" xfId="6" applyFont="1" applyAlignment="1">
      <alignment horizontal="center" vertical="center" wrapText="1"/>
    </xf>
    <xf numFmtId="0" fontId="28" fillId="0" borderId="0" xfId="6" applyFont="1" applyAlignment="1">
      <alignment horizontal="center" vertical="center" wrapText="1"/>
    </xf>
    <xf numFmtId="0" fontId="29" fillId="0" borderId="0" xfId="6" applyFont="1" applyAlignment="1">
      <alignment horizontal="center" vertical="center" wrapText="1"/>
    </xf>
    <xf numFmtId="0" fontId="19" fillId="0" borderId="0" xfId="6" applyFont="1" applyAlignment="1">
      <alignment horizontal="center" vertical="center" wrapText="1"/>
    </xf>
    <xf numFmtId="0" fontId="30" fillId="0" borderId="1" xfId="6" applyFont="1" applyBorder="1" applyAlignment="1">
      <alignment horizontal="center" vertical="center" wrapText="1"/>
    </xf>
    <xf numFmtId="0" fontId="30" fillId="0" borderId="1" xfId="6" applyFont="1" applyBorder="1" applyAlignment="1">
      <alignment horizontal="center" vertical="center"/>
    </xf>
    <xf numFmtId="0" fontId="1" fillId="0" borderId="0" xfId="6" applyFont="1" applyAlignment="1">
      <alignment horizontal="left" vertical="center" wrapText="1"/>
    </xf>
    <xf numFmtId="0" fontId="1" fillId="0" borderId="0" xfId="6" applyFont="1" applyAlignment="1">
      <alignment vertical="center" wrapText="1"/>
    </xf>
    <xf numFmtId="0" fontId="22" fillId="0" borderId="0" xfId="6" applyFont="1" applyAlignment="1">
      <alignment horizontal="center" vertical="center" wrapText="1"/>
    </xf>
    <xf numFmtId="0" fontId="23" fillId="0" borderId="0" xfId="6" applyFont="1" applyAlignment="1">
      <alignment horizontal="justify" vertical="center" wrapText="1"/>
    </xf>
    <xf numFmtId="0" fontId="1" fillId="0" borderId="0" xfId="6" applyFont="1" applyAlignment="1">
      <alignment horizontal="justify" vertical="center" wrapText="1"/>
    </xf>
    <xf numFmtId="0" fontId="0" fillId="0" borderId="0" xfId="6" applyFont="1" applyAlignment="1">
      <alignment horizontal="right" vertical="center" wrapText="1"/>
    </xf>
    <xf numFmtId="0" fontId="1" fillId="0" borderId="0" xfId="6" applyFont="1" applyAlignment="1">
      <alignment horizontal="right" vertical="center" wrapText="1"/>
    </xf>
    <xf numFmtId="0" fontId="28" fillId="0" borderId="0" xfId="6" applyFont="1" applyAlignment="1" applyProtection="1">
      <alignment horizontal="center" vertical="center" wrapText="1"/>
      <protection locked="0" hidden="1"/>
    </xf>
    <xf numFmtId="0" fontId="1" fillId="0" borderId="0" xfId="6" applyFont="1" applyAlignment="1" applyProtection="1">
      <alignment horizontal="left" wrapText="1"/>
      <protection locked="0" hidden="1"/>
    </xf>
    <xf numFmtId="0" fontId="0" fillId="0" borderId="0" xfId="0" applyFont="1" applyAlignment="1">
      <alignment horizontal="left" vertical="center" wrapText="1"/>
    </xf>
    <xf numFmtId="0" fontId="0" fillId="0" borderId="0" xfId="0" applyFont="1" applyAlignment="1">
      <alignment horizontal="center" vertical="center"/>
    </xf>
    <xf numFmtId="0" fontId="19" fillId="0" borderId="0" xfId="0" applyFont="1" applyAlignment="1">
      <alignment horizontal="center"/>
    </xf>
    <xf numFmtId="0" fontId="19" fillId="0" borderId="0" xfId="0" applyFont="1" applyAlignment="1">
      <alignment horizontal="center" wrapText="1"/>
    </xf>
    <xf numFmtId="0" fontId="0" fillId="0" borderId="0" xfId="9" applyFont="1" applyAlignment="1">
      <alignment horizontal="left" vertical="center" wrapText="1"/>
    </xf>
    <xf numFmtId="0" fontId="19" fillId="0" borderId="2" xfId="0" applyFont="1" applyBorder="1" applyAlignment="1">
      <alignment horizontal="right" vertical="center"/>
    </xf>
    <xf numFmtId="0" fontId="19" fillId="0" borderId="3" xfId="0" applyFont="1" applyBorder="1" applyAlignment="1">
      <alignment horizontal="right" vertical="center"/>
    </xf>
    <xf numFmtId="0" fontId="19" fillId="0" borderId="4" xfId="0" applyFont="1" applyBorder="1" applyAlignment="1">
      <alignment horizontal="right" vertical="center"/>
    </xf>
  </cellXfs>
  <cellStyles count="12">
    <cellStyle name="Hyperlink" xfId="4" xr:uid="{98873665-207A-4A98-B910-59CBCA08139E}"/>
    <cellStyle name="Hypertextový odkaz 2" xfId="11" xr:uid="{9DFA06B8-859B-4AD0-AAE5-263DCEEF29F4}"/>
    <cellStyle name="Normální" xfId="0" builtinId="0"/>
    <cellStyle name="normální 2" xfId="2" xr:uid="{B82FD4EA-DF5F-49BE-BCFA-01146C918C0C}"/>
    <cellStyle name="normální 3" xfId="3" xr:uid="{014393CF-5CFE-4E2C-9A6F-03DEFC361E48}"/>
    <cellStyle name="normální 3 2" xfId="9" xr:uid="{D2CCD18E-1284-4373-9161-C9055F7C86E6}"/>
    <cellStyle name="Normální 4" xfId="5" xr:uid="{913CBF48-3511-4763-9207-D5996B33F23F}"/>
    <cellStyle name="normální 4 2" xfId="1" xr:uid="{67234088-F728-4817-8D3E-D77FD3435270}"/>
    <cellStyle name="Normální 4 3" xfId="6" xr:uid="{E96BB7D8-8A89-4CCB-8D37-E21BC22F12B7}"/>
    <cellStyle name="Normální 5" xfId="7" xr:uid="{6CEE3543-540D-4A8E-934B-CDDCE309C2A7}"/>
    <cellStyle name="Normální 6" xfId="10" xr:uid="{90FF0DAC-01C7-44B9-96B4-1E20CBA6516B}"/>
    <cellStyle name="normální_List1_1" xfId="8" xr:uid="{77AEB9DA-B901-49F6-AB3F-F4EEF43F6CDD}"/>
  </cellStyles>
  <dxfs count="109">
    <dxf>
      <fill>
        <patternFill patternType="none">
          <bgColor auto="1"/>
        </patternFill>
      </fil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alignment horizontal="general" vertical="bottom" textRotation="0" wrapText="1" indent="0" justifyLastLine="0" shrinkToFit="0" readingOrder="0"/>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ndense val="0"/>
        <extend val="0"/>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b val="0"/>
        <i val="0"/>
        <color theme="1"/>
      </font>
      <fill>
        <patternFill>
          <bgColor theme="7" tint="0.79998168889431442"/>
        </patternFill>
      </fill>
    </dxf>
    <dxf>
      <font>
        <b val="0"/>
        <i val="0"/>
        <color theme="1"/>
      </font>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onnections" Target="connections.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person displayName="Cejiza, s.r.o." id="{2F9A5BA6-3457-41DD-AA5F-594BE8911941}" userId="S-1-5-21-3670852019-3311356944-2927805372-1144" providerId="AD"/>
  <person displayName="Cejiza, s.r.o." id="{3C782287-9B20-4C38-8A50-078E7FE39B99}" userId="S::info@cejiza.cz::8536720e-5348-4969-8cb4-d7f0986c37e4" providerId="AD"/>
  <person displayName="Kateřina Kováčová" id="{9708C272-2FE8-463B-BEC7-122DD7E00273}" userId="S::kovacova@cejiza.cz::0b96f623-7a73-49fc-a065-aaf090a6fac3" providerId="AD"/>
  <person displayName="Julie Dvořáková" id="{02EDF8D7-6D4E-45CF-A4D7-E0DBA201D284}" userId="S::dvorakova@cejiza.cz::f4b07e14-b332-4812-af6d-a4676e1b3288" providerId="AD"/>
</personList>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íData_1" connectionId="1" xr16:uid="{A527F938-8D55-4DBC-A8E8-3A46F18EF1DB}" autoFormatId="16" applyNumberFormats="0" applyBorderFormats="0" applyFontFormats="0" applyPatternFormats="0" applyAlignmentFormats="0" applyWidthHeightFormats="0">
  <queryTableRefresh nextId="22" unboundColumnsRight="1">
    <queryTableFields count="18">
      <queryTableField id="1" name="Časová značka" tableColumnId="1"/>
      <queryTableField id="2" name="Uživatelské jméno" tableColumnId="2"/>
      <queryTableField id="3" name="Jméno a příjmení osoby vyplňující tento dotazník" tableColumnId="3"/>
      <queryTableField id="5" name="Přejete si využít centrální nákup kancelářského papíru na období I. čtvrtletí 2022?" tableColumnId="5"/>
      <queryTableField id="6" name="Přejete si v rámci centrálního nákupu  na období I. čtvrtletí 2022 využívat dodávky papíru s náhradním plněním?" tableColumnId="6"/>
      <queryTableField id="7" name="Xerografický papír A4, BÍLÝ, 80g, kvalita A        (1 balík = 500 listů)" tableColumnId="7"/>
      <queryTableField id="8" name="Xerografický papír A4, BÍLÝ, 80g, kvalita B        (1 balík = 500 listů)" tableColumnId="8"/>
      <queryTableField id="9" name="Xerografický papír A4, BÍLÝ, 80g, kvalita C        (1 balík = 500 listů)" tableColumnId="9"/>
      <queryTableField id="10" name="Xerografický papír A4, BÍLÝ, 160g, (1 balík = 250 listů)" tableColumnId="10"/>
      <queryTableField id="11" name="Xerografický papír A4, BAREVNÝ, 80g, (1 balík = 500 listů)" tableColumnId="11"/>
      <queryTableField id="12" name="Xerografický papír A4, BAREVNÝ, 160g, (1 balík = 250 listů)" tableColumnId="12"/>
      <queryTableField id="13" name="Xerografický papír A3, BÍLÝ, 80g, kvalita A        (1 balík = 500 listů)" tableColumnId="13"/>
      <queryTableField id="14" name="Xerografický papír A3, BÍLÝ, 80g, kvalita B        (1 balík = 500 listů)" tableColumnId="14"/>
      <queryTableField id="15" name="Xerografický papír A3, BÍLÝ, 80g, kvalita C        (1 balík = 500 listů)" tableColumnId="15"/>
      <queryTableField id="16" name="Xerografický papír A3, BAREVNÝ, 80g, (1 balík = 500 listů)" tableColumnId="16"/>
      <queryTableField id="17" name="Xerografický papír A5, BÍLÝ, 80g, (1 balík = 500 listů)" tableColumnId="17"/>
      <queryTableField id="18" name="Xerografický papír A4, RECYKLOVANÝ, 80g, (1 balík = 500 listů)" tableColumnId="18"/>
      <queryTableField id="21" dataBound="0" tableColumnId="20"/>
    </queryTableFields>
    <queryTableDeletedFields count="1">
      <deletedField name="IČO Vaší příspěvkové organizace"/>
    </queryTableDeleted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70E5647-55B6-498F-B1FD-9341E520FD52}" name="DNS_05_06__kancelářský_papír___sběr_dat34" displayName="DNS_05_06__kancelářský_papír___sběr_dat34" ref="B1:S65" tableType="queryTable" totalsRowCount="1" headerRowDxfId="11">
  <autoFilter ref="B1:S64" xr:uid="{B70E5647-55B6-498F-B1FD-9341E520FD52}"/>
  <sortState xmlns:xlrd2="http://schemas.microsoft.com/office/spreadsheetml/2017/richdata2" ref="B2:R64">
    <sortCondition ref="B1:B64"/>
  </sortState>
  <tableColumns count="18">
    <tableColumn id="1" xr3:uid="{6536F4A3-7176-44D7-AD01-6F822155EA88}" uniqueName="1" name="Časová značka" queryTableFieldId="1" dataDxfId="10" totalsRowDxfId="9"/>
    <tableColumn id="2" xr3:uid="{357BA45F-7E04-49D5-848A-14752C5ED483}" uniqueName="2" name="Uživatelské jméno" queryTableFieldId="2" dataDxfId="8" totalsRowDxfId="7"/>
    <tableColumn id="3" xr3:uid="{4BA16178-3ECF-43E9-81EE-0FF52E3421CF}" uniqueName="3" name="Jméno a příjmení osoby vyplňující tento dotazník" queryTableFieldId="3" dataDxfId="6" totalsRowDxfId="5"/>
    <tableColumn id="5" xr3:uid="{833257F1-6BCC-4A3A-8E93-39FB905B3EF6}" uniqueName="5" name="Přejete si využít centrální nákup kancelářského papíru na období I. čtvrtletí 2022?" queryTableFieldId="5" dataDxfId="4" totalsRowDxfId="3"/>
    <tableColumn id="6" xr3:uid="{534BDBFF-2FE7-4F92-8E61-A400ABFD11E9}" uniqueName="6" name="Přejete si v rámci centrálního nákupu  na období I. čtvrtletí 2022 využívat dodávky papíru s náhradním plněním?" queryTableFieldId="6" dataDxfId="2" totalsRowDxfId="1"/>
    <tableColumn id="7" xr3:uid="{8AD3B12E-F3D2-4655-9BE4-D9AAE4587585}" uniqueName="7" name="Xerografický papír A4, BÍLÝ, 80g, kvalita A        (1 balík = 500 listů)" totalsRowFunction="sum" queryTableFieldId="7"/>
    <tableColumn id="8" xr3:uid="{4BC833EC-DF42-467C-9167-290F18CA081B}" uniqueName="8" name="Xerografický papír A4, BÍLÝ, 80g, kvalita B        (1 balík = 500 listů)" totalsRowFunction="sum" queryTableFieldId="8"/>
    <tableColumn id="9" xr3:uid="{603C8898-427B-4BB8-8928-E5A8B4837DBA}" uniqueName="9" name="Xerografický papír A4, BÍLÝ, 80g, kvalita C        (1 balík = 500 listů)" totalsRowFunction="sum" queryTableFieldId="9"/>
    <tableColumn id="10" xr3:uid="{76A412E3-15D1-4F03-A01A-758F77A8D790}" uniqueName="10" name="Xerografický papír A4, BÍLÝ, 160g, (1 balík = 250 listů)" totalsRowFunction="sum" queryTableFieldId="10"/>
    <tableColumn id="11" xr3:uid="{8C7538DC-BE3E-450F-9DD3-CD0EBF59BA86}" uniqueName="11" name="Xerografický papír A4, BAREVNÝ, 80g, (1 balík = 500 listů)" totalsRowFunction="sum" queryTableFieldId="11"/>
    <tableColumn id="12" xr3:uid="{7A1B4921-BD4F-414B-9A9F-47E2C5D87497}" uniqueName="12" name="Xerografický papír A4, BAREVNÝ, 160g, (1 balík = 250 listů)" totalsRowFunction="sum" queryTableFieldId="12"/>
    <tableColumn id="13" xr3:uid="{E3FE52B0-4E41-4E04-9534-9639697E1DDF}" uniqueName="13" name="Xerografický papír A3, BÍLÝ, 80g, kvalita A        (1 balík = 500 listů)" totalsRowFunction="sum" queryTableFieldId="13"/>
    <tableColumn id="14" xr3:uid="{A80350DA-AD64-4F12-BECA-8495855AB87C}" uniqueName="14" name="Xerografický papír A3, BÍLÝ, 80g, kvalita B        (1 balík = 500 listů)" totalsRowFunction="sum" queryTableFieldId="14"/>
    <tableColumn id="15" xr3:uid="{5A787664-7CF3-4172-B29A-E6691729E6B0}" uniqueName="15" name="Xerografický papír A3, BÍLÝ, 80g, kvalita C        (1 balík = 500 listů)" totalsRowFunction="sum" queryTableFieldId="15"/>
    <tableColumn id="16" xr3:uid="{87443318-CF52-4293-8082-C31D63C03D84}" uniqueName="16" name="Xerografický papír A3, BAREVNÝ, 80g, (1 balík = 500 listů)" totalsRowFunction="sum" queryTableFieldId="16"/>
    <tableColumn id="17" xr3:uid="{26589B0F-B163-449A-B154-E63BAB0EF541}" uniqueName="17" name="Xerografický papír A5, BÍLÝ, 80g, (1 balík = 500 listů)" totalsRowFunction="sum" queryTableFieldId="17"/>
    <tableColumn id="18" xr3:uid="{D306446C-4266-43CE-A0BA-DD9CC5CE0913}" uniqueName="18" name="Xerografický papír A4, RECYKLOVANÝ, 80g, (1 balík = 500 listů)" totalsRowFunction="sum" queryTableFieldId="18"/>
    <tableColumn id="20" xr3:uid="{4989DCFD-361E-4C79-8234-8C6F644925C8}" uniqueName="20" name="Sloupec1" totalsRowFunction="custom" queryTableFieldId="21">
      <totalsRowFormula>SUM(DNS_05_06__kancelářský_papír___sběr_dat34[[#Totals],[Xerografický papír A4, BÍLÝ, 80g, kvalita A        (1 balík = 500 listů)]:[Xerografický papír A4, RECYKLOVANÝ, 80g, (1 balík = 500 listů)]])</totalsRowFormula>
    </tableColumn>
  </tableColumns>
  <tableStyleInfo name="TableStyleMedium9" showFirstColumn="0" showLastColumn="0" showRowStripes="1" showColumnStripes="0"/>
</table>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V11" dT="2021-02-05T08:01:55.18" personId="{9708C272-2FE8-463B-BEC7-122DD7E00273}" id="{C4E0BA8A-9149-4069-886A-091AB265B639}">
    <text>špatný mobil!!!!</text>
  </threadedComment>
  <threadedComment ref="D21" dT="2021-09-08T12:23:31.90" personId="{3C782287-9B20-4C38-8A50-078E7FE39B99}" id="{79A55F6C-33C4-4669-851B-F7836C6973C3}">
    <text>od 1.9.2021 změna názvu (velké písmeno u "vyšší"</text>
  </threadedComment>
  <threadedComment ref="D24" dT="2020-09-02T10:02:20.26" personId="{3C782287-9B20-4C38-8A50-078E7FE39B99}" id="{F00F84FA-0C4C-4F48-A1C4-D59DAE35BFF1}">
    <text>Změna názvu od 1.9.2020</text>
  </threadedComment>
  <threadedComment ref="D25" dT="2020-09-02T10:04:22.87" personId="{3C782287-9B20-4C38-8A50-078E7FE39B99}" id="{457AD387-3CB6-4BAD-80A0-AA94A7D34B3A}">
    <text>změna názvu od 1.9.2020</text>
  </threadedComment>
  <threadedComment ref="D80" dT="2019-12-11T14:36:35.60" personId="{3C782287-9B20-4C38-8A50-078E7FE39B99}" id="{649D2E65-023A-4253-83F4-0E914480A8E0}">
    <text>změna názvu platí 
od 1.1.2020</text>
  </threadedComment>
  <threadedComment ref="D89" dT="2019-01-15T09:51:55.58" personId="{2F9A5BA6-3457-41DD-AA5F-594BE8911941}" id="{B3D8A634-5B47-4FCE-9801-314F2893E907}">
    <text>Změna názvu od 1.9.2019</text>
  </threadedComment>
  <threadedComment ref="D89" dT="2021-06-30T12:14:12.68" personId="{3C782287-9B20-4C38-8A50-078E7FE39B99}" id="{60671A7C-B3B5-434E-9019-6666B08F2F2F}" parentId="{B3D8A634-5B47-4FCE-9801-314F2893E907}">
    <text>od 1.7.2021 změna názvu z původní verze: "Středisko služeb školám a zařízení pro další vzdělávání pedagogických pracovníků Brno". Možnost využití NOVÉ zkrácené verze: "Vzdělávací institut pro Moravu"</text>
  </threadedComment>
  <threadedComment ref="D120" dT="2019-01-29T08:57:16.47" personId="{2F9A5BA6-3457-41DD-AA5F-594BE8911941}" id="{DADD61D4-A8CB-4B38-A322-28154FE74455}">
    <text>Změna názvu od 13.12.2018</text>
  </threadedComment>
  <threadedComment ref="D147" dT="2019-08-07T09:23:45.82" personId="{3C782287-9B20-4C38-8A50-078E7FE39B99}" id="{C4A81807-CFC5-4E14-83FC-F82E2BDE17C5}">
    <text>změna názvu od 1.9.2019</text>
  </threadedComment>
  <threadedComment ref="D167" dT="2019-08-07T09:22:07.11" personId="{3C782287-9B20-4C38-8A50-078E7FE39B99}" id="{B26B23CD-CEFB-47FA-97FB-15098AB2F62A}">
    <text>Změna názvu od 1.9.2019</text>
  </threadedComment>
  <threadedComment ref="D170" dT="2019-08-29T08:56:04.21" personId="{3C782287-9B20-4C38-8A50-078E7FE39B99}" id="{94E1E5ED-614C-4EA0-AD31-543E46E297B2}">
    <text>Změna názvu od 1.9.2019</text>
  </threadedComment>
  <threadedComment ref="AH195" dT="2021-09-09T13:45:45.94" personId="{3C782287-9B20-4C38-8A50-078E7FE39B99}" id="{F2C46DD4-605C-4D46-AB4E-C77C5C19F6F4}">
    <text>číslo přímo na paní Ambrosovou:
702 022 414</text>
  </threadedComment>
  <threadedComment ref="D234" dT="2020-10-19T11:40:10.60" personId="{02EDF8D7-6D4E-45CF-A4D7-E0DBA201D284}" id="{91422C80-F029-4A55-90BE-8B1E96F70E7F}">
    <text>Originál smlouvy o CZVZ uložen ve smlouvám u AO (Smlouvy 2017), sken v Smlouvy CZVZ, O:\SMLOUVY CEJIZA\CEJIZA_OSTATNI</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hyperlink" Target="mailto:zemanova@zusveveri.cz" TargetMode="External"/><Relationship Id="rId18" Type="http://schemas.openxmlformats.org/officeDocument/2006/relationships/hyperlink" Target="mailto:posta@sspbrno.cz" TargetMode="External"/><Relationship Id="rId26" Type="http://schemas.openxmlformats.org/officeDocument/2006/relationships/hyperlink" Target="mailto:vedprovozu@dszastavka.cz" TargetMode="External"/><Relationship Id="rId39" Type="http://schemas.openxmlformats.org/officeDocument/2006/relationships/hyperlink" Target="mailto:solarova@ssmk.eu" TargetMode="External"/><Relationship Id="rId21" Type="http://schemas.openxmlformats.org/officeDocument/2006/relationships/hyperlink" Target="mailto:ekonomka@ddmblansko.cz" TargetMode="External"/><Relationship Id="rId34" Type="http://schemas.openxmlformats.org/officeDocument/2006/relationships/hyperlink" Target="mailto:reditelka@zsveselikollarova.cz" TargetMode="External"/><Relationship Id="rId42" Type="http://schemas.openxmlformats.org/officeDocument/2006/relationships/hyperlink" Target="mailto:alena.svanovska@gymbos.cz" TargetMode="External"/><Relationship Id="rId47" Type="http://schemas.openxmlformats.org/officeDocument/2006/relationships/hyperlink" Target="mailto:kralik@ssakyjov.cz" TargetMode="External"/><Relationship Id="rId50" Type="http://schemas.openxmlformats.org/officeDocument/2006/relationships/hyperlink" Target="mailto:eva.kalova@socialnisluzbysebetov.cz" TargetMode="External"/><Relationship Id="rId55" Type="http://schemas.openxmlformats.org/officeDocument/2006/relationships/hyperlink" Target="mailto:bucova@skolahrou-zelesice.cz" TargetMode="External"/><Relationship Id="rId63" Type="http://schemas.openxmlformats.org/officeDocument/2006/relationships/hyperlink" Target="mailto:KONICEK.MARTIN@kr-jihomoravsky.cz" TargetMode="External"/><Relationship Id="rId7" Type="http://schemas.openxmlformats.org/officeDocument/2006/relationships/hyperlink" Target="mailto:info@zspalackeho.cz" TargetMode="External"/><Relationship Id="rId2" Type="http://schemas.openxmlformats.org/officeDocument/2006/relationships/hyperlink" Target="mailto:Jana.Romanakova@issabrno.cz" TargetMode="External"/><Relationship Id="rId16" Type="http://schemas.openxmlformats.org/officeDocument/2006/relationships/hyperlink" Target="mailto:info@zussmetanova.cz" TargetMode="External"/><Relationship Id="rId29" Type="http://schemas.openxmlformats.org/officeDocument/2006/relationships/hyperlink" Target="mailto:ekonom@hvezdarna-veseli.cz" TargetMode="External"/><Relationship Id="rId1" Type="http://schemas.openxmlformats.org/officeDocument/2006/relationships/hyperlink" Target="mailto:technik@muzeumznojmo.cz" TargetMode="External"/><Relationship Id="rId6" Type="http://schemas.openxmlformats.org/officeDocument/2006/relationships/hyperlink" Target="mailto:oskrdova@detskelecebny.cz" TargetMode="External"/><Relationship Id="rId11" Type="http://schemas.openxmlformats.org/officeDocument/2006/relationships/hyperlink" Target="mailto:horak.jiri@nemhu.cz" TargetMode="External"/><Relationship Id="rId24" Type="http://schemas.openxmlformats.org/officeDocument/2006/relationships/hyperlink" Target="mailto:ddmvracov@ddmvracov.cz" TargetMode="External"/><Relationship Id="rId32" Type="http://schemas.openxmlformats.org/officeDocument/2006/relationships/hyperlink" Target="mailto:studenkova@rmm.cz" TargetMode="External"/><Relationship Id="rId37" Type="http://schemas.openxmlformats.org/officeDocument/2006/relationships/hyperlink" Target="mailto:valenta@rmm.cz" TargetMode="External"/><Relationship Id="rId40" Type="http://schemas.openxmlformats.org/officeDocument/2006/relationships/hyperlink" Target="mailto:filipova.pavla@kjmk.eu" TargetMode="External"/><Relationship Id="rId45" Type="http://schemas.openxmlformats.org/officeDocument/2006/relationships/hyperlink" Target="mailto:stipcak@ssakyjov.cz" TargetMode="External"/><Relationship Id="rId53" Type="http://schemas.openxmlformats.org/officeDocument/2006/relationships/hyperlink" Target="mailto:zemlova@zusboskovice.cz" TargetMode="External"/><Relationship Id="rId58" Type="http://schemas.openxmlformats.org/officeDocument/2006/relationships/hyperlink" Target="mailto:skola@zsspmikulov.cz" TargetMode="External"/><Relationship Id="rId66" Type="http://schemas.openxmlformats.org/officeDocument/2006/relationships/comments" Target="../comments1.xml"/><Relationship Id="rId5" Type="http://schemas.openxmlformats.org/officeDocument/2006/relationships/hyperlink" Target="mailto:vedeni@zssekaninova.cz" TargetMode="External"/><Relationship Id="rId15" Type="http://schemas.openxmlformats.org/officeDocument/2006/relationships/hyperlink" Target="mailto:reditelka@voszbrno.cz" TargetMode="External"/><Relationship Id="rId23" Type="http://schemas.openxmlformats.org/officeDocument/2006/relationships/hyperlink" Target="mailto:oskrdova@detskelecebny.cz" TargetMode="External"/><Relationship Id="rId28" Type="http://schemas.openxmlformats.org/officeDocument/2006/relationships/hyperlink" Target="mailto:info@zzsjmk.cz" TargetMode="External"/><Relationship Id="rId36" Type="http://schemas.openxmlformats.org/officeDocument/2006/relationships/hyperlink" Target="mailto:hladny@ssakyjov.cz" TargetMode="External"/><Relationship Id="rId49" Type="http://schemas.openxmlformats.org/officeDocument/2006/relationships/hyperlink" Target="mailto:novakova@svcvyskov.cz;ucetni@svcvyskov.cz" TargetMode="External"/><Relationship Id="rId57" Type="http://schemas.openxmlformats.org/officeDocument/2006/relationships/hyperlink" Target="mailto:posta@socialnisluzbysebetov.cz" TargetMode="External"/><Relationship Id="rId61" Type="http://schemas.openxmlformats.org/officeDocument/2006/relationships/hyperlink" Target="mailto:uher@spsbv.cz" TargetMode="External"/><Relationship Id="rId10" Type="http://schemas.openxmlformats.org/officeDocument/2006/relationships/hyperlink" Target="mailto:oralek@ibsenka.cz" TargetMode="External"/><Relationship Id="rId19" Type="http://schemas.openxmlformats.org/officeDocument/2006/relationships/hyperlink" Target="mailto:reditel@gpoa.cz" TargetMode="External"/><Relationship Id="rId31" Type="http://schemas.openxmlformats.org/officeDocument/2006/relationships/hyperlink" Target="mailto:infomerhautova@szsbrno.cz" TargetMode="External"/><Relationship Id="rId44" Type="http://schemas.openxmlformats.org/officeDocument/2006/relationships/hyperlink" Target="mailto:stipcak@ssakyjov.cz" TargetMode="External"/><Relationship Id="rId52" Type="http://schemas.openxmlformats.org/officeDocument/2006/relationships/hyperlink" Target="mailto:info@svisv.cz" TargetMode="External"/><Relationship Id="rId60" Type="http://schemas.openxmlformats.org/officeDocument/2006/relationships/hyperlink" Target="mailto:hyblerova.michaela@nemhu.cz" TargetMode="External"/><Relationship Id="rId65" Type="http://schemas.openxmlformats.org/officeDocument/2006/relationships/vmlDrawing" Target="../drawings/vmlDrawing1.vml"/><Relationship Id="rId4" Type="http://schemas.openxmlformats.org/officeDocument/2006/relationships/hyperlink" Target="mailto:kalvostr@habrovanskyzamek.cz" TargetMode="External"/><Relationship Id="rId9" Type="http://schemas.openxmlformats.org/officeDocument/2006/relationships/hyperlink" Target="mailto:hrstkova@zusjk.cz" TargetMode="External"/><Relationship Id="rId14" Type="http://schemas.openxmlformats.org/officeDocument/2006/relationships/hyperlink" Target="mailto:horakovsky@SSSEbrno.cz" TargetMode="External"/><Relationship Id="rId22" Type="http://schemas.openxmlformats.org/officeDocument/2006/relationships/hyperlink" Target="mailto:zavodna@spsbv.cz" TargetMode="External"/><Relationship Id="rId27" Type="http://schemas.openxmlformats.org/officeDocument/2006/relationships/hyperlink" Target="mailto:kourilova@goah.cz" TargetMode="External"/><Relationship Id="rId30" Type="http://schemas.openxmlformats.org/officeDocument/2006/relationships/hyperlink" Target="mailto:mkrivakova@szsbrno.cz" TargetMode="External"/><Relationship Id="rId35" Type="http://schemas.openxmlformats.org/officeDocument/2006/relationships/hyperlink" Target="mailto:kancelar@zsveselikollarova.cz" TargetMode="External"/><Relationship Id="rId43" Type="http://schemas.openxmlformats.org/officeDocument/2006/relationships/hyperlink" Target="mailto:info@ssakyjov.cz" TargetMode="External"/><Relationship Id="rId48" Type="http://schemas.openxmlformats.org/officeDocument/2006/relationships/hyperlink" Target="mailto:klimes@nemvy.cz;rozehnalova@nemvy.cz" TargetMode="External"/><Relationship Id="rId56" Type="http://schemas.openxmlformats.org/officeDocument/2006/relationships/hyperlink" Target="mailto:info@zussmetanova.cz" TargetMode="External"/><Relationship Id="rId64" Type="http://schemas.openxmlformats.org/officeDocument/2006/relationships/printerSettings" Target="../printerSettings/printerSettings2.bin"/><Relationship Id="rId8" Type="http://schemas.openxmlformats.org/officeDocument/2006/relationships/hyperlink" Target="mailto:milada.rozsypalova@specskiva.cz" TargetMode="External"/><Relationship Id="rId51" Type="http://schemas.openxmlformats.org/officeDocument/2006/relationships/hyperlink" Target="mailto:katerina.fukacova@pppbrno.cz" TargetMode="External"/><Relationship Id="rId3" Type="http://schemas.openxmlformats.org/officeDocument/2006/relationships/hyperlink" Target="mailto:m.sperkova@domovbozice.cz%0acurdova@domovbozice.cz" TargetMode="External"/><Relationship Id="rId12" Type="http://schemas.openxmlformats.org/officeDocument/2006/relationships/hyperlink" Target="mailto:zdenek.kral@socialnisluzbysebetov.cz" TargetMode="External"/><Relationship Id="rId17" Type="http://schemas.openxmlformats.org/officeDocument/2006/relationships/hyperlink" Target="mailto:mokry@iss-slavkov.eu" TargetMode="External"/><Relationship Id="rId25" Type="http://schemas.openxmlformats.org/officeDocument/2006/relationships/hyperlink" Target="mailto:ss.gellnerova@skolyjm.cz" TargetMode="External"/><Relationship Id="rId33" Type="http://schemas.openxmlformats.org/officeDocument/2006/relationships/hyperlink" Target="mailto:studenkova@rmm.cz" TargetMode="External"/><Relationship Id="rId38" Type="http://schemas.openxmlformats.org/officeDocument/2006/relationships/hyperlink" Target="mailto:reditel@habrovanskyzamek.cz" TargetMode="External"/><Relationship Id="rId46" Type="http://schemas.openxmlformats.org/officeDocument/2006/relationships/hyperlink" Target="mailto:stipcak@ssakyjov.cz" TargetMode="External"/><Relationship Id="rId59" Type="http://schemas.openxmlformats.org/officeDocument/2006/relationships/hyperlink" Target="mailto:reditel@skolahrou-zelesice.cz" TargetMode="External"/><Relationship Id="rId67" Type="http://schemas.microsoft.com/office/2017/10/relationships/threadedComment" Target="../threadedComments/threadedComment1.xml"/><Relationship Id="rId20" Type="http://schemas.openxmlformats.org/officeDocument/2006/relationships/hyperlink" Target="mailto:novakova@svcvyskov.cz" TargetMode="External"/><Relationship Id="rId41" Type="http://schemas.openxmlformats.org/officeDocument/2006/relationships/hyperlink" Target="mailto:horakovsky@SSSEbrno.cz" TargetMode="External"/><Relationship Id="rId54" Type="http://schemas.openxmlformats.org/officeDocument/2006/relationships/hyperlink" Target="mailto:reditel@skolahrou-zelesice.cz" TargetMode="External"/><Relationship Id="rId62" Type="http://schemas.openxmlformats.org/officeDocument/2006/relationships/hyperlink" Target="mailto:burgerova@svcivancice.cz" TargetMode="External"/></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5C741B-47CA-46A4-980D-13586571DD47}">
  <sheetPr>
    <pageSetUpPr fitToPage="1"/>
  </sheetPr>
  <dimension ref="A1:T70"/>
  <sheetViews>
    <sheetView view="pageBreakPreview" zoomScale="70" zoomScaleNormal="70" zoomScaleSheetLayoutView="70" zoomScalePageLayoutView="85" workbookViewId="0">
      <pane ySplit="5" topLeftCell="A60" activePane="bottomLeft" state="frozen"/>
      <selection activeCell="B1" sqref="B1"/>
      <selection pane="bottomLeft" activeCell="B43" sqref="B43"/>
    </sheetView>
  </sheetViews>
  <sheetFormatPr defaultColWidth="8.7109375" defaultRowHeight="15" x14ac:dyDescent="0.25"/>
  <cols>
    <col min="1" max="2" width="10.7109375" style="10" customWidth="1"/>
    <col min="3" max="3" width="10.7109375" style="186" customWidth="1"/>
    <col min="4" max="4" width="10.7109375" style="183" customWidth="1"/>
    <col min="5" max="5" width="35.7109375" style="10" customWidth="1"/>
    <col min="6" max="6" width="25.7109375" style="10" customWidth="1"/>
    <col min="7" max="11" width="15.7109375" style="10" customWidth="1"/>
    <col min="12" max="14" width="15.7109375" style="192" customWidth="1"/>
    <col min="15" max="15" width="15.7109375" style="210" customWidth="1"/>
    <col min="16" max="18" width="15.7109375" style="192" customWidth="1"/>
    <col min="19" max="19" width="8.7109375" style="10" customWidth="1"/>
    <col min="20" max="20" width="18" style="10" bestFit="1" customWidth="1"/>
    <col min="21" max="16384" width="8.7109375" style="10"/>
  </cols>
  <sheetData>
    <row r="1" spans="1:20" ht="25.9" customHeight="1" x14ac:dyDescent="0.25">
      <c r="A1" s="232" t="s">
        <v>4223</v>
      </c>
      <c r="B1" s="232"/>
      <c r="C1" s="232"/>
      <c r="D1" s="232"/>
      <c r="E1" s="232"/>
      <c r="F1" s="232"/>
      <c r="G1" s="232"/>
      <c r="H1" s="232"/>
      <c r="I1" s="232"/>
      <c r="J1" s="232"/>
      <c r="K1" s="232"/>
      <c r="L1" s="232"/>
      <c r="M1" s="232"/>
      <c r="N1" s="232"/>
      <c r="O1" s="232"/>
      <c r="P1" s="232"/>
      <c r="Q1" s="232"/>
      <c r="R1" s="187"/>
    </row>
    <row r="2" spans="1:20" ht="23.65" customHeight="1" x14ac:dyDescent="0.25">
      <c r="A2" s="233" t="s">
        <v>3845</v>
      </c>
      <c r="B2" s="233"/>
      <c r="C2" s="233"/>
      <c r="D2" s="233"/>
      <c r="E2" s="233"/>
      <c r="F2" s="233"/>
      <c r="G2" s="233"/>
      <c r="H2" s="233"/>
      <c r="I2" s="233"/>
      <c r="J2" s="233"/>
      <c r="K2" s="233"/>
      <c r="L2" s="233"/>
      <c r="M2" s="233"/>
      <c r="N2" s="233"/>
      <c r="O2" s="233"/>
      <c r="P2" s="233"/>
      <c r="Q2" s="233"/>
      <c r="R2" s="188"/>
    </row>
    <row r="3" spans="1:20" ht="25.15" customHeight="1" x14ac:dyDescent="0.25">
      <c r="A3" s="233" t="s">
        <v>3846</v>
      </c>
      <c r="B3" s="233"/>
      <c r="C3" s="233"/>
      <c r="D3" s="233"/>
      <c r="E3" s="233"/>
      <c r="F3" s="233"/>
      <c r="G3" s="233"/>
      <c r="H3" s="233"/>
      <c r="I3" s="233"/>
      <c r="J3" s="233"/>
      <c r="K3" s="233"/>
      <c r="L3" s="233"/>
      <c r="M3" s="233"/>
      <c r="N3" s="233"/>
      <c r="O3" s="233"/>
      <c r="P3" s="233"/>
      <c r="Q3" s="233"/>
      <c r="R3" s="188"/>
    </row>
    <row r="4" spans="1:20" x14ac:dyDescent="0.25">
      <c r="A4" s="234"/>
      <c r="B4" s="234"/>
      <c r="C4" s="234"/>
      <c r="D4" s="234"/>
      <c r="E4" s="234"/>
      <c r="F4" s="234"/>
      <c r="G4" s="234"/>
      <c r="H4" s="234"/>
      <c r="I4" s="234"/>
      <c r="J4" s="234"/>
      <c r="K4" s="234"/>
      <c r="L4" s="234"/>
      <c r="M4" s="234"/>
      <c r="N4" s="234"/>
      <c r="O4" s="234"/>
      <c r="P4" s="234"/>
      <c r="Q4" s="234"/>
      <c r="R4" s="189"/>
    </row>
    <row r="5" spans="1:20" s="9" customFormat="1" ht="69.599999999999994" customHeight="1" x14ac:dyDescent="0.25">
      <c r="A5" s="16" t="s">
        <v>4014</v>
      </c>
      <c r="B5" s="16" t="s">
        <v>89</v>
      </c>
      <c r="C5" s="17" t="s">
        <v>4013</v>
      </c>
      <c r="D5" s="181" t="s">
        <v>3844</v>
      </c>
      <c r="E5" s="17" t="s">
        <v>67</v>
      </c>
      <c r="F5" s="17" t="s">
        <v>68</v>
      </c>
      <c r="G5" s="18" t="s">
        <v>4058</v>
      </c>
      <c r="H5" s="19" t="s">
        <v>4059</v>
      </c>
      <c r="I5" s="20" t="s">
        <v>4060</v>
      </c>
      <c r="J5" s="21" t="s">
        <v>69</v>
      </c>
      <c r="K5" s="21" t="s">
        <v>70</v>
      </c>
      <c r="L5" s="21" t="s">
        <v>71</v>
      </c>
      <c r="M5" s="190" t="s">
        <v>4061</v>
      </c>
      <c r="N5" s="191" t="s">
        <v>4062</v>
      </c>
      <c r="O5" s="215" t="s">
        <v>4063</v>
      </c>
      <c r="P5" s="21" t="s">
        <v>4015</v>
      </c>
      <c r="Q5" s="21" t="s">
        <v>72</v>
      </c>
      <c r="R5" s="21" t="s">
        <v>4016</v>
      </c>
      <c r="S5" s="8"/>
      <c r="T5" s="8"/>
    </row>
    <row r="6" spans="1:20" ht="40.15" customHeight="1" x14ac:dyDescent="0.25">
      <c r="A6" s="11">
        <v>1</v>
      </c>
      <c r="B6" s="11" t="str">
        <f>VLOOKUP(C6,'Seznam PO'!A:B,2,0)</f>
        <v>JM_001</v>
      </c>
      <c r="C6" s="180">
        <v>638013</v>
      </c>
      <c r="D6" s="182" t="s">
        <v>4400</v>
      </c>
      <c r="E6" s="12" t="str">
        <f>VLOOKUP(C6,'Seznam PO'!A:D,4,0)</f>
        <v>Střední škola polytechnická Brno, Jílová, příspěvková organizace</v>
      </c>
      <c r="F6" s="12" t="str">
        <f>VLOOKUP(C6,'Seznam PO'!A:E,5,0)</f>
        <v>Jílová 164/36g, 639 00 Brno</v>
      </c>
      <c r="G6" s="11">
        <f>VLOOKUP(C6,'Sběr dat'!A:G,7,)</f>
        <v>150</v>
      </c>
      <c r="H6" s="11">
        <f>VLOOKUP(C6,'Sběr dat'!A:R,8,0)</f>
        <v>0</v>
      </c>
      <c r="I6" s="11">
        <f>VLOOKUP(C6,'Sběr dat'!A:R,9,0)</f>
        <v>0</v>
      </c>
      <c r="J6" s="11">
        <f>VLOOKUP(C6,'Sběr dat'!A:R,10,0)</f>
        <v>0</v>
      </c>
      <c r="K6" s="11">
        <f>VLOOKUP(C6,'Sběr dat'!A:S,11,0)</f>
        <v>0</v>
      </c>
      <c r="L6" s="11">
        <f>VLOOKUP(C6,'Sběr dat'!A:T,12,0)</f>
        <v>0</v>
      </c>
      <c r="M6" s="11">
        <f>VLOOKUP(C6,'Sběr dat'!A:U,13,0)</f>
        <v>2</v>
      </c>
      <c r="N6" s="11">
        <f>VLOOKUP(C6,'Sběr dat'!A:V,14,0)</f>
        <v>0</v>
      </c>
      <c r="O6" s="216">
        <f>VLOOKUP(C6,'Sběr dat'!A:W,15,0)</f>
        <v>0</v>
      </c>
      <c r="P6" s="11">
        <f>VLOOKUP(C6,'Sběr dat'!A:X,16,0)</f>
        <v>0</v>
      </c>
      <c r="Q6" s="11">
        <f>VLOOKUP(C6,'Sběr dat'!A:Y,17,0)</f>
        <v>0</v>
      </c>
      <c r="R6" s="11">
        <f>VLOOKUP(C6,'Sběr dat'!A:Z,18,0)</f>
        <v>0</v>
      </c>
      <c r="S6" s="11">
        <f t="shared" ref="S6:S37" si="0">SUM(G6:R6)</f>
        <v>152</v>
      </c>
      <c r="T6" s="186"/>
    </row>
    <row r="7" spans="1:20" ht="40.15" customHeight="1" x14ac:dyDescent="0.25">
      <c r="A7" s="11">
        <v>2</v>
      </c>
      <c r="B7" s="11" t="str">
        <f>VLOOKUP(C7,'Seznam PO'!A:B,2,0)</f>
        <v>JM_002</v>
      </c>
      <c r="C7" s="180">
        <v>558982</v>
      </c>
      <c r="D7" s="182" t="s">
        <v>4390</v>
      </c>
      <c r="E7" s="12" t="str">
        <f>VLOOKUP(C7,'Seznam PO'!A:D,4,0)</f>
        <v>Gymnázium Brno, Vídeňská, příspěvková organizace</v>
      </c>
      <c r="F7" s="12" t="str">
        <f>VLOOKUP(C7,'Seznam PO'!A:E,5,0)</f>
        <v>Vídeňská 55/47, 639 00 Brno</v>
      </c>
      <c r="G7" s="11">
        <f>VLOOKUP(C7,'Sběr dat'!A:G,7,)</f>
        <v>150</v>
      </c>
      <c r="H7" s="11">
        <f>VLOOKUP(C7,'Sběr dat'!A:R,8,0)</f>
        <v>0</v>
      </c>
      <c r="I7" s="11">
        <f>VLOOKUP(C7,'Sběr dat'!A:R,9,0)</f>
        <v>0</v>
      </c>
      <c r="J7" s="11">
        <f>VLOOKUP(C7,'Sběr dat'!A:R,10,0)</f>
        <v>0</v>
      </c>
      <c r="K7" s="11">
        <f>VLOOKUP(C7,'Sběr dat'!A:S,11,0)</f>
        <v>0</v>
      </c>
      <c r="L7" s="11">
        <f>VLOOKUP(C7,'Sběr dat'!A:T,12,0)</f>
        <v>0</v>
      </c>
      <c r="M7" s="11">
        <f>VLOOKUP(C7,'Sběr dat'!A:U,13,0)</f>
        <v>2</v>
      </c>
      <c r="N7" s="11">
        <f>VLOOKUP(C7,'Sběr dat'!A:V,14,0)</f>
        <v>0</v>
      </c>
      <c r="O7" s="216">
        <f>VLOOKUP(C7,'Sběr dat'!A:W,15,0)</f>
        <v>0</v>
      </c>
      <c r="P7" s="11">
        <f>VLOOKUP(C7,'Sběr dat'!A:X,16,0)</f>
        <v>0</v>
      </c>
      <c r="Q7" s="11">
        <f>VLOOKUP(C7,'Sběr dat'!A:Y,17,0)</f>
        <v>0</v>
      </c>
      <c r="R7" s="11">
        <f>VLOOKUP(C7,'Sběr dat'!A:Z,18,0)</f>
        <v>0</v>
      </c>
      <c r="S7" s="11">
        <f t="shared" si="0"/>
        <v>152</v>
      </c>
      <c r="T7" s="15"/>
    </row>
    <row r="8" spans="1:20" ht="40.15" customHeight="1" x14ac:dyDescent="0.25">
      <c r="A8" s="11">
        <v>3</v>
      </c>
      <c r="B8" s="11" t="str">
        <f>VLOOKUP(C8,'Seznam PO'!A:B,2,0)</f>
        <v>JM_006</v>
      </c>
      <c r="C8" s="180">
        <v>637980</v>
      </c>
      <c r="D8" s="182" t="s">
        <v>4398</v>
      </c>
      <c r="E8" s="12" t="str">
        <f>VLOOKUP(C8,'Seznam PO'!A:D,4,0)</f>
        <v>Vyšší odborná škola zdravotnická Brno, příspěvková organizace</v>
      </c>
      <c r="F8" s="12" t="str">
        <f>VLOOKUP(C8,'Seznam PO'!A:E,5,0)</f>
        <v>Kounicova 684/16, 602 00 Brno</v>
      </c>
      <c r="G8" s="11">
        <f>VLOOKUP(C8,'Sběr dat'!A:G,7,)</f>
        <v>0</v>
      </c>
      <c r="H8" s="11">
        <f>VLOOKUP(C8,'Sběr dat'!A:R,8,0)</f>
        <v>35</v>
      </c>
      <c r="I8" s="11">
        <f>VLOOKUP(C8,'Sběr dat'!A:R,9,0)</f>
        <v>0</v>
      </c>
      <c r="J8" s="11">
        <f>VLOOKUP(C8,'Sběr dat'!A:R,10,0)</f>
        <v>0</v>
      </c>
      <c r="K8" s="11">
        <f>VLOOKUP(C8,'Sběr dat'!A:S,11,0)</f>
        <v>0</v>
      </c>
      <c r="L8" s="11">
        <f>VLOOKUP(C8,'Sběr dat'!A:T,12,0)</f>
        <v>0</v>
      </c>
      <c r="M8" s="11">
        <f>VLOOKUP(C8,'Sběr dat'!A:U,13,0)</f>
        <v>0</v>
      </c>
      <c r="N8" s="11">
        <f>VLOOKUP(C8,'Sběr dat'!A:V,14,0)</f>
        <v>2</v>
      </c>
      <c r="O8" s="216">
        <f>VLOOKUP(C8,'Sběr dat'!A:W,15,0)</f>
        <v>0</v>
      </c>
      <c r="P8" s="11">
        <f>VLOOKUP(C8,'Sběr dat'!A:X,16,0)</f>
        <v>0</v>
      </c>
      <c r="Q8" s="11">
        <f>VLOOKUP(C8,'Sběr dat'!A:Y,17,0)</f>
        <v>0</v>
      </c>
      <c r="R8" s="11">
        <f>VLOOKUP(C8,'Sběr dat'!A:Z,18,0)</f>
        <v>0</v>
      </c>
      <c r="S8" s="11">
        <f t="shared" si="0"/>
        <v>37</v>
      </c>
      <c r="T8" s="186"/>
    </row>
    <row r="9" spans="1:20" s="14" customFormat="1" ht="40.15" customHeight="1" x14ac:dyDescent="0.25">
      <c r="A9" s="11">
        <v>4</v>
      </c>
      <c r="B9" s="11" t="str">
        <f>VLOOKUP(C9,'Seznam PO'!A:B,2,0)</f>
        <v>JM_007</v>
      </c>
      <c r="C9" s="180">
        <v>637998</v>
      </c>
      <c r="D9" s="182" t="s">
        <v>4399</v>
      </c>
      <c r="E9" s="12" t="str">
        <f>VLOOKUP(C9,'Seznam PO'!A:D,4,0)</f>
        <v>Střední zdravotnická škola Brno, Jaselská, příspěvková organizace</v>
      </c>
      <c r="F9" s="12" t="str">
        <f>VLOOKUP(C9,'Seznam PO'!A:E,5,0)</f>
        <v>Jaselská 190/7, 602 00 Brno</v>
      </c>
      <c r="G9" s="11">
        <f>VLOOKUP(C9,'Sběr dat'!A:G,7,)</f>
        <v>20</v>
      </c>
      <c r="H9" s="11">
        <f>VLOOKUP(C9,'Sběr dat'!A:R,8,0)</f>
        <v>0</v>
      </c>
      <c r="I9" s="11">
        <f>VLOOKUP(C9,'Sběr dat'!A:R,9,0)</f>
        <v>0</v>
      </c>
      <c r="J9" s="11">
        <f>VLOOKUP(C9,'Sběr dat'!A:R,10,0)</f>
        <v>0</v>
      </c>
      <c r="K9" s="11">
        <f>VLOOKUP(C9,'Sběr dat'!A:S,11,0)</f>
        <v>0</v>
      </c>
      <c r="L9" s="11">
        <f>VLOOKUP(C9,'Sběr dat'!A:T,12,0)</f>
        <v>0</v>
      </c>
      <c r="M9" s="11">
        <f>VLOOKUP(C9,'Sběr dat'!A:U,13,0)</f>
        <v>3</v>
      </c>
      <c r="N9" s="11">
        <f>VLOOKUP(C9,'Sběr dat'!A:V,14,0)</f>
        <v>0</v>
      </c>
      <c r="O9" s="216">
        <f>VLOOKUP(C9,'Sběr dat'!A:W,15,0)</f>
        <v>0</v>
      </c>
      <c r="P9" s="11">
        <f>VLOOKUP(C9,'Sběr dat'!A:X,16,0)</f>
        <v>0</v>
      </c>
      <c r="Q9" s="11">
        <f>VLOOKUP(C9,'Sběr dat'!A:Y,17,0)</f>
        <v>0</v>
      </c>
      <c r="R9" s="11">
        <f>VLOOKUP(C9,'Sběr dat'!A:Z,18,0)</f>
        <v>0</v>
      </c>
      <c r="S9" s="11">
        <f t="shared" si="0"/>
        <v>23</v>
      </c>
    </row>
    <row r="10" spans="1:20" s="14" customFormat="1" ht="40.15" customHeight="1" x14ac:dyDescent="0.25">
      <c r="A10" s="11">
        <v>5</v>
      </c>
      <c r="B10" s="11" t="str">
        <f>VLOOKUP(C10,'Seznam PO'!A:B,2,0)</f>
        <v>JM_011</v>
      </c>
      <c r="C10" s="180">
        <v>212920</v>
      </c>
      <c r="D10" s="182" t="s">
        <v>4382</v>
      </c>
      <c r="E10" s="12" t="str">
        <f>VLOOKUP(C10,'Seznam PO'!A:D,4,0)</f>
        <v>Zámeček Střelice, příspěvková organizace</v>
      </c>
      <c r="F10" s="12" t="str">
        <f>VLOOKUP(C10,'Seznam PO'!A:E,5,0)</f>
        <v>Tetčická 311/69, 664 47 Střelice</v>
      </c>
      <c r="G10" s="11">
        <f>VLOOKUP(C10,'Sběr dat'!A:G,7,)</f>
        <v>10</v>
      </c>
      <c r="H10" s="11">
        <f>VLOOKUP(C10,'Sběr dat'!A:R,8,0)</f>
        <v>75</v>
      </c>
      <c r="I10" s="11">
        <f>VLOOKUP(C10,'Sběr dat'!A:R,9,0)</f>
        <v>0</v>
      </c>
      <c r="J10" s="11">
        <f>VLOOKUP(C10,'Sběr dat'!A:R,10,0)</f>
        <v>0</v>
      </c>
      <c r="K10" s="11">
        <f>VLOOKUP(C10,'Sběr dat'!A:S,11,0)</f>
        <v>0</v>
      </c>
      <c r="L10" s="11">
        <f>VLOOKUP(C10,'Sběr dat'!A:T,12,0)</f>
        <v>0</v>
      </c>
      <c r="M10" s="11">
        <f>VLOOKUP(C10,'Sběr dat'!A:U,13,0)</f>
        <v>0</v>
      </c>
      <c r="N10" s="11">
        <f>VLOOKUP(C10,'Sběr dat'!A:V,14,0)</f>
        <v>0</v>
      </c>
      <c r="O10" s="216">
        <f>VLOOKUP(C10,'Sběr dat'!A:W,15,0)</f>
        <v>0</v>
      </c>
      <c r="P10" s="11">
        <f>VLOOKUP(C10,'Sběr dat'!A:X,16,0)</f>
        <v>0</v>
      </c>
      <c r="Q10" s="11">
        <f>VLOOKUP(C10,'Sběr dat'!A:Y,17,0)</f>
        <v>0</v>
      </c>
      <c r="R10" s="11">
        <f>VLOOKUP(C10,'Sběr dat'!A:Z,18,0)</f>
        <v>0</v>
      </c>
      <c r="S10" s="11">
        <f t="shared" si="0"/>
        <v>85</v>
      </c>
    </row>
    <row r="11" spans="1:20" s="14" customFormat="1" ht="40.15" customHeight="1" x14ac:dyDescent="0.25">
      <c r="A11" s="11">
        <v>6</v>
      </c>
      <c r="B11" s="11" t="str">
        <f>VLOOKUP(C11,'Seznam PO'!A:B,2,0)</f>
        <v>JM_015</v>
      </c>
      <c r="C11" s="180">
        <v>45671761</v>
      </c>
      <c r="D11" s="182">
        <v>45671761</v>
      </c>
      <c r="E11" s="12" t="str">
        <f>VLOOKUP(C11,'Seznam PO'!A:D,4,0)</f>
        <v>Domov pro seniory Hostim, příspěvková organizace</v>
      </c>
      <c r="F11" s="12" t="str">
        <f>VLOOKUP(C11,'Seznam PO'!A:E,5,0)</f>
        <v>Hostim 1, 671 54 Hostim</v>
      </c>
      <c r="G11" s="11">
        <f>VLOOKUP(C11,'Sběr dat'!A:G,7,)</f>
        <v>30</v>
      </c>
      <c r="H11" s="11">
        <f>VLOOKUP(C11,'Sběr dat'!A:R,8,0)</f>
        <v>0</v>
      </c>
      <c r="I11" s="11">
        <f>VLOOKUP(C11,'Sběr dat'!A:R,9,0)</f>
        <v>0</v>
      </c>
      <c r="J11" s="11">
        <f>VLOOKUP(C11,'Sběr dat'!A:R,10,0)</f>
        <v>0</v>
      </c>
      <c r="K11" s="11">
        <f>VLOOKUP(C11,'Sběr dat'!A:S,11,0)</f>
        <v>5</v>
      </c>
      <c r="L11" s="11">
        <f>VLOOKUP(C11,'Sběr dat'!A:T,12,0)</f>
        <v>0</v>
      </c>
      <c r="M11" s="11">
        <f>VLOOKUP(C11,'Sběr dat'!A:U,13,0)</f>
        <v>0</v>
      </c>
      <c r="N11" s="11">
        <f>VLOOKUP(C11,'Sběr dat'!A:V,14,0)</f>
        <v>0</v>
      </c>
      <c r="O11" s="216">
        <f>VLOOKUP(C11,'Sběr dat'!A:W,15,0)</f>
        <v>0</v>
      </c>
      <c r="P11" s="11">
        <f>VLOOKUP(C11,'Sběr dat'!A:X,16,0)</f>
        <v>0</v>
      </c>
      <c r="Q11" s="11">
        <f>VLOOKUP(C11,'Sběr dat'!A:Y,17,0)</f>
        <v>0</v>
      </c>
      <c r="R11" s="11">
        <f>VLOOKUP(C11,'Sběr dat'!A:Z,18,0)</f>
        <v>0</v>
      </c>
      <c r="S11" s="11">
        <f t="shared" si="0"/>
        <v>35</v>
      </c>
    </row>
    <row r="12" spans="1:20" s="14" customFormat="1" ht="40.15" customHeight="1" x14ac:dyDescent="0.25">
      <c r="A12" s="11">
        <v>7</v>
      </c>
      <c r="B12" s="11" t="str">
        <f>VLOOKUP(C12,'Seznam PO'!A:B,2,0)</f>
        <v>JM_016</v>
      </c>
      <c r="C12" s="180">
        <v>45671711</v>
      </c>
      <c r="D12" s="182">
        <v>45671711</v>
      </c>
      <c r="E12" s="12" t="str">
        <f>VLOOKUP(C12,'Seznam PO'!A:D,4,0)</f>
        <v>Domov pro seniory Jevišovice, příspěvková organizace</v>
      </c>
      <c r="F12" s="12" t="str">
        <f>VLOOKUP(C12,'Seznam PO'!A:E,5,0)</f>
        <v>Jevišovice 104, 671 53 Jevišovice</v>
      </c>
      <c r="G12" s="11">
        <f>VLOOKUP(C12,'Sběr dat'!A:G,7,)</f>
        <v>0</v>
      </c>
      <c r="H12" s="11">
        <f>VLOOKUP(C12,'Sběr dat'!A:R,8,0)</f>
        <v>20</v>
      </c>
      <c r="I12" s="11">
        <f>VLOOKUP(C12,'Sběr dat'!A:R,9,0)</f>
        <v>0</v>
      </c>
      <c r="J12" s="11">
        <f>VLOOKUP(C12,'Sběr dat'!A:R,10,0)</f>
        <v>0</v>
      </c>
      <c r="K12" s="11">
        <f>VLOOKUP(C12,'Sběr dat'!A:S,11,0)</f>
        <v>0</v>
      </c>
      <c r="L12" s="11">
        <f>VLOOKUP(C12,'Sběr dat'!A:T,12,0)</f>
        <v>0</v>
      </c>
      <c r="M12" s="11">
        <f>VLOOKUP(C12,'Sběr dat'!A:U,13,0)</f>
        <v>0</v>
      </c>
      <c r="N12" s="11">
        <f>VLOOKUP(C12,'Sběr dat'!A:V,14,0)</f>
        <v>0</v>
      </c>
      <c r="O12" s="216">
        <f>VLOOKUP(C12,'Sběr dat'!A:W,15,0)</f>
        <v>0</v>
      </c>
      <c r="P12" s="11">
        <f>VLOOKUP(C12,'Sběr dat'!A:X,16,0)</f>
        <v>0</v>
      </c>
      <c r="Q12" s="11">
        <f>VLOOKUP(C12,'Sběr dat'!A:Y,17,0)</f>
        <v>0</v>
      </c>
      <c r="R12" s="11">
        <f>VLOOKUP(C12,'Sběr dat'!A:Z,18,0)</f>
        <v>0</v>
      </c>
      <c r="S12" s="11">
        <f t="shared" si="0"/>
        <v>20</v>
      </c>
    </row>
    <row r="13" spans="1:20" s="14" customFormat="1" ht="40.15" customHeight="1" x14ac:dyDescent="0.25">
      <c r="A13" s="11">
        <v>8</v>
      </c>
      <c r="B13" s="11" t="str">
        <f>VLOOKUP(C13,'Seznam PO'!A:B,2,0)</f>
        <v>JM_017</v>
      </c>
      <c r="C13" s="180">
        <v>45671702</v>
      </c>
      <c r="D13" s="182">
        <v>45671702</v>
      </c>
      <c r="E13" s="12" t="str">
        <f>VLOOKUP(C13,'Seznam PO'!A:D,4,0)</f>
        <v>Domov pro seniory Plaveč, příspěvková organizace</v>
      </c>
      <c r="F13" s="12" t="str">
        <f>VLOOKUP(C13,'Seznam PO'!A:E,5,0)</f>
        <v>Domov 1, 671 32 Plaveč</v>
      </c>
      <c r="G13" s="11">
        <f>VLOOKUP(C13,'Sběr dat'!A:G,7,)</f>
        <v>50</v>
      </c>
      <c r="H13" s="11">
        <f>VLOOKUP(C13,'Sběr dat'!A:R,8,0)</f>
        <v>0</v>
      </c>
      <c r="I13" s="11">
        <f>VLOOKUP(C13,'Sběr dat'!A:R,9,0)</f>
        <v>0</v>
      </c>
      <c r="J13" s="11">
        <f>VLOOKUP(C13,'Sběr dat'!A:R,10,0)</f>
        <v>0</v>
      </c>
      <c r="K13" s="11">
        <f>VLOOKUP(C13,'Sběr dat'!A:S,11,0)</f>
        <v>0</v>
      </c>
      <c r="L13" s="11">
        <f>VLOOKUP(C13,'Sběr dat'!A:T,12,0)</f>
        <v>0</v>
      </c>
      <c r="M13" s="11">
        <f>VLOOKUP(C13,'Sběr dat'!A:U,13,0)</f>
        <v>0</v>
      </c>
      <c r="N13" s="11">
        <f>VLOOKUP(C13,'Sběr dat'!A:V,14,0)</f>
        <v>0</v>
      </c>
      <c r="O13" s="216">
        <f>VLOOKUP(C13,'Sběr dat'!A:W,15,0)</f>
        <v>0</v>
      </c>
      <c r="P13" s="11">
        <f>VLOOKUP(C13,'Sběr dat'!A:X,16,0)</f>
        <v>0</v>
      </c>
      <c r="Q13" s="11">
        <f>VLOOKUP(C13,'Sběr dat'!A:Y,17,0)</f>
        <v>0</v>
      </c>
      <c r="R13" s="11">
        <f>VLOOKUP(C13,'Sběr dat'!A:Z,18,0)</f>
        <v>0</v>
      </c>
      <c r="S13" s="11">
        <f t="shared" si="0"/>
        <v>50</v>
      </c>
    </row>
    <row r="14" spans="1:20" s="14" customFormat="1" ht="40.15" customHeight="1" x14ac:dyDescent="0.25">
      <c r="A14" s="11">
        <v>9</v>
      </c>
      <c r="B14" s="11" t="str">
        <f>VLOOKUP(C14,'Seznam PO'!A:B,2,0)</f>
        <v>JM_019</v>
      </c>
      <c r="C14" s="180">
        <v>55301</v>
      </c>
      <c r="D14" s="182" t="s">
        <v>4379</v>
      </c>
      <c r="E14" s="12" t="str">
        <f>VLOOKUP(C14,'Seznam PO'!A:D,4,0)</f>
        <v>Střední odborná škola Znojmo, Dvořákova, příspěvková organizace</v>
      </c>
      <c r="F14" s="12" t="str">
        <f>VLOOKUP(C14,'Seznam PO'!A:E,5,0)</f>
        <v xml:space="preserve">Dvořákova 1594/19, 669 02 Znojmo </v>
      </c>
      <c r="G14" s="11">
        <f>VLOOKUP(C14,'Sběr dat'!A:G,7,)</f>
        <v>0</v>
      </c>
      <c r="H14" s="11">
        <f>VLOOKUP(C14,'Sběr dat'!A:R,8,0)</f>
        <v>150</v>
      </c>
      <c r="I14" s="11">
        <f>VLOOKUP(C14,'Sběr dat'!A:R,9,0)</f>
        <v>0</v>
      </c>
      <c r="J14" s="11">
        <f>VLOOKUP(C14,'Sběr dat'!A:R,10,0)</f>
        <v>0</v>
      </c>
      <c r="K14" s="11">
        <f>VLOOKUP(C14,'Sběr dat'!A:S,11,0)</f>
        <v>0</v>
      </c>
      <c r="L14" s="11">
        <f>VLOOKUP(C14,'Sběr dat'!A:T,12,0)</f>
        <v>0</v>
      </c>
      <c r="M14" s="11">
        <f>VLOOKUP(C14,'Sběr dat'!A:U,13,0)</f>
        <v>0</v>
      </c>
      <c r="N14" s="11">
        <f>VLOOKUP(C14,'Sběr dat'!A:V,14,0)</f>
        <v>0</v>
      </c>
      <c r="O14" s="216">
        <f>VLOOKUP(C14,'Sběr dat'!A:W,15,0)</f>
        <v>0</v>
      </c>
      <c r="P14" s="11">
        <f>VLOOKUP(C14,'Sběr dat'!A:X,16,0)</f>
        <v>0</v>
      </c>
      <c r="Q14" s="11">
        <f>VLOOKUP(C14,'Sběr dat'!A:Y,17,0)</f>
        <v>0</v>
      </c>
      <c r="R14" s="11">
        <f>VLOOKUP(C14,'Sběr dat'!A:Z,18,0)</f>
        <v>0</v>
      </c>
      <c r="S14" s="11">
        <f t="shared" si="0"/>
        <v>150</v>
      </c>
    </row>
    <row r="15" spans="1:20" s="14" customFormat="1" ht="40.15" customHeight="1" x14ac:dyDescent="0.25">
      <c r="A15" s="11">
        <v>10</v>
      </c>
      <c r="B15" s="11" t="str">
        <f>VLOOKUP(C15,'Seznam PO'!A:B,2,0)</f>
        <v>JM_027</v>
      </c>
      <c r="C15" s="212">
        <v>44993412</v>
      </c>
      <c r="D15" s="213">
        <v>44993412</v>
      </c>
      <c r="E15" s="12" t="str">
        <f>VLOOKUP(C15,'Seznam PO'!A:D,4,0)</f>
        <v>Dům dětí a mládeže Brno, Helceletova, příspěvková organizace</v>
      </c>
      <c r="F15" s="12" t="str">
        <f>VLOOKUP(C15,'Seznam PO'!A:E,5,0)</f>
        <v>Helceletova 234/4, 602 00 Brno</v>
      </c>
      <c r="G15" s="11">
        <f>VLOOKUP(C15,'Sběr dat'!A:G,7,)</f>
        <v>60</v>
      </c>
      <c r="H15" s="11">
        <f>VLOOKUP(C15,'Sběr dat'!A:R,8,0)</f>
        <v>0</v>
      </c>
      <c r="I15" s="11">
        <f>VLOOKUP(C15,'Sběr dat'!A:R,9,0)</f>
        <v>0</v>
      </c>
      <c r="J15" s="11">
        <f>VLOOKUP(C15,'Sběr dat'!A:R,10,0)</f>
        <v>20</v>
      </c>
      <c r="K15" s="11">
        <f>VLOOKUP(C15,'Sběr dat'!A:S,11,0)</f>
        <v>4</v>
      </c>
      <c r="L15" s="11">
        <f>VLOOKUP(C15,'Sběr dat'!A:T,12,0)</f>
        <v>4</v>
      </c>
      <c r="M15" s="11">
        <f>VLOOKUP(C15,'Sběr dat'!A:U,13,0)</f>
        <v>2</v>
      </c>
      <c r="N15" s="11">
        <f>VLOOKUP(C15,'Sběr dat'!A:V,14,0)</f>
        <v>5</v>
      </c>
      <c r="O15" s="216">
        <f>VLOOKUP(C15,'Sběr dat'!A:W,15,0)</f>
        <v>0</v>
      </c>
      <c r="P15" s="11">
        <f>VLOOKUP(C15,'Sběr dat'!A:X,16,0)</f>
        <v>0</v>
      </c>
      <c r="Q15" s="11">
        <f>VLOOKUP(C15,'Sběr dat'!A:Y,17,0)</f>
        <v>0</v>
      </c>
      <c r="R15" s="11">
        <f>VLOOKUP(C15,'Sběr dat'!A:Z,18,0)</f>
        <v>0</v>
      </c>
      <c r="S15" s="11">
        <f t="shared" si="0"/>
        <v>95</v>
      </c>
      <c r="T15" s="186"/>
    </row>
    <row r="16" spans="1:20" s="14" customFormat="1" ht="40.15" customHeight="1" x14ac:dyDescent="0.25">
      <c r="A16" s="11">
        <v>11</v>
      </c>
      <c r="B16" s="11" t="str">
        <f>VLOOKUP(C16,'Seznam PO'!A:B,2,0)</f>
        <v>JM_030</v>
      </c>
      <c r="C16" s="180">
        <v>559415</v>
      </c>
      <c r="D16" s="182" t="s">
        <v>4392</v>
      </c>
      <c r="E16" s="12" t="str">
        <f>VLOOKUP(C16,'Seznam PO'!A:D,4,0)</f>
        <v>Střední průmyslová škola a Vyšší odborná škola Brno, Sokolská, příspěvková organizace</v>
      </c>
      <c r="F16" s="12" t="str">
        <f>VLOOKUP(C16,'Seznam PO'!A:E,5,0)</f>
        <v>Sokolská 366/1, 602 00 Brno</v>
      </c>
      <c r="G16" s="11">
        <f>VLOOKUP(C16,'Sběr dat'!A:G,7,)</f>
        <v>0</v>
      </c>
      <c r="H16" s="11">
        <f>VLOOKUP(C16,'Sběr dat'!A:R,8,0)</f>
        <v>100</v>
      </c>
      <c r="I16" s="11">
        <f>VLOOKUP(C16,'Sběr dat'!A:R,9,0)</f>
        <v>0</v>
      </c>
      <c r="J16" s="11">
        <f>VLOOKUP(C16,'Sběr dat'!A:R,10,0)</f>
        <v>0</v>
      </c>
      <c r="K16" s="11">
        <f>VLOOKUP(C16,'Sběr dat'!A:S,11,0)</f>
        <v>0</v>
      </c>
      <c r="L16" s="11">
        <f>VLOOKUP(C16,'Sběr dat'!A:T,12,0)</f>
        <v>0</v>
      </c>
      <c r="M16" s="11">
        <f>VLOOKUP(C16,'Sběr dat'!A:U,13,0)</f>
        <v>0</v>
      </c>
      <c r="N16" s="11">
        <f>VLOOKUP(C16,'Sběr dat'!A:V,14,0)</f>
        <v>0</v>
      </c>
      <c r="O16" s="216">
        <f>VLOOKUP(C16,'Sběr dat'!A:W,15,0)</f>
        <v>0</v>
      </c>
      <c r="P16" s="11">
        <f>VLOOKUP(C16,'Sběr dat'!A:X,16,0)</f>
        <v>0</v>
      </c>
      <c r="Q16" s="11">
        <f>VLOOKUP(C16,'Sběr dat'!A:Y,17,0)</f>
        <v>0</v>
      </c>
      <c r="R16" s="11">
        <f>VLOOKUP(C16,'Sběr dat'!A:Z,18,0)</f>
        <v>0</v>
      </c>
      <c r="S16" s="11">
        <f t="shared" si="0"/>
        <v>100</v>
      </c>
    </row>
    <row r="17" spans="1:20" s="14" customFormat="1" ht="40.15" customHeight="1" x14ac:dyDescent="0.25">
      <c r="A17" s="11">
        <v>12</v>
      </c>
      <c r="B17" s="11" t="str">
        <f>VLOOKUP(C17,'Seznam PO'!A:B,2,0)</f>
        <v>JM_036</v>
      </c>
      <c r="C17" s="180">
        <v>44993510</v>
      </c>
      <c r="D17" s="182">
        <v>44993510</v>
      </c>
      <c r="E17" s="12" t="str">
        <f>VLOOKUP(C17,'Seznam PO'!A:D,4,0)</f>
        <v>Základní umělecká škola Jaroslava Kvapila Brno, příspěvková organizace</v>
      </c>
      <c r="F17" s="12" t="str">
        <f>VLOOKUP(C17,'Seznam PO'!A:E,5,0)</f>
        <v>třída Kpt. Jaroše 1939/24, 602 00 Brno</v>
      </c>
      <c r="G17" s="11">
        <f>VLOOKUP(C17,'Sběr dat'!A:G,7,)</f>
        <v>50</v>
      </c>
      <c r="H17" s="11">
        <f>VLOOKUP(C17,'Sběr dat'!A:R,8,0)</f>
        <v>0</v>
      </c>
      <c r="I17" s="11">
        <f>VLOOKUP(C17,'Sběr dat'!A:R,9,0)</f>
        <v>0</v>
      </c>
      <c r="J17" s="11">
        <f>VLOOKUP(C17,'Sběr dat'!A:R,10,0)</f>
        <v>0</v>
      </c>
      <c r="K17" s="11">
        <f>VLOOKUP(C17,'Sběr dat'!A:S,11,0)</f>
        <v>0</v>
      </c>
      <c r="L17" s="11">
        <f>VLOOKUP(C17,'Sběr dat'!A:T,12,0)</f>
        <v>0</v>
      </c>
      <c r="M17" s="11">
        <f>VLOOKUP(C17,'Sběr dat'!A:U,13,0)</f>
        <v>0</v>
      </c>
      <c r="N17" s="11">
        <f>VLOOKUP(C17,'Sběr dat'!A:V,14,0)</f>
        <v>0</v>
      </c>
      <c r="O17" s="216">
        <f>VLOOKUP(C17,'Sběr dat'!A:W,15,0)</f>
        <v>0</v>
      </c>
      <c r="P17" s="11">
        <f>VLOOKUP(C17,'Sběr dat'!A:X,16,0)</f>
        <v>0</v>
      </c>
      <c r="Q17" s="11">
        <f>VLOOKUP(C17,'Sběr dat'!A:Y,17,0)</f>
        <v>0</v>
      </c>
      <c r="R17" s="11">
        <f>VLOOKUP(C17,'Sběr dat'!A:Z,18,0)</f>
        <v>0</v>
      </c>
      <c r="S17" s="11">
        <f t="shared" si="0"/>
        <v>50</v>
      </c>
    </row>
    <row r="18" spans="1:20" s="14" customFormat="1" ht="40.15" customHeight="1" x14ac:dyDescent="0.25">
      <c r="A18" s="11">
        <v>13</v>
      </c>
      <c r="B18" s="11" t="str">
        <f>VLOOKUP(C18,'Seznam PO'!A:B,2,0)</f>
        <v>JM_038</v>
      </c>
      <c r="C18" s="180">
        <v>838993</v>
      </c>
      <c r="D18" s="182" t="s">
        <v>4402</v>
      </c>
      <c r="E18" s="12" t="str">
        <f>VLOOKUP(C18,'Seznam PO'!A:D,4,0)</f>
        <v>Kruh Znojmo - centrum zdravotních služeb pro děti,
příspěvková organizace</v>
      </c>
      <c r="F18" s="12" t="str">
        <f>VLOOKUP(C18,'Seznam PO'!A:E,5,0)</f>
        <v>Mládeže 1020/10, 669 02 Znojmo</v>
      </c>
      <c r="G18" s="11">
        <f>VLOOKUP(C18,'Sběr dat'!A:G,7,)</f>
        <v>0</v>
      </c>
      <c r="H18" s="11">
        <f>VLOOKUP(C18,'Sběr dat'!A:R,8,0)</f>
        <v>42</v>
      </c>
      <c r="I18" s="11">
        <f>VLOOKUP(C18,'Sběr dat'!A:R,9,0)</f>
        <v>0</v>
      </c>
      <c r="J18" s="11">
        <f>VLOOKUP(C18,'Sběr dat'!A:R,10,0)</f>
        <v>0</v>
      </c>
      <c r="K18" s="11">
        <f>VLOOKUP(C18,'Sběr dat'!A:S,11,0)</f>
        <v>0</v>
      </c>
      <c r="L18" s="11">
        <f>VLOOKUP(C18,'Sběr dat'!A:T,12,0)</f>
        <v>0</v>
      </c>
      <c r="M18" s="11">
        <f>VLOOKUP(C18,'Sběr dat'!A:U,13,0)</f>
        <v>0</v>
      </c>
      <c r="N18" s="11">
        <f>VLOOKUP(C18,'Sběr dat'!A:V,14,0)</f>
        <v>0</v>
      </c>
      <c r="O18" s="216">
        <f>VLOOKUP(C18,'Sběr dat'!A:W,15,0)</f>
        <v>0</v>
      </c>
      <c r="P18" s="11">
        <f>VLOOKUP(C18,'Sběr dat'!A:X,16,0)</f>
        <v>0</v>
      </c>
      <c r="Q18" s="11">
        <f>VLOOKUP(C18,'Sběr dat'!A:Y,17,0)</f>
        <v>0</v>
      </c>
      <c r="R18" s="11">
        <f>VLOOKUP(C18,'Sběr dat'!A:Z,18,0)</f>
        <v>0</v>
      </c>
      <c r="S18" s="11">
        <f t="shared" si="0"/>
        <v>42</v>
      </c>
      <c r="T18" s="13"/>
    </row>
    <row r="19" spans="1:20" s="14" customFormat="1" ht="40.15" customHeight="1" x14ac:dyDescent="0.25">
      <c r="A19" s="11">
        <v>14</v>
      </c>
      <c r="B19" s="11" t="str">
        <f>VLOOKUP(C19,'Seznam PO'!A:B,2,0)</f>
        <v>JM_039</v>
      </c>
      <c r="C19" s="180">
        <v>70285756</v>
      </c>
      <c r="D19" s="182">
        <v>70285756</v>
      </c>
      <c r="E19" s="12" t="str">
        <f>VLOOKUP(C19,'Seznam PO'!A:D,4,0)</f>
        <v>Základní umělecká škola Znojmo, příspěvková organizace</v>
      </c>
      <c r="F19" s="12" t="str">
        <f>VLOOKUP(C19,'Seznam PO'!A:E,5,0)</f>
        <v>Rooseveltova 999/21, 669 02 Znojmo</v>
      </c>
      <c r="G19" s="11">
        <f>VLOOKUP(C19,'Sběr dat'!A:G,7,)</f>
        <v>100</v>
      </c>
      <c r="H19" s="11">
        <f>VLOOKUP(C19,'Sběr dat'!A:R,8,0)</f>
        <v>0</v>
      </c>
      <c r="I19" s="11">
        <f>VLOOKUP(C19,'Sběr dat'!A:R,9,0)</f>
        <v>0</v>
      </c>
      <c r="J19" s="11">
        <f>VLOOKUP(C19,'Sběr dat'!A:R,10,0)</f>
        <v>0</v>
      </c>
      <c r="K19" s="11">
        <f>VLOOKUP(C19,'Sběr dat'!A:S,11,0)</f>
        <v>0</v>
      </c>
      <c r="L19" s="11">
        <f>VLOOKUP(C19,'Sběr dat'!A:T,12,0)</f>
        <v>0</v>
      </c>
      <c r="M19" s="11">
        <f>VLOOKUP(C19,'Sběr dat'!A:U,13,0)</f>
        <v>15</v>
      </c>
      <c r="N19" s="11">
        <f>VLOOKUP(C19,'Sběr dat'!A:V,14,0)</f>
        <v>0</v>
      </c>
      <c r="O19" s="216">
        <f>VLOOKUP(C19,'Sběr dat'!A:W,15,0)</f>
        <v>0</v>
      </c>
      <c r="P19" s="11">
        <f>VLOOKUP(C19,'Sběr dat'!A:X,16,0)</f>
        <v>0</v>
      </c>
      <c r="Q19" s="11">
        <f>VLOOKUP(C19,'Sběr dat'!A:Y,17,0)</f>
        <v>0</v>
      </c>
      <c r="R19" s="11">
        <f>VLOOKUP(C19,'Sběr dat'!A:Z,18,0)</f>
        <v>0</v>
      </c>
      <c r="S19" s="11">
        <f t="shared" si="0"/>
        <v>115</v>
      </c>
    </row>
    <row r="20" spans="1:20" s="14" customFormat="1" ht="40.15" customHeight="1" x14ac:dyDescent="0.25">
      <c r="A20" s="11">
        <v>15</v>
      </c>
      <c r="B20" s="11" t="str">
        <f>VLOOKUP(C20,'Seznam PO'!A:B,2,0)</f>
        <v>JM_041</v>
      </c>
      <c r="C20" s="180">
        <v>530506</v>
      </c>
      <c r="D20" s="182" t="s">
        <v>4388</v>
      </c>
      <c r="E20" s="12" t="str">
        <f>VLOOKUP(C20,'Seznam PO'!A:D,4,0)</f>
        <v>Střední škola technická Znojmo, příspěvková organizace</v>
      </c>
      <c r="F20" s="12" t="str">
        <f>VLOOKUP(C20,'Seznam PO'!A:E,5,0)</f>
        <v>Uhelná 3264/6, 669 02 Znojmo</v>
      </c>
      <c r="G20" s="11">
        <f>VLOOKUP(C20,'Sběr dat'!A:G,7,)</f>
        <v>10</v>
      </c>
      <c r="H20" s="11">
        <f>VLOOKUP(C20,'Sběr dat'!A:R,8,0)</f>
        <v>40</v>
      </c>
      <c r="I20" s="11">
        <f>VLOOKUP(C20,'Sběr dat'!A:R,9,0)</f>
        <v>0</v>
      </c>
      <c r="J20" s="11">
        <f>VLOOKUP(C20,'Sběr dat'!A:R,10,0)</f>
        <v>0</v>
      </c>
      <c r="K20" s="11">
        <f>VLOOKUP(C20,'Sběr dat'!A:S,11,0)</f>
        <v>0</v>
      </c>
      <c r="L20" s="11">
        <f>VLOOKUP(C20,'Sběr dat'!A:T,12,0)</f>
        <v>0</v>
      </c>
      <c r="M20" s="11">
        <f>VLOOKUP(C20,'Sběr dat'!A:U,13,0)</f>
        <v>0</v>
      </c>
      <c r="N20" s="11">
        <f>VLOOKUP(C20,'Sběr dat'!A:V,14,0)</f>
        <v>0</v>
      </c>
      <c r="O20" s="216">
        <f>VLOOKUP(C20,'Sběr dat'!A:W,15,0)</f>
        <v>0</v>
      </c>
      <c r="P20" s="11">
        <f>VLOOKUP(C20,'Sběr dat'!A:X,16,0)</f>
        <v>0</v>
      </c>
      <c r="Q20" s="11">
        <f>VLOOKUP(C20,'Sběr dat'!A:Y,17,0)</f>
        <v>0</v>
      </c>
      <c r="R20" s="11">
        <f>VLOOKUP(C20,'Sběr dat'!A:Z,18,0)</f>
        <v>0</v>
      </c>
      <c r="S20" s="11">
        <f t="shared" si="0"/>
        <v>50</v>
      </c>
    </row>
    <row r="21" spans="1:20" s="14" customFormat="1" ht="40.15" customHeight="1" x14ac:dyDescent="0.25">
      <c r="A21" s="11">
        <v>16</v>
      </c>
      <c r="B21" s="11" t="str">
        <f>VLOOKUP(C21,'Seznam PO'!A:B,2,0)</f>
        <v>JM_042</v>
      </c>
      <c r="C21" s="180">
        <v>49439723</v>
      </c>
      <c r="D21" s="182">
        <v>49439723</v>
      </c>
      <c r="E21" s="214" t="str">
        <f>VLOOKUP(C21,'Seznam PO'!A:D,4,0)</f>
        <v>Dětský domov Znojmo, příspěvková organizace</v>
      </c>
      <c r="F21" s="12" t="str">
        <f>VLOOKUP(C21,'Seznam PO'!A:E,5,0)</f>
        <v>Hakenova 716/18, 669 02 Znojmo</v>
      </c>
      <c r="G21" s="11">
        <f>VLOOKUP(C21,'Sběr dat'!A:G,7,)</f>
        <v>75</v>
      </c>
      <c r="H21" s="11">
        <f>VLOOKUP(C21,'Sběr dat'!A:R,8,0)</f>
        <v>0</v>
      </c>
      <c r="I21" s="11">
        <f>VLOOKUP(C21,'Sběr dat'!A:R,9,0)</f>
        <v>0</v>
      </c>
      <c r="J21" s="11">
        <f>VLOOKUP(C21,'Sběr dat'!A:R,10,0)</f>
        <v>0</v>
      </c>
      <c r="K21" s="11">
        <f>VLOOKUP(C21,'Sběr dat'!A:S,11,0)</f>
        <v>0</v>
      </c>
      <c r="L21" s="11">
        <f>VLOOKUP(C21,'Sběr dat'!A:T,12,0)</f>
        <v>0</v>
      </c>
      <c r="M21" s="11">
        <f>VLOOKUP(C21,'Sběr dat'!A:U,13,0)</f>
        <v>0</v>
      </c>
      <c r="N21" s="11">
        <f>VLOOKUP(C21,'Sběr dat'!A:V,14,0)</f>
        <v>0</v>
      </c>
      <c r="O21" s="216">
        <f>VLOOKUP(C21,'Sběr dat'!A:W,15,0)</f>
        <v>0</v>
      </c>
      <c r="P21" s="11">
        <f>VLOOKUP(C21,'Sběr dat'!A:X,16,0)</f>
        <v>0</v>
      </c>
      <c r="Q21" s="11">
        <f>VLOOKUP(C21,'Sběr dat'!A:Y,17,0)</f>
        <v>0</v>
      </c>
      <c r="R21" s="11">
        <f>VLOOKUP(C21,'Sběr dat'!A:Z,18,0)</f>
        <v>0</v>
      </c>
      <c r="S21" s="11">
        <f t="shared" si="0"/>
        <v>75</v>
      </c>
    </row>
    <row r="22" spans="1:20" s="14" customFormat="1" ht="40.15" customHeight="1" x14ac:dyDescent="0.25">
      <c r="A22" s="11">
        <v>17</v>
      </c>
      <c r="B22" s="11" t="str">
        <f>VLOOKUP(C22,'Seznam PO'!A:B,2,0)</f>
        <v>JM_046</v>
      </c>
      <c r="C22" s="180">
        <v>45671729</v>
      </c>
      <c r="D22" s="182">
        <v>45671729</v>
      </c>
      <c r="E22" s="12" t="str">
        <f>VLOOKUP(C22,'Seznam PO'!A:D,4,0)</f>
        <v>Domov pro seniory Skalice, příspěvková organizace</v>
      </c>
      <c r="F22" s="12" t="str">
        <f>VLOOKUP(C22,'Seznam PO'!A:E,5,0)</f>
        <v>Skalice 1, 671 71 Hostěradice</v>
      </c>
      <c r="G22" s="11">
        <f>VLOOKUP(C22,'Sběr dat'!A:G,7,)</f>
        <v>50</v>
      </c>
      <c r="H22" s="11">
        <f>VLOOKUP(C22,'Sběr dat'!A:R,8,0)</f>
        <v>0</v>
      </c>
      <c r="I22" s="11">
        <f>VLOOKUP(C22,'Sběr dat'!A:R,9,0)</f>
        <v>0</v>
      </c>
      <c r="J22" s="11">
        <f>VLOOKUP(C22,'Sběr dat'!A:R,10,0)</f>
        <v>0</v>
      </c>
      <c r="K22" s="11">
        <f>VLOOKUP(C22,'Sběr dat'!A:S,11,0)</f>
        <v>0</v>
      </c>
      <c r="L22" s="11">
        <f>VLOOKUP(C22,'Sběr dat'!A:T,12,0)</f>
        <v>0</v>
      </c>
      <c r="M22" s="11">
        <f>VLOOKUP(C22,'Sběr dat'!A:U,13,0)</f>
        <v>0</v>
      </c>
      <c r="N22" s="11">
        <f>VLOOKUP(C22,'Sběr dat'!A:V,14,0)</f>
        <v>0</v>
      </c>
      <c r="O22" s="216">
        <f>VLOOKUP(C22,'Sběr dat'!A:W,15,0)</f>
        <v>0</v>
      </c>
      <c r="P22" s="11">
        <f>VLOOKUP(C22,'Sběr dat'!A:X,16,0)</f>
        <v>0</v>
      </c>
      <c r="Q22" s="11">
        <f>VLOOKUP(C22,'Sběr dat'!A:Y,17,0)</f>
        <v>0</v>
      </c>
      <c r="R22" s="11">
        <f>VLOOKUP(C22,'Sběr dat'!A:Z,18,0)</f>
        <v>0</v>
      </c>
      <c r="S22" s="11">
        <f t="shared" si="0"/>
        <v>50</v>
      </c>
    </row>
    <row r="23" spans="1:20" s="14" customFormat="1" ht="40.15" customHeight="1" x14ac:dyDescent="0.25">
      <c r="A23" s="11">
        <v>18</v>
      </c>
      <c r="B23" s="11" t="str">
        <f>VLOOKUP(C23,'Seznam PO'!A:B,2,0)</f>
        <v>JM_048</v>
      </c>
      <c r="C23" s="180">
        <v>44993528</v>
      </c>
      <c r="D23" s="182">
        <v>44993528</v>
      </c>
      <c r="E23" s="12" t="str">
        <f>VLOOKUP(C23,'Seznam PO'!A:D,4,0)</f>
        <v>Základní umělecká škola Brno, Veveří, příspěvková organizace</v>
      </c>
      <c r="F23" s="12" t="str">
        <f>VLOOKUP(C23,'Seznam PO'!A:E,5,0)</f>
        <v>Veveří 944/133, 616 00 Brno</v>
      </c>
      <c r="G23" s="11">
        <f>VLOOKUP(C23,'Sběr dat'!A:G,7,)</f>
        <v>10</v>
      </c>
      <c r="H23" s="11">
        <f>VLOOKUP(C23,'Sběr dat'!A:R,8,0)</f>
        <v>0</v>
      </c>
      <c r="I23" s="11">
        <f>VLOOKUP(C23,'Sběr dat'!A:R,9,0)</f>
        <v>0</v>
      </c>
      <c r="J23" s="11">
        <f>VLOOKUP(C23,'Sběr dat'!A:R,10,0)</f>
        <v>0</v>
      </c>
      <c r="K23" s="11">
        <f>VLOOKUP(C23,'Sběr dat'!A:S,11,0)</f>
        <v>0</v>
      </c>
      <c r="L23" s="11">
        <f>VLOOKUP(C23,'Sběr dat'!A:T,12,0)</f>
        <v>0</v>
      </c>
      <c r="M23" s="11">
        <f>VLOOKUP(C23,'Sběr dat'!A:U,13,0)</f>
        <v>0</v>
      </c>
      <c r="N23" s="11">
        <f>VLOOKUP(C23,'Sběr dat'!A:V,14,0)</f>
        <v>0</v>
      </c>
      <c r="O23" s="216">
        <f>VLOOKUP(C23,'Sběr dat'!A:W,15,0)</f>
        <v>0</v>
      </c>
      <c r="P23" s="11">
        <f>VLOOKUP(C23,'Sběr dat'!A:X,16,0)</f>
        <v>0</v>
      </c>
      <c r="Q23" s="11">
        <f>VLOOKUP(C23,'Sběr dat'!A:Y,17,0)</f>
        <v>0</v>
      </c>
      <c r="R23" s="11">
        <f>VLOOKUP(C23,'Sběr dat'!A:Z,18,0)</f>
        <v>0</v>
      </c>
      <c r="S23" s="11">
        <f t="shared" si="0"/>
        <v>10</v>
      </c>
    </row>
    <row r="24" spans="1:20" s="14" customFormat="1" ht="40.15" customHeight="1" x14ac:dyDescent="0.25">
      <c r="A24" s="11">
        <v>19</v>
      </c>
      <c r="B24" s="11" t="str">
        <f>VLOOKUP(C24,'Seznam PO'!A:B,2,0)</f>
        <v>JM_049</v>
      </c>
      <c r="C24" s="180">
        <v>567582</v>
      </c>
      <c r="D24" s="182" t="s">
        <v>4222</v>
      </c>
      <c r="E24" s="12" t="str">
        <f>VLOOKUP(C24,'Seznam PO'!A:D,4,0)</f>
        <v>Sportovní gymnázium Ludvíka Daňka, Brno, Botanická 70, příspěvková organizace</v>
      </c>
      <c r="F24" s="12" t="str">
        <f>VLOOKUP(C24,'Seznam PO'!A:E,5,0)</f>
        <v>Botanická 63/70, 602 00 Brno</v>
      </c>
      <c r="G24" s="11">
        <f>VLOOKUP(C24,'Sběr dat'!A:G,7,)</f>
        <v>100</v>
      </c>
      <c r="H24" s="11">
        <f>VLOOKUP(C24,'Sběr dat'!A:R,8,0)</f>
        <v>0</v>
      </c>
      <c r="I24" s="11">
        <f>VLOOKUP(C24,'Sběr dat'!A:R,9,0)</f>
        <v>0</v>
      </c>
      <c r="J24" s="11">
        <f>VLOOKUP(C24,'Sběr dat'!A:R,10,0)</f>
        <v>0</v>
      </c>
      <c r="K24" s="11">
        <f>VLOOKUP(C24,'Sběr dat'!A:S,11,0)</f>
        <v>0</v>
      </c>
      <c r="L24" s="11">
        <f>VLOOKUP(C24,'Sběr dat'!A:T,12,0)</f>
        <v>0</v>
      </c>
      <c r="M24" s="11">
        <f>VLOOKUP(C24,'Sběr dat'!A:U,13,0)</f>
        <v>0</v>
      </c>
      <c r="N24" s="11">
        <f>VLOOKUP(C24,'Sběr dat'!A:V,14,0)</f>
        <v>0</v>
      </c>
      <c r="O24" s="216">
        <f>VLOOKUP(C24,'Sběr dat'!A:W,15,0)</f>
        <v>0</v>
      </c>
      <c r="P24" s="11">
        <f>VLOOKUP(C24,'Sběr dat'!A:X,16,0)</f>
        <v>0</v>
      </c>
      <c r="Q24" s="11">
        <f>VLOOKUP(C24,'Sběr dat'!A:Y,17,0)</f>
        <v>0</v>
      </c>
      <c r="R24" s="11">
        <f>VLOOKUP(C24,'Sběr dat'!A:Z,18,0)</f>
        <v>0</v>
      </c>
      <c r="S24" s="11">
        <f t="shared" si="0"/>
        <v>100</v>
      </c>
    </row>
    <row r="25" spans="1:20" s="14" customFormat="1" ht="40.15" customHeight="1" x14ac:dyDescent="0.25">
      <c r="A25" s="11">
        <v>20</v>
      </c>
      <c r="B25" s="11" t="str">
        <f>VLOOKUP(C25,'Seznam PO'!A:B,2,0)</f>
        <v>JM_053</v>
      </c>
      <c r="C25" s="180">
        <v>15530213</v>
      </c>
      <c r="D25" s="182" t="s">
        <v>4404</v>
      </c>
      <c r="E25" s="12" t="str">
        <f>VLOOKUP(C25,'Seznam PO'!A:D,4,0)</f>
        <v>Střední průmyslová škola Brno, Purkyňova, příspěvková organizace</v>
      </c>
      <c r="F25" s="12" t="str">
        <f>VLOOKUP(C25,'Seznam PO'!A:E,5,0)</f>
        <v>Purkyňova 2832/97, 612 00 Brno</v>
      </c>
      <c r="G25" s="11">
        <f>VLOOKUP(C25,'Sběr dat'!A:G,7,)</f>
        <v>200</v>
      </c>
      <c r="H25" s="11">
        <f>VLOOKUP(C25,'Sběr dat'!A:R,8,0)</f>
        <v>0</v>
      </c>
      <c r="I25" s="11">
        <f>VLOOKUP(C25,'Sběr dat'!A:R,9,0)</f>
        <v>0</v>
      </c>
      <c r="J25" s="11">
        <f>VLOOKUP(C25,'Sběr dat'!A:R,10,0)</f>
        <v>0</v>
      </c>
      <c r="K25" s="11">
        <f>VLOOKUP(C25,'Sběr dat'!A:S,11,0)</f>
        <v>0</v>
      </c>
      <c r="L25" s="11">
        <f>VLOOKUP(C25,'Sběr dat'!A:T,12,0)</f>
        <v>0</v>
      </c>
      <c r="M25" s="11">
        <f>VLOOKUP(C25,'Sběr dat'!A:U,13,0)</f>
        <v>10</v>
      </c>
      <c r="N25" s="11">
        <f>VLOOKUP(C25,'Sběr dat'!A:V,14,0)</f>
        <v>0</v>
      </c>
      <c r="O25" s="216">
        <f>VLOOKUP(C25,'Sběr dat'!A:W,15,0)</f>
        <v>0</v>
      </c>
      <c r="P25" s="11">
        <f>VLOOKUP(C25,'Sběr dat'!A:X,16,0)</f>
        <v>0</v>
      </c>
      <c r="Q25" s="11">
        <f>VLOOKUP(C25,'Sběr dat'!A:Y,17,0)</f>
        <v>0</v>
      </c>
      <c r="R25" s="11">
        <f>VLOOKUP(C25,'Sběr dat'!A:Z,18,0)</f>
        <v>0</v>
      </c>
      <c r="S25" s="11">
        <f t="shared" si="0"/>
        <v>210</v>
      </c>
    </row>
    <row r="26" spans="1:20" s="14" customFormat="1" ht="40.15" customHeight="1" x14ac:dyDescent="0.25">
      <c r="A26" s="11">
        <v>21</v>
      </c>
      <c r="B26" s="11" t="str">
        <f>VLOOKUP(C26,'Seznam PO'!A:B,2,0)</f>
        <v>JM_057</v>
      </c>
      <c r="C26" s="180">
        <v>559466</v>
      </c>
      <c r="D26" s="182" t="s">
        <v>4393</v>
      </c>
      <c r="E26" s="12" t="str">
        <f>VLOOKUP(C26,'Seznam PO'!A:D,4,0)</f>
        <v>Střední průmyslová škola stavební Brno, příspěvková organizace</v>
      </c>
      <c r="F26" s="12" t="str">
        <f>VLOOKUP(C26,'Seznam PO'!A:E,5,0)</f>
        <v>Kudelova 1855/8, 662 51 Brno</v>
      </c>
      <c r="G26" s="11">
        <f>VLOOKUP(C26,'Sběr dat'!A:G,7,)</f>
        <v>200</v>
      </c>
      <c r="H26" s="11">
        <f>VLOOKUP(C26,'Sběr dat'!A:R,8,0)</f>
        <v>0</v>
      </c>
      <c r="I26" s="11">
        <f>VLOOKUP(C26,'Sběr dat'!A:R,9,0)</f>
        <v>0</v>
      </c>
      <c r="J26" s="11">
        <f>VLOOKUP(C26,'Sběr dat'!A:R,10,0)</f>
        <v>0</v>
      </c>
      <c r="K26" s="11">
        <f>VLOOKUP(C26,'Sběr dat'!A:S,11,0)</f>
        <v>0</v>
      </c>
      <c r="L26" s="11">
        <f>VLOOKUP(C26,'Sběr dat'!A:T,12,0)</f>
        <v>0</v>
      </c>
      <c r="M26" s="11">
        <f>VLOOKUP(C26,'Sběr dat'!A:U,13,0)</f>
        <v>25</v>
      </c>
      <c r="N26" s="11">
        <f>VLOOKUP(C26,'Sběr dat'!A:V,14,0)</f>
        <v>0</v>
      </c>
      <c r="O26" s="216">
        <f>VLOOKUP(C26,'Sběr dat'!A:W,15,0)</f>
        <v>0</v>
      </c>
      <c r="P26" s="11">
        <f>VLOOKUP(C26,'Sběr dat'!A:X,16,0)</f>
        <v>0</v>
      </c>
      <c r="Q26" s="11">
        <f>VLOOKUP(C26,'Sběr dat'!A:Y,17,0)</f>
        <v>0</v>
      </c>
      <c r="R26" s="11">
        <f>VLOOKUP(C26,'Sběr dat'!A:Z,18,0)</f>
        <v>0</v>
      </c>
      <c r="S26" s="11">
        <f t="shared" si="0"/>
        <v>225</v>
      </c>
    </row>
    <row r="27" spans="1:20" s="14" customFormat="1" ht="40.15" customHeight="1" x14ac:dyDescent="0.25">
      <c r="A27" s="11">
        <v>22</v>
      </c>
      <c r="B27" s="11" t="str">
        <f>VLOOKUP(C27,'Seznam PO'!A:B,2,0)</f>
        <v>JM_058</v>
      </c>
      <c r="C27" s="180">
        <v>346292</v>
      </c>
      <c r="D27" s="182" t="s">
        <v>4389</v>
      </c>
      <c r="E27" s="12" t="str">
        <f>VLOOKUP(C27,'Seznam PO'!A:D,4,0)</f>
        <v>Zdravotnická záchranná služba Jihomoravského kraje, příspěvková organizace</v>
      </c>
      <c r="F27" s="12" t="str">
        <f>VLOOKUP(C27,'Seznam PO'!A:E,5,0)</f>
        <v>Kamenice 798/1d, 625 00 Brno</v>
      </c>
      <c r="G27" s="11">
        <f>VLOOKUP(C27,'Sběr dat'!A:G,7,)</f>
        <v>480</v>
      </c>
      <c r="H27" s="11">
        <f>VLOOKUP(C27,'Sběr dat'!A:R,8,0)</f>
        <v>0</v>
      </c>
      <c r="I27" s="11">
        <f>VLOOKUP(C27,'Sběr dat'!A:R,9,0)</f>
        <v>0</v>
      </c>
      <c r="J27" s="11">
        <f>VLOOKUP(C27,'Sběr dat'!A:R,10,0)</f>
        <v>0</v>
      </c>
      <c r="K27" s="11">
        <f>VLOOKUP(C27,'Sběr dat'!A:S,11,0)</f>
        <v>0</v>
      </c>
      <c r="L27" s="11">
        <f>VLOOKUP(C27,'Sběr dat'!A:T,12,0)</f>
        <v>0</v>
      </c>
      <c r="M27" s="11">
        <f>VLOOKUP(C27,'Sběr dat'!A:U,13,0)</f>
        <v>0</v>
      </c>
      <c r="N27" s="11">
        <f>VLOOKUP(C27,'Sběr dat'!A:V,14,0)</f>
        <v>0</v>
      </c>
      <c r="O27" s="216">
        <f>VLOOKUP(C27,'Sběr dat'!A:W,15,0)</f>
        <v>0</v>
      </c>
      <c r="P27" s="11">
        <f>VLOOKUP(C27,'Sběr dat'!A:X,16,0)</f>
        <v>0</v>
      </c>
      <c r="Q27" s="11">
        <f>VLOOKUP(C27,'Sběr dat'!A:Y,17,0)</f>
        <v>0</v>
      </c>
      <c r="R27" s="11">
        <f>VLOOKUP(C27,'Sběr dat'!A:Z,18,0)</f>
        <v>0</v>
      </c>
      <c r="S27" s="11">
        <f t="shared" si="0"/>
        <v>480</v>
      </c>
    </row>
    <row r="28" spans="1:20" s="14" customFormat="1" ht="40.15" customHeight="1" x14ac:dyDescent="0.25">
      <c r="A28" s="11">
        <v>23</v>
      </c>
      <c r="B28" s="11" t="str">
        <f>VLOOKUP(C28,'Seznam PO'!A:B,2,0)</f>
        <v>JM_066</v>
      </c>
      <c r="C28" s="180">
        <v>566756</v>
      </c>
      <c r="D28" s="182" t="s">
        <v>4394</v>
      </c>
      <c r="E28" s="12" t="str">
        <f>VLOOKUP(C28,'Seznam PO'!A:D,4,0)</f>
        <v>Střední škola umění a designu a Vyšší odborná škola Brno, příspěvková organizace</v>
      </c>
      <c r="F28" s="12" t="str">
        <f>VLOOKUP(C28,'Seznam PO'!A:E,5,0)</f>
        <v>Husova 537/10, 602 00 Brno</v>
      </c>
      <c r="G28" s="11">
        <f>VLOOKUP(C28,'Sběr dat'!A:G,7,)</f>
        <v>80</v>
      </c>
      <c r="H28" s="11">
        <f>VLOOKUP(C28,'Sběr dat'!A:R,8,0)</f>
        <v>0</v>
      </c>
      <c r="I28" s="11">
        <f>VLOOKUP(C28,'Sběr dat'!A:R,9,0)</f>
        <v>0</v>
      </c>
      <c r="J28" s="11">
        <f>VLOOKUP(C28,'Sběr dat'!A:R,10,0)</f>
        <v>0</v>
      </c>
      <c r="K28" s="11">
        <f>VLOOKUP(C28,'Sběr dat'!A:S,11,0)</f>
        <v>0</v>
      </c>
      <c r="L28" s="11">
        <f>VLOOKUP(C28,'Sběr dat'!A:T,12,0)</f>
        <v>0</v>
      </c>
      <c r="M28" s="11">
        <f>VLOOKUP(C28,'Sběr dat'!A:U,13,0)</f>
        <v>5</v>
      </c>
      <c r="N28" s="11">
        <f>VLOOKUP(C28,'Sběr dat'!A:V,14,0)</f>
        <v>0</v>
      </c>
      <c r="O28" s="216">
        <f>VLOOKUP(C28,'Sběr dat'!A:W,15,0)</f>
        <v>0</v>
      </c>
      <c r="P28" s="11">
        <f>VLOOKUP(C28,'Sběr dat'!A:X,16,0)</f>
        <v>0</v>
      </c>
      <c r="Q28" s="11">
        <f>VLOOKUP(C28,'Sběr dat'!A:Y,17,0)</f>
        <v>0</v>
      </c>
      <c r="R28" s="11">
        <f>VLOOKUP(C28,'Sběr dat'!A:Z,18,0)</f>
        <v>0</v>
      </c>
      <c r="S28" s="11">
        <f t="shared" si="0"/>
        <v>85</v>
      </c>
    </row>
    <row r="29" spans="1:20" s="14" customFormat="1" ht="40.15" customHeight="1" x14ac:dyDescent="0.25">
      <c r="A29" s="11">
        <v>24</v>
      </c>
      <c r="B29" s="11" t="str">
        <f>VLOOKUP(C29,'Seznam PO'!A:B,2,0)</f>
        <v>JM_070</v>
      </c>
      <c r="C29" s="180">
        <v>62073117</v>
      </c>
      <c r="D29" s="182">
        <v>62073117</v>
      </c>
      <c r="E29" s="12" t="str">
        <f>VLOOKUP(C29,'Seznam PO'!A:D,4,0)</f>
        <v>Střední pedagogická škola Boskovice, příspěvková organizace</v>
      </c>
      <c r="F29" s="12" t="str">
        <f>VLOOKUP(C29,'Seznam PO'!A:E,5,0)</f>
        <v>Komenského 343/5, 680 11 Boskovice</v>
      </c>
      <c r="G29" s="11">
        <f>VLOOKUP(C29,'Sběr dat'!A:G,7,)</f>
        <v>0</v>
      </c>
      <c r="H29" s="11">
        <f>VLOOKUP(C29,'Sběr dat'!A:R,8,0)</f>
        <v>50</v>
      </c>
      <c r="I29" s="11">
        <f>VLOOKUP(C29,'Sběr dat'!A:R,9,0)</f>
        <v>0</v>
      </c>
      <c r="J29" s="11">
        <f>VLOOKUP(C29,'Sběr dat'!A:R,10,0)</f>
        <v>0</v>
      </c>
      <c r="K29" s="11">
        <f>VLOOKUP(C29,'Sběr dat'!A:S,11,0)</f>
        <v>0</v>
      </c>
      <c r="L29" s="11">
        <f>VLOOKUP(C29,'Sběr dat'!A:T,12,0)</f>
        <v>0</v>
      </c>
      <c r="M29" s="11">
        <f>VLOOKUP(C29,'Sběr dat'!A:U,13,0)</f>
        <v>0</v>
      </c>
      <c r="N29" s="11">
        <f>VLOOKUP(C29,'Sběr dat'!A:V,14,0)</f>
        <v>0</v>
      </c>
      <c r="O29" s="216">
        <f>VLOOKUP(C29,'Sběr dat'!A:W,15,0)</f>
        <v>0</v>
      </c>
      <c r="P29" s="11">
        <f>VLOOKUP(C29,'Sběr dat'!A:X,16,0)</f>
        <v>0</v>
      </c>
      <c r="Q29" s="11">
        <f>VLOOKUP(C29,'Sběr dat'!A:Y,17,0)</f>
        <v>0</v>
      </c>
      <c r="R29" s="11">
        <f>VLOOKUP(C29,'Sběr dat'!A:Z,18,0)</f>
        <v>0</v>
      </c>
      <c r="S29" s="11">
        <f t="shared" si="0"/>
        <v>50</v>
      </c>
      <c r="T29" s="178"/>
    </row>
    <row r="30" spans="1:20" s="14" customFormat="1" ht="40.15" customHeight="1" x14ac:dyDescent="0.25">
      <c r="A30" s="11">
        <v>25</v>
      </c>
      <c r="B30" s="11" t="str">
        <f>VLOOKUP(C30,'Seznam PO'!A:B,2,0)</f>
        <v>JM_071</v>
      </c>
      <c r="C30" s="180">
        <v>62073109</v>
      </c>
      <c r="D30" s="182">
        <v>62073109</v>
      </c>
      <c r="E30" s="12" t="str">
        <f>VLOOKUP(C30,'Seznam PO'!A:D,4,0)</f>
        <v>Gymnázium Boskovice, příspěvková organizace</v>
      </c>
      <c r="F30" s="12" t="str">
        <f>VLOOKUP(C30,'Seznam PO'!A:E,5,0)</f>
        <v>Palackého náměstí 222/1, 680 11 Boskovice</v>
      </c>
      <c r="G30" s="11">
        <f>VLOOKUP(C30,'Sběr dat'!A:G,7,)</f>
        <v>0</v>
      </c>
      <c r="H30" s="11">
        <f>VLOOKUP(C30,'Sběr dat'!A:R,8,0)</f>
        <v>0</v>
      </c>
      <c r="I30" s="11">
        <f>VLOOKUP(C30,'Sběr dat'!A:R,9,0)</f>
        <v>0</v>
      </c>
      <c r="J30" s="11">
        <f>VLOOKUP(C30,'Sběr dat'!A:R,10,0)</f>
        <v>0</v>
      </c>
      <c r="K30" s="11">
        <f>VLOOKUP(C30,'Sběr dat'!A:S,11,0)</f>
        <v>0</v>
      </c>
      <c r="L30" s="11">
        <f>VLOOKUP(C30,'Sběr dat'!A:T,12,0)</f>
        <v>0</v>
      </c>
      <c r="M30" s="11">
        <f>VLOOKUP(C30,'Sběr dat'!A:U,13,0)</f>
        <v>5</v>
      </c>
      <c r="N30" s="11">
        <f>VLOOKUP(C30,'Sběr dat'!A:V,14,0)</f>
        <v>0</v>
      </c>
      <c r="O30" s="216">
        <f>VLOOKUP(C30,'Sběr dat'!A:W,15,0)</f>
        <v>0</v>
      </c>
      <c r="P30" s="11">
        <f>VLOOKUP(C30,'Sběr dat'!A:X,16,0)</f>
        <v>0</v>
      </c>
      <c r="Q30" s="11">
        <f>VLOOKUP(C30,'Sběr dat'!A:Y,17,0)</f>
        <v>0</v>
      </c>
      <c r="R30" s="11">
        <f>VLOOKUP(C30,'Sběr dat'!A:Z,18,0)</f>
        <v>0</v>
      </c>
      <c r="S30" s="11">
        <f t="shared" si="0"/>
        <v>5</v>
      </c>
      <c r="T30" s="186"/>
    </row>
    <row r="31" spans="1:20" s="14" customFormat="1" ht="40.15" customHeight="1" x14ac:dyDescent="0.25">
      <c r="A31" s="11">
        <v>26</v>
      </c>
      <c r="B31" s="11" t="str">
        <f>VLOOKUP(C31,'Seznam PO'!A:B,2,0)</f>
        <v>JM_072</v>
      </c>
      <c r="C31" s="180">
        <v>390348</v>
      </c>
      <c r="D31" s="182" t="s">
        <v>4387</v>
      </c>
      <c r="E31" s="12" t="str">
        <f>VLOOKUP(C31,'Seznam PO'!A:D,4,0)</f>
        <v>Středisko volného času Boskovice, příspěvková organizace</v>
      </c>
      <c r="F31" s="12" t="str">
        <f>VLOOKUP(C31,'Seznam PO'!A:E,5,0)</f>
        <v>17. listopadu 153/1, 680 01 Boskovice</v>
      </c>
      <c r="G31" s="11">
        <f>VLOOKUP(C31,'Sběr dat'!A:G,7,)</f>
        <v>0</v>
      </c>
      <c r="H31" s="11">
        <f>VLOOKUP(C31,'Sběr dat'!A:R,8,0)</f>
        <v>25</v>
      </c>
      <c r="I31" s="11">
        <f>VLOOKUP(C31,'Sběr dat'!A:R,9,0)</f>
        <v>0</v>
      </c>
      <c r="J31" s="11">
        <f>VLOOKUP(C31,'Sběr dat'!A:R,10,0)</f>
        <v>0</v>
      </c>
      <c r="K31" s="11">
        <f>VLOOKUP(C31,'Sběr dat'!A:S,11,0)</f>
        <v>0</v>
      </c>
      <c r="L31" s="11">
        <f>VLOOKUP(C31,'Sběr dat'!A:T,12,0)</f>
        <v>0</v>
      </c>
      <c r="M31" s="11">
        <f>VLOOKUP(C31,'Sběr dat'!A:U,13,0)</f>
        <v>0</v>
      </c>
      <c r="N31" s="11">
        <f>VLOOKUP(C31,'Sběr dat'!A:V,14,0)</f>
        <v>0</v>
      </c>
      <c r="O31" s="216">
        <f>VLOOKUP(C31,'Sběr dat'!A:W,15,0)</f>
        <v>0</v>
      </c>
      <c r="P31" s="11">
        <f>VLOOKUP(C31,'Sběr dat'!A:X,16,0)</f>
        <v>0</v>
      </c>
      <c r="Q31" s="11">
        <f>VLOOKUP(C31,'Sběr dat'!A:Y,17,0)</f>
        <v>0</v>
      </c>
      <c r="R31" s="11">
        <f>VLOOKUP(C31,'Sběr dat'!A:Z,18,0)</f>
        <v>0</v>
      </c>
      <c r="S31" s="11">
        <f t="shared" si="0"/>
        <v>25</v>
      </c>
    </row>
    <row r="32" spans="1:20" s="14" customFormat="1" ht="40.15" customHeight="1" x14ac:dyDescent="0.25">
      <c r="A32" s="11">
        <v>27</v>
      </c>
      <c r="B32" s="11" t="str">
        <f>VLOOKUP(C32,'Seznam PO'!A:B,2,0)</f>
        <v>JM_074</v>
      </c>
      <c r="C32" s="180">
        <v>56324</v>
      </c>
      <c r="D32" s="182" t="s">
        <v>4380</v>
      </c>
      <c r="E32" s="12" t="str">
        <f>VLOOKUP(C32,'Seznam PO'!A:D,4,0)</f>
        <v>Střední škola André Citroëna Boskovice, příspěvková organizace</v>
      </c>
      <c r="F32" s="12" t="str">
        <f>VLOOKUP(C32,'Seznam PO'!A:E,5,0)</f>
        <v>náměstí 9. května 2153/2a, 680 11 Boskovice</v>
      </c>
      <c r="G32" s="11">
        <f>VLOOKUP(C32,'Sběr dat'!A:G,7,)</f>
        <v>0</v>
      </c>
      <c r="H32" s="11">
        <f>VLOOKUP(C32,'Sběr dat'!A:R,8,0)</f>
        <v>75</v>
      </c>
      <c r="I32" s="11">
        <f>VLOOKUP(C32,'Sběr dat'!A:R,9,0)</f>
        <v>0</v>
      </c>
      <c r="J32" s="11">
        <f>VLOOKUP(C32,'Sběr dat'!A:R,10,0)</f>
        <v>0</v>
      </c>
      <c r="K32" s="11">
        <f>VLOOKUP(C32,'Sběr dat'!A:S,11,0)</f>
        <v>4</v>
      </c>
      <c r="L32" s="11">
        <f>VLOOKUP(C32,'Sběr dat'!A:T,12,0)</f>
        <v>0</v>
      </c>
      <c r="M32" s="11">
        <f>VLOOKUP(C32,'Sběr dat'!A:U,13,0)</f>
        <v>0</v>
      </c>
      <c r="N32" s="11">
        <f>VLOOKUP(C32,'Sběr dat'!A:V,14,0)</f>
        <v>0</v>
      </c>
      <c r="O32" s="216">
        <f>VLOOKUP(C32,'Sběr dat'!A:W,15,0)</f>
        <v>0</v>
      </c>
      <c r="P32" s="11">
        <f>VLOOKUP(C32,'Sběr dat'!A:X,16,0)</f>
        <v>0</v>
      </c>
      <c r="Q32" s="11">
        <f>VLOOKUP(C32,'Sběr dat'!A:Y,17,0)</f>
        <v>0</v>
      </c>
      <c r="R32" s="11">
        <f>VLOOKUP(C32,'Sběr dat'!A:Z,18,0)</f>
        <v>0</v>
      </c>
      <c r="S32" s="11">
        <f t="shared" si="0"/>
        <v>79</v>
      </c>
    </row>
    <row r="33" spans="1:20" s="14" customFormat="1" ht="40.15" customHeight="1" x14ac:dyDescent="0.25">
      <c r="A33" s="11">
        <v>28</v>
      </c>
      <c r="B33" s="11" t="str">
        <f>VLOOKUP(C33,'Seznam PO'!A:B,2,0)</f>
        <v>JM_077</v>
      </c>
      <c r="C33" s="180">
        <v>49459881</v>
      </c>
      <c r="D33" s="182">
        <v>49459881</v>
      </c>
      <c r="E33" s="12" t="str">
        <f>VLOOKUP(C33,'Seznam PO'!A:D,4,0)</f>
        <v>Gymnázium Tišnov, příspěvková organizace</v>
      </c>
      <c r="F33" s="12" t="str">
        <f>VLOOKUP(C33,'Seznam PO'!A:E,5,0)</f>
        <v>Na Hrádku 20, 666 01 Tišnov</v>
      </c>
      <c r="G33" s="11">
        <f>VLOOKUP(C33,'Sběr dat'!A:G,7,)</f>
        <v>25</v>
      </c>
      <c r="H33" s="11">
        <f>VLOOKUP(C33,'Sběr dat'!A:R,8,0)</f>
        <v>0</v>
      </c>
      <c r="I33" s="11">
        <f>VLOOKUP(C33,'Sběr dat'!A:R,9,0)</f>
        <v>0</v>
      </c>
      <c r="J33" s="11">
        <f>VLOOKUP(C33,'Sběr dat'!A:R,10,0)</f>
        <v>0</v>
      </c>
      <c r="K33" s="11">
        <f>VLOOKUP(C33,'Sběr dat'!A:S,11,0)</f>
        <v>0</v>
      </c>
      <c r="L33" s="11">
        <f>VLOOKUP(C33,'Sběr dat'!A:T,12,0)</f>
        <v>0</v>
      </c>
      <c r="M33" s="11">
        <f>VLOOKUP(C33,'Sběr dat'!A:U,13,0)</f>
        <v>5</v>
      </c>
      <c r="N33" s="11">
        <f>VLOOKUP(C33,'Sběr dat'!A:V,14,0)</f>
        <v>0</v>
      </c>
      <c r="O33" s="216">
        <f>VLOOKUP(C33,'Sběr dat'!A:W,15,0)</f>
        <v>0</v>
      </c>
      <c r="P33" s="11">
        <f>VLOOKUP(C33,'Sběr dat'!A:X,16,0)</f>
        <v>0</v>
      </c>
      <c r="Q33" s="11">
        <f>VLOOKUP(C33,'Sběr dat'!A:Y,17,0)</f>
        <v>0</v>
      </c>
      <c r="R33" s="11">
        <f>VLOOKUP(C33,'Sběr dat'!A:Z,18,0)</f>
        <v>0</v>
      </c>
      <c r="S33" s="11">
        <f t="shared" si="0"/>
        <v>30</v>
      </c>
    </row>
    <row r="34" spans="1:20" s="14" customFormat="1" ht="40.15" customHeight="1" x14ac:dyDescent="0.25">
      <c r="A34" s="11">
        <v>29</v>
      </c>
      <c r="B34" s="11" t="str">
        <f>VLOOKUP(C34,'Seznam PO'!A:B,2,0)</f>
        <v>JM_078</v>
      </c>
      <c r="C34" s="180">
        <v>44947721</v>
      </c>
      <c r="D34" s="182">
        <v>44947721</v>
      </c>
      <c r="E34" s="12" t="str">
        <f>VLOOKUP(C34,'Seznam PO'!A:D,4,0)</f>
        <v>Základní umělecká škola Tišnov, příspěvková organizace</v>
      </c>
      <c r="F34" s="12" t="str">
        <f>VLOOKUP(C34,'Seznam PO'!A:E,5,0)</f>
        <v>Dvořáčkova 316, 666 01 Tišnov</v>
      </c>
      <c r="G34" s="11">
        <f>VLOOKUP(C34,'Sběr dat'!A:G,7,)</f>
        <v>0</v>
      </c>
      <c r="H34" s="11">
        <f>VLOOKUP(C34,'Sběr dat'!A:R,8,0)</f>
        <v>0</v>
      </c>
      <c r="I34" s="11">
        <f>VLOOKUP(C34,'Sběr dat'!A:R,9,0)</f>
        <v>10</v>
      </c>
      <c r="J34" s="11">
        <f>VLOOKUP(C34,'Sběr dat'!A:R,10,0)</f>
        <v>0</v>
      </c>
      <c r="K34" s="11">
        <f>VLOOKUP(C34,'Sběr dat'!A:S,11,0)</f>
        <v>0</v>
      </c>
      <c r="L34" s="11">
        <f>VLOOKUP(C34,'Sběr dat'!A:T,12,0)</f>
        <v>0</v>
      </c>
      <c r="M34" s="11">
        <f>VLOOKUP(C34,'Sběr dat'!A:U,13,0)</f>
        <v>0</v>
      </c>
      <c r="N34" s="11">
        <f>VLOOKUP(C34,'Sběr dat'!A:V,14,0)</f>
        <v>0</v>
      </c>
      <c r="O34" s="216">
        <f>VLOOKUP(C34,'Sběr dat'!A:W,15,0)</f>
        <v>0</v>
      </c>
      <c r="P34" s="11">
        <f>VLOOKUP(C34,'Sběr dat'!A:X,16,0)</f>
        <v>0</v>
      </c>
      <c r="Q34" s="11">
        <f>VLOOKUP(C34,'Sběr dat'!A:Y,17,0)</f>
        <v>0</v>
      </c>
      <c r="R34" s="11">
        <f>VLOOKUP(C34,'Sběr dat'!A:Z,18,0)</f>
        <v>0</v>
      </c>
      <c r="S34" s="11">
        <f t="shared" si="0"/>
        <v>10</v>
      </c>
    </row>
    <row r="35" spans="1:20" s="14" customFormat="1" ht="40.15" customHeight="1" x14ac:dyDescent="0.25">
      <c r="A35" s="11">
        <v>30</v>
      </c>
      <c r="B35" s="11" t="str">
        <f>VLOOKUP(C35,'Seznam PO'!A:B,2,0)</f>
        <v>JM_081</v>
      </c>
      <c r="C35" s="180">
        <v>89257</v>
      </c>
      <c r="D35" s="182" t="s">
        <v>4381</v>
      </c>
      <c r="E35" s="12" t="str">
        <f>VLOOKUP(C35,'Seznam PO'!A:D,4,0)</f>
        <v>Muzeum Brněnska, příspěvková organizace</v>
      </c>
      <c r="F35" s="12" t="str">
        <f>VLOOKUP(C35,'Seznam PO'!A:E,5,0)</f>
        <v>Porta coeli 1001, 666 02 Předklášteří</v>
      </c>
      <c r="G35" s="11">
        <f>VLOOKUP(C35,'Sběr dat'!A:G,7,)</f>
        <v>10</v>
      </c>
      <c r="H35" s="11">
        <f>VLOOKUP(C35,'Sběr dat'!A:R,8,0)</f>
        <v>53</v>
      </c>
      <c r="I35" s="11">
        <f>VLOOKUP(C35,'Sběr dat'!A:R,9,0)</f>
        <v>2</v>
      </c>
      <c r="J35" s="11">
        <f>VLOOKUP(C35,'Sběr dat'!A:R,10,0)</f>
        <v>9</v>
      </c>
      <c r="K35" s="11">
        <f>VLOOKUP(C35,'Sběr dat'!A:S,11,0)</f>
        <v>4</v>
      </c>
      <c r="L35" s="11">
        <f>VLOOKUP(C35,'Sběr dat'!A:T,12,0)</f>
        <v>3</v>
      </c>
      <c r="M35" s="11">
        <f>VLOOKUP(C35,'Sběr dat'!A:U,13,0)</f>
        <v>6</v>
      </c>
      <c r="N35" s="11">
        <f>VLOOKUP(C35,'Sběr dat'!A:V,14,0)</f>
        <v>0</v>
      </c>
      <c r="O35" s="216">
        <f>VLOOKUP(C35,'Sběr dat'!A:W,15,0)</f>
        <v>0</v>
      </c>
      <c r="P35" s="11">
        <f>VLOOKUP(C35,'Sběr dat'!A:X,16,0)</f>
        <v>2</v>
      </c>
      <c r="Q35" s="11">
        <f>VLOOKUP(C35,'Sběr dat'!A:Y,17,0)</f>
        <v>0</v>
      </c>
      <c r="R35" s="11">
        <f>VLOOKUP(C35,'Sběr dat'!A:Z,18,0)</f>
        <v>0</v>
      </c>
      <c r="S35" s="11">
        <f t="shared" si="0"/>
        <v>89</v>
      </c>
    </row>
    <row r="36" spans="1:20" s="14" customFormat="1" ht="40.15" customHeight="1" x14ac:dyDescent="0.25">
      <c r="A36" s="11">
        <v>31</v>
      </c>
      <c r="B36" s="11" t="str">
        <f>VLOOKUP(C36,'Seznam PO'!A:B,2,0)</f>
        <v>JM_090</v>
      </c>
      <c r="C36" s="180">
        <v>839205</v>
      </c>
      <c r="D36" s="182" t="s">
        <v>4403</v>
      </c>
      <c r="E36" s="12" t="str">
        <f>VLOOKUP(C36,'Seznam PO'!A:D,4,0)</f>
        <v>Nemocnice Vyškov, příspěvková organizace</v>
      </c>
      <c r="F36" s="12" t="str">
        <f>VLOOKUP(C36,'Seznam PO'!A:E,5,0)</f>
        <v>Purkyňova 235/36, 682 01 Vyškov</v>
      </c>
      <c r="G36" s="11">
        <f>VLOOKUP(C36,'Sběr dat'!A:G,7,)</f>
        <v>0</v>
      </c>
      <c r="H36" s="11">
        <f>VLOOKUP(C36,'Sběr dat'!A:R,8,0)</f>
        <v>900</v>
      </c>
      <c r="I36" s="11">
        <f>VLOOKUP(C36,'Sběr dat'!A:R,9,0)</f>
        <v>0</v>
      </c>
      <c r="J36" s="11">
        <f>VLOOKUP(C36,'Sběr dat'!A:R,10,0)</f>
        <v>0</v>
      </c>
      <c r="K36" s="11">
        <f>VLOOKUP(C36,'Sběr dat'!A:S,11,0)</f>
        <v>0</v>
      </c>
      <c r="L36" s="11">
        <f>VLOOKUP(C36,'Sběr dat'!A:T,12,0)</f>
        <v>0</v>
      </c>
      <c r="M36" s="11">
        <f>VLOOKUP(C36,'Sběr dat'!A:U,13,0)</f>
        <v>0</v>
      </c>
      <c r="N36" s="11">
        <f>VLOOKUP(C36,'Sběr dat'!A:V,14,0)</f>
        <v>60</v>
      </c>
      <c r="O36" s="216">
        <f>VLOOKUP(C36,'Sběr dat'!A:W,15,0)</f>
        <v>0</v>
      </c>
      <c r="P36" s="11">
        <f>VLOOKUP(C36,'Sběr dat'!A:X,16,0)</f>
        <v>0</v>
      </c>
      <c r="Q36" s="11">
        <f>VLOOKUP(C36,'Sběr dat'!A:Y,17,0)</f>
        <v>220</v>
      </c>
      <c r="R36" s="11">
        <f>VLOOKUP(C36,'Sběr dat'!A:Z,18,0)</f>
        <v>0</v>
      </c>
      <c r="S36" s="11">
        <f t="shared" si="0"/>
        <v>1180</v>
      </c>
    </row>
    <row r="37" spans="1:20" s="14" customFormat="1" ht="40.15" customHeight="1" x14ac:dyDescent="0.25">
      <c r="A37" s="11">
        <v>32</v>
      </c>
      <c r="B37" s="11" t="str">
        <f>VLOOKUP(C37,'Seznam PO'!A:B,2,0)</f>
        <v>JM_093</v>
      </c>
      <c r="C37" s="180">
        <v>558991</v>
      </c>
      <c r="D37" s="182" t="s">
        <v>4391</v>
      </c>
      <c r="E37" s="12" t="str">
        <f>VLOOKUP(C37,'Seznam PO'!A:D,4,0)</f>
        <v>Gymnázium Brno, Křenová, příspěvková organizace</v>
      </c>
      <c r="F37" s="12" t="str">
        <f>VLOOKUP(C37,'Seznam PO'!A:E,5,0)</f>
        <v>Křenová 304/36, 602 00 Brno</v>
      </c>
      <c r="G37" s="11">
        <f>VLOOKUP(C37,'Sběr dat'!A:G,7,)</f>
        <v>0</v>
      </c>
      <c r="H37" s="11">
        <f>VLOOKUP(C37,'Sběr dat'!A:R,8,0)</f>
        <v>100</v>
      </c>
      <c r="I37" s="11">
        <f>VLOOKUP(C37,'Sběr dat'!A:R,9,0)</f>
        <v>0</v>
      </c>
      <c r="J37" s="11">
        <f>VLOOKUP(C37,'Sběr dat'!A:R,10,0)</f>
        <v>0</v>
      </c>
      <c r="K37" s="11">
        <f>VLOOKUP(C37,'Sběr dat'!A:S,11,0)</f>
        <v>0</v>
      </c>
      <c r="L37" s="11">
        <f>VLOOKUP(C37,'Sběr dat'!A:T,12,0)</f>
        <v>0</v>
      </c>
      <c r="M37" s="11">
        <f>VLOOKUP(C37,'Sběr dat'!A:U,13,0)</f>
        <v>0</v>
      </c>
      <c r="N37" s="11">
        <f>VLOOKUP(C37,'Sběr dat'!A:V,14,0)</f>
        <v>2</v>
      </c>
      <c r="O37" s="216">
        <f>VLOOKUP(C37,'Sběr dat'!A:W,15,0)</f>
        <v>0</v>
      </c>
      <c r="P37" s="11">
        <f>VLOOKUP(C37,'Sběr dat'!A:X,16,0)</f>
        <v>0</v>
      </c>
      <c r="Q37" s="11">
        <f>VLOOKUP(C37,'Sběr dat'!A:Y,17,0)</f>
        <v>0</v>
      </c>
      <c r="R37" s="11">
        <f>VLOOKUP(C37,'Sběr dat'!A:Z,18,0)</f>
        <v>0</v>
      </c>
      <c r="S37" s="11">
        <f t="shared" si="0"/>
        <v>102</v>
      </c>
      <c r="T37" s="15"/>
    </row>
    <row r="38" spans="1:20" s="14" customFormat="1" ht="40.15" customHeight="1" x14ac:dyDescent="0.25">
      <c r="A38" s="11">
        <v>33</v>
      </c>
      <c r="B38" s="11" t="str">
        <f>VLOOKUP(C38,'Seznam PO'!A:B,2,0)</f>
        <v>JM_095</v>
      </c>
      <c r="C38" s="180">
        <v>60552255</v>
      </c>
      <c r="D38" s="182">
        <v>60552255</v>
      </c>
      <c r="E38" s="12" t="str">
        <f>VLOOKUP(C38,'Seznam PO'!A:D,4,0)</f>
        <v>Střední škola Brno, Charbulova, příspěvková organizace</v>
      </c>
      <c r="F38" s="12" t="str">
        <f>VLOOKUP(C38,'Seznam PO'!A:E,5,0)</f>
        <v>Charbulova 1072/106, 618 00 Brno</v>
      </c>
      <c r="G38" s="11">
        <f>VLOOKUP(C38,'Sběr dat'!A:G,7,)</f>
        <v>0</v>
      </c>
      <c r="H38" s="11">
        <f>VLOOKUP(C38,'Sběr dat'!A:R,8,0)</f>
        <v>450</v>
      </c>
      <c r="I38" s="11">
        <f>VLOOKUP(C38,'Sběr dat'!A:R,9,0)</f>
        <v>0</v>
      </c>
      <c r="J38" s="11">
        <f>VLOOKUP(C38,'Sběr dat'!A:R,10,0)</f>
        <v>0</v>
      </c>
      <c r="K38" s="11">
        <f>VLOOKUP(C38,'Sběr dat'!A:S,11,0)</f>
        <v>0</v>
      </c>
      <c r="L38" s="11">
        <f>VLOOKUP(C38,'Sběr dat'!A:T,12,0)</f>
        <v>0</v>
      </c>
      <c r="M38" s="11">
        <f>VLOOKUP(C38,'Sběr dat'!A:U,13,0)</f>
        <v>0</v>
      </c>
      <c r="N38" s="11">
        <f>VLOOKUP(C38,'Sběr dat'!A:V,14,0)</f>
        <v>0</v>
      </c>
      <c r="O38" s="216">
        <f>VLOOKUP(C38,'Sběr dat'!A:W,15,0)</f>
        <v>0</v>
      </c>
      <c r="P38" s="11">
        <f>VLOOKUP(C38,'Sběr dat'!A:X,16,0)</f>
        <v>0</v>
      </c>
      <c r="Q38" s="11">
        <f>VLOOKUP(C38,'Sběr dat'!A:Y,17,0)</f>
        <v>0</v>
      </c>
      <c r="R38" s="11">
        <f>VLOOKUP(C38,'Sběr dat'!A:Z,18,0)</f>
        <v>0</v>
      </c>
      <c r="S38" s="11">
        <f t="shared" ref="S38:S68" si="1">SUM(G38:R38)</f>
        <v>450</v>
      </c>
    </row>
    <row r="39" spans="1:20" s="14" customFormat="1" ht="40.15" customHeight="1" x14ac:dyDescent="0.25">
      <c r="A39" s="11">
        <v>34</v>
      </c>
      <c r="B39" s="11" t="str">
        <f>VLOOKUP(C39,'Seznam PO'!A:B,2,0)</f>
        <v>JM_100</v>
      </c>
      <c r="C39" s="180">
        <v>70843155</v>
      </c>
      <c r="D39" s="182">
        <v>70843155</v>
      </c>
      <c r="E39" s="12" t="str">
        <f>VLOOKUP(C39,'Seznam PO'!A:D,4,0)</f>
        <v>Pedagogicko-psychologická poradna Brno, příspěvková organizace</v>
      </c>
      <c r="F39" s="12" t="str">
        <f>VLOOKUP(C39,'Seznam PO'!A:E,5,0)</f>
        <v>Hybešova 253/15, 602 00 Brno</v>
      </c>
      <c r="G39" s="11">
        <f>VLOOKUP(C39,'Sběr dat'!A:G,7,)</f>
        <v>150</v>
      </c>
      <c r="H39" s="11">
        <f>VLOOKUP(C39,'Sběr dat'!A:R,8,0)</f>
        <v>0</v>
      </c>
      <c r="I39" s="11">
        <f>VLOOKUP(C39,'Sběr dat'!A:R,9,0)</f>
        <v>0</v>
      </c>
      <c r="J39" s="11">
        <f>VLOOKUP(C39,'Sběr dat'!A:R,10,0)</f>
        <v>0</v>
      </c>
      <c r="K39" s="11">
        <f>VLOOKUP(C39,'Sběr dat'!A:S,11,0)</f>
        <v>0</v>
      </c>
      <c r="L39" s="11">
        <f>VLOOKUP(C39,'Sběr dat'!A:T,12,0)</f>
        <v>0</v>
      </c>
      <c r="M39" s="11">
        <f>VLOOKUP(C39,'Sběr dat'!A:U,13,0)</f>
        <v>0</v>
      </c>
      <c r="N39" s="11">
        <f>VLOOKUP(C39,'Sběr dat'!A:V,14,0)</f>
        <v>0</v>
      </c>
      <c r="O39" s="216">
        <f>VLOOKUP(C39,'Sběr dat'!A:W,15,0)</f>
        <v>0</v>
      </c>
      <c r="P39" s="11">
        <f>VLOOKUP(C39,'Sběr dat'!A:X,16,0)</f>
        <v>0</v>
      </c>
      <c r="Q39" s="11">
        <f>VLOOKUP(C39,'Sběr dat'!A:Y,17,0)</f>
        <v>0</v>
      </c>
      <c r="R39" s="11">
        <f>VLOOKUP(C39,'Sběr dat'!A:Z,18,0)</f>
        <v>0</v>
      </c>
      <c r="S39" s="11">
        <f t="shared" si="1"/>
        <v>150</v>
      </c>
    </row>
    <row r="40" spans="1:20" s="14" customFormat="1" ht="40.15" customHeight="1" x14ac:dyDescent="0.25">
      <c r="A40" s="11">
        <v>35</v>
      </c>
      <c r="B40" s="11" t="str">
        <f>VLOOKUP(C40,'Seznam PO'!A:B,2,0)</f>
        <v>JM_105</v>
      </c>
      <c r="C40" s="180">
        <v>567396</v>
      </c>
      <c r="D40" s="182" t="s">
        <v>4397</v>
      </c>
      <c r="E40" s="12" t="str">
        <f>VLOOKUP(C40,'Seznam PO'!A:D,4,0)</f>
        <v>Domov mládeže a zařízení školního stravování Brno, příspěvková organizace</v>
      </c>
      <c r="F40" s="12" t="str">
        <f>VLOOKUP(C40,'Seznam PO'!A:E,5,0)</f>
        <v>Klášterského 620/4, 617 00 Brno</v>
      </c>
      <c r="G40" s="11">
        <f>VLOOKUP(C40,'Sběr dat'!A:G,7,)</f>
        <v>0</v>
      </c>
      <c r="H40" s="11">
        <f>VLOOKUP(C40,'Sběr dat'!A:R,8,0)</f>
        <v>30</v>
      </c>
      <c r="I40" s="11">
        <f>VLOOKUP(C40,'Sběr dat'!A:R,9,0)</f>
        <v>0</v>
      </c>
      <c r="J40" s="11">
        <f>VLOOKUP(C40,'Sběr dat'!A:R,10,0)</f>
        <v>0</v>
      </c>
      <c r="K40" s="11">
        <f>VLOOKUP(C40,'Sběr dat'!A:S,11,0)</f>
        <v>0</v>
      </c>
      <c r="L40" s="11">
        <f>VLOOKUP(C40,'Sběr dat'!A:T,12,0)</f>
        <v>0</v>
      </c>
      <c r="M40" s="11">
        <f>VLOOKUP(C40,'Sběr dat'!A:U,13,0)</f>
        <v>0</v>
      </c>
      <c r="N40" s="11">
        <f>VLOOKUP(C40,'Sběr dat'!A:V,14,0)</f>
        <v>0</v>
      </c>
      <c r="O40" s="216">
        <f>VLOOKUP(C40,'Sběr dat'!A:W,15,0)</f>
        <v>0</v>
      </c>
      <c r="P40" s="11">
        <f>VLOOKUP(C40,'Sběr dat'!A:X,16,0)</f>
        <v>0</v>
      </c>
      <c r="Q40" s="11">
        <f>VLOOKUP(C40,'Sběr dat'!A:Y,17,0)</f>
        <v>0</v>
      </c>
      <c r="R40" s="11">
        <f>VLOOKUP(C40,'Sběr dat'!A:Z,18,0)</f>
        <v>0</v>
      </c>
      <c r="S40" s="11">
        <f t="shared" si="1"/>
        <v>30</v>
      </c>
      <c r="T40" s="186"/>
    </row>
    <row r="41" spans="1:20" s="14" customFormat="1" ht="40.15" customHeight="1" x14ac:dyDescent="0.25">
      <c r="A41" s="11">
        <v>36</v>
      </c>
      <c r="B41" s="11" t="str">
        <f>VLOOKUP(C41,'Seznam PO'!A:B,2,0)</f>
        <v>JM_107</v>
      </c>
      <c r="C41" s="180">
        <v>567213</v>
      </c>
      <c r="D41" s="182" t="s">
        <v>4396</v>
      </c>
      <c r="E41" s="12" t="str">
        <f>VLOOKUP(C41,'Seznam PO'!A:D,4,0)</f>
        <v>Odborné učiliště a praktická škola Brno, příspěvková organizace</v>
      </c>
      <c r="F41" s="12" t="str">
        <f>VLOOKUP(C41,'Seznam PO'!A:E,5,0)</f>
        <v>Lomená 530/44, 617 00 Brno</v>
      </c>
      <c r="G41" s="11">
        <f>VLOOKUP(C41,'Sběr dat'!A:G,7,)</f>
        <v>0</v>
      </c>
      <c r="H41" s="11">
        <f>VLOOKUP(C41,'Sběr dat'!A:R,8,0)</f>
        <v>0</v>
      </c>
      <c r="I41" s="11">
        <f>VLOOKUP(C41,'Sběr dat'!A:R,9,0)</f>
        <v>75</v>
      </c>
      <c r="J41" s="11">
        <f>VLOOKUP(C41,'Sběr dat'!A:R,10,0)</f>
        <v>0</v>
      </c>
      <c r="K41" s="11">
        <f>VLOOKUP(C41,'Sběr dat'!A:S,11,0)</f>
        <v>0</v>
      </c>
      <c r="L41" s="11">
        <f>VLOOKUP(C41,'Sběr dat'!A:T,12,0)</f>
        <v>0</v>
      </c>
      <c r="M41" s="11">
        <f>VLOOKUP(C41,'Sběr dat'!A:U,13,0)</f>
        <v>0</v>
      </c>
      <c r="N41" s="11">
        <f>VLOOKUP(C41,'Sběr dat'!A:V,14,0)</f>
        <v>0</v>
      </c>
      <c r="O41" s="216">
        <f>VLOOKUP(C41,'Sběr dat'!A:W,15,0)</f>
        <v>0</v>
      </c>
      <c r="P41" s="11">
        <f>VLOOKUP(C41,'Sběr dat'!A:X,16,0)</f>
        <v>0</v>
      </c>
      <c r="Q41" s="11">
        <f>VLOOKUP(C41,'Sběr dat'!A:Y,17,0)</f>
        <v>0</v>
      </c>
      <c r="R41" s="11">
        <f>VLOOKUP(C41,'Sběr dat'!A:Z,18,0)</f>
        <v>0</v>
      </c>
      <c r="S41" s="11">
        <f t="shared" si="1"/>
        <v>75</v>
      </c>
      <c r="T41" s="186"/>
    </row>
    <row r="42" spans="1:20" s="14" customFormat="1" ht="40.15" customHeight="1" x14ac:dyDescent="0.25">
      <c r="A42" s="11">
        <v>37</v>
      </c>
      <c r="B42" s="11" t="str">
        <f>VLOOKUP(C42,'Seznam PO'!A:B,2,0)</f>
        <v>JM_108</v>
      </c>
      <c r="C42" s="180">
        <v>62157299</v>
      </c>
      <c r="D42" s="182">
        <v>62157299</v>
      </c>
      <c r="E42" s="12" t="str">
        <f>VLOOKUP(C42,'Seznam PO'!A:D,4,0)</f>
        <v>Mateřská škola, základní škola a praktická škola Brno, Štolcova, příspěvková organizace</v>
      </c>
      <c r="F42" s="12" t="str">
        <f>VLOOKUP(C42,'Seznam PO'!A:E,5,0)</f>
        <v>Štolcova 301/16, 618 00 Brno</v>
      </c>
      <c r="G42" s="11">
        <f>VLOOKUP(C42,'Sběr dat'!A:G,7,)</f>
        <v>150</v>
      </c>
      <c r="H42" s="11">
        <f>VLOOKUP(C42,'Sběr dat'!A:R,8,0)</f>
        <v>50</v>
      </c>
      <c r="I42" s="11">
        <f>VLOOKUP(C42,'Sběr dat'!A:R,9,0)</f>
        <v>0</v>
      </c>
      <c r="J42" s="11">
        <f>VLOOKUP(C42,'Sběr dat'!A:R,10,0)</f>
        <v>0</v>
      </c>
      <c r="K42" s="11">
        <f>VLOOKUP(C42,'Sběr dat'!A:S,11,0)</f>
        <v>0</v>
      </c>
      <c r="L42" s="11">
        <f>VLOOKUP(C42,'Sběr dat'!A:T,12,0)</f>
        <v>0</v>
      </c>
      <c r="M42" s="11">
        <f>VLOOKUP(C42,'Sběr dat'!A:U,13,0)</f>
        <v>0</v>
      </c>
      <c r="N42" s="11">
        <f>VLOOKUP(C42,'Sběr dat'!A:V,14,0)</f>
        <v>0</v>
      </c>
      <c r="O42" s="216">
        <f>VLOOKUP(C42,'Sběr dat'!A:W,15,0)</f>
        <v>0</v>
      </c>
      <c r="P42" s="11">
        <f>VLOOKUP(C42,'Sběr dat'!A:X,16,0)</f>
        <v>0</v>
      </c>
      <c r="Q42" s="11">
        <f>VLOOKUP(C42,'Sběr dat'!A:Y,17,0)</f>
        <v>0</v>
      </c>
      <c r="R42" s="11">
        <f>VLOOKUP(C42,'Sběr dat'!A:Z,18,0)</f>
        <v>0</v>
      </c>
      <c r="S42" s="11">
        <f t="shared" si="1"/>
        <v>200</v>
      </c>
      <c r="T42" s="186"/>
    </row>
    <row r="43" spans="1:20" s="14" customFormat="1" ht="40.15" customHeight="1" x14ac:dyDescent="0.25">
      <c r="A43" s="11">
        <v>38</v>
      </c>
      <c r="B43" s="11" t="str">
        <f>VLOOKUP(C43,'Seznam PO'!A:B,2,0)</f>
        <v>JM_114</v>
      </c>
      <c r="C43" s="180">
        <v>226475</v>
      </c>
      <c r="D43" s="182" t="s">
        <v>4383</v>
      </c>
      <c r="E43" s="12" t="str">
        <f>VLOOKUP(C43,'Seznam PO'!A:D,4,0)</f>
        <v>Střední škola technická a ekonomická Brno, Olomoucká, příspěvková organizace</v>
      </c>
      <c r="F43" s="12" t="str">
        <f>VLOOKUP(C43,'Seznam PO'!A:E,5,0)</f>
        <v>Olomoucká 1140/61, 627 00 Brno</v>
      </c>
      <c r="G43" s="11">
        <f>VLOOKUP(C43,'Sběr dat'!A:G,7,)</f>
        <v>0</v>
      </c>
      <c r="H43" s="11">
        <f>VLOOKUP(C43,'Sběr dat'!A:R,8,0)</f>
        <v>100</v>
      </c>
      <c r="I43" s="11">
        <f>VLOOKUP(C43,'Sběr dat'!A:R,9,0)</f>
        <v>0</v>
      </c>
      <c r="J43" s="11">
        <f>VLOOKUP(C43,'Sběr dat'!A:R,10,0)</f>
        <v>0</v>
      </c>
      <c r="K43" s="11">
        <f>VLOOKUP(C43,'Sběr dat'!A:S,11,0)</f>
        <v>0</v>
      </c>
      <c r="L43" s="11">
        <f>VLOOKUP(C43,'Sběr dat'!A:T,12,0)</f>
        <v>0</v>
      </c>
      <c r="M43" s="11">
        <f>VLOOKUP(C43,'Sběr dat'!A:U,13,0)</f>
        <v>0</v>
      </c>
      <c r="N43" s="11">
        <f>VLOOKUP(C43,'Sběr dat'!A:V,14,0)</f>
        <v>10</v>
      </c>
      <c r="O43" s="216">
        <f>VLOOKUP(C43,'Sběr dat'!A:W,15,0)</f>
        <v>0</v>
      </c>
      <c r="P43" s="11">
        <f>VLOOKUP(C43,'Sběr dat'!A:X,16,0)</f>
        <v>0</v>
      </c>
      <c r="Q43" s="11">
        <f>VLOOKUP(C43,'Sběr dat'!A:Y,17,0)</f>
        <v>0</v>
      </c>
      <c r="R43" s="11">
        <f>VLOOKUP(C43,'Sběr dat'!A:Z,18,0)</f>
        <v>0</v>
      </c>
      <c r="S43" s="11">
        <f t="shared" si="1"/>
        <v>110</v>
      </c>
      <c r="T43" s="186"/>
    </row>
    <row r="44" spans="1:20" s="14" customFormat="1" ht="40.15" customHeight="1" x14ac:dyDescent="0.25">
      <c r="A44" s="11">
        <v>39</v>
      </c>
      <c r="B44" s="11" t="str">
        <f>VLOOKUP(C44,'Seznam PO'!A:B,2,0)</f>
        <v>JM_115</v>
      </c>
      <c r="C44" s="180">
        <v>62160095</v>
      </c>
      <c r="D44" s="182">
        <v>62160095</v>
      </c>
      <c r="E44" s="12" t="str">
        <f>VLOOKUP(C44,'Seznam PO'!A:D,4,0)</f>
        <v>Mateřská škola speciální, základní škola speciální a praktická škola Elpis Brno, příspěvková organizace</v>
      </c>
      <c r="F44" s="12" t="str">
        <f>VLOOKUP(C44,'Seznam PO'!A:E,5,0)</f>
        <v>Koperníkova 803/2, 615 00 Brno</v>
      </c>
      <c r="G44" s="11">
        <f>VLOOKUP(C44,'Sběr dat'!A:G,7,)</f>
        <v>20</v>
      </c>
      <c r="H44" s="11">
        <f>VLOOKUP(C44,'Sběr dat'!A:R,8,0)</f>
        <v>0</v>
      </c>
      <c r="I44" s="11">
        <f>VLOOKUP(C44,'Sběr dat'!A:R,9,0)</f>
        <v>0</v>
      </c>
      <c r="J44" s="11">
        <f>VLOOKUP(C44,'Sběr dat'!A:R,10,0)</f>
        <v>0</v>
      </c>
      <c r="K44" s="11">
        <f>VLOOKUP(C44,'Sběr dat'!A:S,11,0)</f>
        <v>0</v>
      </c>
      <c r="L44" s="11">
        <f>VLOOKUP(C44,'Sběr dat'!A:T,12,0)</f>
        <v>0</v>
      </c>
      <c r="M44" s="11">
        <f>VLOOKUP(C44,'Sběr dat'!A:U,13,0)</f>
        <v>1</v>
      </c>
      <c r="N44" s="11">
        <f>VLOOKUP(C44,'Sběr dat'!A:V,14,0)</f>
        <v>0</v>
      </c>
      <c r="O44" s="216">
        <f>VLOOKUP(C44,'Sběr dat'!A:W,15,0)</f>
        <v>0</v>
      </c>
      <c r="P44" s="11">
        <f>VLOOKUP(C44,'Sběr dat'!A:X,16,0)</f>
        <v>0</v>
      </c>
      <c r="Q44" s="11">
        <f>VLOOKUP(C44,'Sběr dat'!A:Y,17,0)</f>
        <v>0</v>
      </c>
      <c r="R44" s="11">
        <f>VLOOKUP(C44,'Sběr dat'!A:Z,18,0)</f>
        <v>0</v>
      </c>
      <c r="S44" s="11">
        <f t="shared" si="1"/>
        <v>21</v>
      </c>
    </row>
    <row r="45" spans="1:20" s="14" customFormat="1" ht="40.15" customHeight="1" x14ac:dyDescent="0.25">
      <c r="A45" s="11">
        <v>40</v>
      </c>
      <c r="B45" s="11" t="str">
        <f>VLOOKUP(C45,'Seznam PO'!A:B,2,0)</f>
        <v>JM_122</v>
      </c>
      <c r="C45" s="180">
        <v>62157396</v>
      </c>
      <c r="D45" s="182">
        <v>62157396</v>
      </c>
      <c r="E45" s="12" t="str">
        <f>VLOOKUP(C45,'Seznam PO'!A:D,4,0)</f>
        <v>Mateřská škola a základní škola Brno, Kociánka, příspěvková organizace</v>
      </c>
      <c r="F45" s="12" t="str">
        <f>VLOOKUP(C45,'Seznam PO'!A:E,5,0)</f>
        <v>Kociánka 2801/6a, 612 00 Brno</v>
      </c>
      <c r="G45" s="11">
        <f>VLOOKUP(C45,'Sběr dat'!A:G,7,)</f>
        <v>0</v>
      </c>
      <c r="H45" s="11">
        <f>VLOOKUP(C45,'Sběr dat'!A:R,8,0)</f>
        <v>25</v>
      </c>
      <c r="I45" s="11">
        <f>VLOOKUP(C45,'Sběr dat'!A:R,9,0)</f>
        <v>0</v>
      </c>
      <c r="J45" s="11">
        <f>VLOOKUP(C45,'Sběr dat'!A:R,10,0)</f>
        <v>0</v>
      </c>
      <c r="K45" s="11">
        <f>VLOOKUP(C45,'Sběr dat'!A:S,11,0)</f>
        <v>0</v>
      </c>
      <c r="L45" s="11">
        <f>VLOOKUP(C45,'Sběr dat'!A:T,12,0)</f>
        <v>0</v>
      </c>
      <c r="M45" s="11">
        <f>VLOOKUP(C45,'Sběr dat'!A:U,13,0)</f>
        <v>0</v>
      </c>
      <c r="N45" s="11">
        <f>VLOOKUP(C45,'Sběr dat'!A:V,14,0)</f>
        <v>0</v>
      </c>
      <c r="O45" s="216">
        <f>VLOOKUP(C45,'Sběr dat'!A:W,15,0)</f>
        <v>0</v>
      </c>
      <c r="P45" s="11">
        <f>VLOOKUP(C45,'Sběr dat'!A:X,16,0)</f>
        <v>0</v>
      </c>
      <c r="Q45" s="11">
        <f>VLOOKUP(C45,'Sběr dat'!A:Y,17,0)</f>
        <v>0</v>
      </c>
      <c r="R45" s="11">
        <f>VLOOKUP(C45,'Sběr dat'!A:Z,18,0)</f>
        <v>0</v>
      </c>
      <c r="S45" s="11">
        <f t="shared" si="1"/>
        <v>25</v>
      </c>
    </row>
    <row r="46" spans="1:20" s="14" customFormat="1" ht="40.15" customHeight="1" x14ac:dyDescent="0.25">
      <c r="A46" s="11">
        <v>41</v>
      </c>
      <c r="B46" s="11" t="str">
        <f>VLOOKUP(C46,'Seznam PO'!A:B,2,0)</f>
        <v>JM_125</v>
      </c>
      <c r="C46" s="180">
        <v>49461249</v>
      </c>
      <c r="D46" s="182">
        <v>49461249</v>
      </c>
      <c r="E46" s="12" t="str">
        <f>VLOOKUP(C46,'Seznam PO'!A:D,4,0)</f>
        <v xml:space="preserve">Gymnázium a základní umělecká škola Šlapanice, příspěvková organizace
</v>
      </c>
      <c r="F46" s="12" t="str">
        <f>VLOOKUP(C46,'Seznam PO'!A:E,5,0)</f>
        <v>Riegrova 40/17, 664 51 Šlapanice</v>
      </c>
      <c r="G46" s="11">
        <f>VLOOKUP(C46,'Sběr dat'!A:G,7,)</f>
        <v>0</v>
      </c>
      <c r="H46" s="11">
        <f>VLOOKUP(C46,'Sběr dat'!A:R,8,0)</f>
        <v>75</v>
      </c>
      <c r="I46" s="11">
        <f>VLOOKUP(C46,'Sběr dat'!A:R,9,0)</f>
        <v>0</v>
      </c>
      <c r="J46" s="11">
        <f>VLOOKUP(C46,'Sběr dat'!A:R,10,0)</f>
        <v>0</v>
      </c>
      <c r="K46" s="11">
        <f>VLOOKUP(C46,'Sběr dat'!A:S,11,0)</f>
        <v>0</v>
      </c>
      <c r="L46" s="11">
        <f>VLOOKUP(C46,'Sběr dat'!A:T,12,0)</f>
        <v>0</v>
      </c>
      <c r="M46" s="11">
        <f>VLOOKUP(C46,'Sběr dat'!A:U,13,0)</f>
        <v>0</v>
      </c>
      <c r="N46" s="11">
        <f>VLOOKUP(C46,'Sběr dat'!A:V,14,0)</f>
        <v>5</v>
      </c>
      <c r="O46" s="216">
        <f>VLOOKUP(C46,'Sběr dat'!A:W,15,0)</f>
        <v>0</v>
      </c>
      <c r="P46" s="11">
        <f>VLOOKUP(C46,'Sběr dat'!A:X,16,0)</f>
        <v>0</v>
      </c>
      <c r="Q46" s="11">
        <f>VLOOKUP(C46,'Sběr dat'!A:Y,17,0)</f>
        <v>0</v>
      </c>
      <c r="R46" s="11">
        <f>VLOOKUP(C46,'Sběr dat'!A:Z,18,0)</f>
        <v>0</v>
      </c>
      <c r="S46" s="11">
        <f t="shared" si="1"/>
        <v>80</v>
      </c>
      <c r="T46" s="186"/>
    </row>
    <row r="47" spans="1:20" s="14" customFormat="1" ht="40.15" customHeight="1" x14ac:dyDescent="0.25">
      <c r="A47" s="11">
        <v>42</v>
      </c>
      <c r="B47" s="11" t="str">
        <f>VLOOKUP(C47,'Seznam PO'!A:B,2,0)</f>
        <v>JM_135</v>
      </c>
      <c r="C47" s="180">
        <v>70284849</v>
      </c>
      <c r="D47" s="182">
        <v>70284849</v>
      </c>
      <c r="E47" s="12" t="str">
        <f>VLOOKUP(C47,'Seznam PO'!A:D,4,0)</f>
        <v>Mateřská škola a základní škola Kyjov, Za Humny, příspěvková organizace</v>
      </c>
      <c r="F47" s="12" t="str">
        <f>VLOOKUP(C47,'Seznam PO'!A:E,5,0)</f>
        <v>Za Humny 3304/46, 697 01 Kyjov</v>
      </c>
      <c r="G47" s="11">
        <f>VLOOKUP(C47,'Sběr dat'!A:G,7,)</f>
        <v>50</v>
      </c>
      <c r="H47" s="11">
        <f>VLOOKUP(C47,'Sběr dat'!A:R,8,0)</f>
        <v>0</v>
      </c>
      <c r="I47" s="11">
        <f>VLOOKUP(C47,'Sběr dat'!A:R,9,0)</f>
        <v>0</v>
      </c>
      <c r="J47" s="11">
        <f>VLOOKUP(C47,'Sběr dat'!A:R,10,0)</f>
        <v>0</v>
      </c>
      <c r="K47" s="11">
        <f>VLOOKUP(C47,'Sběr dat'!A:S,11,0)</f>
        <v>0</v>
      </c>
      <c r="L47" s="11">
        <f>VLOOKUP(C47,'Sběr dat'!A:T,12,0)</f>
        <v>0</v>
      </c>
      <c r="M47" s="11">
        <f>VLOOKUP(C47,'Sběr dat'!A:U,13,0)</f>
        <v>10</v>
      </c>
      <c r="N47" s="11">
        <f>VLOOKUP(C47,'Sběr dat'!A:V,14,0)</f>
        <v>0</v>
      </c>
      <c r="O47" s="216">
        <f>VLOOKUP(C47,'Sběr dat'!A:W,15,0)</f>
        <v>0</v>
      </c>
      <c r="P47" s="11">
        <f>VLOOKUP(C47,'Sběr dat'!A:X,16,0)</f>
        <v>0</v>
      </c>
      <c r="Q47" s="11">
        <f>VLOOKUP(C47,'Sběr dat'!A:Y,17,0)</f>
        <v>0</v>
      </c>
      <c r="R47" s="11">
        <f>VLOOKUP(C47,'Sběr dat'!A:Z,18,0)</f>
        <v>0</v>
      </c>
      <c r="S47" s="11">
        <f t="shared" si="1"/>
        <v>60</v>
      </c>
      <c r="T47" s="186"/>
    </row>
    <row r="48" spans="1:20" s="14" customFormat="1" ht="40.15" customHeight="1" x14ac:dyDescent="0.25">
      <c r="A48" s="11">
        <v>43</v>
      </c>
      <c r="B48" s="11" t="str">
        <f>VLOOKUP(C48,'Seznam PO'!A:B,2,0)</f>
        <v>JM_136</v>
      </c>
      <c r="C48" s="180">
        <v>567043</v>
      </c>
      <c r="D48" s="182" t="s">
        <v>4395</v>
      </c>
      <c r="E48" s="12" t="str">
        <f>VLOOKUP(C48,'Seznam PO'!A:D,4,0)</f>
        <v>Mateřská škola a základní škola Kyjov, Školní, příspěvková organizace</v>
      </c>
      <c r="F48" s="12" t="str">
        <f>VLOOKUP(C48,'Seznam PO'!A:E,5,0)</f>
        <v>Školní 3208/51, 697 01 Kyjov</v>
      </c>
      <c r="G48" s="11">
        <f>VLOOKUP(C48,'Sběr dat'!A:G,7,)</f>
        <v>0</v>
      </c>
      <c r="H48" s="11">
        <f>VLOOKUP(C48,'Sběr dat'!A:R,8,0)</f>
        <v>50</v>
      </c>
      <c r="I48" s="11">
        <f>VLOOKUP(C48,'Sběr dat'!A:R,9,0)</f>
        <v>0</v>
      </c>
      <c r="J48" s="11">
        <f>VLOOKUP(C48,'Sběr dat'!A:R,10,0)</f>
        <v>0</v>
      </c>
      <c r="K48" s="11">
        <f>VLOOKUP(C48,'Sběr dat'!A:S,11,0)</f>
        <v>0</v>
      </c>
      <c r="L48" s="11">
        <f>VLOOKUP(C48,'Sběr dat'!A:T,12,0)</f>
        <v>0</v>
      </c>
      <c r="M48" s="11">
        <f>VLOOKUP(C48,'Sběr dat'!A:U,13,0)</f>
        <v>0</v>
      </c>
      <c r="N48" s="11">
        <f>VLOOKUP(C48,'Sběr dat'!A:V,14,0)</f>
        <v>0</v>
      </c>
      <c r="O48" s="216">
        <f>VLOOKUP(C48,'Sběr dat'!A:W,15,0)</f>
        <v>0</v>
      </c>
      <c r="P48" s="11">
        <f>VLOOKUP(C48,'Sběr dat'!A:X,16,0)</f>
        <v>0</v>
      </c>
      <c r="Q48" s="11">
        <f>VLOOKUP(C48,'Sběr dat'!A:Y,17,0)</f>
        <v>0</v>
      </c>
      <c r="R48" s="11">
        <f>VLOOKUP(C48,'Sběr dat'!A:Z,18,0)</f>
        <v>0</v>
      </c>
      <c r="S48" s="11">
        <f t="shared" si="1"/>
        <v>50</v>
      </c>
    </row>
    <row r="49" spans="1:20" s="14" customFormat="1" ht="40.15" customHeight="1" x14ac:dyDescent="0.25">
      <c r="A49" s="11">
        <v>44</v>
      </c>
      <c r="B49" s="11" t="str">
        <f>VLOOKUP(C49,'Seznam PO'!A:B,2,0)</f>
        <v>JM_145</v>
      </c>
      <c r="C49" s="180">
        <v>53163</v>
      </c>
      <c r="D49" s="182" t="s">
        <v>4378</v>
      </c>
      <c r="E49" s="12" t="str">
        <f>VLOOKUP(C49,'Seznam PO'!A:D,4,0)</f>
        <v>Střední odborné učiliště Kyjov, příspěvková organizace</v>
      </c>
      <c r="F49" s="12" t="str">
        <f>VLOOKUP(C49,'Seznam PO'!A:E,5,0)</f>
        <v>Havlíčkova 1223/17, 697 01 Kyjov</v>
      </c>
      <c r="G49" s="11">
        <f>VLOOKUP(C49,'Sběr dat'!A:G,7,)</f>
        <v>135</v>
      </c>
      <c r="H49" s="11">
        <f>VLOOKUP(C49,'Sběr dat'!A:R,8,0)</f>
        <v>0</v>
      </c>
      <c r="I49" s="11">
        <f>VLOOKUP(C49,'Sběr dat'!A:R,9,0)</f>
        <v>0</v>
      </c>
      <c r="J49" s="11">
        <f>VLOOKUP(C49,'Sběr dat'!A:R,10,0)</f>
        <v>3</v>
      </c>
      <c r="K49" s="11">
        <f>VLOOKUP(C49,'Sběr dat'!A:S,11,0)</f>
        <v>0</v>
      </c>
      <c r="L49" s="11">
        <f>VLOOKUP(C49,'Sběr dat'!A:T,12,0)</f>
        <v>0</v>
      </c>
      <c r="M49" s="11">
        <f>VLOOKUP(C49,'Sběr dat'!A:U,13,0)</f>
        <v>3</v>
      </c>
      <c r="N49" s="11">
        <f>VLOOKUP(C49,'Sběr dat'!A:V,14,0)</f>
        <v>0</v>
      </c>
      <c r="O49" s="216">
        <f>VLOOKUP(C49,'Sběr dat'!A:W,15,0)</f>
        <v>0</v>
      </c>
      <c r="P49" s="11">
        <f>VLOOKUP(C49,'Sběr dat'!A:X,16,0)</f>
        <v>0</v>
      </c>
      <c r="Q49" s="11">
        <f>VLOOKUP(C49,'Sběr dat'!A:Y,17,0)</f>
        <v>0</v>
      </c>
      <c r="R49" s="11">
        <f>VLOOKUP(C49,'Sběr dat'!A:Z,18,0)</f>
        <v>0</v>
      </c>
      <c r="S49" s="11">
        <f t="shared" si="1"/>
        <v>141</v>
      </c>
    </row>
    <row r="50" spans="1:20" s="14" customFormat="1" ht="40.15" customHeight="1" x14ac:dyDescent="0.25">
      <c r="A50" s="11">
        <v>45</v>
      </c>
      <c r="B50" s="11" t="str">
        <f>VLOOKUP(C50,'Seznam PO'!A:B,2,0)</f>
        <v>JM_165</v>
      </c>
      <c r="C50" s="180">
        <v>60680351</v>
      </c>
      <c r="D50" s="182">
        <v>60680351</v>
      </c>
      <c r="E50" s="12" t="str">
        <f>VLOOKUP(C50,'Seznam PO'!A:D,4,0)</f>
        <v>Gymnázium a Jazyková škola s právem státní jazykové zkoušky Břeclav, příspěvková organizace</v>
      </c>
      <c r="F50" s="12" t="str">
        <f>VLOOKUP(C50,'Seznam PO'!A:E,5,0)</f>
        <v>Sady 28. října 674/1, 690 21 Břeclav</v>
      </c>
      <c r="G50" s="11">
        <f>VLOOKUP(C50,'Sběr dat'!A:G,7,)</f>
        <v>0</v>
      </c>
      <c r="H50" s="11">
        <f>VLOOKUP(C50,'Sběr dat'!A:R,8,0)</f>
        <v>0</v>
      </c>
      <c r="I50" s="11">
        <f>VLOOKUP(C50,'Sběr dat'!A:R,9,0)</f>
        <v>50</v>
      </c>
      <c r="J50" s="11">
        <f>VLOOKUP(C50,'Sběr dat'!A:R,10,0)</f>
        <v>0</v>
      </c>
      <c r="K50" s="11">
        <f>VLOOKUP(C50,'Sběr dat'!A:S,11,0)</f>
        <v>0</v>
      </c>
      <c r="L50" s="11">
        <f>VLOOKUP(C50,'Sběr dat'!A:T,12,0)</f>
        <v>5</v>
      </c>
      <c r="M50" s="11">
        <f>VLOOKUP(C50,'Sběr dat'!A:U,13,0)</f>
        <v>0</v>
      </c>
      <c r="N50" s="11">
        <f>VLOOKUP(C50,'Sběr dat'!A:V,14,0)</f>
        <v>0</v>
      </c>
      <c r="O50" s="216">
        <f>VLOOKUP(C50,'Sběr dat'!A:W,15,0)</f>
        <v>0</v>
      </c>
      <c r="P50" s="11">
        <f>VLOOKUP(C50,'Sběr dat'!A:X,16,0)</f>
        <v>0</v>
      </c>
      <c r="Q50" s="11">
        <f>VLOOKUP(C50,'Sběr dat'!A:Y,17,0)</f>
        <v>0</v>
      </c>
      <c r="R50" s="11">
        <f>VLOOKUP(C50,'Sběr dat'!A:Z,18,0)</f>
        <v>0</v>
      </c>
      <c r="S50" s="11">
        <f t="shared" si="1"/>
        <v>55</v>
      </c>
    </row>
    <row r="51" spans="1:20" s="14" customFormat="1" ht="40.15" customHeight="1" x14ac:dyDescent="0.25">
      <c r="A51" s="11">
        <v>46</v>
      </c>
      <c r="B51" s="11" t="str">
        <f>VLOOKUP(C51,'Seznam PO'!A:B,2,0)</f>
        <v>JM_170</v>
      </c>
      <c r="C51" s="180">
        <v>60680318</v>
      </c>
      <c r="D51" s="182">
        <v>60680318</v>
      </c>
      <c r="E51" s="12" t="str">
        <f>VLOOKUP(C51,'Seznam PO'!A:D,4,0)</f>
        <v>Střední vinařská škola Valtice, příspěvková organizace</v>
      </c>
      <c r="F51" s="12" t="str">
        <f>VLOOKUP(C51,'Seznam PO'!A:E,5,0)</f>
        <v>Sobotní 116, 691 42 Valtice</v>
      </c>
      <c r="G51" s="11">
        <f>VLOOKUP(C51,'Sběr dat'!A:G,7,)</f>
        <v>0</v>
      </c>
      <c r="H51" s="11">
        <f>VLOOKUP(C51,'Sběr dat'!A:R,8,0)</f>
        <v>40</v>
      </c>
      <c r="I51" s="11">
        <f>VLOOKUP(C51,'Sběr dat'!A:R,9,0)</f>
        <v>0</v>
      </c>
      <c r="J51" s="11">
        <f>VLOOKUP(C51,'Sběr dat'!A:R,10,0)</f>
        <v>0</v>
      </c>
      <c r="K51" s="11">
        <f>VLOOKUP(C51,'Sběr dat'!A:S,11,0)</f>
        <v>0</v>
      </c>
      <c r="L51" s="11">
        <f>VLOOKUP(C51,'Sběr dat'!A:T,12,0)</f>
        <v>0</v>
      </c>
      <c r="M51" s="11">
        <f>VLOOKUP(C51,'Sběr dat'!A:U,13,0)</f>
        <v>0</v>
      </c>
      <c r="N51" s="11">
        <f>VLOOKUP(C51,'Sběr dat'!A:V,14,0)</f>
        <v>0</v>
      </c>
      <c r="O51" s="216">
        <f>VLOOKUP(C51,'Sběr dat'!A:W,15,0)</f>
        <v>0</v>
      </c>
      <c r="P51" s="11">
        <f>VLOOKUP(C51,'Sběr dat'!A:X,16,0)</f>
        <v>0</v>
      </c>
      <c r="Q51" s="11">
        <f>VLOOKUP(C51,'Sběr dat'!A:Y,17,0)</f>
        <v>0</v>
      </c>
      <c r="R51" s="11">
        <f>VLOOKUP(C51,'Sběr dat'!A:Z,18,0)</f>
        <v>0</v>
      </c>
      <c r="S51" s="11">
        <f t="shared" si="1"/>
        <v>40</v>
      </c>
    </row>
    <row r="52" spans="1:20" s="14" customFormat="1" ht="40.15" customHeight="1" x14ac:dyDescent="0.25">
      <c r="A52" s="11">
        <v>47</v>
      </c>
      <c r="B52" s="11" t="str">
        <f>VLOOKUP(C52,'Seznam PO'!A:B,2,0)</f>
        <v>JM_177</v>
      </c>
      <c r="C52" s="212">
        <v>380521</v>
      </c>
      <c r="D52" s="213" t="s">
        <v>4386</v>
      </c>
      <c r="E52" s="214" t="str">
        <f>VLOOKUP(C52,'Seznam PO'!A:D,4,0)</f>
        <v>Základní umělecká škola Blansko, příspěvková organizace</v>
      </c>
      <c r="F52" s="214" t="str">
        <f>VLOOKUP(C52,'Seznam PO'!A:E,5,0)</f>
        <v>Zámek 3/3, 678 01 Blansko</v>
      </c>
      <c r="G52" s="11">
        <f>VLOOKUP(C52,'Sběr dat'!A:G,7,)</f>
        <v>10</v>
      </c>
      <c r="H52" s="11">
        <f>VLOOKUP(C52,'Sběr dat'!A:R,8,0)</f>
        <v>0</v>
      </c>
      <c r="I52" s="11">
        <f>VLOOKUP(C52,'Sběr dat'!A:R,9,0)</f>
        <v>0</v>
      </c>
      <c r="J52" s="11">
        <f>VLOOKUP(C52,'Sběr dat'!A:R,10,0)</f>
        <v>0</v>
      </c>
      <c r="K52" s="11">
        <f>VLOOKUP(C52,'Sběr dat'!A:S,11,0)</f>
        <v>0</v>
      </c>
      <c r="L52" s="11">
        <f>VLOOKUP(C52,'Sběr dat'!A:T,12,0)</f>
        <v>0</v>
      </c>
      <c r="M52" s="11">
        <f>VLOOKUP(C52,'Sběr dat'!A:U,13,0)</f>
        <v>0</v>
      </c>
      <c r="N52" s="11">
        <f>VLOOKUP(C52,'Sběr dat'!A:V,14,0)</f>
        <v>0</v>
      </c>
      <c r="O52" s="216">
        <f>VLOOKUP(C52,'Sběr dat'!A:W,15,0)</f>
        <v>0</v>
      </c>
      <c r="P52" s="11">
        <f>VLOOKUP(C52,'Sběr dat'!A:X,16,0)</f>
        <v>0</v>
      </c>
      <c r="Q52" s="11">
        <f>VLOOKUP(C52,'Sběr dat'!A:Y,17,0)</f>
        <v>0</v>
      </c>
      <c r="R52" s="11">
        <f>VLOOKUP(C52,'Sběr dat'!A:Z,18,0)</f>
        <v>0</v>
      </c>
      <c r="S52" s="11">
        <f t="shared" si="1"/>
        <v>10</v>
      </c>
    </row>
    <row r="53" spans="1:20" s="14" customFormat="1" ht="40.15" customHeight="1" x14ac:dyDescent="0.25">
      <c r="A53" s="11">
        <v>48</v>
      </c>
      <c r="B53" s="11" t="str">
        <f>VLOOKUP(C53,'Seznam PO'!A:B,2,0)</f>
        <v>JM_178</v>
      </c>
      <c r="C53" s="180">
        <v>70997241</v>
      </c>
      <c r="D53" s="182">
        <v>70997241</v>
      </c>
      <c r="E53" s="12" t="str">
        <f>VLOOKUP(C53,'Seznam PO'!A:D,4,0)</f>
        <v>SENIOR centrum Blansko, příspěvková organizace</v>
      </c>
      <c r="F53" s="12" t="str">
        <f>VLOOKUP(C53,'Seznam PO'!A:E,5,0)</f>
        <v>Pod Sanatorkou 2363/3, 678 01 Blansko</v>
      </c>
      <c r="G53" s="11">
        <f>VLOOKUP(C53,'Sběr dat'!A:G,7,)</f>
        <v>50</v>
      </c>
      <c r="H53" s="11">
        <f>VLOOKUP(C53,'Sběr dat'!A:R,8,0)</f>
        <v>0</v>
      </c>
      <c r="I53" s="11">
        <f>VLOOKUP(C53,'Sběr dat'!A:R,9,0)</f>
        <v>0</v>
      </c>
      <c r="J53" s="11">
        <f>VLOOKUP(C53,'Sběr dat'!A:R,10,0)</f>
        <v>0</v>
      </c>
      <c r="K53" s="11">
        <f>VLOOKUP(C53,'Sběr dat'!A:S,11,0)</f>
        <v>0</v>
      </c>
      <c r="L53" s="11">
        <f>VLOOKUP(C53,'Sběr dat'!A:T,12,0)</f>
        <v>0</v>
      </c>
      <c r="M53" s="11">
        <f>VLOOKUP(C53,'Sběr dat'!A:U,13,0)</f>
        <v>0</v>
      </c>
      <c r="N53" s="11">
        <f>VLOOKUP(C53,'Sběr dat'!A:V,14,0)</f>
        <v>0</v>
      </c>
      <c r="O53" s="216">
        <f>VLOOKUP(C53,'Sběr dat'!A:W,15,0)</f>
        <v>0</v>
      </c>
      <c r="P53" s="11">
        <f>VLOOKUP(C53,'Sběr dat'!A:X,16,0)</f>
        <v>0</v>
      </c>
      <c r="Q53" s="11">
        <f>VLOOKUP(C53,'Sběr dat'!A:Y,17,0)</f>
        <v>0</v>
      </c>
      <c r="R53" s="11">
        <f>VLOOKUP(C53,'Sběr dat'!A:Z,18,0)</f>
        <v>0</v>
      </c>
      <c r="S53" s="11">
        <f t="shared" si="1"/>
        <v>50</v>
      </c>
      <c r="T53" s="186"/>
    </row>
    <row r="54" spans="1:20" s="14" customFormat="1" ht="40.15" customHeight="1" x14ac:dyDescent="0.25">
      <c r="A54" s="11">
        <v>49</v>
      </c>
      <c r="B54" s="11" t="str">
        <f>VLOOKUP(C54,'Seznam PO'!A:B,2,0)</f>
        <v>JM_184</v>
      </c>
      <c r="C54" s="180">
        <v>226556</v>
      </c>
      <c r="D54" s="182" t="s">
        <v>4384</v>
      </c>
      <c r="E54" s="12" t="str">
        <f>VLOOKUP(C54,'Seznam PO'!A:D,4,0)</f>
        <v>Sociální služby Vyškov, příspěvková organizace</v>
      </c>
      <c r="F54" s="12" t="str">
        <f>VLOOKUP(C54,'Seznam PO'!A:E,5,0)</f>
        <v>Polní 252/1, 682 01 Vyškov</v>
      </c>
      <c r="G54" s="11">
        <f>VLOOKUP(C54,'Sběr dat'!A:G,7,)</f>
        <v>100</v>
      </c>
      <c r="H54" s="11">
        <f>VLOOKUP(C54,'Sběr dat'!A:R,8,0)</f>
        <v>0</v>
      </c>
      <c r="I54" s="11">
        <f>VLOOKUP(C54,'Sběr dat'!A:R,9,0)</f>
        <v>0</v>
      </c>
      <c r="J54" s="11">
        <f>VLOOKUP(C54,'Sběr dat'!A:R,10,0)</f>
        <v>0</v>
      </c>
      <c r="K54" s="11">
        <f>VLOOKUP(C54,'Sběr dat'!A:S,11,0)</f>
        <v>0</v>
      </c>
      <c r="L54" s="11">
        <f>VLOOKUP(C54,'Sběr dat'!A:T,12,0)</f>
        <v>0</v>
      </c>
      <c r="M54" s="11">
        <f>VLOOKUP(C54,'Sběr dat'!A:U,13,0)</f>
        <v>0</v>
      </c>
      <c r="N54" s="11">
        <f>VLOOKUP(C54,'Sběr dat'!A:V,14,0)</f>
        <v>0</v>
      </c>
      <c r="O54" s="216">
        <f>VLOOKUP(C54,'Sběr dat'!A:W,15,0)</f>
        <v>0</v>
      </c>
      <c r="P54" s="11">
        <f>VLOOKUP(C54,'Sběr dat'!A:X,16,0)</f>
        <v>0</v>
      </c>
      <c r="Q54" s="11">
        <f>VLOOKUP(C54,'Sběr dat'!A:Y,17,0)</f>
        <v>0</v>
      </c>
      <c r="R54" s="11">
        <f>VLOOKUP(C54,'Sběr dat'!A:Z,18,0)</f>
        <v>0</v>
      </c>
      <c r="S54" s="11">
        <f t="shared" si="1"/>
        <v>100</v>
      </c>
      <c r="T54" s="186"/>
    </row>
    <row r="55" spans="1:20" s="14" customFormat="1" ht="40.15" customHeight="1" x14ac:dyDescent="0.25">
      <c r="A55" s="11">
        <v>50</v>
      </c>
      <c r="B55" s="11" t="str">
        <f>VLOOKUP(C55,'Seznam PO'!A:B,2,0)</f>
        <v>JM_192</v>
      </c>
      <c r="C55" s="180">
        <v>70838763</v>
      </c>
      <c r="D55" s="182">
        <v>70838763</v>
      </c>
      <c r="E55" s="12" t="str">
        <f>VLOOKUP(C55,'Seznam PO'!A:D,4,0)</f>
        <v>Základní škola Mikulov, Školní, příspěvková organizace</v>
      </c>
      <c r="F55" s="12" t="str">
        <f>VLOOKUP(C55,'Seznam PO'!A:E,5,0)</f>
        <v>Školní 184/1, 692 01 Mikulov</v>
      </c>
      <c r="G55" s="11">
        <f>VLOOKUP(C55,'Sběr dat'!A:G,7,)</f>
        <v>0</v>
      </c>
      <c r="H55" s="11">
        <f>VLOOKUP(C55,'Sběr dat'!A:R,8,0)</f>
        <v>5</v>
      </c>
      <c r="I55" s="11">
        <f>VLOOKUP(C55,'Sběr dat'!A:R,9,0)</f>
        <v>0</v>
      </c>
      <c r="J55" s="11">
        <f>VLOOKUP(C55,'Sběr dat'!A:R,10,0)</f>
        <v>0</v>
      </c>
      <c r="K55" s="11">
        <f>VLOOKUP(C55,'Sběr dat'!A:S,11,0)</f>
        <v>0</v>
      </c>
      <c r="L55" s="11">
        <f>VLOOKUP(C55,'Sběr dat'!A:T,12,0)</f>
        <v>0</v>
      </c>
      <c r="M55" s="11">
        <f>VLOOKUP(C55,'Sběr dat'!A:U,13,0)</f>
        <v>0</v>
      </c>
      <c r="N55" s="11">
        <f>VLOOKUP(C55,'Sběr dat'!A:V,14,0)</f>
        <v>0</v>
      </c>
      <c r="O55" s="216">
        <f>VLOOKUP(C55,'Sběr dat'!A:W,15,0)</f>
        <v>0</v>
      </c>
      <c r="P55" s="11">
        <f>VLOOKUP(C55,'Sběr dat'!A:X,16,0)</f>
        <v>0</v>
      </c>
      <c r="Q55" s="11">
        <f>VLOOKUP(C55,'Sběr dat'!A:Y,17,0)</f>
        <v>0</v>
      </c>
      <c r="R55" s="11">
        <f>VLOOKUP(C55,'Sběr dat'!A:Z,18,0)</f>
        <v>0</v>
      </c>
      <c r="S55" s="11">
        <f t="shared" si="1"/>
        <v>5</v>
      </c>
    </row>
    <row r="56" spans="1:20" s="14" customFormat="1" ht="40.15" customHeight="1" x14ac:dyDescent="0.25">
      <c r="A56" s="11">
        <v>51</v>
      </c>
      <c r="B56" s="11" t="str">
        <f>VLOOKUP(C56,'Seznam PO'!A:B,2,0)</f>
        <v>JM_193</v>
      </c>
      <c r="C56" s="180">
        <v>48452751</v>
      </c>
      <c r="D56" s="182">
        <v>48452751</v>
      </c>
      <c r="E56" s="12" t="str">
        <f>VLOOKUP(C56,'Seznam PO'!A:D,4,0)</f>
        <v>Srdce v domě, příspěvková organizace</v>
      </c>
      <c r="F56" s="12" t="str">
        <f>VLOOKUP(C56,'Seznam PO'!A:E,5,0)</f>
        <v>Klentnice 81, 692 01 Mikulov</v>
      </c>
      <c r="G56" s="11">
        <f>VLOOKUP(C56,'Sběr dat'!A:G,7,)</f>
        <v>0</v>
      </c>
      <c r="H56" s="11">
        <f>VLOOKUP(C56,'Sběr dat'!A:R,8,0)</f>
        <v>35</v>
      </c>
      <c r="I56" s="11">
        <f>VLOOKUP(C56,'Sběr dat'!A:R,9,0)</f>
        <v>0</v>
      </c>
      <c r="J56" s="11">
        <f>VLOOKUP(C56,'Sběr dat'!A:R,10,0)</f>
        <v>0</v>
      </c>
      <c r="K56" s="11">
        <f>VLOOKUP(C56,'Sběr dat'!A:S,11,0)</f>
        <v>0</v>
      </c>
      <c r="L56" s="11">
        <f>VLOOKUP(C56,'Sběr dat'!A:T,12,0)</f>
        <v>0</v>
      </c>
      <c r="M56" s="11">
        <f>VLOOKUP(C56,'Sběr dat'!A:U,13,0)</f>
        <v>0</v>
      </c>
      <c r="N56" s="11">
        <f>VLOOKUP(C56,'Sběr dat'!A:V,14,0)</f>
        <v>0</v>
      </c>
      <c r="O56" s="216">
        <f>VLOOKUP(C56,'Sběr dat'!A:W,15,0)</f>
        <v>0</v>
      </c>
      <c r="P56" s="11">
        <f>VLOOKUP(C56,'Sběr dat'!A:X,16,0)</f>
        <v>0</v>
      </c>
      <c r="Q56" s="11">
        <f>VLOOKUP(C56,'Sběr dat'!A:Y,17,0)</f>
        <v>0</v>
      </c>
      <c r="R56" s="11">
        <f>VLOOKUP(C56,'Sběr dat'!A:Z,18,0)</f>
        <v>0</v>
      </c>
      <c r="S56" s="11">
        <f t="shared" si="1"/>
        <v>35</v>
      </c>
    </row>
    <row r="57" spans="1:20" s="14" customFormat="1" ht="40.15" customHeight="1" x14ac:dyDescent="0.25">
      <c r="A57" s="11">
        <v>52</v>
      </c>
      <c r="B57" s="11" t="str">
        <f>VLOOKUP(C57,'Seznam PO'!A:B,2,0)</f>
        <v>JM_195</v>
      </c>
      <c r="C57" s="180">
        <v>45671788</v>
      </c>
      <c r="D57" s="182">
        <v>45671788</v>
      </c>
      <c r="E57" s="12" t="str">
        <f>VLOOKUP(C57,'Seznam PO'!A:D,4,0)</f>
        <v>Zámek Břežany, příspěvková organizace</v>
      </c>
      <c r="F57" s="12" t="str">
        <f>VLOOKUP(C57,'Seznam PO'!A:E,5,0)</f>
        <v>Břežany 1, 671 65 Břežany</v>
      </c>
      <c r="G57" s="11">
        <f>VLOOKUP(C57,'Sběr dat'!A:G,7,)</f>
        <v>0</v>
      </c>
      <c r="H57" s="11">
        <f>VLOOKUP(C57,'Sběr dat'!A:R,8,0)</f>
        <v>20</v>
      </c>
      <c r="I57" s="11">
        <f>VLOOKUP(C57,'Sběr dat'!A:R,9,0)</f>
        <v>0</v>
      </c>
      <c r="J57" s="11">
        <f>VLOOKUP(C57,'Sběr dat'!A:R,10,0)</f>
        <v>0</v>
      </c>
      <c r="K57" s="11">
        <f>VLOOKUP(C57,'Sběr dat'!A:S,11,0)</f>
        <v>0</v>
      </c>
      <c r="L57" s="11">
        <f>VLOOKUP(C57,'Sběr dat'!A:T,12,0)</f>
        <v>0</v>
      </c>
      <c r="M57" s="11">
        <f>VLOOKUP(C57,'Sběr dat'!A:U,13,0)</f>
        <v>0</v>
      </c>
      <c r="N57" s="11">
        <f>VLOOKUP(C57,'Sběr dat'!A:V,14,0)</f>
        <v>0</v>
      </c>
      <c r="O57" s="216">
        <f>VLOOKUP(C57,'Sběr dat'!A:W,15,0)</f>
        <v>0</v>
      </c>
      <c r="P57" s="11">
        <f>VLOOKUP(C57,'Sběr dat'!A:X,16,0)</f>
        <v>0</v>
      </c>
      <c r="Q57" s="11">
        <f>VLOOKUP(C57,'Sběr dat'!A:Y,17,0)</f>
        <v>0</v>
      </c>
      <c r="R57" s="11">
        <f>VLOOKUP(C57,'Sběr dat'!A:Z,18,0)</f>
        <v>0</v>
      </c>
      <c r="S57" s="11">
        <f t="shared" si="1"/>
        <v>20</v>
      </c>
    </row>
    <row r="58" spans="1:20" s="14" customFormat="1" ht="40.15" customHeight="1" x14ac:dyDescent="0.25">
      <c r="A58" s="11">
        <v>53</v>
      </c>
      <c r="B58" s="11" t="str">
        <f>VLOOKUP(C58,'Seznam PO'!A:B,2,0)</f>
        <v>JM_199</v>
      </c>
      <c r="C58" s="180">
        <v>60555211</v>
      </c>
      <c r="D58" s="182">
        <v>60555211</v>
      </c>
      <c r="E58" s="12" t="str">
        <f>VLOOKUP(C58,'Seznam PO'!A:D,4,0)</f>
        <v>Gymnázium Brno-Bystrc, příspěvková organizace</v>
      </c>
      <c r="F58" s="12" t="str">
        <f>VLOOKUP(C58,'Seznam PO'!A:E,5,0)</f>
        <v>Vejrostova 1143/2, 635 00 Brno</v>
      </c>
      <c r="G58" s="11">
        <f>VLOOKUP(C58,'Sběr dat'!A:G,7,)</f>
        <v>0</v>
      </c>
      <c r="H58" s="11">
        <f>VLOOKUP(C58,'Sběr dat'!A:R,8,0)</f>
        <v>300</v>
      </c>
      <c r="I58" s="11">
        <f>VLOOKUP(C58,'Sběr dat'!A:R,9,0)</f>
        <v>0</v>
      </c>
      <c r="J58" s="11">
        <f>VLOOKUP(C58,'Sběr dat'!A:R,10,0)</f>
        <v>0</v>
      </c>
      <c r="K58" s="11">
        <f>VLOOKUP(C58,'Sběr dat'!A:S,11,0)</f>
        <v>0</v>
      </c>
      <c r="L58" s="11">
        <f>VLOOKUP(C58,'Sběr dat'!A:T,12,0)</f>
        <v>0</v>
      </c>
      <c r="M58" s="11">
        <f>VLOOKUP(C58,'Sběr dat'!A:U,13,0)</f>
        <v>0</v>
      </c>
      <c r="N58" s="11">
        <f>VLOOKUP(C58,'Sběr dat'!A:V,14,0)</f>
        <v>0</v>
      </c>
      <c r="O58" s="216">
        <f>VLOOKUP(C58,'Sběr dat'!A:W,15,0)</f>
        <v>0</v>
      </c>
      <c r="P58" s="11">
        <f>VLOOKUP(C58,'Sběr dat'!A:X,16,0)</f>
        <v>0</v>
      </c>
      <c r="Q58" s="11">
        <f>VLOOKUP(C58,'Sběr dat'!A:Y,17,0)</f>
        <v>0</v>
      </c>
      <c r="R58" s="11">
        <f>VLOOKUP(C58,'Sběr dat'!A:Z,18,0)</f>
        <v>0</v>
      </c>
      <c r="S58" s="11">
        <f t="shared" si="1"/>
        <v>300</v>
      </c>
    </row>
    <row r="59" spans="1:20" s="14" customFormat="1" ht="40.15" customHeight="1" x14ac:dyDescent="0.25">
      <c r="A59" s="11">
        <v>54</v>
      </c>
      <c r="B59" s="11" t="str">
        <f>VLOOKUP(C59,'Seznam PO'!A:B,2,0)</f>
        <v>JM_203</v>
      </c>
      <c r="C59" s="180">
        <v>16355474</v>
      </c>
      <c r="D59" s="182">
        <v>16355474</v>
      </c>
      <c r="E59" s="12" t="str">
        <f>VLOOKUP(C59,'Seznam PO'!A:D,4,0)</f>
        <v>Střední odborná škola a střední odborné učiliště Hustopeče, příspěvková organizace</v>
      </c>
      <c r="F59" s="12" t="str">
        <f>VLOOKUP(C59,'Seznam PO'!A:E,5,0)</f>
        <v>Masarykovo nám. 136/1, 693 01 Hustopeče</v>
      </c>
      <c r="G59" s="11">
        <f>VLOOKUP(C59,'Sběr dat'!A:G,7,)</f>
        <v>50</v>
      </c>
      <c r="H59" s="11">
        <f>VLOOKUP(C59,'Sběr dat'!A:R,8,0)</f>
        <v>0</v>
      </c>
      <c r="I59" s="11">
        <f>VLOOKUP(C59,'Sběr dat'!A:R,9,0)</f>
        <v>0</v>
      </c>
      <c r="J59" s="11">
        <f>VLOOKUP(C59,'Sběr dat'!A:R,10,0)</f>
        <v>0</v>
      </c>
      <c r="K59" s="11">
        <f>VLOOKUP(C59,'Sběr dat'!A:S,11,0)</f>
        <v>0</v>
      </c>
      <c r="L59" s="11">
        <f>VLOOKUP(C59,'Sběr dat'!A:T,12,0)</f>
        <v>0</v>
      </c>
      <c r="M59" s="11">
        <f>VLOOKUP(C59,'Sběr dat'!A:U,13,0)</f>
        <v>5</v>
      </c>
      <c r="N59" s="11">
        <f>VLOOKUP(C59,'Sběr dat'!A:V,14,0)</f>
        <v>0</v>
      </c>
      <c r="O59" s="216">
        <f>VLOOKUP(C59,'Sběr dat'!A:W,15,0)</f>
        <v>0</v>
      </c>
      <c r="P59" s="11">
        <f>VLOOKUP(C59,'Sběr dat'!A:X,16,0)</f>
        <v>0</v>
      </c>
      <c r="Q59" s="11">
        <f>VLOOKUP(C59,'Sběr dat'!A:Y,17,0)</f>
        <v>0</v>
      </c>
      <c r="R59" s="11">
        <f>VLOOKUP(C59,'Sběr dat'!A:Z,18,0)</f>
        <v>0</v>
      </c>
      <c r="S59" s="11">
        <f t="shared" si="1"/>
        <v>55</v>
      </c>
      <c r="T59" s="178"/>
    </row>
    <row r="60" spans="1:20" s="14" customFormat="1" ht="40.15" customHeight="1" x14ac:dyDescent="0.25">
      <c r="A60" s="11">
        <v>55</v>
      </c>
      <c r="B60" s="11" t="str">
        <f>VLOOKUP(C60,'Seznam PO'!A:B,2,0)</f>
        <v>JM_211</v>
      </c>
      <c r="C60" s="180">
        <v>60680300</v>
      </c>
      <c r="D60" s="182">
        <v>60680300</v>
      </c>
      <c r="E60" s="12" t="str">
        <f>VLOOKUP(C60,'Seznam PO'!A:D,4,0)</f>
        <v>Odborné učiliště Cvrčovice, příspěvková organizace</v>
      </c>
      <c r="F60" s="12" t="str">
        <f>VLOOKUP(C60,'Seznam PO'!A:E,5,0)</f>
        <v>Cvrčovice 131, 691 23 Pohořelice</v>
      </c>
      <c r="G60" s="11">
        <f>VLOOKUP(C60,'Sběr dat'!A:G,7,)</f>
        <v>40</v>
      </c>
      <c r="H60" s="11">
        <f>VLOOKUP(C60,'Sběr dat'!A:R,8,0)</f>
        <v>0</v>
      </c>
      <c r="I60" s="11">
        <f>VLOOKUP(C60,'Sběr dat'!A:R,9,0)</f>
        <v>0</v>
      </c>
      <c r="J60" s="11">
        <f>VLOOKUP(C60,'Sběr dat'!A:R,10,0)</f>
        <v>0</v>
      </c>
      <c r="K60" s="11">
        <f>VLOOKUP(C60,'Sběr dat'!A:S,11,0)</f>
        <v>0</v>
      </c>
      <c r="L60" s="11">
        <f>VLOOKUP(C60,'Sběr dat'!A:T,12,0)</f>
        <v>0</v>
      </c>
      <c r="M60" s="11">
        <f>VLOOKUP(C60,'Sběr dat'!A:U,13,0)</f>
        <v>0</v>
      </c>
      <c r="N60" s="11">
        <f>VLOOKUP(C60,'Sběr dat'!A:V,14,0)</f>
        <v>0</v>
      </c>
      <c r="O60" s="216">
        <f>VLOOKUP(C60,'Sběr dat'!A:W,15,0)</f>
        <v>0</v>
      </c>
      <c r="P60" s="11">
        <f>VLOOKUP(C60,'Sběr dat'!A:X,16,0)</f>
        <v>0</v>
      </c>
      <c r="Q60" s="11">
        <f>VLOOKUP(C60,'Sběr dat'!A:Y,17,0)</f>
        <v>0</v>
      </c>
      <c r="R60" s="11">
        <f>VLOOKUP(C60,'Sběr dat'!A:Z,18,0)</f>
        <v>0</v>
      </c>
      <c r="S60" s="11">
        <f t="shared" si="1"/>
        <v>40</v>
      </c>
    </row>
    <row r="61" spans="1:20" s="14" customFormat="1" ht="40.15" customHeight="1" x14ac:dyDescent="0.25">
      <c r="A61" s="11">
        <v>56</v>
      </c>
      <c r="B61" s="11" t="str">
        <f>VLOOKUP(C61,'Seznam PO'!A:B,2,0)</f>
        <v>JM_221</v>
      </c>
      <c r="C61" s="180">
        <v>66596769</v>
      </c>
      <c r="D61" s="182">
        <v>66596769</v>
      </c>
      <c r="E61" s="12" t="str">
        <f>VLOOKUP(C61,'Seznam PO'!A:D,4,0)</f>
        <v>Gymnázium Jana Blahoslava Ivančice, příspěvková organizace</v>
      </c>
      <c r="F61" s="12" t="str">
        <f>VLOOKUP(C61,'Seznam PO'!A:E,5,0)</f>
        <v>Lány 859/2, 664 91 Ivančice</v>
      </c>
      <c r="G61" s="11">
        <f>VLOOKUP(C61,'Sběr dat'!A:G,7,)</f>
        <v>90</v>
      </c>
      <c r="H61" s="11">
        <f>VLOOKUP(C61,'Sběr dat'!A:R,8,0)</f>
        <v>0</v>
      </c>
      <c r="I61" s="11">
        <f>VLOOKUP(C61,'Sběr dat'!A:R,9,0)</f>
        <v>0</v>
      </c>
      <c r="J61" s="11">
        <f>VLOOKUP(C61,'Sběr dat'!A:R,10,0)</f>
        <v>0</v>
      </c>
      <c r="K61" s="11">
        <f>VLOOKUP(C61,'Sběr dat'!A:S,11,0)</f>
        <v>0</v>
      </c>
      <c r="L61" s="11">
        <f>VLOOKUP(C61,'Sběr dat'!A:T,12,0)</f>
        <v>0</v>
      </c>
      <c r="M61" s="11">
        <f>VLOOKUP(C61,'Sběr dat'!A:U,13,0)</f>
        <v>0</v>
      </c>
      <c r="N61" s="11">
        <f>VLOOKUP(C61,'Sběr dat'!A:V,14,0)</f>
        <v>0</v>
      </c>
      <c r="O61" s="216">
        <f>VLOOKUP(C61,'Sběr dat'!A:W,15,0)</f>
        <v>0</v>
      </c>
      <c r="P61" s="11">
        <f>VLOOKUP(C61,'Sběr dat'!A:X,16,0)</f>
        <v>0</v>
      </c>
      <c r="Q61" s="11">
        <f>VLOOKUP(C61,'Sběr dat'!A:Y,17,0)</f>
        <v>0</v>
      </c>
      <c r="R61" s="11">
        <f>VLOOKUP(C61,'Sběr dat'!A:Z,18,0)</f>
        <v>0</v>
      </c>
      <c r="S61" s="11">
        <f t="shared" si="1"/>
        <v>90</v>
      </c>
    </row>
    <row r="62" spans="1:20" s="14" customFormat="1" ht="40.15" customHeight="1" x14ac:dyDescent="0.25">
      <c r="A62" s="11">
        <v>57</v>
      </c>
      <c r="B62" s="11" t="str">
        <f>VLOOKUP(C62,'Seznam PO'!A:B,2,0)</f>
        <v>JM_230</v>
      </c>
      <c r="C62" s="180">
        <v>49459899</v>
      </c>
      <c r="D62" s="182">
        <v>49459899</v>
      </c>
      <c r="E62" s="12" t="str">
        <f>VLOOKUP(C62,'Seznam PO'!A:D,4,0)</f>
        <v>Gymnázium T. G. Masaryka Zastávka, příspěvková organizace</v>
      </c>
      <c r="F62" s="12" t="str">
        <f>VLOOKUP(C62,'Seznam PO'!A:E,5,0)</f>
        <v>U Školy 39, 664 84 Zastávka</v>
      </c>
      <c r="G62" s="11">
        <f>VLOOKUP(C62,'Sběr dat'!A:G,7,)</f>
        <v>40</v>
      </c>
      <c r="H62" s="11">
        <f>VLOOKUP(C62,'Sběr dat'!A:R,8,0)</f>
        <v>0</v>
      </c>
      <c r="I62" s="11">
        <f>VLOOKUP(C62,'Sběr dat'!A:R,9,0)</f>
        <v>0</v>
      </c>
      <c r="J62" s="11">
        <f>VLOOKUP(C62,'Sběr dat'!A:R,10,0)</f>
        <v>0</v>
      </c>
      <c r="K62" s="11">
        <f>VLOOKUP(C62,'Sběr dat'!A:S,11,0)</f>
        <v>0</v>
      </c>
      <c r="L62" s="11">
        <f>VLOOKUP(C62,'Sběr dat'!A:T,12,0)</f>
        <v>0</v>
      </c>
      <c r="M62" s="11">
        <f>VLOOKUP(C62,'Sběr dat'!A:U,13,0)</f>
        <v>0</v>
      </c>
      <c r="N62" s="11">
        <f>VLOOKUP(C62,'Sběr dat'!A:V,14,0)</f>
        <v>1</v>
      </c>
      <c r="O62" s="216">
        <f>VLOOKUP(C62,'Sběr dat'!A:W,15,0)</f>
        <v>0</v>
      </c>
      <c r="P62" s="11">
        <f>VLOOKUP(C62,'Sběr dat'!A:X,16,0)</f>
        <v>0</v>
      </c>
      <c r="Q62" s="11">
        <f>VLOOKUP(C62,'Sběr dat'!A:Y,17,0)</f>
        <v>0</v>
      </c>
      <c r="R62" s="11">
        <f>VLOOKUP(C62,'Sběr dat'!A:Z,18,0)</f>
        <v>0</v>
      </c>
      <c r="S62" s="11">
        <f t="shared" si="1"/>
        <v>41</v>
      </c>
    </row>
    <row r="63" spans="1:20" s="14" customFormat="1" ht="40.15" customHeight="1" x14ac:dyDescent="0.25">
      <c r="A63" s="11">
        <v>58</v>
      </c>
      <c r="B63" s="11" t="str">
        <f>VLOOKUP(C63,'Seznam PO'!A:B,2,0)</f>
        <v>JM_257</v>
      </c>
      <c r="C63" s="180">
        <v>47375604</v>
      </c>
      <c r="D63" s="182">
        <v>47375604</v>
      </c>
      <c r="E63" s="12" t="str">
        <f>VLOOKUP(C63,'Seznam PO'!A:D,4,0)</f>
        <v>Domov pro seniory Strážnice, příspěvková organizace</v>
      </c>
      <c r="F63" s="12" t="str">
        <f>VLOOKUP(C63,'Seznam PO'!A:E,5,0)</f>
        <v>Preláta Horného 515, 696 62 Strážnice</v>
      </c>
      <c r="G63" s="11">
        <f>VLOOKUP(C63,'Sběr dat'!A:G,7,)</f>
        <v>50</v>
      </c>
      <c r="H63" s="11">
        <f>VLOOKUP(C63,'Sběr dat'!A:R,8,0)</f>
        <v>0</v>
      </c>
      <c r="I63" s="11">
        <f>VLOOKUP(C63,'Sběr dat'!A:R,9,0)</f>
        <v>0</v>
      </c>
      <c r="J63" s="11">
        <f>VLOOKUP(C63,'Sběr dat'!A:R,10,0)</f>
        <v>0</v>
      </c>
      <c r="K63" s="11">
        <f>VLOOKUP(C63,'Sběr dat'!A:S,11,0)</f>
        <v>0</v>
      </c>
      <c r="L63" s="11">
        <f>VLOOKUP(C63,'Sběr dat'!A:T,12,0)</f>
        <v>0</v>
      </c>
      <c r="M63" s="11">
        <f>VLOOKUP(C63,'Sběr dat'!A:U,13,0)</f>
        <v>1</v>
      </c>
      <c r="N63" s="11">
        <f>VLOOKUP(C63,'Sběr dat'!A:V,14,0)</f>
        <v>0</v>
      </c>
      <c r="O63" s="216">
        <f>VLOOKUP(C63,'Sběr dat'!A:W,15,0)</f>
        <v>0</v>
      </c>
      <c r="P63" s="11">
        <f>VLOOKUP(C63,'Sběr dat'!A:X,16,0)</f>
        <v>1</v>
      </c>
      <c r="Q63" s="11">
        <f>VLOOKUP(C63,'Sběr dat'!A:Y,17,0)</f>
        <v>0</v>
      </c>
      <c r="R63" s="11">
        <f>VLOOKUP(C63,'Sběr dat'!A:Z,18,0)</f>
        <v>0</v>
      </c>
      <c r="S63" s="11">
        <f t="shared" si="1"/>
        <v>52</v>
      </c>
      <c r="T63" s="178"/>
    </row>
    <row r="64" spans="1:20" s="14" customFormat="1" ht="40.15" customHeight="1" x14ac:dyDescent="0.25">
      <c r="A64" s="11">
        <v>59</v>
      </c>
      <c r="B64" s="11" t="str">
        <f>VLOOKUP(C64,'Seznam PO'!A:B,2,0)</f>
        <v>JM_260</v>
      </c>
      <c r="C64" s="180">
        <v>837385</v>
      </c>
      <c r="D64" s="182" t="s">
        <v>4401</v>
      </c>
      <c r="E64" s="12" t="str">
        <f>VLOOKUP(C64,'Seznam PO'!A:D,4,0)</f>
        <v>Střední škola Strážnice, příspěvková organizace</v>
      </c>
      <c r="F64" s="12" t="str">
        <f>VLOOKUP(C64,'Seznam PO'!A:E,5,0)</f>
        <v>J. Skácela 890, 696 62 Strážnice</v>
      </c>
      <c r="G64" s="11">
        <f>VLOOKUP(C64,'Sběr dat'!A:G,7,)</f>
        <v>60</v>
      </c>
      <c r="H64" s="11">
        <f>VLOOKUP(C64,'Sběr dat'!A:R,8,0)</f>
        <v>0</v>
      </c>
      <c r="I64" s="11">
        <f>VLOOKUP(C64,'Sběr dat'!A:R,9,0)</f>
        <v>0</v>
      </c>
      <c r="J64" s="11">
        <f>VLOOKUP(C64,'Sběr dat'!A:R,10,0)</f>
        <v>0</v>
      </c>
      <c r="K64" s="11">
        <f>VLOOKUP(C64,'Sběr dat'!A:S,11,0)</f>
        <v>0</v>
      </c>
      <c r="L64" s="11">
        <f>VLOOKUP(C64,'Sběr dat'!A:T,12,0)</f>
        <v>0</v>
      </c>
      <c r="M64" s="11">
        <f>VLOOKUP(C64,'Sběr dat'!A:U,13,0)</f>
        <v>0</v>
      </c>
      <c r="N64" s="11">
        <f>VLOOKUP(C64,'Sběr dat'!A:V,14,0)</f>
        <v>0</v>
      </c>
      <c r="O64" s="216">
        <f>VLOOKUP(C64,'Sběr dat'!A:W,15,0)</f>
        <v>0</v>
      </c>
      <c r="P64" s="11">
        <f>VLOOKUP(C64,'Sběr dat'!A:X,16,0)</f>
        <v>0</v>
      </c>
      <c r="Q64" s="11">
        <f>VLOOKUP(C64,'Sběr dat'!A:Y,17,0)</f>
        <v>0</v>
      </c>
      <c r="R64" s="11">
        <f>VLOOKUP(C64,'Sběr dat'!A:Z,18,0)</f>
        <v>0</v>
      </c>
      <c r="S64" s="11">
        <f t="shared" si="1"/>
        <v>60</v>
      </c>
    </row>
    <row r="65" spans="1:20" s="14" customFormat="1" ht="40.15" customHeight="1" x14ac:dyDescent="0.25">
      <c r="A65" s="11">
        <v>60</v>
      </c>
      <c r="B65" s="11" t="str">
        <f>VLOOKUP(C65,'Seznam PO'!A:B,2,0)</f>
        <v>JM_263</v>
      </c>
      <c r="C65" s="180">
        <v>49939416</v>
      </c>
      <c r="D65" s="182">
        <v>49939416</v>
      </c>
      <c r="E65" s="12" t="str">
        <f>VLOOKUP(C65,'Seznam PO'!A:D,4,0)</f>
        <v>Dům dětí a mládeže Veselí nad Moravou, příspěvková organizace</v>
      </c>
      <c r="F65" s="12" t="str">
        <f>VLOOKUP(C65,'Seznam PO'!A:E,5,0)</f>
        <v>Hutník 1495, 698 01 Veselí nad Moravou</v>
      </c>
      <c r="G65" s="11">
        <f>VLOOKUP(C65,'Sběr dat'!A:G,7,)</f>
        <v>20</v>
      </c>
      <c r="H65" s="11">
        <f>VLOOKUP(C65,'Sběr dat'!A:R,8,0)</f>
        <v>0</v>
      </c>
      <c r="I65" s="11">
        <f>VLOOKUP(C65,'Sběr dat'!A:R,9,0)</f>
        <v>0</v>
      </c>
      <c r="J65" s="11">
        <f>VLOOKUP(C65,'Sběr dat'!A:R,10,0)</f>
        <v>0</v>
      </c>
      <c r="K65" s="11">
        <f>VLOOKUP(C65,'Sběr dat'!A:S,11,0)</f>
        <v>0</v>
      </c>
      <c r="L65" s="11">
        <f>VLOOKUP(C65,'Sběr dat'!A:T,12,0)</f>
        <v>0</v>
      </c>
      <c r="M65" s="11">
        <f>VLOOKUP(C65,'Sběr dat'!A:U,13,0)</f>
        <v>0</v>
      </c>
      <c r="N65" s="11">
        <f>VLOOKUP(C65,'Sběr dat'!A:V,14,0)</f>
        <v>0</v>
      </c>
      <c r="O65" s="216">
        <f>VLOOKUP(C65,'Sběr dat'!A:W,15,0)</f>
        <v>0</v>
      </c>
      <c r="P65" s="11">
        <f>VLOOKUP(C65,'Sběr dat'!A:X,16,0)</f>
        <v>0</v>
      </c>
      <c r="Q65" s="11">
        <f>VLOOKUP(C65,'Sběr dat'!A:Y,17,0)</f>
        <v>0</v>
      </c>
      <c r="R65" s="11">
        <f>VLOOKUP(C65,'Sběr dat'!A:Z,18,0)</f>
        <v>0</v>
      </c>
      <c r="S65" s="11">
        <f t="shared" si="1"/>
        <v>20</v>
      </c>
    </row>
    <row r="66" spans="1:20" s="14" customFormat="1" ht="40.15" customHeight="1" x14ac:dyDescent="0.25">
      <c r="A66" s="11">
        <v>61</v>
      </c>
      <c r="B66" s="11" t="str">
        <f>VLOOKUP(C66,'Seznam PO'!A:B,2,0)</f>
        <v>JM_270</v>
      </c>
      <c r="C66" s="180">
        <v>70921245</v>
      </c>
      <c r="D66" s="182">
        <v>70921245</v>
      </c>
      <c r="E66" s="12" t="str">
        <f>VLOOKUP(C66,'Seznam PO'!A:D,4,0)</f>
        <v>Habrovanský zámek, příspěvková organizace</v>
      </c>
      <c r="F66" s="12" t="str">
        <f>VLOOKUP(C66,'Seznam PO'!A:E,5,0)</f>
        <v>Habrovany 1, 683 01 Rousínov</v>
      </c>
      <c r="G66" s="11">
        <f>VLOOKUP(C66,'Sběr dat'!A:G,7,)</f>
        <v>75</v>
      </c>
      <c r="H66" s="11">
        <f>VLOOKUP(C66,'Sběr dat'!A:R,8,0)</f>
        <v>0</v>
      </c>
      <c r="I66" s="11">
        <f>VLOOKUP(C66,'Sběr dat'!A:R,9,0)</f>
        <v>0</v>
      </c>
      <c r="J66" s="11">
        <f>VLOOKUP(C66,'Sběr dat'!A:R,10,0)</f>
        <v>0</v>
      </c>
      <c r="K66" s="11">
        <f>VLOOKUP(C66,'Sběr dat'!A:S,11,0)</f>
        <v>0</v>
      </c>
      <c r="L66" s="11">
        <f>VLOOKUP(C66,'Sběr dat'!A:T,12,0)</f>
        <v>0</v>
      </c>
      <c r="M66" s="11">
        <f>VLOOKUP(C66,'Sběr dat'!A:U,13,0)</f>
        <v>0</v>
      </c>
      <c r="N66" s="11">
        <f>VLOOKUP(C66,'Sběr dat'!A:V,14,0)</f>
        <v>5</v>
      </c>
      <c r="O66" s="216">
        <f>VLOOKUP(C66,'Sběr dat'!A:W,15,0)</f>
        <v>0</v>
      </c>
      <c r="P66" s="11">
        <f>VLOOKUP(C66,'Sběr dat'!A:X,16,0)</f>
        <v>0</v>
      </c>
      <c r="Q66" s="11">
        <f>VLOOKUP(C66,'Sběr dat'!A:Y,17,0)</f>
        <v>0</v>
      </c>
      <c r="R66" s="11">
        <f>VLOOKUP(C66,'Sběr dat'!A:Z,18,0)</f>
        <v>0</v>
      </c>
      <c r="S66" s="11">
        <f t="shared" si="1"/>
        <v>80</v>
      </c>
    </row>
    <row r="67" spans="1:20" s="14" customFormat="1" ht="40.15" customHeight="1" x14ac:dyDescent="0.25">
      <c r="A67" s="11">
        <v>62</v>
      </c>
      <c r="B67" s="11" t="str">
        <f>VLOOKUP(C67,'Seznam PO'!A:B,2,0)</f>
        <v>JM_274</v>
      </c>
      <c r="C67" s="212">
        <v>380458</v>
      </c>
      <c r="D67" s="213" t="s">
        <v>4385</v>
      </c>
      <c r="E67" s="214" t="str">
        <f>VLOOKUP(C67,'Seznam PO'!A:D,4,0)</f>
        <v>Domov pro seniory Černá Hora, příspěvková organizace</v>
      </c>
      <c r="F67" s="214" t="str">
        <f>VLOOKUP(C67,'Seznam PO'!A:E,5,0)</f>
        <v>Zámecká 1, 679 21 Černá Hora</v>
      </c>
      <c r="G67" s="11">
        <f>VLOOKUP(C67,'Sběr dat'!A:G,7,)</f>
        <v>0</v>
      </c>
      <c r="H67" s="11">
        <f>VLOOKUP(C67,'Sběr dat'!A:R,8,0)</f>
        <v>20</v>
      </c>
      <c r="I67" s="11">
        <f>VLOOKUP(C67,'Sběr dat'!A:R,9,0)</f>
        <v>0</v>
      </c>
      <c r="J67" s="11">
        <f>VLOOKUP(C67,'Sběr dat'!A:R,10,0)</f>
        <v>0</v>
      </c>
      <c r="K67" s="11">
        <f>VLOOKUP(C67,'Sběr dat'!A:S,11,0)</f>
        <v>0</v>
      </c>
      <c r="L67" s="11">
        <f>VLOOKUP(C67,'Sběr dat'!A:T,12,0)</f>
        <v>0</v>
      </c>
      <c r="M67" s="11">
        <f>VLOOKUP(C67,'Sběr dat'!A:U,13,0)</f>
        <v>0</v>
      </c>
      <c r="N67" s="11">
        <f>VLOOKUP(C67,'Sběr dat'!A:V,14,0)</f>
        <v>0</v>
      </c>
      <c r="O67" s="216">
        <f>VLOOKUP(C67,'Sběr dat'!A:W,15,0)</f>
        <v>0</v>
      </c>
      <c r="P67" s="11">
        <f>VLOOKUP(C67,'Sběr dat'!A:X,16,0)</f>
        <v>0</v>
      </c>
      <c r="Q67" s="11">
        <f>VLOOKUP(C67,'Sběr dat'!A:Y,17,0)</f>
        <v>0</v>
      </c>
      <c r="R67" s="11">
        <f>VLOOKUP(C67,'Sběr dat'!A:Z,18,0)</f>
        <v>0</v>
      </c>
      <c r="S67" s="11">
        <f t="shared" si="1"/>
        <v>20</v>
      </c>
    </row>
    <row r="68" spans="1:20" s="14" customFormat="1" ht="40.15" customHeight="1" x14ac:dyDescent="0.25">
      <c r="A68" s="11">
        <v>63</v>
      </c>
      <c r="B68" s="11" t="str">
        <f>VLOOKUP(C68,'Seznam PO'!A:B,2,0)</f>
        <v>JM_278</v>
      </c>
      <c r="C68" s="180">
        <v>29319498</v>
      </c>
      <c r="D68" s="182">
        <v>29319498</v>
      </c>
      <c r="E68" s="12" t="str">
        <f>VLOOKUP(C68,'Seznam PO'!A:D,4,0)</f>
        <v>Moravian Science Centre Brno, příspěvková organizace</v>
      </c>
      <c r="F68" s="12" t="str">
        <f>VLOOKUP(C68,'Seznam PO'!A:E,5,0)</f>
        <v>Křížkovského 554/12, 603 00 Brno</v>
      </c>
      <c r="G68" s="11">
        <f>VLOOKUP(C68,'Sběr dat'!A:G,7,)</f>
        <v>20</v>
      </c>
      <c r="H68" s="11">
        <f>VLOOKUP(C68,'Sběr dat'!A:R,8,0)</f>
        <v>0</v>
      </c>
      <c r="I68" s="11">
        <f>VLOOKUP(C68,'Sběr dat'!A:R,9,0)</f>
        <v>0</v>
      </c>
      <c r="J68" s="11">
        <f>VLOOKUP(C68,'Sběr dat'!A:R,10,0)</f>
        <v>5</v>
      </c>
      <c r="K68" s="11">
        <f>VLOOKUP(C68,'Sběr dat'!A:S,11,0)</f>
        <v>5</v>
      </c>
      <c r="L68" s="11">
        <f>VLOOKUP(C68,'Sběr dat'!A:T,12,0)</f>
        <v>5</v>
      </c>
      <c r="M68" s="11">
        <f>VLOOKUP(C68,'Sběr dat'!A:U,13,0)</f>
        <v>0</v>
      </c>
      <c r="N68" s="11">
        <f>VLOOKUP(C68,'Sběr dat'!A:V,14,0)</f>
        <v>0</v>
      </c>
      <c r="O68" s="216">
        <f>VLOOKUP(C68,'Sběr dat'!A:W,15,0)</f>
        <v>0</v>
      </c>
      <c r="P68" s="11">
        <f>VLOOKUP(C68,'Sběr dat'!A:X,16,0)</f>
        <v>0</v>
      </c>
      <c r="Q68" s="11">
        <f>VLOOKUP(C68,'Sběr dat'!A:Y,17,0)</f>
        <v>0</v>
      </c>
      <c r="R68" s="11">
        <f>VLOOKUP(C68,'Sběr dat'!A:Z,18,0)</f>
        <v>20</v>
      </c>
      <c r="S68" s="11">
        <f t="shared" si="1"/>
        <v>55</v>
      </c>
      <c r="T68" s="178"/>
    </row>
    <row r="69" spans="1:20" ht="23.45" customHeight="1" x14ac:dyDescent="0.25">
      <c r="G69" s="192">
        <f t="shared" ref="G69:R69" si="2">SUM(G6:G68)</f>
        <v>2970</v>
      </c>
      <c r="H69" s="186">
        <f t="shared" si="2"/>
        <v>2865</v>
      </c>
      <c r="I69" s="186">
        <f t="shared" si="2"/>
        <v>137</v>
      </c>
      <c r="J69" s="192">
        <f t="shared" si="2"/>
        <v>37</v>
      </c>
      <c r="K69" s="186">
        <f t="shared" si="2"/>
        <v>22</v>
      </c>
      <c r="L69" s="186">
        <f t="shared" si="2"/>
        <v>17</v>
      </c>
      <c r="M69" s="186">
        <f t="shared" si="2"/>
        <v>100</v>
      </c>
      <c r="N69" s="186">
        <f t="shared" si="2"/>
        <v>90</v>
      </c>
      <c r="O69" s="210">
        <f t="shared" si="2"/>
        <v>0</v>
      </c>
      <c r="P69" s="186">
        <f t="shared" si="2"/>
        <v>3</v>
      </c>
      <c r="Q69" s="186">
        <f t="shared" si="2"/>
        <v>220</v>
      </c>
      <c r="R69" s="186">
        <f t="shared" si="2"/>
        <v>20</v>
      </c>
    </row>
    <row r="70" spans="1:20" ht="23.45" customHeight="1" x14ac:dyDescent="0.25">
      <c r="R70" s="192">
        <f>SUM(G69:R69)</f>
        <v>6481</v>
      </c>
      <c r="S70" s="10">
        <f>SUM(S6:S68)</f>
        <v>6481</v>
      </c>
    </row>
  </sheetData>
  <sheetProtection selectLockedCells="1" selectUnlockedCells="1"/>
  <sortState xmlns:xlrd2="http://schemas.microsoft.com/office/spreadsheetml/2017/richdata2" ref="A6:S70">
    <sortCondition ref="B6:B70"/>
  </sortState>
  <mergeCells count="4">
    <mergeCell ref="A1:Q1"/>
    <mergeCell ref="A2:Q2"/>
    <mergeCell ref="A3:Q3"/>
    <mergeCell ref="A4:Q4"/>
  </mergeCells>
  <phoneticPr fontId="18" type="noConversion"/>
  <conditionalFormatting sqref="T63 G6:G68 H7:R68">
    <cfRule type="cellIs" dxfId="108" priority="163" operator="greaterThan">
      <formula>0</formula>
    </cfRule>
  </conditionalFormatting>
  <conditionalFormatting sqref="H6:R6">
    <cfRule type="cellIs" dxfId="107" priority="48" operator="greaterThan">
      <formula>0</formula>
    </cfRule>
  </conditionalFormatting>
  <pageMargins left="0.70866141732283461" right="0.70866141732283461" top="0.74803149606299213" bottom="0.74803149606299213" header="0.31496062992125984" footer="0.31496062992125984"/>
  <pageSetup paperSize="9" scale="44" fitToHeight="0" orientation="landscape" r:id="rId1"/>
  <headerFooter>
    <oddFooter>&amp;RStránka &amp;P z &amp;N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BA7011-BF91-40C7-86F7-0E4BA19D5BD3}">
  <sheetPr>
    <tabColor rgb="FF92D050"/>
    <pageSetUpPr fitToPage="1"/>
  </sheetPr>
  <dimension ref="A1:AL239"/>
  <sheetViews>
    <sheetView zoomScale="120" zoomScaleNormal="120" workbookViewId="0">
      <pane xSplit="2" ySplit="1" topLeftCell="C74" activePane="bottomRight" state="frozen"/>
      <selection pane="topRight" activeCell="B1" sqref="B1"/>
      <selection pane="bottomLeft" activeCell="A2" sqref="A2"/>
      <selection pane="bottomRight" activeCell="A23" sqref="A23"/>
    </sheetView>
  </sheetViews>
  <sheetFormatPr defaultColWidth="9.140625" defaultRowHeight="30" customHeight="1" x14ac:dyDescent="0.25"/>
  <cols>
    <col min="1" max="1" width="7.7109375" style="169" customWidth="1"/>
    <col min="2" max="2" width="5.42578125" style="170" customWidth="1"/>
    <col min="3" max="3" width="9.42578125" style="128" customWidth="1"/>
    <col min="4" max="4" width="16.85546875" style="128" customWidth="1"/>
    <col min="5" max="5" width="18" style="171" customWidth="1"/>
    <col min="6" max="6" width="12.140625" style="171" customWidth="1"/>
    <col min="7" max="8" width="11.42578125" style="171" customWidth="1"/>
    <col min="9" max="10" width="9.140625" style="172" customWidth="1"/>
    <col min="11" max="11" width="9.5703125" style="171" customWidth="1"/>
    <col min="12" max="12" width="12.42578125" style="171" customWidth="1"/>
    <col min="13" max="13" width="13.42578125" style="171" customWidth="1"/>
    <col min="14" max="14" width="8.42578125" style="171" customWidth="1"/>
    <col min="15" max="15" width="15.7109375" style="171" bestFit="1" customWidth="1"/>
    <col min="16" max="16" width="15.5703125" style="171" customWidth="1"/>
    <col min="17" max="17" width="8.5703125" style="171" customWidth="1"/>
    <col min="18" max="18" width="14.140625" style="171" bestFit="1" customWidth="1"/>
    <col min="19" max="19" width="9.42578125" style="171" customWidth="1"/>
    <col min="20" max="20" width="7.140625" style="141" customWidth="1"/>
    <col min="21" max="21" width="7" style="173" customWidth="1"/>
    <col min="22" max="22" width="8.140625" style="128" customWidth="1"/>
    <col min="23" max="23" width="14.28515625" style="128" customWidth="1"/>
    <col min="24" max="24" width="17.42578125" style="128" customWidth="1"/>
    <col min="25" max="25" width="17.85546875" style="141" customWidth="1"/>
    <col min="26" max="30" width="9.5703125" style="174" customWidth="1"/>
    <col min="31" max="31" width="9.5703125" style="175" customWidth="1"/>
    <col min="32" max="32" width="9.5703125" style="176" customWidth="1"/>
    <col min="33" max="35" width="9.5703125" style="175" customWidth="1"/>
    <col min="36" max="36" width="11.28515625" style="177" customWidth="1"/>
    <col min="37" max="38" width="11.28515625" style="177" bestFit="1" customWidth="1"/>
    <col min="39" max="16384" width="9.140625" style="120"/>
  </cols>
  <sheetData>
    <row r="1" spans="1:38" s="108" customFormat="1" ht="41.25" customHeight="1" x14ac:dyDescent="0.25">
      <c r="A1" s="97" t="s">
        <v>90</v>
      </c>
      <c r="B1" s="98" t="s">
        <v>89</v>
      </c>
      <c r="C1" s="99" t="s">
        <v>91</v>
      </c>
      <c r="D1" s="99" t="s">
        <v>67</v>
      </c>
      <c r="E1" s="100" t="s">
        <v>92</v>
      </c>
      <c r="F1" s="100" t="s">
        <v>93</v>
      </c>
      <c r="G1" s="100" t="s">
        <v>94</v>
      </c>
      <c r="H1" s="101" t="s">
        <v>95</v>
      </c>
      <c r="I1" s="102" t="s">
        <v>96</v>
      </c>
      <c r="J1" s="102" t="s">
        <v>97</v>
      </c>
      <c r="K1" s="100" t="s">
        <v>98</v>
      </c>
      <c r="L1" s="100" t="s">
        <v>99</v>
      </c>
      <c r="M1" s="100" t="s">
        <v>100</v>
      </c>
      <c r="N1" s="100" t="s">
        <v>101</v>
      </c>
      <c r="O1" s="100" t="s">
        <v>102</v>
      </c>
      <c r="P1" s="100" t="s">
        <v>103</v>
      </c>
      <c r="Q1" s="100" t="s">
        <v>104</v>
      </c>
      <c r="R1" s="100" t="s">
        <v>105</v>
      </c>
      <c r="S1" s="100" t="s">
        <v>106</v>
      </c>
      <c r="T1" s="103" t="s">
        <v>107</v>
      </c>
      <c r="U1" s="103" t="s">
        <v>108</v>
      </c>
      <c r="V1" s="99" t="s">
        <v>109</v>
      </c>
      <c r="W1" s="99" t="s">
        <v>110</v>
      </c>
      <c r="X1" s="99" t="s">
        <v>111</v>
      </c>
      <c r="Y1" s="104" t="s">
        <v>112</v>
      </c>
      <c r="Z1" s="105" t="s">
        <v>113</v>
      </c>
      <c r="AA1" s="105" t="s">
        <v>114</v>
      </c>
      <c r="AB1" s="105" t="s">
        <v>115</v>
      </c>
      <c r="AC1" s="105" t="s">
        <v>116</v>
      </c>
      <c r="AD1" s="105" t="s">
        <v>117</v>
      </c>
      <c r="AE1" s="105" t="s">
        <v>118</v>
      </c>
      <c r="AF1" s="105" t="s">
        <v>119</v>
      </c>
      <c r="AG1" s="105" t="s">
        <v>120</v>
      </c>
      <c r="AH1" s="105" t="s">
        <v>121</v>
      </c>
      <c r="AI1" s="105" t="s">
        <v>122</v>
      </c>
      <c r="AJ1" s="106" t="s">
        <v>4147</v>
      </c>
      <c r="AK1" s="106" t="s">
        <v>4148</v>
      </c>
      <c r="AL1" s="107" t="s">
        <v>4149</v>
      </c>
    </row>
    <row r="2" spans="1:38" ht="30" customHeight="1" x14ac:dyDescent="0.25">
      <c r="A2" s="109">
        <v>64327809</v>
      </c>
      <c r="B2" s="110" t="s">
        <v>1658</v>
      </c>
      <c r="C2" s="111" t="s">
        <v>147</v>
      </c>
      <c r="D2" s="111" t="s">
        <v>1659</v>
      </c>
      <c r="E2" s="112" t="s">
        <v>1660</v>
      </c>
      <c r="F2" s="112" t="s">
        <v>1661</v>
      </c>
      <c r="G2" s="112" t="s">
        <v>889</v>
      </c>
      <c r="H2" s="112" t="s">
        <v>1662</v>
      </c>
      <c r="I2" s="113">
        <v>212</v>
      </c>
      <c r="J2" s="113">
        <v>9</v>
      </c>
      <c r="K2" s="112" t="s">
        <v>131</v>
      </c>
      <c r="L2" s="112" t="s">
        <v>1663</v>
      </c>
      <c r="M2" s="112" t="s">
        <v>1664</v>
      </c>
      <c r="N2" s="112" t="s">
        <v>196</v>
      </c>
      <c r="O2" s="112" t="s">
        <v>1665</v>
      </c>
      <c r="P2" s="112" t="s">
        <v>1666</v>
      </c>
      <c r="Q2" s="112" t="s">
        <v>198</v>
      </c>
      <c r="R2" s="112" t="s">
        <v>1667</v>
      </c>
      <c r="S2" s="112" t="s">
        <v>139</v>
      </c>
      <c r="T2" s="114" t="s">
        <v>140</v>
      </c>
      <c r="U2" s="115" t="s">
        <v>141</v>
      </c>
      <c r="V2" s="116" t="s">
        <v>1668</v>
      </c>
      <c r="W2" s="116" t="s">
        <v>1669</v>
      </c>
      <c r="X2" s="116" t="s">
        <v>1670</v>
      </c>
      <c r="Y2" s="114" t="s">
        <v>1671</v>
      </c>
      <c r="Z2" s="117" t="s">
        <v>235</v>
      </c>
      <c r="AA2" s="117" t="s">
        <v>235</v>
      </c>
      <c r="AB2" s="117" t="s">
        <v>235</v>
      </c>
      <c r="AC2" s="118" t="s">
        <v>235</v>
      </c>
      <c r="AD2" s="118" t="s">
        <v>235</v>
      </c>
      <c r="AE2" s="118" t="s">
        <v>235</v>
      </c>
      <c r="AF2" s="118" t="s">
        <v>235</v>
      </c>
      <c r="AG2" s="118" t="s">
        <v>235</v>
      </c>
      <c r="AH2" s="118" t="s">
        <v>235</v>
      </c>
      <c r="AI2" s="118" t="s">
        <v>235</v>
      </c>
      <c r="AJ2" s="119" t="s">
        <v>4042</v>
      </c>
      <c r="AK2" s="119" t="s">
        <v>4042</v>
      </c>
      <c r="AL2" s="119" t="s">
        <v>4042</v>
      </c>
    </row>
    <row r="3" spans="1:38" ht="30" customHeight="1" x14ac:dyDescent="0.25">
      <c r="A3" s="121">
        <v>638013</v>
      </c>
      <c r="B3" s="1" t="s">
        <v>123</v>
      </c>
      <c r="C3" s="116" t="s">
        <v>124</v>
      </c>
      <c r="D3" s="116" t="s">
        <v>125</v>
      </c>
      <c r="E3" s="112" t="s">
        <v>126</v>
      </c>
      <c r="F3" s="112" t="s">
        <v>127</v>
      </c>
      <c r="G3" s="112" t="s">
        <v>128</v>
      </c>
      <c r="H3" s="112" t="s">
        <v>129</v>
      </c>
      <c r="I3" s="113">
        <v>164</v>
      </c>
      <c r="J3" s="113" t="s">
        <v>130</v>
      </c>
      <c r="K3" s="112" t="s">
        <v>131</v>
      </c>
      <c r="L3" s="112" t="s">
        <v>132</v>
      </c>
      <c r="M3" s="112" t="s">
        <v>133</v>
      </c>
      <c r="N3" s="112" t="s">
        <v>134</v>
      </c>
      <c r="O3" s="112" t="s">
        <v>135</v>
      </c>
      <c r="P3" s="112" t="s">
        <v>136</v>
      </c>
      <c r="Q3" s="112" t="s">
        <v>137</v>
      </c>
      <c r="R3" s="112" t="s">
        <v>138</v>
      </c>
      <c r="S3" s="112" t="s">
        <v>139</v>
      </c>
      <c r="T3" s="114" t="s">
        <v>140</v>
      </c>
      <c r="U3" s="115" t="s">
        <v>141</v>
      </c>
      <c r="V3" s="116" t="s">
        <v>142</v>
      </c>
      <c r="W3" s="116" t="s">
        <v>143</v>
      </c>
      <c r="X3" s="116" t="s">
        <v>144</v>
      </c>
      <c r="Y3" s="114" t="s">
        <v>145</v>
      </c>
      <c r="Z3" s="117"/>
      <c r="AA3" s="117"/>
      <c r="AB3" s="117"/>
      <c r="AC3" s="118" t="s">
        <v>3847</v>
      </c>
      <c r="AD3" s="122">
        <v>543424510</v>
      </c>
      <c r="AE3" s="118" t="s">
        <v>146</v>
      </c>
      <c r="AF3" s="123"/>
      <c r="AG3" s="118"/>
      <c r="AH3" s="122">
        <v>543424510</v>
      </c>
      <c r="AI3" s="124"/>
      <c r="AJ3" s="119" t="s">
        <v>4150</v>
      </c>
      <c r="AK3" s="119" t="s">
        <v>4150</v>
      </c>
      <c r="AL3" s="119" t="s">
        <v>4042</v>
      </c>
    </row>
    <row r="4" spans="1:38" ht="30" customHeight="1" x14ac:dyDescent="0.25">
      <c r="A4" s="121">
        <v>558982</v>
      </c>
      <c r="B4" s="1" t="s">
        <v>0</v>
      </c>
      <c r="C4" s="116" t="s">
        <v>147</v>
      </c>
      <c r="D4" s="116" t="s">
        <v>73</v>
      </c>
      <c r="E4" s="112" t="s">
        <v>74</v>
      </c>
      <c r="F4" s="112" t="s">
        <v>148</v>
      </c>
      <c r="G4" s="112" t="s">
        <v>128</v>
      </c>
      <c r="H4" s="112" t="s">
        <v>149</v>
      </c>
      <c r="I4" s="113">
        <v>55</v>
      </c>
      <c r="J4" s="113">
        <v>47</v>
      </c>
      <c r="K4" s="112" t="s">
        <v>131</v>
      </c>
      <c r="L4" s="112" t="s">
        <v>150</v>
      </c>
      <c r="M4" s="112" t="s">
        <v>151</v>
      </c>
      <c r="N4" s="112" t="s">
        <v>134</v>
      </c>
      <c r="O4" s="112" t="s">
        <v>152</v>
      </c>
      <c r="P4" s="112" t="s">
        <v>153</v>
      </c>
      <c r="Q4" s="112" t="s">
        <v>137</v>
      </c>
      <c r="R4" s="112" t="s">
        <v>154</v>
      </c>
      <c r="S4" s="112" t="s">
        <v>139</v>
      </c>
      <c r="T4" s="114" t="s">
        <v>140</v>
      </c>
      <c r="U4" s="115" t="s">
        <v>141</v>
      </c>
      <c r="V4" s="125">
        <v>543421751</v>
      </c>
      <c r="W4" s="116" t="s">
        <v>155</v>
      </c>
      <c r="X4" s="116" t="s">
        <v>156</v>
      </c>
      <c r="Y4" s="114" t="s">
        <v>157</v>
      </c>
      <c r="Z4" s="117" t="s">
        <v>158</v>
      </c>
      <c r="AA4" s="126">
        <v>543421751</v>
      </c>
      <c r="AB4" s="117" t="s">
        <v>159</v>
      </c>
      <c r="AC4" s="118" t="s">
        <v>160</v>
      </c>
      <c r="AD4" s="122">
        <v>543421754</v>
      </c>
      <c r="AE4" s="118" t="s">
        <v>157</v>
      </c>
      <c r="AF4" s="123"/>
      <c r="AG4" s="118" t="s">
        <v>158</v>
      </c>
      <c r="AH4" s="122">
        <v>543421751</v>
      </c>
      <c r="AI4" s="118" t="s">
        <v>159</v>
      </c>
      <c r="AJ4" s="119" t="s">
        <v>4150</v>
      </c>
      <c r="AK4" s="119" t="s">
        <v>4150</v>
      </c>
      <c r="AL4" s="119" t="s">
        <v>4042</v>
      </c>
    </row>
    <row r="5" spans="1:38" ht="30" customHeight="1" x14ac:dyDescent="0.25">
      <c r="A5" s="127">
        <v>44993536</v>
      </c>
      <c r="B5" s="1" t="s">
        <v>161</v>
      </c>
      <c r="C5" s="116" t="s">
        <v>147</v>
      </c>
      <c r="D5" s="116" t="s">
        <v>162</v>
      </c>
      <c r="E5" s="112" t="s">
        <v>163</v>
      </c>
      <c r="F5" s="112" t="s">
        <v>164</v>
      </c>
      <c r="G5" s="112" t="s">
        <v>128</v>
      </c>
      <c r="H5" s="112" t="s">
        <v>149</v>
      </c>
      <c r="I5" s="113">
        <v>264</v>
      </c>
      <c r="J5" s="113">
        <v>52</v>
      </c>
      <c r="K5" s="112" t="s">
        <v>131</v>
      </c>
      <c r="L5" s="112" t="s">
        <v>165</v>
      </c>
      <c r="M5" s="112" t="s">
        <v>166</v>
      </c>
      <c r="N5" s="112" t="s">
        <v>134</v>
      </c>
      <c r="O5" s="112" t="s">
        <v>167</v>
      </c>
      <c r="P5" s="112" t="s">
        <v>168</v>
      </c>
      <c r="Q5" s="112" t="s">
        <v>137</v>
      </c>
      <c r="R5" s="112" t="s">
        <v>169</v>
      </c>
      <c r="S5" s="112" t="s">
        <v>139</v>
      </c>
      <c r="T5" s="114" t="s">
        <v>140</v>
      </c>
      <c r="U5" s="115" t="s">
        <v>141</v>
      </c>
      <c r="V5" s="116" t="s">
        <v>170</v>
      </c>
      <c r="W5" s="116" t="s">
        <v>171</v>
      </c>
      <c r="X5" s="116" t="s">
        <v>172</v>
      </c>
      <c r="Y5" s="114" t="s">
        <v>171</v>
      </c>
      <c r="Z5" s="117"/>
      <c r="AA5" s="117"/>
      <c r="AB5" s="117"/>
      <c r="AC5" s="118" t="s">
        <v>173</v>
      </c>
      <c r="AD5" s="122">
        <v>543213764</v>
      </c>
      <c r="AE5" s="118" t="s">
        <v>174</v>
      </c>
      <c r="AF5" s="123"/>
      <c r="AG5" s="118" t="s">
        <v>175</v>
      </c>
      <c r="AH5" s="122">
        <v>543213764</v>
      </c>
      <c r="AI5" s="118" t="s">
        <v>171</v>
      </c>
      <c r="AJ5" s="119" t="s">
        <v>4150</v>
      </c>
      <c r="AK5" s="119" t="s">
        <v>4150</v>
      </c>
      <c r="AL5" s="119" t="s">
        <v>4042</v>
      </c>
    </row>
    <row r="6" spans="1:38" ht="30" customHeight="1" x14ac:dyDescent="0.25">
      <c r="A6" s="121">
        <v>637980</v>
      </c>
      <c r="B6" s="1" t="s">
        <v>1</v>
      </c>
      <c r="C6" s="116" t="s">
        <v>147</v>
      </c>
      <c r="D6" s="116" t="s">
        <v>3848</v>
      </c>
      <c r="E6" s="112" t="s">
        <v>3849</v>
      </c>
      <c r="F6" s="112" t="s">
        <v>176</v>
      </c>
      <c r="G6" s="112" t="s">
        <v>177</v>
      </c>
      <c r="H6" s="112" t="s">
        <v>178</v>
      </c>
      <c r="I6" s="113">
        <v>684</v>
      </c>
      <c r="J6" s="113">
        <v>16</v>
      </c>
      <c r="K6" s="112" t="s">
        <v>131</v>
      </c>
      <c r="L6" s="112" t="s">
        <v>179</v>
      </c>
      <c r="M6" s="112" t="s">
        <v>180</v>
      </c>
      <c r="N6" s="112" t="s">
        <v>134</v>
      </c>
      <c r="O6" s="112" t="s">
        <v>181</v>
      </c>
      <c r="P6" s="112" t="s">
        <v>182</v>
      </c>
      <c r="Q6" s="112" t="s">
        <v>198</v>
      </c>
      <c r="R6" s="112" t="s">
        <v>183</v>
      </c>
      <c r="S6" s="112" t="s">
        <v>139</v>
      </c>
      <c r="T6" s="114" t="s">
        <v>140</v>
      </c>
      <c r="U6" s="115" t="s">
        <v>141</v>
      </c>
      <c r="V6" s="116" t="s">
        <v>184</v>
      </c>
      <c r="W6" s="116" t="s">
        <v>185</v>
      </c>
      <c r="X6" s="116" t="s">
        <v>186</v>
      </c>
      <c r="Y6" s="114" t="s">
        <v>187</v>
      </c>
      <c r="Z6" s="117"/>
      <c r="AA6" s="117"/>
      <c r="AB6" s="117"/>
      <c r="AC6" s="118" t="s">
        <v>188</v>
      </c>
      <c r="AD6" s="122">
        <v>542213907</v>
      </c>
      <c r="AE6" s="118" t="s">
        <v>187</v>
      </c>
      <c r="AF6" s="118"/>
      <c r="AG6" s="118"/>
      <c r="AH6" s="118"/>
      <c r="AI6" s="118"/>
      <c r="AJ6" s="119" t="s">
        <v>4150</v>
      </c>
      <c r="AK6" s="119" t="s">
        <v>4042</v>
      </c>
      <c r="AL6" s="119" t="s">
        <v>4042</v>
      </c>
    </row>
    <row r="7" spans="1:38" ht="30" customHeight="1" x14ac:dyDescent="0.25">
      <c r="A7" s="121">
        <v>637998</v>
      </c>
      <c r="B7" s="1" t="s">
        <v>189</v>
      </c>
      <c r="C7" s="116" t="s">
        <v>147</v>
      </c>
      <c r="D7" s="116" t="s">
        <v>190</v>
      </c>
      <c r="E7" s="112" t="s">
        <v>191</v>
      </c>
      <c r="F7" s="112" t="s">
        <v>192</v>
      </c>
      <c r="G7" s="112" t="s">
        <v>177</v>
      </c>
      <c r="H7" s="112" t="s">
        <v>193</v>
      </c>
      <c r="I7" s="113">
        <v>190</v>
      </c>
      <c r="J7" s="113">
        <v>7</v>
      </c>
      <c r="K7" s="112" t="s">
        <v>131</v>
      </c>
      <c r="L7" s="112" t="s">
        <v>194</v>
      </c>
      <c r="M7" s="112" t="s">
        <v>195</v>
      </c>
      <c r="N7" s="112" t="s">
        <v>196</v>
      </c>
      <c r="O7" s="112" t="s">
        <v>3850</v>
      </c>
      <c r="P7" s="112" t="s">
        <v>197</v>
      </c>
      <c r="Q7" s="112" t="s">
        <v>198</v>
      </c>
      <c r="R7" s="112" t="s">
        <v>199</v>
      </c>
      <c r="S7" s="112" t="s">
        <v>139</v>
      </c>
      <c r="T7" s="114" t="s">
        <v>140</v>
      </c>
      <c r="U7" s="115" t="s">
        <v>141</v>
      </c>
      <c r="V7" s="116" t="s">
        <v>200</v>
      </c>
      <c r="W7" s="116" t="s">
        <v>201</v>
      </c>
      <c r="X7" s="116" t="s">
        <v>202</v>
      </c>
      <c r="Y7" s="114" t="s">
        <v>3851</v>
      </c>
      <c r="Z7" s="117" t="s">
        <v>203</v>
      </c>
      <c r="AA7" s="126">
        <v>736625550</v>
      </c>
      <c r="AB7" s="117" t="s">
        <v>204</v>
      </c>
      <c r="AC7" s="118" t="s">
        <v>205</v>
      </c>
      <c r="AD7" s="122">
        <v>541247128</v>
      </c>
      <c r="AE7" s="118" t="s">
        <v>206</v>
      </c>
      <c r="AF7" s="123"/>
      <c r="AG7" s="118" t="s">
        <v>203</v>
      </c>
      <c r="AH7" s="122">
        <v>736625550</v>
      </c>
      <c r="AI7" s="118" t="s">
        <v>204</v>
      </c>
      <c r="AJ7" s="119" t="s">
        <v>4150</v>
      </c>
      <c r="AK7" s="119" t="s">
        <v>4042</v>
      </c>
      <c r="AL7" s="119" t="s">
        <v>4042</v>
      </c>
    </row>
    <row r="8" spans="1:38" ht="30" customHeight="1" x14ac:dyDescent="0.25">
      <c r="A8" s="121">
        <v>400963</v>
      </c>
      <c r="B8" s="1" t="s">
        <v>207</v>
      </c>
      <c r="C8" s="116" t="s">
        <v>147</v>
      </c>
      <c r="D8" s="116" t="s">
        <v>208</v>
      </c>
      <c r="E8" s="112" t="s">
        <v>209</v>
      </c>
      <c r="F8" s="112" t="s">
        <v>210</v>
      </c>
      <c r="G8" s="112" t="s">
        <v>177</v>
      </c>
      <c r="H8" s="112" t="s">
        <v>211</v>
      </c>
      <c r="I8" s="113">
        <v>346</v>
      </c>
      <c r="J8" s="113">
        <v>8</v>
      </c>
      <c r="K8" s="112" t="s">
        <v>131</v>
      </c>
      <c r="L8" s="112" t="s">
        <v>212</v>
      </c>
      <c r="M8" s="112" t="s">
        <v>213</v>
      </c>
      <c r="N8" s="112" t="s">
        <v>134</v>
      </c>
      <c r="O8" s="112" t="s">
        <v>214</v>
      </c>
      <c r="P8" s="112" t="s">
        <v>215</v>
      </c>
      <c r="Q8" s="112" t="s">
        <v>137</v>
      </c>
      <c r="R8" s="112" t="s">
        <v>216</v>
      </c>
      <c r="S8" s="112" t="s">
        <v>139</v>
      </c>
      <c r="T8" s="114" t="s">
        <v>140</v>
      </c>
      <c r="U8" s="115" t="s">
        <v>141</v>
      </c>
      <c r="V8" s="128" t="s">
        <v>217</v>
      </c>
      <c r="W8" s="116" t="s">
        <v>3852</v>
      </c>
      <c r="X8" s="116" t="s">
        <v>218</v>
      </c>
      <c r="Y8" s="129" t="s">
        <v>218</v>
      </c>
      <c r="Z8" s="117"/>
      <c r="AA8" s="117"/>
      <c r="AB8" s="117"/>
      <c r="AC8" s="118" t="s">
        <v>219</v>
      </c>
      <c r="AD8" s="122">
        <v>541213570</v>
      </c>
      <c r="AE8" s="118" t="s">
        <v>220</v>
      </c>
      <c r="AF8" s="123"/>
      <c r="AG8" s="118" t="s">
        <v>221</v>
      </c>
      <c r="AH8" s="122">
        <v>725128995</v>
      </c>
      <c r="AI8" s="118" t="s">
        <v>218</v>
      </c>
      <c r="AJ8" s="119" t="s">
        <v>4150</v>
      </c>
      <c r="AK8" s="119" t="s">
        <v>4150</v>
      </c>
      <c r="AL8" s="119" t="s">
        <v>4042</v>
      </c>
    </row>
    <row r="9" spans="1:38" ht="30" customHeight="1" x14ac:dyDescent="0.15">
      <c r="A9" s="121">
        <v>226441</v>
      </c>
      <c r="B9" s="1" t="s">
        <v>222</v>
      </c>
      <c r="C9" s="116" t="s">
        <v>147</v>
      </c>
      <c r="D9" s="116" t="s">
        <v>223</v>
      </c>
      <c r="E9" s="112" t="s">
        <v>224</v>
      </c>
      <c r="F9" s="112" t="s">
        <v>225</v>
      </c>
      <c r="G9" s="112" t="s">
        <v>177</v>
      </c>
      <c r="H9" s="112" t="s">
        <v>211</v>
      </c>
      <c r="I9" s="113">
        <v>756</v>
      </c>
      <c r="J9" s="113">
        <v>14</v>
      </c>
      <c r="K9" s="112" t="s">
        <v>226</v>
      </c>
      <c r="L9" s="112" t="s">
        <v>227</v>
      </c>
      <c r="M9" s="112" t="s">
        <v>228</v>
      </c>
      <c r="N9" s="112" t="s">
        <v>196</v>
      </c>
      <c r="O9" s="112" t="s">
        <v>229</v>
      </c>
      <c r="P9" s="112" t="s">
        <v>230</v>
      </c>
      <c r="Q9" s="112" t="s">
        <v>198</v>
      </c>
      <c r="R9" s="112" t="s">
        <v>231</v>
      </c>
      <c r="S9" s="112" t="s">
        <v>139</v>
      </c>
      <c r="T9" s="114" t="s">
        <v>140</v>
      </c>
      <c r="U9" s="115" t="s">
        <v>141</v>
      </c>
      <c r="V9" s="130" t="s">
        <v>232</v>
      </c>
      <c r="W9" s="116" t="s">
        <v>233</v>
      </c>
      <c r="X9" s="116" t="s">
        <v>234</v>
      </c>
      <c r="Y9" s="114" t="s">
        <v>234</v>
      </c>
      <c r="Z9" s="117" t="s">
        <v>235</v>
      </c>
      <c r="AA9" s="117" t="s">
        <v>235</v>
      </c>
      <c r="AB9" s="117" t="s">
        <v>235</v>
      </c>
      <c r="AC9" s="118" t="s">
        <v>235</v>
      </c>
      <c r="AD9" s="118" t="s">
        <v>235</v>
      </c>
      <c r="AE9" s="118" t="s">
        <v>235</v>
      </c>
      <c r="AF9" s="118" t="s">
        <v>235</v>
      </c>
      <c r="AG9" s="118" t="s">
        <v>235</v>
      </c>
      <c r="AH9" s="118" t="s">
        <v>235</v>
      </c>
      <c r="AI9" s="118" t="s">
        <v>235</v>
      </c>
      <c r="AJ9" s="119" t="s">
        <v>4042</v>
      </c>
      <c r="AK9" s="119" t="s">
        <v>4042</v>
      </c>
      <c r="AL9" s="119" t="s">
        <v>4042</v>
      </c>
    </row>
    <row r="10" spans="1:38" ht="30" customHeight="1" x14ac:dyDescent="0.25">
      <c r="A10" s="121">
        <v>212920</v>
      </c>
      <c r="B10" s="1" t="s">
        <v>2</v>
      </c>
      <c r="C10" s="131" t="s">
        <v>147</v>
      </c>
      <c r="D10" s="131" t="s">
        <v>75</v>
      </c>
      <c r="E10" s="112" t="s">
        <v>76</v>
      </c>
      <c r="F10" s="112" t="s">
        <v>236</v>
      </c>
      <c r="G10" s="112" t="s">
        <v>237</v>
      </c>
      <c r="H10" s="112" t="s">
        <v>238</v>
      </c>
      <c r="I10" s="113">
        <v>311</v>
      </c>
      <c r="J10" s="113">
        <v>69</v>
      </c>
      <c r="K10" s="112" t="s">
        <v>131</v>
      </c>
      <c r="L10" s="112" t="s">
        <v>239</v>
      </c>
      <c r="M10" s="112" t="s">
        <v>240</v>
      </c>
      <c r="N10" s="112" t="s">
        <v>134</v>
      </c>
      <c r="O10" s="112" t="s">
        <v>241</v>
      </c>
      <c r="P10" s="112" t="s">
        <v>242</v>
      </c>
      <c r="Q10" s="112" t="s">
        <v>137</v>
      </c>
      <c r="R10" s="112" t="s">
        <v>243</v>
      </c>
      <c r="S10" s="112" t="s">
        <v>244</v>
      </c>
      <c r="T10" s="114" t="s">
        <v>245</v>
      </c>
      <c r="U10" s="132" t="s">
        <v>246</v>
      </c>
      <c r="V10" s="133" t="s">
        <v>247</v>
      </c>
      <c r="W10" s="116" t="s">
        <v>248</v>
      </c>
      <c r="X10" s="116" t="s">
        <v>249</v>
      </c>
      <c r="Y10" s="114" t="s">
        <v>248</v>
      </c>
      <c r="Z10" s="117"/>
      <c r="AA10" s="117"/>
      <c r="AB10" s="117"/>
      <c r="AC10" s="118" t="s">
        <v>250</v>
      </c>
      <c r="AD10" s="122">
        <v>547422813</v>
      </c>
      <c r="AE10" s="118" t="s">
        <v>251</v>
      </c>
      <c r="AF10" s="123"/>
      <c r="AG10" s="118" t="s">
        <v>250</v>
      </c>
      <c r="AH10" s="122">
        <v>547422813</v>
      </c>
      <c r="AI10" s="118" t="s">
        <v>251</v>
      </c>
      <c r="AJ10" s="119" t="s">
        <v>4150</v>
      </c>
      <c r="AK10" s="119" t="s">
        <v>4042</v>
      </c>
      <c r="AL10" s="119" t="s">
        <v>4042</v>
      </c>
    </row>
    <row r="11" spans="1:38" ht="30" customHeight="1" x14ac:dyDescent="0.25">
      <c r="A11" s="127">
        <v>49459902</v>
      </c>
      <c r="B11" s="110" t="s">
        <v>252</v>
      </c>
      <c r="C11" s="116" t="s">
        <v>147</v>
      </c>
      <c r="D11" s="116" t="s">
        <v>77</v>
      </c>
      <c r="E11" s="112" t="s">
        <v>78</v>
      </c>
      <c r="F11" s="112" t="s">
        <v>253</v>
      </c>
      <c r="G11" s="112" t="s">
        <v>254</v>
      </c>
      <c r="H11" s="112" t="s">
        <v>255</v>
      </c>
      <c r="I11" s="113">
        <v>239</v>
      </c>
      <c r="J11" s="113"/>
      <c r="K11" s="112" t="s">
        <v>131</v>
      </c>
      <c r="L11" s="112" t="s">
        <v>256</v>
      </c>
      <c r="M11" s="112" t="s">
        <v>257</v>
      </c>
      <c r="N11" s="112" t="s">
        <v>134</v>
      </c>
      <c r="O11" s="112" t="s">
        <v>258</v>
      </c>
      <c r="P11" s="112" t="s">
        <v>259</v>
      </c>
      <c r="Q11" s="112" t="s">
        <v>137</v>
      </c>
      <c r="R11" s="112" t="s">
        <v>260</v>
      </c>
      <c r="S11" s="112" t="s">
        <v>261</v>
      </c>
      <c r="T11" s="114" t="s">
        <v>140</v>
      </c>
      <c r="U11" s="115" t="s">
        <v>141</v>
      </c>
      <c r="V11" s="116" t="s">
        <v>262</v>
      </c>
      <c r="W11" s="116" t="s">
        <v>263</v>
      </c>
      <c r="X11" s="116" t="s">
        <v>264</v>
      </c>
      <c r="Y11" s="114" t="s">
        <v>263</v>
      </c>
      <c r="Z11" s="117"/>
      <c r="AA11" s="117"/>
      <c r="AB11" s="117"/>
      <c r="AC11" s="118" t="s">
        <v>265</v>
      </c>
      <c r="AD11" s="122">
        <v>546410159</v>
      </c>
      <c r="AE11" s="118" t="s">
        <v>266</v>
      </c>
      <c r="AF11" s="123"/>
      <c r="AG11" s="118"/>
      <c r="AH11" s="118"/>
      <c r="AI11" s="118"/>
      <c r="AJ11" s="119" t="s">
        <v>4150</v>
      </c>
      <c r="AK11" s="119" t="s">
        <v>4150</v>
      </c>
      <c r="AL11" s="119" t="s">
        <v>4042</v>
      </c>
    </row>
    <row r="12" spans="1:38" ht="30" customHeight="1" x14ac:dyDescent="0.25">
      <c r="A12" s="127">
        <v>45671761</v>
      </c>
      <c r="B12" s="110" t="s">
        <v>267</v>
      </c>
      <c r="C12" s="131" t="s">
        <v>147</v>
      </c>
      <c r="D12" s="131" t="s">
        <v>79</v>
      </c>
      <c r="E12" s="112" t="s">
        <v>80</v>
      </c>
      <c r="F12" s="112" t="s">
        <v>268</v>
      </c>
      <c r="G12" s="112" t="s">
        <v>269</v>
      </c>
      <c r="H12" s="112" t="s">
        <v>270</v>
      </c>
      <c r="I12" s="113">
        <v>1</v>
      </c>
      <c r="J12" s="113"/>
      <c r="K12" s="112" t="s">
        <v>131</v>
      </c>
      <c r="L12" s="112" t="s">
        <v>271</v>
      </c>
      <c r="M12" s="112" t="s">
        <v>272</v>
      </c>
      <c r="N12" s="112" t="s">
        <v>134</v>
      </c>
      <c r="O12" s="112" t="s">
        <v>273</v>
      </c>
      <c r="P12" s="112" t="s">
        <v>274</v>
      </c>
      <c r="Q12" s="112" t="s">
        <v>137</v>
      </c>
      <c r="R12" s="112" t="s">
        <v>275</v>
      </c>
      <c r="S12" s="112" t="s">
        <v>276</v>
      </c>
      <c r="T12" s="114" t="s">
        <v>245</v>
      </c>
      <c r="U12" s="132" t="s">
        <v>277</v>
      </c>
      <c r="V12" s="125">
        <v>515258057</v>
      </c>
      <c r="W12" s="116" t="s">
        <v>278</v>
      </c>
      <c r="X12" s="116" t="s">
        <v>279</v>
      </c>
      <c r="Y12" s="114" t="s">
        <v>280</v>
      </c>
      <c r="Z12" s="117" t="s">
        <v>281</v>
      </c>
      <c r="AA12" s="126">
        <v>515258229</v>
      </c>
      <c r="AB12" s="117" t="s">
        <v>280</v>
      </c>
      <c r="AC12" s="118" t="s">
        <v>282</v>
      </c>
      <c r="AD12" s="122">
        <v>515258229</v>
      </c>
      <c r="AE12" s="118" t="s">
        <v>283</v>
      </c>
      <c r="AF12" s="123"/>
      <c r="AG12" s="118" t="s">
        <v>282</v>
      </c>
      <c r="AH12" s="122">
        <v>515258229</v>
      </c>
      <c r="AI12" s="118" t="s">
        <v>283</v>
      </c>
      <c r="AJ12" s="119" t="s">
        <v>4150</v>
      </c>
      <c r="AK12" s="119" t="s">
        <v>4150</v>
      </c>
      <c r="AL12" s="119" t="s">
        <v>4042</v>
      </c>
    </row>
    <row r="13" spans="1:38" ht="30" customHeight="1" x14ac:dyDescent="0.25">
      <c r="A13" s="121">
        <v>45671711</v>
      </c>
      <c r="B13" s="110" t="s">
        <v>3</v>
      </c>
      <c r="C13" s="131" t="s">
        <v>147</v>
      </c>
      <c r="D13" s="131" t="s">
        <v>81</v>
      </c>
      <c r="E13" s="112" t="s">
        <v>82</v>
      </c>
      <c r="F13" s="112" t="s">
        <v>284</v>
      </c>
      <c r="G13" s="112" t="s">
        <v>285</v>
      </c>
      <c r="H13" s="112" t="s">
        <v>286</v>
      </c>
      <c r="I13" s="113">
        <v>104</v>
      </c>
      <c r="J13" s="113"/>
      <c r="K13" s="112" t="s">
        <v>287</v>
      </c>
      <c r="L13" s="112" t="s">
        <v>288</v>
      </c>
      <c r="M13" s="112" t="s">
        <v>289</v>
      </c>
      <c r="N13" s="112" t="s">
        <v>134</v>
      </c>
      <c r="O13" s="112" t="s">
        <v>290</v>
      </c>
      <c r="P13" s="112" t="s">
        <v>291</v>
      </c>
      <c r="Q13" s="112" t="s">
        <v>137</v>
      </c>
      <c r="R13" s="112" t="s">
        <v>292</v>
      </c>
      <c r="S13" s="112" t="s">
        <v>293</v>
      </c>
      <c r="T13" s="114" t="s">
        <v>245</v>
      </c>
      <c r="U13" s="132" t="s">
        <v>294</v>
      </c>
      <c r="V13" s="125" t="s">
        <v>295</v>
      </c>
      <c r="W13" s="116" t="s">
        <v>296</v>
      </c>
      <c r="X13" s="116" t="s">
        <v>297</v>
      </c>
      <c r="Y13" s="114" t="s">
        <v>298</v>
      </c>
      <c r="Z13" s="117"/>
      <c r="AA13" s="117"/>
      <c r="AB13" s="117"/>
      <c r="AC13" s="118" t="s">
        <v>299</v>
      </c>
      <c r="AD13" s="122">
        <v>515300666</v>
      </c>
      <c r="AE13" s="118" t="s">
        <v>300</v>
      </c>
      <c r="AF13" s="123"/>
      <c r="AG13" s="118"/>
      <c r="AH13" s="118"/>
      <c r="AI13" s="118"/>
      <c r="AJ13" s="119" t="s">
        <v>4150</v>
      </c>
      <c r="AK13" s="119" t="s">
        <v>4150</v>
      </c>
      <c r="AL13" s="119" t="s">
        <v>4042</v>
      </c>
    </row>
    <row r="14" spans="1:38" ht="30" customHeight="1" x14ac:dyDescent="0.25">
      <c r="A14" s="127">
        <v>45671702</v>
      </c>
      <c r="B14" s="110" t="s">
        <v>301</v>
      </c>
      <c r="C14" s="131" t="s">
        <v>147</v>
      </c>
      <c r="D14" s="131" t="s">
        <v>83</v>
      </c>
      <c r="E14" s="112" t="s">
        <v>84</v>
      </c>
      <c r="F14" s="112" t="s">
        <v>302</v>
      </c>
      <c r="G14" s="112" t="s">
        <v>303</v>
      </c>
      <c r="H14" s="112" t="s">
        <v>304</v>
      </c>
      <c r="I14" s="113">
        <v>1</v>
      </c>
      <c r="J14" s="113"/>
      <c r="K14" s="112" t="s">
        <v>131</v>
      </c>
      <c r="L14" s="112" t="s">
        <v>305</v>
      </c>
      <c r="M14" s="112" t="s">
        <v>306</v>
      </c>
      <c r="N14" s="112" t="s">
        <v>134</v>
      </c>
      <c r="O14" s="112" t="s">
        <v>307</v>
      </c>
      <c r="P14" s="112" t="s">
        <v>308</v>
      </c>
      <c r="Q14" s="112" t="s">
        <v>137</v>
      </c>
      <c r="R14" s="112" t="s">
        <v>309</v>
      </c>
      <c r="S14" s="112" t="s">
        <v>310</v>
      </c>
      <c r="T14" s="114" t="s">
        <v>245</v>
      </c>
      <c r="U14" s="132" t="s">
        <v>311</v>
      </c>
      <c r="V14" s="116" t="s">
        <v>312</v>
      </c>
      <c r="W14" s="116" t="s">
        <v>313</v>
      </c>
      <c r="X14" s="116" t="s">
        <v>314</v>
      </c>
      <c r="Y14" s="114" t="s">
        <v>315</v>
      </c>
      <c r="Z14" s="117"/>
      <c r="AA14" s="117"/>
      <c r="AB14" s="117"/>
      <c r="AC14" s="118" t="s">
        <v>316</v>
      </c>
      <c r="AD14" s="122">
        <v>515252250</v>
      </c>
      <c r="AE14" s="118" t="s">
        <v>315</v>
      </c>
      <c r="AF14" s="123"/>
      <c r="AG14" s="118"/>
      <c r="AH14" s="118"/>
      <c r="AI14" s="118"/>
      <c r="AJ14" s="119" t="s">
        <v>4150</v>
      </c>
      <c r="AK14" s="119" t="s">
        <v>4150</v>
      </c>
      <c r="AL14" s="119" t="s">
        <v>4042</v>
      </c>
    </row>
    <row r="15" spans="1:38" ht="30" customHeight="1" x14ac:dyDescent="0.25">
      <c r="A15" s="121">
        <v>92584</v>
      </c>
      <c r="B15" s="110" t="s">
        <v>317</v>
      </c>
      <c r="C15" s="134" t="s">
        <v>318</v>
      </c>
      <c r="D15" s="131" t="s">
        <v>85</v>
      </c>
      <c r="E15" s="112" t="s">
        <v>86</v>
      </c>
      <c r="F15" s="112" t="s">
        <v>319</v>
      </c>
      <c r="G15" s="112" t="s">
        <v>320</v>
      </c>
      <c r="H15" s="112" t="s">
        <v>321</v>
      </c>
      <c r="I15" s="113">
        <v>2675</v>
      </c>
      <c r="J15" s="113">
        <v>11</v>
      </c>
      <c r="K15" s="112" t="s">
        <v>131</v>
      </c>
      <c r="L15" s="112" t="s">
        <v>322</v>
      </c>
      <c r="M15" s="112" t="s">
        <v>323</v>
      </c>
      <c r="N15" s="112" t="s">
        <v>134</v>
      </c>
      <c r="O15" s="112" t="s">
        <v>324</v>
      </c>
      <c r="P15" s="112" t="s">
        <v>325</v>
      </c>
      <c r="Q15" s="112" t="s">
        <v>137</v>
      </c>
      <c r="R15" s="112" t="s">
        <v>326</v>
      </c>
      <c r="S15" s="112" t="s">
        <v>327</v>
      </c>
      <c r="T15" s="114" t="s">
        <v>328</v>
      </c>
      <c r="U15" s="132" t="s">
        <v>329</v>
      </c>
      <c r="V15" s="116" t="s">
        <v>330</v>
      </c>
      <c r="W15" s="116" t="s">
        <v>331</v>
      </c>
      <c r="X15" s="116" t="s">
        <v>332</v>
      </c>
      <c r="Y15" s="114" t="s">
        <v>333</v>
      </c>
      <c r="Z15" s="117" t="s">
        <v>334</v>
      </c>
      <c r="AA15" s="126">
        <v>515215229</v>
      </c>
      <c r="AB15" s="117" t="s">
        <v>335</v>
      </c>
      <c r="AC15" s="118" t="s">
        <v>336</v>
      </c>
      <c r="AD15" s="118" t="s">
        <v>337</v>
      </c>
      <c r="AE15" s="118" t="s">
        <v>338</v>
      </c>
      <c r="AF15" s="123"/>
      <c r="AG15" s="118" t="s">
        <v>3853</v>
      </c>
      <c r="AH15" s="118" t="s">
        <v>339</v>
      </c>
      <c r="AI15" s="124" t="s">
        <v>3854</v>
      </c>
      <c r="AJ15" s="119" t="s">
        <v>4150</v>
      </c>
      <c r="AK15" s="119" t="s">
        <v>4150</v>
      </c>
      <c r="AL15" s="119" t="s">
        <v>4042</v>
      </c>
    </row>
    <row r="16" spans="1:38" ht="30" customHeight="1" x14ac:dyDescent="0.25">
      <c r="A16" s="121">
        <v>55301</v>
      </c>
      <c r="B16" s="110" t="s">
        <v>4</v>
      </c>
      <c r="C16" s="116" t="s">
        <v>340</v>
      </c>
      <c r="D16" s="116" t="s">
        <v>87</v>
      </c>
      <c r="E16" s="112" t="s">
        <v>88</v>
      </c>
      <c r="F16" s="112" t="s">
        <v>341</v>
      </c>
      <c r="G16" s="112" t="s">
        <v>320</v>
      </c>
      <c r="H16" s="112" t="s">
        <v>342</v>
      </c>
      <c r="I16" s="113">
        <v>1594</v>
      </c>
      <c r="J16" s="113">
        <v>19</v>
      </c>
      <c r="K16" s="112" t="s">
        <v>131</v>
      </c>
      <c r="L16" s="112" t="s">
        <v>343</v>
      </c>
      <c r="M16" s="112" t="s">
        <v>344</v>
      </c>
      <c r="N16" s="112" t="s">
        <v>134</v>
      </c>
      <c r="O16" s="112" t="s">
        <v>345</v>
      </c>
      <c r="P16" s="112" t="s">
        <v>346</v>
      </c>
      <c r="Q16" s="112" t="s">
        <v>137</v>
      </c>
      <c r="R16" s="112" t="s">
        <v>347</v>
      </c>
      <c r="S16" s="112" t="s">
        <v>327</v>
      </c>
      <c r="T16" s="114" t="s">
        <v>140</v>
      </c>
      <c r="U16" s="115" t="s">
        <v>141</v>
      </c>
      <c r="V16" s="125" t="s">
        <v>348</v>
      </c>
      <c r="W16" s="116" t="s">
        <v>349</v>
      </c>
      <c r="X16" s="116" t="s">
        <v>350</v>
      </c>
      <c r="Y16" s="114" t="s">
        <v>351</v>
      </c>
      <c r="Z16" s="117" t="s">
        <v>352</v>
      </c>
      <c r="AA16" s="126">
        <v>515248538</v>
      </c>
      <c r="AB16" s="117" t="s">
        <v>353</v>
      </c>
      <c r="AC16" s="118" t="s">
        <v>354</v>
      </c>
      <c r="AD16" s="122">
        <v>515225280</v>
      </c>
      <c r="AE16" s="118" t="s">
        <v>355</v>
      </c>
      <c r="AF16" s="123"/>
      <c r="AG16" s="118" t="s">
        <v>356</v>
      </c>
      <c r="AH16" s="122">
        <v>515225280</v>
      </c>
      <c r="AI16" s="118" t="s">
        <v>5</v>
      </c>
      <c r="AJ16" s="119" t="s">
        <v>4150</v>
      </c>
      <c r="AK16" s="119" t="s">
        <v>4150</v>
      </c>
      <c r="AL16" s="119" t="s">
        <v>4042</v>
      </c>
    </row>
    <row r="17" spans="1:38" ht="30" customHeight="1" x14ac:dyDescent="0.25">
      <c r="A17" s="121">
        <v>92738</v>
      </c>
      <c r="B17" s="110" t="s">
        <v>357</v>
      </c>
      <c r="C17" s="2" t="s">
        <v>147</v>
      </c>
      <c r="D17" s="3" t="s">
        <v>358</v>
      </c>
      <c r="E17" s="112" t="s">
        <v>359</v>
      </c>
      <c r="F17" s="112" t="s">
        <v>360</v>
      </c>
      <c r="G17" s="112" t="s">
        <v>320</v>
      </c>
      <c r="H17" s="112" t="s">
        <v>361</v>
      </c>
      <c r="I17" s="113">
        <v>129</v>
      </c>
      <c r="J17" s="113">
        <v>8</v>
      </c>
      <c r="K17" s="112" t="s">
        <v>226</v>
      </c>
      <c r="L17" s="112" t="s">
        <v>362</v>
      </c>
      <c r="M17" s="112" t="s">
        <v>363</v>
      </c>
      <c r="N17" s="112" t="s">
        <v>196</v>
      </c>
      <c r="O17" s="112" t="s">
        <v>364</v>
      </c>
      <c r="P17" s="112" t="s">
        <v>365</v>
      </c>
      <c r="Q17" s="112" t="s">
        <v>198</v>
      </c>
      <c r="R17" s="112" t="s">
        <v>366</v>
      </c>
      <c r="S17" s="112" t="s">
        <v>327</v>
      </c>
      <c r="T17" s="114" t="s">
        <v>367</v>
      </c>
      <c r="U17" s="132" t="s">
        <v>368</v>
      </c>
      <c r="V17" s="125">
        <v>515282215</v>
      </c>
      <c r="W17" s="116" t="s">
        <v>369</v>
      </c>
      <c r="X17" s="116" t="s">
        <v>370</v>
      </c>
      <c r="Y17" s="114" t="s">
        <v>371</v>
      </c>
      <c r="Z17" s="117"/>
      <c r="AA17" s="117"/>
      <c r="AB17" s="117"/>
      <c r="AC17" s="118" t="s">
        <v>372</v>
      </c>
      <c r="AD17" s="122">
        <v>515282217</v>
      </c>
      <c r="AE17" s="118" t="s">
        <v>373</v>
      </c>
      <c r="AF17" s="123"/>
      <c r="AG17" s="118" t="s">
        <v>374</v>
      </c>
      <c r="AH17" s="122">
        <v>776488684</v>
      </c>
      <c r="AI17" s="118" t="s">
        <v>375</v>
      </c>
      <c r="AJ17" s="119" t="s">
        <v>4150</v>
      </c>
      <c r="AK17" s="119" t="s">
        <v>4150</v>
      </c>
      <c r="AL17" s="119" t="s">
        <v>4042</v>
      </c>
    </row>
    <row r="18" spans="1:38" ht="30" customHeight="1" x14ac:dyDescent="0.25">
      <c r="A18" s="127">
        <v>67011748</v>
      </c>
      <c r="B18" s="110" t="s">
        <v>376</v>
      </c>
      <c r="C18" s="116" t="s">
        <v>147</v>
      </c>
      <c r="D18" s="116" t="s">
        <v>377</v>
      </c>
      <c r="E18" s="112" t="s">
        <v>378</v>
      </c>
      <c r="F18" s="112" t="s">
        <v>379</v>
      </c>
      <c r="G18" s="112" t="s">
        <v>320</v>
      </c>
      <c r="H18" s="112" t="s">
        <v>380</v>
      </c>
      <c r="I18" s="113">
        <v>247</v>
      </c>
      <c r="J18" s="113">
        <v>15</v>
      </c>
      <c r="K18" s="112" t="s">
        <v>131</v>
      </c>
      <c r="L18" s="112" t="s">
        <v>381</v>
      </c>
      <c r="M18" s="112" t="s">
        <v>382</v>
      </c>
      <c r="N18" s="112" t="s">
        <v>196</v>
      </c>
      <c r="O18" s="112" t="s">
        <v>383</v>
      </c>
      <c r="P18" s="112" t="s">
        <v>384</v>
      </c>
      <c r="Q18" s="112" t="s">
        <v>198</v>
      </c>
      <c r="R18" s="112" t="s">
        <v>385</v>
      </c>
      <c r="S18" s="112" t="s">
        <v>327</v>
      </c>
      <c r="T18" s="114" t="s">
        <v>140</v>
      </c>
      <c r="U18" s="115" t="s">
        <v>141</v>
      </c>
      <c r="V18" s="116" t="s">
        <v>386</v>
      </c>
      <c r="W18" s="116" t="s">
        <v>3852</v>
      </c>
      <c r="X18" s="116" t="s">
        <v>387</v>
      </c>
      <c r="Y18" s="114" t="s">
        <v>387</v>
      </c>
      <c r="Z18" s="117" t="s">
        <v>388</v>
      </c>
      <c r="AA18" s="126">
        <v>727940911</v>
      </c>
      <c r="AB18" s="117" t="s">
        <v>387</v>
      </c>
      <c r="AC18" s="118" t="s">
        <v>389</v>
      </c>
      <c r="AD18" s="122">
        <v>727940917</v>
      </c>
      <c r="AE18" s="118" t="s">
        <v>387</v>
      </c>
      <c r="AF18" s="123" t="s">
        <v>390</v>
      </c>
      <c r="AG18" s="118" t="s">
        <v>391</v>
      </c>
      <c r="AH18" s="122">
        <v>727940917</v>
      </c>
      <c r="AI18" s="118" t="s">
        <v>387</v>
      </c>
      <c r="AJ18" s="119" t="s">
        <v>4150</v>
      </c>
      <c r="AK18" s="119" t="s">
        <v>4150</v>
      </c>
      <c r="AL18" s="119" t="s">
        <v>4042</v>
      </c>
    </row>
    <row r="19" spans="1:38" ht="30" customHeight="1" x14ac:dyDescent="0.25">
      <c r="A19" s="127">
        <v>70285314</v>
      </c>
      <c r="B19" s="110" t="s">
        <v>392</v>
      </c>
      <c r="C19" s="116" t="s">
        <v>147</v>
      </c>
      <c r="D19" s="116" t="s">
        <v>393</v>
      </c>
      <c r="E19" s="112" t="s">
        <v>394</v>
      </c>
      <c r="F19" s="112" t="s">
        <v>395</v>
      </c>
      <c r="G19" s="112" t="s">
        <v>320</v>
      </c>
      <c r="H19" s="112" t="s">
        <v>396</v>
      </c>
      <c r="I19" s="113">
        <v>1277</v>
      </c>
      <c r="J19" s="113">
        <v>8</v>
      </c>
      <c r="K19" s="112" t="s">
        <v>131</v>
      </c>
      <c r="L19" s="112" t="s">
        <v>397</v>
      </c>
      <c r="M19" s="112" t="s">
        <v>398</v>
      </c>
      <c r="N19" s="112" t="s">
        <v>196</v>
      </c>
      <c r="O19" s="112" t="s">
        <v>399</v>
      </c>
      <c r="P19" s="112" t="s">
        <v>400</v>
      </c>
      <c r="Q19" s="112" t="s">
        <v>198</v>
      </c>
      <c r="R19" s="112" t="s">
        <v>401</v>
      </c>
      <c r="S19" s="112" t="s">
        <v>327</v>
      </c>
      <c r="T19" s="114" t="s">
        <v>140</v>
      </c>
      <c r="U19" s="115" t="s">
        <v>141</v>
      </c>
      <c r="V19" s="125" t="s">
        <v>402</v>
      </c>
      <c r="W19" s="116" t="s">
        <v>403</v>
      </c>
      <c r="X19" s="116" t="s">
        <v>404</v>
      </c>
      <c r="Y19" s="114" t="s">
        <v>403</v>
      </c>
      <c r="Z19" s="117"/>
      <c r="AA19" s="117"/>
      <c r="AB19" s="117"/>
      <c r="AC19" s="118" t="s">
        <v>405</v>
      </c>
      <c r="AD19" s="122">
        <v>515224144</v>
      </c>
      <c r="AE19" s="118" t="s">
        <v>403</v>
      </c>
      <c r="AF19" s="123"/>
      <c r="AG19" s="118" t="s">
        <v>406</v>
      </c>
      <c r="AH19" s="122">
        <v>515224353</v>
      </c>
      <c r="AI19" s="118" t="s">
        <v>403</v>
      </c>
      <c r="AJ19" s="119" t="s">
        <v>4150</v>
      </c>
      <c r="AK19" s="119" t="s">
        <v>4150</v>
      </c>
      <c r="AL19" s="119" t="s">
        <v>4042</v>
      </c>
    </row>
    <row r="20" spans="1:38" ht="30" customHeight="1" x14ac:dyDescent="0.25">
      <c r="A20" s="127">
        <v>70841683</v>
      </c>
      <c r="B20" s="110" t="s">
        <v>407</v>
      </c>
      <c r="C20" s="116" t="s">
        <v>147</v>
      </c>
      <c r="D20" s="116" t="s">
        <v>408</v>
      </c>
      <c r="E20" s="112" t="s">
        <v>409</v>
      </c>
      <c r="F20" s="112" t="s">
        <v>410</v>
      </c>
      <c r="G20" s="112" t="s">
        <v>320</v>
      </c>
      <c r="H20" s="112" t="s">
        <v>411</v>
      </c>
      <c r="I20" s="113">
        <v>955</v>
      </c>
      <c r="J20" s="113">
        <v>6</v>
      </c>
      <c r="K20" s="112" t="s">
        <v>131</v>
      </c>
      <c r="L20" s="112" t="s">
        <v>412</v>
      </c>
      <c r="M20" s="112" t="s">
        <v>3855</v>
      </c>
      <c r="N20" s="112" t="s">
        <v>196</v>
      </c>
      <c r="O20" s="112" t="s">
        <v>3856</v>
      </c>
      <c r="P20" s="112" t="s">
        <v>3857</v>
      </c>
      <c r="Q20" s="112" t="s">
        <v>198</v>
      </c>
      <c r="R20" s="112" t="s">
        <v>3858</v>
      </c>
      <c r="S20" s="112" t="s">
        <v>327</v>
      </c>
      <c r="T20" s="114" t="s">
        <v>140</v>
      </c>
      <c r="U20" s="115" t="s">
        <v>141</v>
      </c>
      <c r="V20" s="125" t="s">
        <v>413</v>
      </c>
      <c r="W20" s="116" t="s">
        <v>414</v>
      </c>
      <c r="X20" s="116" t="s">
        <v>3859</v>
      </c>
      <c r="Y20" s="114" t="s">
        <v>414</v>
      </c>
      <c r="Z20" s="117"/>
      <c r="AA20" s="126"/>
      <c r="AB20" s="117"/>
      <c r="AC20" s="118" t="s">
        <v>415</v>
      </c>
      <c r="AD20" s="122">
        <v>515260077</v>
      </c>
      <c r="AE20" s="118" t="s">
        <v>416</v>
      </c>
      <c r="AF20" s="123"/>
      <c r="AG20" s="118" t="s">
        <v>415</v>
      </c>
      <c r="AH20" s="122">
        <v>515260077</v>
      </c>
      <c r="AI20" s="118" t="s">
        <v>416</v>
      </c>
      <c r="AJ20" s="119" t="s">
        <v>4150</v>
      </c>
      <c r="AK20" s="119" t="s">
        <v>4150</v>
      </c>
      <c r="AL20" s="119" t="s">
        <v>4042</v>
      </c>
    </row>
    <row r="21" spans="1:38" ht="30" customHeight="1" x14ac:dyDescent="0.25">
      <c r="A21" s="121">
        <v>638081</v>
      </c>
      <c r="B21" s="1" t="s">
        <v>417</v>
      </c>
      <c r="C21" s="116" t="s">
        <v>147</v>
      </c>
      <c r="D21" s="116" t="s">
        <v>3860</v>
      </c>
      <c r="E21" s="112" t="s">
        <v>418</v>
      </c>
      <c r="F21" s="112" t="s">
        <v>419</v>
      </c>
      <c r="G21" s="112" t="s">
        <v>420</v>
      </c>
      <c r="H21" s="112" t="s">
        <v>411</v>
      </c>
      <c r="I21" s="113">
        <v>956</v>
      </c>
      <c r="J21" s="113">
        <v>8</v>
      </c>
      <c r="K21" s="112" t="s">
        <v>131</v>
      </c>
      <c r="L21" s="112" t="s">
        <v>421</v>
      </c>
      <c r="M21" s="112" t="s">
        <v>422</v>
      </c>
      <c r="N21" s="112" t="s">
        <v>134</v>
      </c>
      <c r="O21" s="112" t="s">
        <v>423</v>
      </c>
      <c r="P21" s="112" t="s">
        <v>424</v>
      </c>
      <c r="Q21" s="112" t="s">
        <v>137</v>
      </c>
      <c r="R21" s="112" t="s">
        <v>425</v>
      </c>
      <c r="S21" s="112" t="s">
        <v>327</v>
      </c>
      <c r="T21" s="114" t="s">
        <v>140</v>
      </c>
      <c r="U21" s="115" t="s">
        <v>141</v>
      </c>
      <c r="V21" s="125" t="s">
        <v>426</v>
      </c>
      <c r="W21" s="116" t="s">
        <v>427</v>
      </c>
      <c r="X21" s="116" t="s">
        <v>428</v>
      </c>
      <c r="Y21" s="114" t="s">
        <v>427</v>
      </c>
      <c r="Z21" s="117" t="s">
        <v>429</v>
      </c>
      <c r="AA21" s="126">
        <v>515224547</v>
      </c>
      <c r="AB21" s="117" t="s">
        <v>430</v>
      </c>
      <c r="AC21" s="118" t="s">
        <v>431</v>
      </c>
      <c r="AD21" s="122">
        <v>515224547</v>
      </c>
      <c r="AE21" s="118" t="s">
        <v>432</v>
      </c>
      <c r="AF21" s="123"/>
      <c r="AG21" s="118" t="s">
        <v>422</v>
      </c>
      <c r="AH21" s="122">
        <v>515224547</v>
      </c>
      <c r="AI21" s="118" t="s">
        <v>428</v>
      </c>
      <c r="AJ21" s="119" t="s">
        <v>4150</v>
      </c>
      <c r="AK21" s="119" t="s">
        <v>4150</v>
      </c>
      <c r="AL21" s="119" t="s">
        <v>4042</v>
      </c>
    </row>
    <row r="22" spans="1:38" ht="30" customHeight="1" x14ac:dyDescent="0.25">
      <c r="A22" s="127">
        <v>49438867</v>
      </c>
      <c r="B22" s="1" t="s">
        <v>433</v>
      </c>
      <c r="C22" s="116" t="s">
        <v>147</v>
      </c>
      <c r="D22" s="116" t="s">
        <v>434</v>
      </c>
      <c r="E22" s="112" t="s">
        <v>435</v>
      </c>
      <c r="F22" s="112" t="s">
        <v>436</v>
      </c>
      <c r="G22" s="112" t="s">
        <v>437</v>
      </c>
      <c r="H22" s="112" t="s">
        <v>438</v>
      </c>
      <c r="I22" s="113">
        <v>945</v>
      </c>
      <c r="J22" s="113">
        <v>4</v>
      </c>
      <c r="K22" s="112" t="s">
        <v>226</v>
      </c>
      <c r="L22" s="112" t="s">
        <v>439</v>
      </c>
      <c r="M22" s="112" t="s">
        <v>440</v>
      </c>
      <c r="N22" s="112" t="s">
        <v>134</v>
      </c>
      <c r="O22" s="112" t="s">
        <v>441</v>
      </c>
      <c r="P22" s="112" t="s">
        <v>442</v>
      </c>
      <c r="Q22" s="112" t="s">
        <v>137</v>
      </c>
      <c r="R22" s="112" t="s">
        <v>443</v>
      </c>
      <c r="S22" s="112" t="s">
        <v>327</v>
      </c>
      <c r="T22" s="114" t="s">
        <v>140</v>
      </c>
      <c r="U22" s="115" t="s">
        <v>141</v>
      </c>
      <c r="V22" s="116" t="s">
        <v>444</v>
      </c>
      <c r="W22" s="116" t="s">
        <v>445</v>
      </c>
      <c r="X22" s="116" t="s">
        <v>446</v>
      </c>
      <c r="Y22" s="114" t="s">
        <v>447</v>
      </c>
      <c r="Z22" s="117"/>
      <c r="AA22" s="117"/>
      <c r="AB22" s="117"/>
      <c r="AC22" s="118" t="s">
        <v>448</v>
      </c>
      <c r="AD22" s="122">
        <v>515266176</v>
      </c>
      <c r="AE22" s="118" t="s">
        <v>447</v>
      </c>
      <c r="AF22" s="123"/>
      <c r="AG22" s="118" t="s">
        <v>449</v>
      </c>
      <c r="AH22" s="122">
        <v>515266162</v>
      </c>
      <c r="AI22" s="118" t="s">
        <v>450</v>
      </c>
      <c r="AJ22" s="119" t="s">
        <v>4150</v>
      </c>
      <c r="AK22" s="119" t="s">
        <v>4150</v>
      </c>
      <c r="AL22" s="119" t="s">
        <v>4042</v>
      </c>
    </row>
    <row r="23" spans="1:38" ht="30" customHeight="1" x14ac:dyDescent="0.25">
      <c r="A23" s="127">
        <v>44993412</v>
      </c>
      <c r="B23" s="1" t="s">
        <v>6</v>
      </c>
      <c r="C23" s="116" t="s">
        <v>147</v>
      </c>
      <c r="D23" s="116" t="s">
        <v>451</v>
      </c>
      <c r="E23" s="112" t="s">
        <v>452</v>
      </c>
      <c r="F23" s="112" t="s">
        <v>453</v>
      </c>
      <c r="G23" s="112" t="s">
        <v>177</v>
      </c>
      <c r="H23" s="112" t="s">
        <v>454</v>
      </c>
      <c r="I23" s="113">
        <v>234</v>
      </c>
      <c r="J23" s="113">
        <v>4</v>
      </c>
      <c r="K23" s="112" t="s">
        <v>131</v>
      </c>
      <c r="L23" s="112" t="s">
        <v>455</v>
      </c>
      <c r="M23" s="112" t="s">
        <v>456</v>
      </c>
      <c r="N23" s="112" t="s">
        <v>196</v>
      </c>
      <c r="O23" s="112" t="s">
        <v>457</v>
      </c>
      <c r="P23" s="112" t="s">
        <v>458</v>
      </c>
      <c r="Q23" s="112" t="s">
        <v>198</v>
      </c>
      <c r="R23" s="112" t="s">
        <v>459</v>
      </c>
      <c r="S23" s="112" t="s">
        <v>139</v>
      </c>
      <c r="T23" s="114" t="s">
        <v>140</v>
      </c>
      <c r="U23" s="115" t="s">
        <v>141</v>
      </c>
      <c r="V23" s="116" t="s">
        <v>460</v>
      </c>
      <c r="W23" s="116" t="s">
        <v>461</v>
      </c>
      <c r="X23" s="116" t="s">
        <v>462</v>
      </c>
      <c r="Y23" s="114" t="s">
        <v>7</v>
      </c>
      <c r="Z23" s="117"/>
      <c r="AA23" s="126"/>
      <c r="AB23" s="117"/>
      <c r="AC23" s="118" t="s">
        <v>463</v>
      </c>
      <c r="AD23" s="122">
        <v>723284260</v>
      </c>
      <c r="AE23" s="118" t="s">
        <v>464</v>
      </c>
      <c r="AF23" s="123"/>
      <c r="AG23" s="118"/>
      <c r="AH23" s="122"/>
      <c r="AI23" s="118"/>
      <c r="AJ23" s="119" t="s">
        <v>4150</v>
      </c>
      <c r="AK23" s="119" t="s">
        <v>4150</v>
      </c>
      <c r="AL23" s="119" t="s">
        <v>4042</v>
      </c>
    </row>
    <row r="24" spans="1:38" ht="30" customHeight="1" x14ac:dyDescent="0.25">
      <c r="A24" s="121">
        <v>566772</v>
      </c>
      <c r="B24" s="1" t="s">
        <v>465</v>
      </c>
      <c r="C24" s="116" t="s">
        <v>147</v>
      </c>
      <c r="D24" s="116" t="s">
        <v>3861</v>
      </c>
      <c r="E24" s="112" t="s">
        <v>3862</v>
      </c>
      <c r="F24" s="112" t="s">
        <v>3863</v>
      </c>
      <c r="G24" s="112" t="s">
        <v>177</v>
      </c>
      <c r="H24" s="112" t="s">
        <v>3864</v>
      </c>
      <c r="I24" s="113">
        <v>254</v>
      </c>
      <c r="J24" s="113">
        <v>23</v>
      </c>
      <c r="K24" s="112" t="s">
        <v>131</v>
      </c>
      <c r="L24" s="112" t="s">
        <v>468</v>
      </c>
      <c r="M24" s="112" t="s">
        <v>469</v>
      </c>
      <c r="N24" s="112" t="s">
        <v>196</v>
      </c>
      <c r="O24" s="112" t="s">
        <v>470</v>
      </c>
      <c r="P24" s="112" t="s">
        <v>471</v>
      </c>
      <c r="Q24" s="112" t="s">
        <v>198</v>
      </c>
      <c r="R24" s="112" t="s">
        <v>472</v>
      </c>
      <c r="S24" s="112" t="s">
        <v>139</v>
      </c>
      <c r="T24" s="114" t="s">
        <v>140</v>
      </c>
      <c r="U24" s="115" t="s">
        <v>141</v>
      </c>
      <c r="V24" s="116" t="s">
        <v>473</v>
      </c>
      <c r="W24" s="116" t="s">
        <v>474</v>
      </c>
      <c r="X24" s="116" t="s">
        <v>475</v>
      </c>
      <c r="Y24" s="114" t="s">
        <v>476</v>
      </c>
      <c r="Z24" s="117" t="s">
        <v>235</v>
      </c>
      <c r="AA24" s="117" t="s">
        <v>235</v>
      </c>
      <c r="AB24" s="117" t="s">
        <v>235</v>
      </c>
      <c r="AC24" s="118" t="s">
        <v>235</v>
      </c>
      <c r="AD24" s="118" t="s">
        <v>235</v>
      </c>
      <c r="AE24" s="118" t="s">
        <v>235</v>
      </c>
      <c r="AF24" s="118" t="s">
        <v>235</v>
      </c>
      <c r="AG24" s="118" t="s">
        <v>235</v>
      </c>
      <c r="AH24" s="118" t="s">
        <v>235</v>
      </c>
      <c r="AI24" s="118" t="s">
        <v>235</v>
      </c>
      <c r="AJ24" s="119" t="s">
        <v>4042</v>
      </c>
      <c r="AK24" s="119" t="s">
        <v>4042</v>
      </c>
      <c r="AL24" s="119" t="s">
        <v>4042</v>
      </c>
    </row>
    <row r="25" spans="1:38" ht="30" customHeight="1" x14ac:dyDescent="0.25">
      <c r="A25" s="121">
        <v>566381</v>
      </c>
      <c r="B25" s="1" t="s">
        <v>477</v>
      </c>
      <c r="C25" s="116" t="s">
        <v>4151</v>
      </c>
      <c r="D25" s="116" t="s">
        <v>3865</v>
      </c>
      <c r="E25" s="112" t="s">
        <v>478</v>
      </c>
      <c r="F25" s="112" t="s">
        <v>466</v>
      </c>
      <c r="G25" s="112" t="s">
        <v>479</v>
      </c>
      <c r="H25" s="112" t="s">
        <v>467</v>
      </c>
      <c r="I25" s="113">
        <v>263</v>
      </c>
      <c r="J25" s="113">
        <v>9</v>
      </c>
      <c r="K25" s="112" t="s">
        <v>131</v>
      </c>
      <c r="L25" s="112" t="s">
        <v>480</v>
      </c>
      <c r="M25" s="112" t="s">
        <v>3866</v>
      </c>
      <c r="N25" s="112" t="s">
        <v>134</v>
      </c>
      <c r="O25" s="112" t="s">
        <v>3867</v>
      </c>
      <c r="P25" s="112" t="s">
        <v>3868</v>
      </c>
      <c r="Q25" s="112" t="s">
        <v>137</v>
      </c>
      <c r="R25" s="112" t="s">
        <v>3869</v>
      </c>
      <c r="S25" s="112" t="s">
        <v>139</v>
      </c>
      <c r="T25" s="114" t="s">
        <v>140</v>
      </c>
      <c r="U25" s="115" t="s">
        <v>141</v>
      </c>
      <c r="V25" s="125" t="s">
        <v>481</v>
      </c>
      <c r="W25" s="116" t="s">
        <v>482</v>
      </c>
      <c r="X25" s="116" t="s">
        <v>3870</v>
      </c>
      <c r="Y25" s="114" t="s">
        <v>483</v>
      </c>
      <c r="Z25" s="117"/>
      <c r="AA25" s="126"/>
      <c r="AB25" s="117"/>
      <c r="AC25" s="118" t="s">
        <v>484</v>
      </c>
      <c r="AD25" s="122">
        <v>541211613</v>
      </c>
      <c r="AE25" s="118" t="s">
        <v>485</v>
      </c>
      <c r="AF25" s="123" t="s">
        <v>486</v>
      </c>
      <c r="AG25" s="118" t="s">
        <v>487</v>
      </c>
      <c r="AH25" s="122" t="s">
        <v>488</v>
      </c>
      <c r="AI25" s="118" t="s">
        <v>489</v>
      </c>
      <c r="AJ25" s="119" t="s">
        <v>4150</v>
      </c>
      <c r="AK25" s="119" t="s">
        <v>4042</v>
      </c>
      <c r="AL25" s="119" t="s">
        <v>4042</v>
      </c>
    </row>
    <row r="26" spans="1:38" ht="30" customHeight="1" x14ac:dyDescent="0.25">
      <c r="A26" s="121">
        <v>559415</v>
      </c>
      <c r="B26" s="1" t="s">
        <v>490</v>
      </c>
      <c r="C26" s="116" t="s">
        <v>491</v>
      </c>
      <c r="D26" s="116" t="s">
        <v>492</v>
      </c>
      <c r="E26" s="112" t="s">
        <v>493</v>
      </c>
      <c r="F26" s="112" t="s">
        <v>494</v>
      </c>
      <c r="G26" s="112" t="s">
        <v>177</v>
      </c>
      <c r="H26" s="112" t="s">
        <v>396</v>
      </c>
      <c r="I26" s="113">
        <v>366</v>
      </c>
      <c r="J26" s="113">
        <v>1</v>
      </c>
      <c r="K26" s="112" t="s">
        <v>131</v>
      </c>
      <c r="L26" s="112" t="s">
        <v>495</v>
      </c>
      <c r="M26" s="112" t="s">
        <v>496</v>
      </c>
      <c r="N26" s="112" t="s">
        <v>134</v>
      </c>
      <c r="O26" s="112" t="s">
        <v>497</v>
      </c>
      <c r="P26" s="112" t="s">
        <v>498</v>
      </c>
      <c r="Q26" s="112" t="s">
        <v>137</v>
      </c>
      <c r="R26" s="112" t="s">
        <v>499</v>
      </c>
      <c r="S26" s="112" t="s">
        <v>139</v>
      </c>
      <c r="T26" s="114" t="s">
        <v>140</v>
      </c>
      <c r="U26" s="115" t="s">
        <v>141</v>
      </c>
      <c r="V26" s="125">
        <v>541427191</v>
      </c>
      <c r="W26" s="116" t="s">
        <v>3852</v>
      </c>
      <c r="X26" s="116" t="s">
        <v>500</v>
      </c>
      <c r="Y26" s="114" t="s">
        <v>501</v>
      </c>
      <c r="Z26" s="117" t="s">
        <v>502</v>
      </c>
      <c r="AA26" s="126">
        <v>541427194</v>
      </c>
      <c r="AB26" s="117" t="s">
        <v>503</v>
      </c>
      <c r="AC26" s="118" t="s">
        <v>504</v>
      </c>
      <c r="AD26" s="118" t="s">
        <v>505</v>
      </c>
      <c r="AE26" s="118" t="s">
        <v>506</v>
      </c>
      <c r="AF26" s="123"/>
      <c r="AG26" s="118" t="s">
        <v>507</v>
      </c>
      <c r="AH26" s="118" t="s">
        <v>508</v>
      </c>
      <c r="AI26" s="118" t="s">
        <v>509</v>
      </c>
      <c r="AJ26" s="119" t="s">
        <v>4150</v>
      </c>
      <c r="AK26" s="119" t="s">
        <v>4150</v>
      </c>
      <c r="AL26" s="119" t="s">
        <v>4042</v>
      </c>
    </row>
    <row r="27" spans="1:38" ht="30" customHeight="1" x14ac:dyDescent="0.25">
      <c r="A27" s="121">
        <v>70932581</v>
      </c>
      <c r="B27" s="1" t="s">
        <v>510</v>
      </c>
      <c r="C27" s="134" t="s">
        <v>511</v>
      </c>
      <c r="D27" s="134" t="s">
        <v>512</v>
      </c>
      <c r="E27" s="112" t="s">
        <v>513</v>
      </c>
      <c r="F27" s="112" t="s">
        <v>514</v>
      </c>
      <c r="G27" s="112" t="s">
        <v>177</v>
      </c>
      <c r="H27" s="112" t="s">
        <v>515</v>
      </c>
      <c r="I27" s="113">
        <v>449</v>
      </c>
      <c r="J27" s="113">
        <v>3</v>
      </c>
      <c r="K27" s="112" t="s">
        <v>131</v>
      </c>
      <c r="L27" s="112" t="s">
        <v>516</v>
      </c>
      <c r="M27" s="112" t="s">
        <v>517</v>
      </c>
      <c r="N27" s="112" t="s">
        <v>134</v>
      </c>
      <c r="O27" s="112" t="s">
        <v>518</v>
      </c>
      <c r="P27" s="112" t="s">
        <v>519</v>
      </c>
      <c r="Q27" s="112" t="s">
        <v>137</v>
      </c>
      <c r="R27" s="112" t="s">
        <v>520</v>
      </c>
      <c r="S27" s="112" t="s">
        <v>139</v>
      </c>
      <c r="T27" s="114" t="s">
        <v>521</v>
      </c>
      <c r="U27" s="4" t="s">
        <v>522</v>
      </c>
      <c r="V27" s="116" t="s">
        <v>523</v>
      </c>
      <c r="W27" s="116" t="s">
        <v>524</v>
      </c>
      <c r="X27" s="116" t="s">
        <v>525</v>
      </c>
      <c r="Y27" s="114" t="s">
        <v>526</v>
      </c>
      <c r="Z27" s="117"/>
      <c r="AA27" s="117"/>
      <c r="AB27" s="117"/>
      <c r="AC27" s="118" t="s">
        <v>527</v>
      </c>
      <c r="AD27" s="118" t="s">
        <v>3871</v>
      </c>
      <c r="AE27" s="118" t="s">
        <v>3872</v>
      </c>
      <c r="AF27" s="123"/>
      <c r="AG27" s="118" t="s">
        <v>527</v>
      </c>
      <c r="AH27" s="118" t="s">
        <v>3871</v>
      </c>
      <c r="AI27" s="118" t="s">
        <v>3872</v>
      </c>
      <c r="AJ27" s="119" t="s">
        <v>4150</v>
      </c>
      <c r="AK27" s="119" t="s">
        <v>4150</v>
      </c>
      <c r="AL27" s="119" t="s">
        <v>4042</v>
      </c>
    </row>
    <row r="28" spans="1:38" ht="30" customHeight="1" x14ac:dyDescent="0.25">
      <c r="A28" s="127">
        <v>44993633</v>
      </c>
      <c r="B28" s="110" t="s">
        <v>528</v>
      </c>
      <c r="C28" s="116" t="s">
        <v>147</v>
      </c>
      <c r="D28" s="116" t="s">
        <v>529</v>
      </c>
      <c r="E28" s="112" t="s">
        <v>530</v>
      </c>
      <c r="F28" s="112" t="s">
        <v>531</v>
      </c>
      <c r="G28" s="112" t="s">
        <v>128</v>
      </c>
      <c r="H28" s="112" t="s">
        <v>149</v>
      </c>
      <c r="I28" s="113">
        <v>244</v>
      </c>
      <c r="J28" s="113">
        <v>26</v>
      </c>
      <c r="K28" s="112" t="s">
        <v>131</v>
      </c>
      <c r="L28" s="112" t="s">
        <v>532</v>
      </c>
      <c r="M28" s="112" t="s">
        <v>4152</v>
      </c>
      <c r="N28" s="112" t="s">
        <v>134</v>
      </c>
      <c r="O28" s="112" t="s">
        <v>4152</v>
      </c>
      <c r="P28" s="112" t="s">
        <v>4152</v>
      </c>
      <c r="Q28" s="112" t="s">
        <v>198</v>
      </c>
      <c r="R28" s="112" t="s">
        <v>4153</v>
      </c>
      <c r="S28" s="112" t="s">
        <v>139</v>
      </c>
      <c r="T28" s="114" t="s">
        <v>140</v>
      </c>
      <c r="U28" s="115" t="s">
        <v>141</v>
      </c>
      <c r="V28" s="116" t="s">
        <v>533</v>
      </c>
      <c r="W28" s="116" t="s">
        <v>3852</v>
      </c>
      <c r="X28" s="116" t="s">
        <v>3873</v>
      </c>
      <c r="Y28" s="114" t="s">
        <v>3873</v>
      </c>
      <c r="Z28" s="117"/>
      <c r="AA28" s="117"/>
      <c r="AB28" s="117"/>
      <c r="AC28" s="118" t="s">
        <v>535</v>
      </c>
      <c r="AD28" s="122">
        <v>545210374</v>
      </c>
      <c r="AE28" s="118" t="s">
        <v>534</v>
      </c>
      <c r="AF28" s="118"/>
      <c r="AG28" s="118"/>
      <c r="AH28" s="118"/>
      <c r="AI28" s="118"/>
      <c r="AJ28" s="119" t="s">
        <v>4150</v>
      </c>
      <c r="AK28" s="119" t="s">
        <v>4150</v>
      </c>
      <c r="AL28" s="119" t="s">
        <v>4042</v>
      </c>
    </row>
    <row r="29" spans="1:38" ht="30" customHeight="1" x14ac:dyDescent="0.25">
      <c r="A29" s="121">
        <v>559032</v>
      </c>
      <c r="B29" s="110" t="s">
        <v>536</v>
      </c>
      <c r="C29" s="116" t="s">
        <v>147</v>
      </c>
      <c r="D29" s="116" t="s">
        <v>537</v>
      </c>
      <c r="E29" s="112" t="s">
        <v>538</v>
      </c>
      <c r="F29" s="112" t="s">
        <v>539</v>
      </c>
      <c r="G29" s="112" t="s">
        <v>540</v>
      </c>
      <c r="H29" s="112" t="s">
        <v>541</v>
      </c>
      <c r="I29" s="113">
        <v>1829</v>
      </c>
      <c r="J29" s="113">
        <v>14</v>
      </c>
      <c r="K29" s="112" t="s">
        <v>542</v>
      </c>
      <c r="L29" s="112" t="s">
        <v>543</v>
      </c>
      <c r="M29" s="112" t="s">
        <v>544</v>
      </c>
      <c r="N29" s="112" t="s">
        <v>134</v>
      </c>
      <c r="O29" s="112" t="s">
        <v>545</v>
      </c>
      <c r="P29" s="112" t="s">
        <v>546</v>
      </c>
      <c r="Q29" s="112" t="s">
        <v>137</v>
      </c>
      <c r="R29" s="112" t="s">
        <v>547</v>
      </c>
      <c r="S29" s="112" t="s">
        <v>139</v>
      </c>
      <c r="T29" s="114" t="s">
        <v>140</v>
      </c>
      <c r="U29" s="115" t="s">
        <v>141</v>
      </c>
      <c r="V29" s="125">
        <v>545577371</v>
      </c>
      <c r="W29" s="116" t="s">
        <v>548</v>
      </c>
      <c r="X29" s="116" t="s">
        <v>549</v>
      </c>
      <c r="Y29" s="114" t="s">
        <v>550</v>
      </c>
      <c r="Z29" s="117" t="s">
        <v>551</v>
      </c>
      <c r="AA29" s="126">
        <v>545321282</v>
      </c>
      <c r="AB29" s="117" t="s">
        <v>552</v>
      </c>
      <c r="AC29" s="118" t="s">
        <v>553</v>
      </c>
      <c r="AD29" s="122">
        <v>545321282</v>
      </c>
      <c r="AE29" s="118" t="s">
        <v>554</v>
      </c>
      <c r="AF29" s="123"/>
      <c r="AG29" s="118" t="s">
        <v>551</v>
      </c>
      <c r="AH29" s="122">
        <v>545321282</v>
      </c>
      <c r="AI29" s="118" t="s">
        <v>552</v>
      </c>
      <c r="AJ29" s="119" t="s">
        <v>4150</v>
      </c>
      <c r="AK29" s="119" t="s">
        <v>4150</v>
      </c>
      <c r="AL29" s="119" t="s">
        <v>4042</v>
      </c>
    </row>
    <row r="30" spans="1:38" ht="30" customHeight="1" x14ac:dyDescent="0.25">
      <c r="A30" s="127">
        <v>62157213</v>
      </c>
      <c r="B30" s="110" t="s">
        <v>555</v>
      </c>
      <c r="C30" s="116" t="s">
        <v>556</v>
      </c>
      <c r="D30" s="116" t="s">
        <v>557</v>
      </c>
      <c r="E30" s="112" t="s">
        <v>558</v>
      </c>
      <c r="F30" s="112" t="s">
        <v>559</v>
      </c>
      <c r="G30" s="112" t="s">
        <v>560</v>
      </c>
      <c r="H30" s="112" t="s">
        <v>541</v>
      </c>
      <c r="I30" s="113">
        <v>1890</v>
      </c>
      <c r="J30" s="113">
        <v>45</v>
      </c>
      <c r="K30" s="112" t="s">
        <v>131</v>
      </c>
      <c r="L30" s="112" t="s">
        <v>561</v>
      </c>
      <c r="M30" s="112" t="s">
        <v>562</v>
      </c>
      <c r="N30" s="112" t="s">
        <v>134</v>
      </c>
      <c r="O30" s="112" t="s">
        <v>563</v>
      </c>
      <c r="P30" s="112" t="s">
        <v>564</v>
      </c>
      <c r="Q30" s="112" t="s">
        <v>137</v>
      </c>
      <c r="R30" s="112" t="s">
        <v>565</v>
      </c>
      <c r="S30" s="112" t="s">
        <v>139</v>
      </c>
      <c r="T30" s="114" t="s">
        <v>140</v>
      </c>
      <c r="U30" s="115" t="s">
        <v>141</v>
      </c>
      <c r="V30" s="125">
        <v>545215568</v>
      </c>
      <c r="W30" s="116" t="s">
        <v>566</v>
      </c>
      <c r="X30" s="116" t="s">
        <v>567</v>
      </c>
      <c r="Y30" s="114" t="s">
        <v>568</v>
      </c>
      <c r="Z30" s="117"/>
      <c r="AA30" s="117"/>
      <c r="AB30" s="117"/>
      <c r="AC30" s="118" t="s">
        <v>569</v>
      </c>
      <c r="AD30" s="122">
        <v>545215941</v>
      </c>
      <c r="AE30" s="118" t="s">
        <v>570</v>
      </c>
      <c r="AF30" s="123"/>
      <c r="AG30" s="118" t="s">
        <v>571</v>
      </c>
      <c r="AH30" s="122">
        <v>724245114</v>
      </c>
      <c r="AI30" s="118" t="s">
        <v>566</v>
      </c>
      <c r="AJ30" s="119" t="s">
        <v>4150</v>
      </c>
      <c r="AK30" s="119" t="s">
        <v>4150</v>
      </c>
      <c r="AL30" s="119" t="s">
        <v>4042</v>
      </c>
    </row>
    <row r="31" spans="1:38" ht="30" customHeight="1" x14ac:dyDescent="0.25">
      <c r="A31" s="127">
        <v>44993510</v>
      </c>
      <c r="B31" s="110" t="s">
        <v>572</v>
      </c>
      <c r="C31" s="116" t="s">
        <v>147</v>
      </c>
      <c r="D31" s="116" t="s">
        <v>573</v>
      </c>
      <c r="E31" s="112" t="s">
        <v>574</v>
      </c>
      <c r="F31" s="112" t="s">
        <v>575</v>
      </c>
      <c r="G31" s="112" t="s">
        <v>177</v>
      </c>
      <c r="H31" s="112" t="s">
        <v>541</v>
      </c>
      <c r="I31" s="113">
        <v>1939</v>
      </c>
      <c r="J31" s="113">
        <v>24</v>
      </c>
      <c r="K31" s="112" t="s">
        <v>287</v>
      </c>
      <c r="L31" s="112" t="s">
        <v>576</v>
      </c>
      <c r="M31" s="112" t="s">
        <v>3874</v>
      </c>
      <c r="N31" s="112" t="s">
        <v>196</v>
      </c>
      <c r="O31" s="112" t="s">
        <v>3875</v>
      </c>
      <c r="P31" s="112" t="s">
        <v>3876</v>
      </c>
      <c r="Q31" s="112" t="s">
        <v>198</v>
      </c>
      <c r="R31" s="112" t="s">
        <v>577</v>
      </c>
      <c r="S31" s="112" t="s">
        <v>139</v>
      </c>
      <c r="T31" s="114" t="s">
        <v>140</v>
      </c>
      <c r="U31" s="115" t="s">
        <v>141</v>
      </c>
      <c r="V31" s="116" t="s">
        <v>578</v>
      </c>
      <c r="W31" s="116" t="s">
        <v>579</v>
      </c>
      <c r="X31" s="116" t="s">
        <v>580</v>
      </c>
      <c r="Y31" s="114" t="s">
        <v>581</v>
      </c>
      <c r="Z31" s="117"/>
      <c r="AA31" s="126">
        <v>545211818</v>
      </c>
      <c r="AB31" s="117" t="s">
        <v>582</v>
      </c>
      <c r="AC31" s="118" t="s">
        <v>583</v>
      </c>
      <c r="AD31" s="122">
        <v>545211818</v>
      </c>
      <c r="AE31" s="118" t="s">
        <v>584</v>
      </c>
      <c r="AF31" s="123"/>
      <c r="AG31" s="118" t="s">
        <v>585</v>
      </c>
      <c r="AH31" s="122">
        <v>545211818</v>
      </c>
      <c r="AI31" s="118" t="s">
        <v>586</v>
      </c>
      <c r="AJ31" s="119" t="s">
        <v>4150</v>
      </c>
      <c r="AK31" s="119" t="s">
        <v>4150</v>
      </c>
      <c r="AL31" s="119" t="s">
        <v>4042</v>
      </c>
    </row>
    <row r="32" spans="1:38" ht="30" customHeight="1" x14ac:dyDescent="0.25">
      <c r="A32" s="127">
        <v>49438816</v>
      </c>
      <c r="B32" s="110" t="s">
        <v>587</v>
      </c>
      <c r="C32" s="116" t="s">
        <v>588</v>
      </c>
      <c r="D32" s="116" t="s">
        <v>589</v>
      </c>
      <c r="E32" s="112" t="s">
        <v>590</v>
      </c>
      <c r="F32" s="112" t="s">
        <v>591</v>
      </c>
      <c r="G32" s="112" t="s">
        <v>320</v>
      </c>
      <c r="H32" s="112" t="s">
        <v>592</v>
      </c>
      <c r="I32" s="113">
        <v>350</v>
      </c>
      <c r="J32" s="113">
        <v>3</v>
      </c>
      <c r="K32" s="112" t="s">
        <v>131</v>
      </c>
      <c r="L32" s="112" t="s">
        <v>593</v>
      </c>
      <c r="M32" s="112" t="s">
        <v>594</v>
      </c>
      <c r="N32" s="112" t="s">
        <v>134</v>
      </c>
      <c r="O32" s="112" t="s">
        <v>595</v>
      </c>
      <c r="P32" s="112" t="s">
        <v>596</v>
      </c>
      <c r="Q32" s="112" t="s">
        <v>137</v>
      </c>
      <c r="R32" s="112" t="s">
        <v>597</v>
      </c>
      <c r="S32" s="112" t="s">
        <v>327</v>
      </c>
      <c r="T32" s="114" t="s">
        <v>140</v>
      </c>
      <c r="U32" s="115" t="s">
        <v>141</v>
      </c>
      <c r="V32" s="116" t="s">
        <v>598</v>
      </c>
      <c r="W32" s="116" t="s">
        <v>3877</v>
      </c>
      <c r="X32" s="116" t="s">
        <v>599</v>
      </c>
      <c r="Y32" s="114" t="s">
        <v>600</v>
      </c>
      <c r="Z32" s="117"/>
      <c r="AA32" s="126"/>
      <c r="AB32" s="117"/>
      <c r="AC32" s="118" t="s">
        <v>601</v>
      </c>
      <c r="AD32" s="122">
        <v>515158103</v>
      </c>
      <c r="AE32" s="118" t="s">
        <v>600</v>
      </c>
      <c r="AF32" s="123" t="s">
        <v>602</v>
      </c>
      <c r="AG32" s="118" t="s">
        <v>603</v>
      </c>
      <c r="AH32" s="118" t="s">
        <v>604</v>
      </c>
      <c r="AI32" s="118" t="s">
        <v>3878</v>
      </c>
      <c r="AJ32" s="119" t="s">
        <v>4150</v>
      </c>
      <c r="AK32" s="119" t="s">
        <v>4150</v>
      </c>
      <c r="AL32" s="119" t="s">
        <v>4042</v>
      </c>
    </row>
    <row r="33" spans="1:38" ht="30" customHeight="1" x14ac:dyDescent="0.25">
      <c r="A33" s="121">
        <v>838993</v>
      </c>
      <c r="B33" s="110" t="s">
        <v>8</v>
      </c>
      <c r="C33" s="135" t="s">
        <v>147</v>
      </c>
      <c r="D33" s="136" t="s">
        <v>605</v>
      </c>
      <c r="E33" s="112" t="s">
        <v>606</v>
      </c>
      <c r="F33" s="112" t="s">
        <v>607</v>
      </c>
      <c r="G33" s="112" t="s">
        <v>320</v>
      </c>
      <c r="H33" s="112" t="s">
        <v>608</v>
      </c>
      <c r="I33" s="113">
        <v>1020</v>
      </c>
      <c r="J33" s="113">
        <v>10</v>
      </c>
      <c r="K33" s="112" t="s">
        <v>131</v>
      </c>
      <c r="L33" s="112" t="s">
        <v>609</v>
      </c>
      <c r="M33" s="112" t="s">
        <v>610</v>
      </c>
      <c r="N33" s="112" t="s">
        <v>134</v>
      </c>
      <c r="O33" s="112" t="s">
        <v>611</v>
      </c>
      <c r="P33" s="112" t="s">
        <v>612</v>
      </c>
      <c r="Q33" s="112" t="s">
        <v>137</v>
      </c>
      <c r="R33" s="112" t="s">
        <v>613</v>
      </c>
      <c r="S33" s="112" t="s">
        <v>327</v>
      </c>
      <c r="T33" s="114" t="s">
        <v>328</v>
      </c>
      <c r="U33" s="132" t="s">
        <v>614</v>
      </c>
      <c r="V33" s="125">
        <v>515220760</v>
      </c>
      <c r="W33" s="116" t="s">
        <v>3879</v>
      </c>
      <c r="X33" s="116" t="s">
        <v>3880</v>
      </c>
      <c r="Y33" s="114" t="s">
        <v>3881</v>
      </c>
      <c r="Z33" s="117" t="s">
        <v>9</v>
      </c>
      <c r="AA33" s="126">
        <v>724083942</v>
      </c>
      <c r="AB33" s="117" t="s">
        <v>615</v>
      </c>
      <c r="AC33" s="118" t="s">
        <v>617</v>
      </c>
      <c r="AD33" s="118" t="s">
        <v>618</v>
      </c>
      <c r="AE33" s="118" t="s">
        <v>616</v>
      </c>
      <c r="AF33" s="123"/>
      <c r="AG33" s="118" t="s">
        <v>9</v>
      </c>
      <c r="AH33" s="122">
        <v>724083942</v>
      </c>
      <c r="AI33" s="118" t="s">
        <v>615</v>
      </c>
      <c r="AJ33" s="119" t="s">
        <v>4150</v>
      </c>
      <c r="AK33" s="119" t="s">
        <v>4150</v>
      </c>
      <c r="AL33" s="119" t="s">
        <v>4042</v>
      </c>
    </row>
    <row r="34" spans="1:38" ht="30" customHeight="1" x14ac:dyDescent="0.25">
      <c r="A34" s="127">
        <v>70285756</v>
      </c>
      <c r="B34" s="110" t="s">
        <v>619</v>
      </c>
      <c r="C34" s="116" t="s">
        <v>147</v>
      </c>
      <c r="D34" s="116" t="s">
        <v>620</v>
      </c>
      <c r="E34" s="112" t="s">
        <v>621</v>
      </c>
      <c r="F34" s="112" t="s">
        <v>622</v>
      </c>
      <c r="G34" s="112" t="s">
        <v>320</v>
      </c>
      <c r="H34" s="112" t="s">
        <v>623</v>
      </c>
      <c r="I34" s="113">
        <v>999</v>
      </c>
      <c r="J34" s="113">
        <v>21</v>
      </c>
      <c r="K34" s="112" t="s">
        <v>287</v>
      </c>
      <c r="L34" s="112" t="s">
        <v>624</v>
      </c>
      <c r="M34" s="112" t="s">
        <v>625</v>
      </c>
      <c r="N34" s="112" t="s">
        <v>134</v>
      </c>
      <c r="O34" s="112" t="s">
        <v>626</v>
      </c>
      <c r="P34" s="112" t="s">
        <v>627</v>
      </c>
      <c r="Q34" s="112" t="s">
        <v>137</v>
      </c>
      <c r="R34" s="112" t="s">
        <v>628</v>
      </c>
      <c r="S34" s="112" t="s">
        <v>327</v>
      </c>
      <c r="T34" s="114" t="s">
        <v>140</v>
      </c>
      <c r="U34" s="115" t="s">
        <v>141</v>
      </c>
      <c r="V34" s="116">
        <v>515224437</v>
      </c>
      <c r="W34" s="116" t="s">
        <v>629</v>
      </c>
      <c r="X34" s="116" t="s">
        <v>630</v>
      </c>
      <c r="Y34" s="114" t="s">
        <v>629</v>
      </c>
      <c r="Z34" s="117"/>
      <c r="AA34" s="117"/>
      <c r="AB34" s="117"/>
      <c r="AC34" s="118" t="s">
        <v>631</v>
      </c>
      <c r="AD34" s="122">
        <v>515224437</v>
      </c>
      <c r="AE34" s="118" t="s">
        <v>632</v>
      </c>
      <c r="AF34" s="123"/>
      <c r="AG34" s="118"/>
      <c r="AH34" s="118"/>
      <c r="AI34" s="118"/>
      <c r="AJ34" s="119" t="s">
        <v>4150</v>
      </c>
      <c r="AK34" s="119" t="s">
        <v>4150</v>
      </c>
      <c r="AL34" s="119" t="s">
        <v>4042</v>
      </c>
    </row>
    <row r="35" spans="1:38" ht="30" customHeight="1" x14ac:dyDescent="0.25">
      <c r="A35" s="121">
        <v>530506</v>
      </c>
      <c r="B35" s="1" t="s">
        <v>10</v>
      </c>
      <c r="C35" s="116" t="s">
        <v>147</v>
      </c>
      <c r="D35" s="116" t="s">
        <v>633</v>
      </c>
      <c r="E35" s="112" t="s">
        <v>634</v>
      </c>
      <c r="F35" s="112" t="s">
        <v>635</v>
      </c>
      <c r="G35" s="112" t="s">
        <v>320</v>
      </c>
      <c r="H35" s="112" t="s">
        <v>636</v>
      </c>
      <c r="I35" s="113">
        <v>3264</v>
      </c>
      <c r="J35" s="113">
        <v>6</v>
      </c>
      <c r="K35" s="112" t="s">
        <v>131</v>
      </c>
      <c r="L35" s="112" t="s">
        <v>637</v>
      </c>
      <c r="M35" s="112" t="s">
        <v>638</v>
      </c>
      <c r="N35" s="112" t="s">
        <v>134</v>
      </c>
      <c r="O35" s="112" t="s">
        <v>639</v>
      </c>
      <c r="P35" s="112" t="s">
        <v>640</v>
      </c>
      <c r="Q35" s="112" t="s">
        <v>137</v>
      </c>
      <c r="R35" s="112" t="s">
        <v>641</v>
      </c>
      <c r="S35" s="112" t="s">
        <v>327</v>
      </c>
      <c r="T35" s="114" t="s">
        <v>140</v>
      </c>
      <c r="U35" s="115" t="s">
        <v>141</v>
      </c>
      <c r="V35" s="116" t="s">
        <v>642</v>
      </c>
      <c r="W35" s="116" t="s">
        <v>643</v>
      </c>
      <c r="X35" s="116" t="s">
        <v>644</v>
      </c>
      <c r="Y35" s="114" t="s">
        <v>645</v>
      </c>
      <c r="Z35" s="117" t="s">
        <v>646</v>
      </c>
      <c r="AA35" s="126">
        <v>515222202</v>
      </c>
      <c r="AB35" s="117" t="s">
        <v>647</v>
      </c>
      <c r="AC35" s="118" t="s">
        <v>648</v>
      </c>
      <c r="AD35" s="122">
        <v>515228937</v>
      </c>
      <c r="AE35" s="118" t="s">
        <v>645</v>
      </c>
      <c r="AF35" s="123"/>
      <c r="AG35" s="118" t="s">
        <v>649</v>
      </c>
      <c r="AH35" s="122">
        <v>515228937</v>
      </c>
      <c r="AI35" s="118" t="s">
        <v>650</v>
      </c>
      <c r="AJ35" s="119" t="s">
        <v>4150</v>
      </c>
      <c r="AK35" s="119" t="s">
        <v>4150</v>
      </c>
      <c r="AL35" s="119" t="s">
        <v>4042</v>
      </c>
    </row>
    <row r="36" spans="1:38" ht="30" customHeight="1" x14ac:dyDescent="0.25">
      <c r="A36" s="127">
        <v>49439723</v>
      </c>
      <c r="B36" s="110" t="s">
        <v>11</v>
      </c>
      <c r="C36" s="116" t="s">
        <v>147</v>
      </c>
      <c r="D36" s="116" t="s">
        <v>651</v>
      </c>
      <c r="E36" s="112" t="s">
        <v>652</v>
      </c>
      <c r="F36" s="112" t="s">
        <v>653</v>
      </c>
      <c r="G36" s="112" t="s">
        <v>320</v>
      </c>
      <c r="H36" s="112" t="s">
        <v>654</v>
      </c>
      <c r="I36" s="113">
        <v>716</v>
      </c>
      <c r="J36" s="113">
        <v>18</v>
      </c>
      <c r="K36" s="112" t="s">
        <v>131</v>
      </c>
      <c r="L36" s="112" t="s">
        <v>655</v>
      </c>
      <c r="M36" s="112" t="s">
        <v>656</v>
      </c>
      <c r="N36" s="112" t="s">
        <v>196</v>
      </c>
      <c r="O36" s="112" t="s">
        <v>657</v>
      </c>
      <c r="P36" s="112" t="s">
        <v>658</v>
      </c>
      <c r="Q36" s="112" t="s">
        <v>198</v>
      </c>
      <c r="R36" s="112" t="s">
        <v>659</v>
      </c>
      <c r="S36" s="112" t="s">
        <v>327</v>
      </c>
      <c r="T36" s="114" t="s">
        <v>140</v>
      </c>
      <c r="U36" s="115" t="s">
        <v>141</v>
      </c>
      <c r="V36" s="116" t="s">
        <v>660</v>
      </c>
      <c r="W36" s="116" t="s">
        <v>12</v>
      </c>
      <c r="X36" s="116" t="s">
        <v>661</v>
      </c>
      <c r="Y36" s="114" t="s">
        <v>12</v>
      </c>
      <c r="Z36" s="117"/>
      <c r="AA36" s="117"/>
      <c r="AB36" s="117"/>
      <c r="AC36" s="118" t="s">
        <v>662</v>
      </c>
      <c r="AD36" s="137">
        <v>515224506</v>
      </c>
      <c r="AE36" s="118" t="s">
        <v>663</v>
      </c>
      <c r="AF36" s="123"/>
      <c r="AG36" s="118" t="s">
        <v>664</v>
      </c>
      <c r="AH36" s="122">
        <v>739634337</v>
      </c>
      <c r="AI36" s="118" t="s">
        <v>665</v>
      </c>
      <c r="AJ36" s="119" t="s">
        <v>4150</v>
      </c>
      <c r="AK36" s="119" t="s">
        <v>4150</v>
      </c>
      <c r="AL36" s="119" t="s">
        <v>4042</v>
      </c>
    </row>
    <row r="37" spans="1:38" ht="30" customHeight="1" x14ac:dyDescent="0.25">
      <c r="A37" s="127">
        <v>70285306</v>
      </c>
      <c r="B37" s="110" t="s">
        <v>666</v>
      </c>
      <c r="C37" s="116" t="s">
        <v>147</v>
      </c>
      <c r="D37" s="116" t="s">
        <v>667</v>
      </c>
      <c r="E37" s="112" t="s">
        <v>668</v>
      </c>
      <c r="F37" s="112" t="s">
        <v>669</v>
      </c>
      <c r="G37" s="112" t="s">
        <v>670</v>
      </c>
      <c r="H37" s="112" t="s">
        <v>671</v>
      </c>
      <c r="I37" s="113">
        <v>197</v>
      </c>
      <c r="J37" s="113">
        <v>16</v>
      </c>
      <c r="K37" s="112" t="s">
        <v>287</v>
      </c>
      <c r="L37" s="112" t="s">
        <v>672</v>
      </c>
      <c r="M37" s="112" t="s">
        <v>673</v>
      </c>
      <c r="N37" s="112" t="s">
        <v>134</v>
      </c>
      <c r="O37" s="112" t="s">
        <v>674</v>
      </c>
      <c r="P37" s="112" t="s">
        <v>675</v>
      </c>
      <c r="Q37" s="112" t="s">
        <v>137</v>
      </c>
      <c r="R37" s="112" t="s">
        <v>676</v>
      </c>
      <c r="S37" s="112" t="s">
        <v>677</v>
      </c>
      <c r="T37" s="114" t="s">
        <v>140</v>
      </c>
      <c r="U37" s="115" t="s">
        <v>141</v>
      </c>
      <c r="V37" s="116" t="s">
        <v>678</v>
      </c>
      <c r="W37" s="116" t="s">
        <v>679</v>
      </c>
      <c r="X37" s="116" t="s">
        <v>680</v>
      </c>
      <c r="Y37" s="114" t="s">
        <v>680</v>
      </c>
      <c r="Z37" s="117" t="s">
        <v>681</v>
      </c>
      <c r="AA37" s="126">
        <v>608639360</v>
      </c>
      <c r="AB37" s="117" t="s">
        <v>682</v>
      </c>
      <c r="AC37" s="118" t="s">
        <v>681</v>
      </c>
      <c r="AD37" s="122">
        <v>608639360</v>
      </c>
      <c r="AE37" s="118" t="s">
        <v>682</v>
      </c>
      <c r="AF37" s="123"/>
      <c r="AG37" s="118" t="s">
        <v>681</v>
      </c>
      <c r="AH37" s="122">
        <v>608639360</v>
      </c>
      <c r="AI37" s="118" t="s">
        <v>682</v>
      </c>
      <c r="AJ37" s="119" t="s">
        <v>4042</v>
      </c>
      <c r="AK37" s="119" t="s">
        <v>4150</v>
      </c>
      <c r="AL37" s="119" t="s">
        <v>4042</v>
      </c>
    </row>
    <row r="38" spans="1:38" ht="30" customHeight="1" x14ac:dyDescent="0.25">
      <c r="A38" s="127">
        <v>70841829</v>
      </c>
      <c r="B38" s="110" t="s">
        <v>683</v>
      </c>
      <c r="C38" s="116" t="s">
        <v>147</v>
      </c>
      <c r="D38" s="116" t="s">
        <v>684</v>
      </c>
      <c r="E38" s="112" t="s">
        <v>685</v>
      </c>
      <c r="F38" s="112" t="s">
        <v>686</v>
      </c>
      <c r="G38" s="112" t="s">
        <v>670</v>
      </c>
      <c r="H38" s="112" t="s">
        <v>687</v>
      </c>
      <c r="I38" s="113">
        <v>177</v>
      </c>
      <c r="J38" s="113">
        <v>1</v>
      </c>
      <c r="K38" s="112" t="s">
        <v>226</v>
      </c>
      <c r="L38" s="112" t="s">
        <v>688</v>
      </c>
      <c r="M38" s="112" t="s">
        <v>689</v>
      </c>
      <c r="N38" s="112" t="s">
        <v>134</v>
      </c>
      <c r="O38" s="112" t="s">
        <v>690</v>
      </c>
      <c r="P38" s="112" t="s">
        <v>691</v>
      </c>
      <c r="Q38" s="112" t="s">
        <v>137</v>
      </c>
      <c r="R38" s="112" t="s">
        <v>692</v>
      </c>
      <c r="S38" s="112" t="s">
        <v>677</v>
      </c>
      <c r="T38" s="114" t="s">
        <v>140</v>
      </c>
      <c r="U38" s="115" t="s">
        <v>141</v>
      </c>
      <c r="V38" s="125">
        <v>515333124</v>
      </c>
      <c r="W38" s="116" t="s">
        <v>3852</v>
      </c>
      <c r="X38" s="116" t="s">
        <v>693</v>
      </c>
      <c r="Y38" s="114" t="s">
        <v>693</v>
      </c>
      <c r="Z38" s="117" t="s">
        <v>694</v>
      </c>
      <c r="AA38" s="126">
        <v>515333124</v>
      </c>
      <c r="AB38" s="117" t="s">
        <v>695</v>
      </c>
      <c r="AC38" s="118" t="s">
        <v>696</v>
      </c>
      <c r="AD38" s="122">
        <v>515262954</v>
      </c>
      <c r="AE38" s="118" t="s">
        <v>697</v>
      </c>
      <c r="AF38" s="123"/>
      <c r="AG38" s="118" t="s">
        <v>694</v>
      </c>
      <c r="AH38" s="122">
        <v>515333124</v>
      </c>
      <c r="AI38" s="118" t="s">
        <v>695</v>
      </c>
      <c r="AJ38" s="119" t="s">
        <v>4150</v>
      </c>
      <c r="AK38" s="119" t="s">
        <v>4150</v>
      </c>
      <c r="AL38" s="119" t="s">
        <v>4042</v>
      </c>
    </row>
    <row r="39" spans="1:38" ht="30" customHeight="1" x14ac:dyDescent="0.25">
      <c r="A39" s="127">
        <v>45671729</v>
      </c>
      <c r="B39" s="138" t="s">
        <v>13</v>
      </c>
      <c r="C39" s="131" t="s">
        <v>147</v>
      </c>
      <c r="D39" s="131" t="s">
        <v>698</v>
      </c>
      <c r="E39" s="112" t="s">
        <v>699</v>
      </c>
      <c r="F39" s="112" t="s">
        <v>700</v>
      </c>
      <c r="G39" s="112" t="s">
        <v>701</v>
      </c>
      <c r="H39" s="112" t="s">
        <v>702</v>
      </c>
      <c r="I39" s="113">
        <v>1</v>
      </c>
      <c r="J39" s="113"/>
      <c r="K39" s="112" t="s">
        <v>131</v>
      </c>
      <c r="L39" s="112" t="s">
        <v>703</v>
      </c>
      <c r="M39" s="112" t="s">
        <v>704</v>
      </c>
      <c r="N39" s="112" t="s">
        <v>196</v>
      </c>
      <c r="O39" s="112" t="s">
        <v>705</v>
      </c>
      <c r="P39" s="112" t="s">
        <v>706</v>
      </c>
      <c r="Q39" s="112" t="s">
        <v>198</v>
      </c>
      <c r="R39" s="112" t="s">
        <v>707</v>
      </c>
      <c r="S39" s="112" t="s">
        <v>708</v>
      </c>
      <c r="T39" s="114" t="s">
        <v>245</v>
      </c>
      <c r="U39" s="132" t="s">
        <v>709</v>
      </c>
      <c r="V39" s="125">
        <v>515339157</v>
      </c>
      <c r="W39" s="116" t="s">
        <v>3852</v>
      </c>
      <c r="X39" s="116" t="s">
        <v>710</v>
      </c>
      <c r="Y39" s="114" t="s">
        <v>711</v>
      </c>
      <c r="Z39" s="117"/>
      <c r="AA39" s="117"/>
      <c r="AB39" s="117"/>
      <c r="AC39" s="118" t="s">
        <v>712</v>
      </c>
      <c r="AD39" s="122">
        <v>515339157</v>
      </c>
      <c r="AE39" s="118" t="s">
        <v>711</v>
      </c>
      <c r="AF39" s="123"/>
      <c r="AG39" s="118" t="s">
        <v>712</v>
      </c>
      <c r="AH39" s="122">
        <v>515339157</v>
      </c>
      <c r="AI39" s="118" t="s">
        <v>711</v>
      </c>
      <c r="AJ39" s="119" t="s">
        <v>4150</v>
      </c>
      <c r="AK39" s="119" t="s">
        <v>4150</v>
      </c>
      <c r="AL39" s="119" t="s">
        <v>4042</v>
      </c>
    </row>
    <row r="40" spans="1:38" ht="30" customHeight="1" x14ac:dyDescent="0.25">
      <c r="A40" s="121">
        <v>559008</v>
      </c>
      <c r="B40" s="110" t="s">
        <v>713</v>
      </c>
      <c r="C40" s="116" t="s">
        <v>147</v>
      </c>
      <c r="D40" s="116" t="s">
        <v>714</v>
      </c>
      <c r="E40" s="112" t="s">
        <v>715</v>
      </c>
      <c r="F40" s="112" t="s">
        <v>716</v>
      </c>
      <c r="G40" s="112" t="s">
        <v>717</v>
      </c>
      <c r="H40" s="112" t="s">
        <v>718</v>
      </c>
      <c r="I40" s="113">
        <v>980</v>
      </c>
      <c r="J40" s="113">
        <v>55</v>
      </c>
      <c r="K40" s="112" t="s">
        <v>131</v>
      </c>
      <c r="L40" s="112" t="s">
        <v>719</v>
      </c>
      <c r="M40" s="112" t="s">
        <v>720</v>
      </c>
      <c r="N40" s="112" t="s">
        <v>134</v>
      </c>
      <c r="O40" s="112" t="s">
        <v>721</v>
      </c>
      <c r="P40" s="112" t="s">
        <v>722</v>
      </c>
      <c r="Q40" s="112" t="s">
        <v>137</v>
      </c>
      <c r="R40" s="112" t="s">
        <v>723</v>
      </c>
      <c r="S40" s="112" t="s">
        <v>139</v>
      </c>
      <c r="T40" s="114" t="s">
        <v>140</v>
      </c>
      <c r="U40" s="115" t="s">
        <v>141</v>
      </c>
      <c r="V40" s="125">
        <v>549122069</v>
      </c>
      <c r="W40" s="116" t="s">
        <v>724</v>
      </c>
      <c r="X40" s="116" t="s">
        <v>725</v>
      </c>
      <c r="Y40" s="114" t="s">
        <v>726</v>
      </c>
      <c r="Z40" s="117"/>
      <c r="AA40" s="117"/>
      <c r="AB40" s="117"/>
      <c r="AC40" s="118" t="s">
        <v>727</v>
      </c>
      <c r="AD40" s="122">
        <v>549122061</v>
      </c>
      <c r="AE40" s="118" t="s">
        <v>728</v>
      </c>
      <c r="AF40" s="123"/>
      <c r="AG40" s="118" t="s">
        <v>729</v>
      </c>
      <c r="AH40" s="122">
        <v>549122066</v>
      </c>
      <c r="AI40" s="118" t="s">
        <v>726</v>
      </c>
      <c r="AJ40" s="119" t="s">
        <v>4150</v>
      </c>
      <c r="AK40" s="119" t="s">
        <v>4150</v>
      </c>
      <c r="AL40" s="119" t="s">
        <v>4042</v>
      </c>
    </row>
    <row r="41" spans="1:38" ht="30" customHeight="1" x14ac:dyDescent="0.25">
      <c r="A41" s="127">
        <v>44993528</v>
      </c>
      <c r="B41" s="1" t="s">
        <v>730</v>
      </c>
      <c r="C41" s="116" t="s">
        <v>147</v>
      </c>
      <c r="D41" s="116" t="s">
        <v>731</v>
      </c>
      <c r="E41" s="112" t="s">
        <v>732</v>
      </c>
      <c r="F41" s="112" t="s">
        <v>733</v>
      </c>
      <c r="G41" s="112" t="s">
        <v>717</v>
      </c>
      <c r="H41" s="112" t="s">
        <v>734</v>
      </c>
      <c r="I41" s="113">
        <v>944</v>
      </c>
      <c r="J41" s="113">
        <v>133</v>
      </c>
      <c r="K41" s="112" t="s">
        <v>131</v>
      </c>
      <c r="L41" s="112" t="s">
        <v>735</v>
      </c>
      <c r="M41" s="112" t="s">
        <v>736</v>
      </c>
      <c r="N41" s="112" t="s">
        <v>134</v>
      </c>
      <c r="O41" s="112" t="s">
        <v>737</v>
      </c>
      <c r="P41" s="112" t="s">
        <v>738</v>
      </c>
      <c r="Q41" s="112" t="s">
        <v>137</v>
      </c>
      <c r="R41" s="112" t="s">
        <v>739</v>
      </c>
      <c r="S41" s="112" t="s">
        <v>139</v>
      </c>
      <c r="T41" s="114" t="s">
        <v>140</v>
      </c>
      <c r="U41" s="115" t="s">
        <v>141</v>
      </c>
      <c r="V41" s="125">
        <v>541424421</v>
      </c>
      <c r="W41" s="116" t="s">
        <v>3882</v>
      </c>
      <c r="X41" s="116" t="s">
        <v>3883</v>
      </c>
      <c r="Y41" s="114" t="s">
        <v>740</v>
      </c>
      <c r="Z41" s="117"/>
      <c r="AA41" s="117"/>
      <c r="AB41" s="117"/>
      <c r="AC41" s="118" t="s">
        <v>741</v>
      </c>
      <c r="AD41" s="122">
        <v>541424422</v>
      </c>
      <c r="AE41" s="122" t="s">
        <v>740</v>
      </c>
      <c r="AF41" s="123"/>
      <c r="AG41" s="118" t="s">
        <v>742</v>
      </c>
      <c r="AH41" s="122">
        <v>541424420</v>
      </c>
      <c r="AI41" s="118" t="s">
        <v>743</v>
      </c>
      <c r="AJ41" s="119" t="s">
        <v>4150</v>
      </c>
      <c r="AK41" s="119" t="s">
        <v>4150</v>
      </c>
      <c r="AL41" s="119" t="s">
        <v>4042</v>
      </c>
    </row>
    <row r="42" spans="1:38" ht="30" customHeight="1" x14ac:dyDescent="0.25">
      <c r="A42" s="121">
        <v>567582</v>
      </c>
      <c r="B42" s="110" t="s">
        <v>744</v>
      </c>
      <c r="C42" s="116" t="s">
        <v>147</v>
      </c>
      <c r="D42" s="116" t="s">
        <v>745</v>
      </c>
      <c r="E42" s="112" t="s">
        <v>746</v>
      </c>
      <c r="F42" s="112" t="s">
        <v>747</v>
      </c>
      <c r="G42" s="112" t="s">
        <v>177</v>
      </c>
      <c r="H42" s="112" t="s">
        <v>748</v>
      </c>
      <c r="I42" s="113">
        <v>63</v>
      </c>
      <c r="J42" s="113">
        <v>70</v>
      </c>
      <c r="K42" s="112" t="s">
        <v>131</v>
      </c>
      <c r="L42" s="112" t="s">
        <v>749</v>
      </c>
      <c r="M42" s="112" t="s">
        <v>750</v>
      </c>
      <c r="N42" s="112" t="s">
        <v>134</v>
      </c>
      <c r="O42" s="112" t="s">
        <v>751</v>
      </c>
      <c r="P42" s="112" t="s">
        <v>752</v>
      </c>
      <c r="Q42" s="112" t="s">
        <v>137</v>
      </c>
      <c r="R42" s="112" t="s">
        <v>753</v>
      </c>
      <c r="S42" s="112" t="s">
        <v>139</v>
      </c>
      <c r="T42" s="114" t="s">
        <v>140</v>
      </c>
      <c r="U42" s="115" t="s">
        <v>141</v>
      </c>
      <c r="V42" s="116" t="s">
        <v>754</v>
      </c>
      <c r="W42" s="116" t="s">
        <v>755</v>
      </c>
      <c r="X42" s="116" t="s">
        <v>756</v>
      </c>
      <c r="Y42" s="114" t="s">
        <v>755</v>
      </c>
      <c r="Z42" s="117" t="s">
        <v>757</v>
      </c>
      <c r="AA42" s="126">
        <v>541212176</v>
      </c>
      <c r="AB42" s="117" t="s">
        <v>755</v>
      </c>
      <c r="AC42" s="118" t="s">
        <v>758</v>
      </c>
      <c r="AD42" s="122">
        <v>541212176</v>
      </c>
      <c r="AE42" s="118" t="s">
        <v>755</v>
      </c>
      <c r="AF42" s="123"/>
      <c r="AG42" s="118" t="s">
        <v>759</v>
      </c>
      <c r="AH42" s="122">
        <v>541212176</v>
      </c>
      <c r="AI42" s="118" t="s">
        <v>755</v>
      </c>
      <c r="AJ42" s="119" t="s">
        <v>4150</v>
      </c>
      <c r="AK42" s="119" t="s">
        <v>4150</v>
      </c>
      <c r="AL42" s="119" t="s">
        <v>4042</v>
      </c>
    </row>
    <row r="43" spans="1:38" ht="30" customHeight="1" x14ac:dyDescent="0.25">
      <c r="A43" s="127">
        <v>62156586</v>
      </c>
      <c r="B43" s="110" t="s">
        <v>760</v>
      </c>
      <c r="C43" s="116" t="s">
        <v>147</v>
      </c>
      <c r="D43" s="116" t="s">
        <v>761</v>
      </c>
      <c r="E43" s="112" t="s">
        <v>762</v>
      </c>
      <c r="F43" s="112" t="s">
        <v>763</v>
      </c>
      <c r="G43" s="112" t="s">
        <v>764</v>
      </c>
      <c r="H43" s="139" t="s">
        <v>765</v>
      </c>
      <c r="I43" s="113">
        <v>822</v>
      </c>
      <c r="J43" s="113">
        <v>70</v>
      </c>
      <c r="K43" s="112" t="s">
        <v>131</v>
      </c>
      <c r="L43" s="112" t="s">
        <v>766</v>
      </c>
      <c r="M43" s="112" t="s">
        <v>767</v>
      </c>
      <c r="N43" s="112" t="s">
        <v>196</v>
      </c>
      <c r="O43" s="112" t="s">
        <v>768</v>
      </c>
      <c r="P43" s="112" t="s">
        <v>769</v>
      </c>
      <c r="Q43" s="112" t="s">
        <v>198</v>
      </c>
      <c r="R43" s="112" t="s">
        <v>770</v>
      </c>
      <c r="S43" s="112" t="s">
        <v>139</v>
      </c>
      <c r="T43" s="114" t="s">
        <v>140</v>
      </c>
      <c r="U43" s="115" t="s">
        <v>141</v>
      </c>
      <c r="V43" s="125">
        <v>541213925</v>
      </c>
      <c r="W43" s="116" t="s">
        <v>771</v>
      </c>
      <c r="X43" s="116" t="s">
        <v>771</v>
      </c>
      <c r="Y43" s="114" t="s">
        <v>771</v>
      </c>
      <c r="Z43" s="117"/>
      <c r="AA43" s="117"/>
      <c r="AB43" s="117"/>
      <c r="AC43" s="118" t="s">
        <v>772</v>
      </c>
      <c r="AD43" s="122">
        <v>541213946</v>
      </c>
      <c r="AE43" s="118" t="s">
        <v>771</v>
      </c>
      <c r="AF43" s="123" t="s">
        <v>773</v>
      </c>
      <c r="AG43" s="118" t="s">
        <v>774</v>
      </c>
      <c r="AH43" s="122">
        <v>541213946</v>
      </c>
      <c r="AI43" s="118" t="s">
        <v>775</v>
      </c>
      <c r="AJ43" s="119" t="s">
        <v>4150</v>
      </c>
      <c r="AK43" s="119" t="s">
        <v>4150</v>
      </c>
      <c r="AL43" s="119" t="s">
        <v>4042</v>
      </c>
    </row>
    <row r="44" spans="1:38" ht="30" customHeight="1" x14ac:dyDescent="0.25">
      <c r="A44" s="127">
        <v>64327981</v>
      </c>
      <c r="B44" s="110" t="s">
        <v>14</v>
      </c>
      <c r="C44" s="116" t="s">
        <v>147</v>
      </c>
      <c r="D44" s="116" t="s">
        <v>776</v>
      </c>
      <c r="E44" s="112" t="s">
        <v>777</v>
      </c>
      <c r="F44" s="112" t="s">
        <v>778</v>
      </c>
      <c r="G44" s="112" t="s">
        <v>764</v>
      </c>
      <c r="H44" s="139" t="s">
        <v>765</v>
      </c>
      <c r="I44" s="113">
        <v>343</v>
      </c>
      <c r="J44" s="113">
        <v>68</v>
      </c>
      <c r="K44" s="112" t="s">
        <v>131</v>
      </c>
      <c r="L44" s="112" t="s">
        <v>779</v>
      </c>
      <c r="M44" s="140" t="s">
        <v>780</v>
      </c>
      <c r="N44" s="140" t="s">
        <v>196</v>
      </c>
      <c r="O44" s="140" t="s">
        <v>781</v>
      </c>
      <c r="P44" s="140" t="s">
        <v>782</v>
      </c>
      <c r="Q44" s="140" t="s">
        <v>198</v>
      </c>
      <c r="R44" s="140" t="s">
        <v>783</v>
      </c>
      <c r="S44" s="112" t="s">
        <v>139</v>
      </c>
      <c r="T44" s="114" t="s">
        <v>140</v>
      </c>
      <c r="U44" s="115" t="s">
        <v>141</v>
      </c>
      <c r="V44" s="125" t="s">
        <v>784</v>
      </c>
      <c r="W44" s="116" t="s">
        <v>3852</v>
      </c>
      <c r="X44" s="116" t="s">
        <v>15</v>
      </c>
      <c r="Y44" s="114" t="s">
        <v>3884</v>
      </c>
      <c r="Z44" s="117"/>
      <c r="AA44" s="117"/>
      <c r="AB44" s="117"/>
      <c r="AC44" s="118" t="s">
        <v>785</v>
      </c>
      <c r="AD44" s="118" t="s">
        <v>786</v>
      </c>
      <c r="AE44" s="118" t="s">
        <v>15</v>
      </c>
      <c r="AF44" s="123"/>
      <c r="AG44" s="118" t="s">
        <v>787</v>
      </c>
      <c r="AH44" s="118" t="s">
        <v>786</v>
      </c>
      <c r="AI44" s="118" t="s">
        <v>788</v>
      </c>
      <c r="AJ44" s="119" t="s">
        <v>4150</v>
      </c>
      <c r="AK44" s="119" t="s">
        <v>4150</v>
      </c>
      <c r="AL44" s="119" t="s">
        <v>4042</v>
      </c>
    </row>
    <row r="45" spans="1:38" ht="30" customHeight="1" x14ac:dyDescent="0.25">
      <c r="A45" s="121">
        <v>559016</v>
      </c>
      <c r="B45" s="1" t="s">
        <v>789</v>
      </c>
      <c r="C45" s="116" t="s">
        <v>147</v>
      </c>
      <c r="D45" s="116" t="s">
        <v>790</v>
      </c>
      <c r="E45" s="112" t="s">
        <v>791</v>
      </c>
      <c r="F45" s="112" t="s">
        <v>792</v>
      </c>
      <c r="G45" s="112" t="s">
        <v>764</v>
      </c>
      <c r="H45" s="112" t="s">
        <v>793</v>
      </c>
      <c r="I45" s="113">
        <v>1804</v>
      </c>
      <c r="J45" s="113">
        <v>7</v>
      </c>
      <c r="K45" s="112" t="s">
        <v>542</v>
      </c>
      <c r="L45" s="112" t="s">
        <v>794</v>
      </c>
      <c r="M45" s="112" t="s">
        <v>795</v>
      </c>
      <c r="N45" s="112" t="s">
        <v>134</v>
      </c>
      <c r="O45" s="112" t="s">
        <v>796</v>
      </c>
      <c r="P45" s="112" t="s">
        <v>797</v>
      </c>
      <c r="Q45" s="112" t="s">
        <v>137</v>
      </c>
      <c r="R45" s="112" t="s">
        <v>798</v>
      </c>
      <c r="S45" s="112" t="s">
        <v>139</v>
      </c>
      <c r="T45" s="114" t="s">
        <v>140</v>
      </c>
      <c r="U45" s="115" t="s">
        <v>141</v>
      </c>
      <c r="V45" s="125" t="s">
        <v>799</v>
      </c>
      <c r="W45" s="116" t="s">
        <v>3885</v>
      </c>
      <c r="X45" s="116" t="s">
        <v>800</v>
      </c>
      <c r="Y45" s="114" t="s">
        <v>801</v>
      </c>
      <c r="Z45" s="117"/>
      <c r="AA45" s="126"/>
      <c r="AB45" s="117"/>
      <c r="AC45" s="118" t="s">
        <v>802</v>
      </c>
      <c r="AD45" s="122">
        <v>541321317</v>
      </c>
      <c r="AE45" s="118" t="s">
        <v>801</v>
      </c>
      <c r="AF45" s="123"/>
      <c r="AG45" s="118" t="s">
        <v>803</v>
      </c>
      <c r="AH45" s="122" t="s">
        <v>804</v>
      </c>
      <c r="AI45" s="118" t="s">
        <v>805</v>
      </c>
      <c r="AJ45" s="119" t="s">
        <v>4150</v>
      </c>
      <c r="AK45" s="119" t="s">
        <v>4150</v>
      </c>
      <c r="AL45" s="119" t="s">
        <v>4042</v>
      </c>
    </row>
    <row r="46" spans="1:38" s="141" customFormat="1" ht="30" customHeight="1" x14ac:dyDescent="0.25">
      <c r="A46" s="127">
        <v>15530213</v>
      </c>
      <c r="B46" s="1" t="s">
        <v>806</v>
      </c>
      <c r="C46" s="116" t="s">
        <v>807</v>
      </c>
      <c r="D46" s="116" t="s">
        <v>808</v>
      </c>
      <c r="E46" s="112" t="s">
        <v>809</v>
      </c>
      <c r="F46" s="112" t="s">
        <v>810</v>
      </c>
      <c r="G46" s="112" t="s">
        <v>764</v>
      </c>
      <c r="H46" s="112" t="s">
        <v>811</v>
      </c>
      <c r="I46" s="113">
        <v>2832</v>
      </c>
      <c r="J46" s="113">
        <v>97</v>
      </c>
      <c r="K46" s="112" t="s">
        <v>131</v>
      </c>
      <c r="L46" s="112" t="s">
        <v>812</v>
      </c>
      <c r="M46" s="112" t="s">
        <v>3886</v>
      </c>
      <c r="N46" s="112" t="s">
        <v>134</v>
      </c>
      <c r="O46" s="112" t="s">
        <v>3887</v>
      </c>
      <c r="P46" s="112" t="s">
        <v>3888</v>
      </c>
      <c r="Q46" s="112" t="s">
        <v>137</v>
      </c>
      <c r="R46" s="112" t="s">
        <v>3889</v>
      </c>
      <c r="S46" s="112" t="s">
        <v>139</v>
      </c>
      <c r="T46" s="114" t="s">
        <v>140</v>
      </c>
      <c r="U46" s="115" t="s">
        <v>141</v>
      </c>
      <c r="V46" s="125" t="s">
        <v>813</v>
      </c>
      <c r="W46" s="116" t="s">
        <v>3890</v>
      </c>
      <c r="X46" s="116" t="s">
        <v>3891</v>
      </c>
      <c r="Y46" s="114" t="s">
        <v>814</v>
      </c>
      <c r="Z46" s="117"/>
      <c r="AA46" s="117"/>
      <c r="AB46" s="117"/>
      <c r="AC46" s="118" t="s">
        <v>815</v>
      </c>
      <c r="AD46" s="122">
        <v>541649230</v>
      </c>
      <c r="AE46" s="118" t="s">
        <v>816</v>
      </c>
      <c r="AF46" s="123"/>
      <c r="AG46" s="118" t="s">
        <v>817</v>
      </c>
      <c r="AH46" s="122">
        <v>733512938</v>
      </c>
      <c r="AI46" s="118" t="s">
        <v>818</v>
      </c>
      <c r="AJ46" s="119" t="s">
        <v>4042</v>
      </c>
      <c r="AK46" s="119" t="s">
        <v>4150</v>
      </c>
      <c r="AL46" s="119" t="s">
        <v>4042</v>
      </c>
    </row>
    <row r="47" spans="1:38" s="141" customFormat="1" ht="33" x14ac:dyDescent="0.25">
      <c r="A47" s="127">
        <v>48513512</v>
      </c>
      <c r="B47" s="110" t="s">
        <v>819</v>
      </c>
      <c r="C47" s="116" t="s">
        <v>147</v>
      </c>
      <c r="D47" s="116" t="s">
        <v>820</v>
      </c>
      <c r="E47" s="112" t="s">
        <v>821</v>
      </c>
      <c r="F47" s="112" t="s">
        <v>822</v>
      </c>
      <c r="G47" s="112" t="s">
        <v>823</v>
      </c>
      <c r="H47" s="112" t="s">
        <v>824</v>
      </c>
      <c r="I47" s="113">
        <v>936</v>
      </c>
      <c r="J47" s="113">
        <v>2</v>
      </c>
      <c r="K47" s="112" t="s">
        <v>131</v>
      </c>
      <c r="L47" s="112" t="s">
        <v>825</v>
      </c>
      <c r="M47" s="112" t="s">
        <v>826</v>
      </c>
      <c r="N47" s="112" t="s">
        <v>134</v>
      </c>
      <c r="O47" s="112" t="s">
        <v>827</v>
      </c>
      <c r="P47" s="112" t="s">
        <v>828</v>
      </c>
      <c r="Q47" s="112" t="s">
        <v>137</v>
      </c>
      <c r="R47" s="112" t="s">
        <v>829</v>
      </c>
      <c r="S47" s="112" t="s">
        <v>139</v>
      </c>
      <c r="T47" s="114" t="s">
        <v>140</v>
      </c>
      <c r="U47" s="115" t="s">
        <v>141</v>
      </c>
      <c r="V47" s="116" t="s">
        <v>830</v>
      </c>
      <c r="W47" s="116" t="s">
        <v>831</v>
      </c>
      <c r="X47" s="116" t="s">
        <v>832</v>
      </c>
      <c r="Y47" s="114" t="s">
        <v>833</v>
      </c>
      <c r="Z47" s="117"/>
      <c r="AA47" s="117"/>
      <c r="AB47" s="117"/>
      <c r="AC47" s="118" t="s">
        <v>834</v>
      </c>
      <c r="AD47" s="122">
        <v>541225411</v>
      </c>
      <c r="AE47" s="118" t="s">
        <v>833</v>
      </c>
      <c r="AF47" s="123"/>
      <c r="AG47" s="118" t="s">
        <v>835</v>
      </c>
      <c r="AH47" s="122">
        <v>541225411</v>
      </c>
      <c r="AI47" s="118" t="s">
        <v>831</v>
      </c>
      <c r="AJ47" s="119" t="s">
        <v>4150</v>
      </c>
      <c r="AK47" s="119" t="s">
        <v>4150</v>
      </c>
      <c r="AL47" s="119" t="s">
        <v>4042</v>
      </c>
    </row>
    <row r="48" spans="1:38" s="141" customFormat="1" ht="30" customHeight="1" x14ac:dyDescent="0.25">
      <c r="A48" s="121">
        <v>401803</v>
      </c>
      <c r="B48" s="1" t="s">
        <v>836</v>
      </c>
      <c r="C48" s="116" t="s">
        <v>837</v>
      </c>
      <c r="D48" s="116" t="s">
        <v>838</v>
      </c>
      <c r="E48" s="112" t="s">
        <v>839</v>
      </c>
      <c r="F48" s="112" t="s">
        <v>840</v>
      </c>
      <c r="G48" s="112" t="s">
        <v>841</v>
      </c>
      <c r="H48" s="112" t="s">
        <v>842</v>
      </c>
      <c r="I48" s="113">
        <v>1880</v>
      </c>
      <c r="J48" s="113">
        <v>50</v>
      </c>
      <c r="K48" s="112" t="s">
        <v>843</v>
      </c>
      <c r="L48" s="112" t="s">
        <v>844</v>
      </c>
      <c r="M48" s="112" t="s">
        <v>845</v>
      </c>
      <c r="N48" s="112" t="s">
        <v>134</v>
      </c>
      <c r="O48" s="112" t="s">
        <v>845</v>
      </c>
      <c r="P48" s="112" t="s">
        <v>846</v>
      </c>
      <c r="Q48" s="112" t="s">
        <v>137</v>
      </c>
      <c r="R48" s="112" t="s">
        <v>847</v>
      </c>
      <c r="S48" s="112" t="s">
        <v>139</v>
      </c>
      <c r="T48" s="114" t="s">
        <v>140</v>
      </c>
      <c r="U48" s="115" t="s">
        <v>141</v>
      </c>
      <c r="V48" s="125" t="s">
        <v>3892</v>
      </c>
      <c r="W48" s="116" t="s">
        <v>848</v>
      </c>
      <c r="X48" s="116" t="s">
        <v>849</v>
      </c>
      <c r="Y48" s="114" t="s">
        <v>850</v>
      </c>
      <c r="Z48" s="117" t="s">
        <v>845</v>
      </c>
      <c r="AA48" s="126">
        <v>602476796</v>
      </c>
      <c r="AB48" s="117" t="s">
        <v>849</v>
      </c>
      <c r="AC48" s="118" t="s">
        <v>845</v>
      </c>
      <c r="AD48" s="122">
        <v>602476796</v>
      </c>
      <c r="AE48" s="118" t="s">
        <v>849</v>
      </c>
      <c r="AF48" s="123"/>
      <c r="AG48" s="118" t="s">
        <v>845</v>
      </c>
      <c r="AH48" s="122">
        <v>602476796</v>
      </c>
      <c r="AI48" s="118" t="s">
        <v>849</v>
      </c>
      <c r="AJ48" s="119" t="s">
        <v>4150</v>
      </c>
      <c r="AK48" s="119" t="s">
        <v>4150</v>
      </c>
      <c r="AL48" s="119" t="s">
        <v>4042</v>
      </c>
    </row>
    <row r="49" spans="1:38" s="141" customFormat="1" ht="30" customHeight="1" x14ac:dyDescent="0.25">
      <c r="A49" s="121">
        <v>559466</v>
      </c>
      <c r="B49" s="1" t="s">
        <v>851</v>
      </c>
      <c r="C49" s="116" t="s">
        <v>852</v>
      </c>
      <c r="D49" s="116" t="s">
        <v>853</v>
      </c>
      <c r="E49" s="112" t="s">
        <v>854</v>
      </c>
      <c r="F49" s="112" t="s">
        <v>855</v>
      </c>
      <c r="G49" s="112" t="s">
        <v>856</v>
      </c>
      <c r="H49" s="112" t="s">
        <v>857</v>
      </c>
      <c r="I49" s="113">
        <v>1855</v>
      </c>
      <c r="J49" s="113">
        <v>8</v>
      </c>
      <c r="K49" s="112" t="s">
        <v>131</v>
      </c>
      <c r="L49" s="112" t="s">
        <v>858</v>
      </c>
      <c r="M49" s="112" t="s">
        <v>859</v>
      </c>
      <c r="N49" s="112" t="s">
        <v>134</v>
      </c>
      <c r="O49" s="112" t="s">
        <v>860</v>
      </c>
      <c r="P49" s="112" t="s">
        <v>861</v>
      </c>
      <c r="Q49" s="112" t="s">
        <v>137</v>
      </c>
      <c r="R49" s="112" t="s">
        <v>862</v>
      </c>
      <c r="S49" s="112" t="s">
        <v>139</v>
      </c>
      <c r="T49" s="114" t="s">
        <v>140</v>
      </c>
      <c r="U49" s="115" t="s">
        <v>141</v>
      </c>
      <c r="V49" s="116" t="s">
        <v>863</v>
      </c>
      <c r="W49" s="116" t="s">
        <v>864</v>
      </c>
      <c r="X49" s="116" t="s">
        <v>3893</v>
      </c>
      <c r="Y49" s="114" t="s">
        <v>864</v>
      </c>
      <c r="Z49" s="117" t="s">
        <v>866</v>
      </c>
      <c r="AA49" s="126">
        <v>533446147</v>
      </c>
      <c r="AB49" s="117" t="s">
        <v>867</v>
      </c>
      <c r="AC49" s="118" t="s">
        <v>868</v>
      </c>
      <c r="AD49" s="122">
        <v>533446145</v>
      </c>
      <c r="AE49" s="118" t="s">
        <v>865</v>
      </c>
      <c r="AF49" s="123"/>
      <c r="AG49" s="118" t="s">
        <v>866</v>
      </c>
      <c r="AH49" s="122">
        <v>533446147</v>
      </c>
      <c r="AI49" s="118" t="s">
        <v>867</v>
      </c>
      <c r="AJ49" s="119" t="s">
        <v>4150</v>
      </c>
      <c r="AK49" s="119" t="s">
        <v>4150</v>
      </c>
      <c r="AL49" s="119" t="s">
        <v>4042</v>
      </c>
    </row>
    <row r="50" spans="1:38" s="141" customFormat="1" ht="30" customHeight="1" x14ac:dyDescent="0.25">
      <c r="A50" s="121">
        <v>346292</v>
      </c>
      <c r="B50" s="142" t="s">
        <v>869</v>
      </c>
      <c r="C50" s="134" t="s">
        <v>870</v>
      </c>
      <c r="D50" s="131" t="s">
        <v>871</v>
      </c>
      <c r="E50" s="112" t="s">
        <v>872</v>
      </c>
      <c r="F50" s="112" t="s">
        <v>873</v>
      </c>
      <c r="G50" s="112" t="s">
        <v>874</v>
      </c>
      <c r="H50" s="112" t="s">
        <v>875</v>
      </c>
      <c r="I50" s="113">
        <v>798</v>
      </c>
      <c r="J50" s="113" t="s">
        <v>876</v>
      </c>
      <c r="K50" s="112" t="s">
        <v>542</v>
      </c>
      <c r="L50" s="112" t="s">
        <v>877</v>
      </c>
      <c r="M50" s="112" t="s">
        <v>878</v>
      </c>
      <c r="N50" s="112" t="s">
        <v>196</v>
      </c>
      <c r="O50" s="112" t="s">
        <v>879</v>
      </c>
      <c r="P50" s="112" t="s">
        <v>880</v>
      </c>
      <c r="Q50" s="112" t="s">
        <v>198</v>
      </c>
      <c r="R50" s="112" t="s">
        <v>881</v>
      </c>
      <c r="S50" s="112" t="s">
        <v>139</v>
      </c>
      <c r="T50" s="114" t="s">
        <v>328</v>
      </c>
      <c r="U50" s="132" t="s">
        <v>882</v>
      </c>
      <c r="V50" s="125">
        <v>545113001</v>
      </c>
      <c r="W50" s="116" t="s">
        <v>883</v>
      </c>
      <c r="X50" s="116" t="s">
        <v>884</v>
      </c>
      <c r="Y50" s="114" t="s">
        <v>3894</v>
      </c>
      <c r="Z50" s="117"/>
      <c r="AA50" s="117"/>
      <c r="AB50" s="117"/>
      <c r="AC50" s="118"/>
      <c r="AD50" s="122">
        <v>545113146</v>
      </c>
      <c r="AE50" s="118"/>
      <c r="AF50" s="123"/>
      <c r="AG50" s="118" t="s">
        <v>3895</v>
      </c>
      <c r="AH50" s="118" t="s">
        <v>3896</v>
      </c>
      <c r="AI50" s="118" t="s">
        <v>3897</v>
      </c>
      <c r="AJ50" s="119" t="s">
        <v>4150</v>
      </c>
      <c r="AK50" s="119" t="s">
        <v>4150</v>
      </c>
      <c r="AL50" s="119" t="s">
        <v>4042</v>
      </c>
    </row>
    <row r="51" spans="1:38" s="141" customFormat="1" ht="30" customHeight="1" x14ac:dyDescent="0.25">
      <c r="A51" s="121">
        <v>638005</v>
      </c>
      <c r="B51" s="1" t="s">
        <v>885</v>
      </c>
      <c r="C51" s="116" t="s">
        <v>147</v>
      </c>
      <c r="D51" s="116" t="s">
        <v>886</v>
      </c>
      <c r="E51" s="112" t="s">
        <v>887</v>
      </c>
      <c r="F51" s="112" t="s">
        <v>888</v>
      </c>
      <c r="G51" s="112" t="s">
        <v>889</v>
      </c>
      <c r="H51" s="112" t="s">
        <v>890</v>
      </c>
      <c r="I51" s="113">
        <v>590</v>
      </c>
      <c r="J51" s="113">
        <v>15</v>
      </c>
      <c r="K51" s="112" t="s">
        <v>131</v>
      </c>
      <c r="L51" s="112" t="s">
        <v>891</v>
      </c>
      <c r="M51" s="112" t="s">
        <v>892</v>
      </c>
      <c r="N51" s="112" t="s">
        <v>196</v>
      </c>
      <c r="O51" s="112" t="s">
        <v>893</v>
      </c>
      <c r="P51" s="112" t="s">
        <v>894</v>
      </c>
      <c r="Q51" s="112" t="s">
        <v>198</v>
      </c>
      <c r="R51" s="112" t="s">
        <v>895</v>
      </c>
      <c r="S51" s="112" t="s">
        <v>139</v>
      </c>
      <c r="T51" s="114" t="s">
        <v>140</v>
      </c>
      <c r="U51" s="115" t="s">
        <v>141</v>
      </c>
      <c r="V51" s="125">
        <v>545576263</v>
      </c>
      <c r="W51" s="116" t="s">
        <v>3898</v>
      </c>
      <c r="X51" s="116" t="s">
        <v>3899</v>
      </c>
      <c r="Y51" s="114" t="s">
        <v>3900</v>
      </c>
      <c r="Z51" s="117"/>
      <c r="AA51" s="117"/>
      <c r="AB51" s="117"/>
      <c r="AC51" s="118" t="s">
        <v>897</v>
      </c>
      <c r="AD51" s="122">
        <v>543421542</v>
      </c>
      <c r="AE51" s="118" t="s">
        <v>896</v>
      </c>
      <c r="AF51" s="123"/>
      <c r="AG51" s="118" t="s">
        <v>898</v>
      </c>
      <c r="AH51" s="122">
        <v>724088738</v>
      </c>
      <c r="AI51" s="118" t="s">
        <v>899</v>
      </c>
      <c r="AJ51" s="119" t="s">
        <v>4150</v>
      </c>
      <c r="AK51" s="119" t="s">
        <v>4150</v>
      </c>
      <c r="AL51" s="119" t="s">
        <v>4042</v>
      </c>
    </row>
    <row r="52" spans="1:38" s="141" customFormat="1" ht="30" customHeight="1" x14ac:dyDescent="0.25">
      <c r="A52" s="127">
        <v>44993668</v>
      </c>
      <c r="B52" s="1" t="s">
        <v>900</v>
      </c>
      <c r="C52" s="116" t="s">
        <v>147</v>
      </c>
      <c r="D52" s="116" t="s">
        <v>901</v>
      </c>
      <c r="E52" s="112" t="s">
        <v>902</v>
      </c>
      <c r="F52" s="112" t="s">
        <v>903</v>
      </c>
      <c r="G52" s="112" t="s">
        <v>904</v>
      </c>
      <c r="H52" s="112" t="s">
        <v>905</v>
      </c>
      <c r="I52" s="113">
        <v>895</v>
      </c>
      <c r="J52" s="113">
        <v>1</v>
      </c>
      <c r="K52" s="112" t="s">
        <v>131</v>
      </c>
      <c r="L52" s="112" t="s">
        <v>906</v>
      </c>
      <c r="M52" s="112" t="s">
        <v>4154</v>
      </c>
      <c r="N52" s="112" t="s">
        <v>196</v>
      </c>
      <c r="O52" s="112" t="s">
        <v>4155</v>
      </c>
      <c r="P52" s="112" t="s">
        <v>4156</v>
      </c>
      <c r="Q52" s="112" t="s">
        <v>198</v>
      </c>
      <c r="R52" s="112" t="s">
        <v>4157</v>
      </c>
      <c r="S52" s="112" t="s">
        <v>139</v>
      </c>
      <c r="T52" s="114" t="s">
        <v>140</v>
      </c>
      <c r="U52" s="115" t="s">
        <v>141</v>
      </c>
      <c r="V52" s="125">
        <v>545212334</v>
      </c>
      <c r="W52" s="116" t="s">
        <v>3901</v>
      </c>
      <c r="X52" s="116" t="s">
        <v>907</v>
      </c>
      <c r="Y52" s="114" t="s">
        <v>907</v>
      </c>
      <c r="Z52" s="117"/>
      <c r="AA52" s="117"/>
      <c r="AB52" s="117"/>
      <c r="AC52" s="117"/>
      <c r="AD52" s="117"/>
      <c r="AE52" s="118" t="s">
        <v>907</v>
      </c>
      <c r="AF52" s="123"/>
      <c r="AG52" s="118" t="s">
        <v>908</v>
      </c>
      <c r="AH52" s="122">
        <v>545212334</v>
      </c>
      <c r="AI52" s="118" t="s">
        <v>909</v>
      </c>
      <c r="AJ52" s="119" t="s">
        <v>4150</v>
      </c>
      <c r="AK52" s="119" t="s">
        <v>4150</v>
      </c>
      <c r="AL52" s="119" t="s">
        <v>4042</v>
      </c>
    </row>
    <row r="53" spans="1:38" s="141" customFormat="1" ht="30" customHeight="1" x14ac:dyDescent="0.25">
      <c r="A53" s="127">
        <v>62156756</v>
      </c>
      <c r="B53" s="110" t="s">
        <v>910</v>
      </c>
      <c r="C53" s="116" t="s">
        <v>147</v>
      </c>
      <c r="D53" s="116" t="s">
        <v>911</v>
      </c>
      <c r="E53" s="112" t="s">
        <v>912</v>
      </c>
      <c r="F53" s="112" t="s">
        <v>913</v>
      </c>
      <c r="G53" s="112" t="s">
        <v>904</v>
      </c>
      <c r="H53" s="112" t="s">
        <v>914</v>
      </c>
      <c r="I53" s="113">
        <v>842</v>
      </c>
      <c r="J53" s="113">
        <v>41</v>
      </c>
      <c r="K53" s="112" t="s">
        <v>131</v>
      </c>
      <c r="L53" s="112" t="s">
        <v>915</v>
      </c>
      <c r="M53" s="112" t="s">
        <v>916</v>
      </c>
      <c r="N53" s="112" t="s">
        <v>196</v>
      </c>
      <c r="O53" s="112" t="s">
        <v>917</v>
      </c>
      <c r="P53" s="112" t="s">
        <v>918</v>
      </c>
      <c r="Q53" s="112" t="s">
        <v>198</v>
      </c>
      <c r="R53" s="112" t="s">
        <v>919</v>
      </c>
      <c r="S53" s="112" t="s">
        <v>139</v>
      </c>
      <c r="T53" s="114" t="s">
        <v>140</v>
      </c>
      <c r="U53" s="115" t="s">
        <v>141</v>
      </c>
      <c r="V53" s="125" t="s">
        <v>920</v>
      </c>
      <c r="W53" s="116" t="s">
        <v>3852</v>
      </c>
      <c r="X53" s="116" t="s">
        <v>921</v>
      </c>
      <c r="Y53" s="114" t="s">
        <v>3902</v>
      </c>
      <c r="Z53" s="117"/>
      <c r="AA53" s="117"/>
      <c r="AB53" s="117"/>
      <c r="AC53" s="118" t="s">
        <v>922</v>
      </c>
      <c r="AD53" s="122">
        <v>545574893</v>
      </c>
      <c r="AE53" s="118" t="s">
        <v>921</v>
      </c>
      <c r="AF53" s="123"/>
      <c r="AG53" s="118" t="s">
        <v>922</v>
      </c>
      <c r="AH53" s="122">
        <v>545574893</v>
      </c>
      <c r="AI53" s="118" t="s">
        <v>921</v>
      </c>
      <c r="AJ53" s="119" t="s">
        <v>4150</v>
      </c>
      <c r="AK53" s="119" t="s">
        <v>4150</v>
      </c>
      <c r="AL53" s="119" t="s">
        <v>4042</v>
      </c>
    </row>
    <row r="54" spans="1:38" s="141" customFormat="1" ht="30" customHeight="1" x14ac:dyDescent="0.25">
      <c r="A54" s="127">
        <v>62157264</v>
      </c>
      <c r="B54" s="110" t="s">
        <v>923</v>
      </c>
      <c r="C54" s="116" t="s">
        <v>147</v>
      </c>
      <c r="D54" s="116" t="s">
        <v>924</v>
      </c>
      <c r="E54" s="112" t="s">
        <v>925</v>
      </c>
      <c r="F54" s="112" t="s">
        <v>926</v>
      </c>
      <c r="G54" s="112" t="s">
        <v>904</v>
      </c>
      <c r="H54" s="112" t="s">
        <v>914</v>
      </c>
      <c r="I54" s="113">
        <v>1364</v>
      </c>
      <c r="J54" s="113">
        <v>65</v>
      </c>
      <c r="K54" s="112" t="s">
        <v>131</v>
      </c>
      <c r="L54" s="112" t="s">
        <v>927</v>
      </c>
      <c r="M54" s="112" t="s">
        <v>928</v>
      </c>
      <c r="N54" s="112" t="s">
        <v>134</v>
      </c>
      <c r="O54" s="112" t="s">
        <v>929</v>
      </c>
      <c r="P54" s="112" t="s">
        <v>930</v>
      </c>
      <c r="Q54" s="112" t="s">
        <v>137</v>
      </c>
      <c r="R54" s="112" t="s">
        <v>931</v>
      </c>
      <c r="S54" s="112" t="s">
        <v>139</v>
      </c>
      <c r="T54" s="114" t="s">
        <v>140</v>
      </c>
      <c r="U54" s="115" t="s">
        <v>141</v>
      </c>
      <c r="V54" s="125">
        <v>545544414</v>
      </c>
      <c r="W54" s="116" t="s">
        <v>932</v>
      </c>
      <c r="X54" s="116" t="s">
        <v>933</v>
      </c>
      <c r="Y54" s="114" t="s">
        <v>932</v>
      </c>
      <c r="Z54" s="117"/>
      <c r="AA54" s="117"/>
      <c r="AB54" s="117"/>
      <c r="AC54" s="118" t="s">
        <v>934</v>
      </c>
      <c r="AD54" s="122">
        <v>545544430</v>
      </c>
      <c r="AE54" s="118" t="s">
        <v>935</v>
      </c>
      <c r="AF54" s="123"/>
      <c r="AG54" s="118" t="s">
        <v>936</v>
      </c>
      <c r="AH54" s="122">
        <v>545544418</v>
      </c>
      <c r="AI54" s="118" t="s">
        <v>937</v>
      </c>
      <c r="AJ54" s="119" t="s">
        <v>4150</v>
      </c>
      <c r="AK54" s="119" t="s">
        <v>4150</v>
      </c>
      <c r="AL54" s="119" t="s">
        <v>4042</v>
      </c>
    </row>
    <row r="55" spans="1:38" s="141" customFormat="1" ht="30" customHeight="1" x14ac:dyDescent="0.25">
      <c r="A55" s="121">
        <v>558974</v>
      </c>
      <c r="B55" s="110" t="s">
        <v>938</v>
      </c>
      <c r="C55" s="116" t="s">
        <v>147</v>
      </c>
      <c r="D55" s="116" t="s">
        <v>939</v>
      </c>
      <c r="E55" s="112" t="s">
        <v>940</v>
      </c>
      <c r="F55" s="112" t="s">
        <v>941</v>
      </c>
      <c r="G55" s="112" t="s">
        <v>904</v>
      </c>
      <c r="H55" s="112" t="s">
        <v>942</v>
      </c>
      <c r="I55" s="113">
        <v>689</v>
      </c>
      <c r="J55" s="113">
        <v>3</v>
      </c>
      <c r="K55" s="112" t="s">
        <v>131</v>
      </c>
      <c r="L55" s="112" t="s">
        <v>943</v>
      </c>
      <c r="M55" s="112" t="s">
        <v>944</v>
      </c>
      <c r="N55" s="112" t="s">
        <v>196</v>
      </c>
      <c r="O55" s="112" t="s">
        <v>945</v>
      </c>
      <c r="P55" s="112" t="s">
        <v>946</v>
      </c>
      <c r="Q55" s="112" t="s">
        <v>198</v>
      </c>
      <c r="R55" s="112" t="s">
        <v>947</v>
      </c>
      <c r="S55" s="112" t="s">
        <v>139</v>
      </c>
      <c r="T55" s="114" t="s">
        <v>140</v>
      </c>
      <c r="U55" s="115" t="s">
        <v>141</v>
      </c>
      <c r="V55" s="116" t="s">
        <v>948</v>
      </c>
      <c r="W55" s="116" t="s">
        <v>949</v>
      </c>
      <c r="X55" s="116" t="s">
        <v>950</v>
      </c>
      <c r="Y55" s="114" t="s">
        <v>949</v>
      </c>
      <c r="Z55" s="117" t="s">
        <v>951</v>
      </c>
      <c r="AA55" s="126">
        <v>545321222</v>
      </c>
      <c r="AB55" s="117" t="s">
        <v>952</v>
      </c>
      <c r="AC55" s="118" t="s">
        <v>953</v>
      </c>
      <c r="AD55" s="122">
        <v>545216871</v>
      </c>
      <c r="AE55" s="118" t="s">
        <v>954</v>
      </c>
      <c r="AF55" s="123"/>
      <c r="AG55" s="118" t="s">
        <v>955</v>
      </c>
      <c r="AH55" s="122">
        <v>545321222</v>
      </c>
      <c r="AI55" s="118" t="s">
        <v>949</v>
      </c>
      <c r="AJ55" s="119" t="s">
        <v>4150</v>
      </c>
      <c r="AK55" s="119" t="s">
        <v>4150</v>
      </c>
      <c r="AL55" s="119" t="s">
        <v>4042</v>
      </c>
    </row>
    <row r="56" spans="1:38" s="141" customFormat="1" ht="30" customHeight="1" x14ac:dyDescent="0.25">
      <c r="A56" s="121">
        <v>566756</v>
      </c>
      <c r="B56" s="110" t="s">
        <v>956</v>
      </c>
      <c r="C56" s="116" t="s">
        <v>147</v>
      </c>
      <c r="D56" s="116" t="s">
        <v>957</v>
      </c>
      <c r="E56" s="112" t="s">
        <v>958</v>
      </c>
      <c r="F56" s="112" t="s">
        <v>959</v>
      </c>
      <c r="G56" s="112" t="s">
        <v>177</v>
      </c>
      <c r="H56" s="112" t="s">
        <v>960</v>
      </c>
      <c r="I56" s="113">
        <v>537</v>
      </c>
      <c r="J56" s="113">
        <v>10</v>
      </c>
      <c r="K56" s="112" t="s">
        <v>961</v>
      </c>
      <c r="L56" s="112" t="s">
        <v>962</v>
      </c>
      <c r="M56" s="112" t="s">
        <v>4158</v>
      </c>
      <c r="N56" s="112" t="s">
        <v>196</v>
      </c>
      <c r="O56" s="112" t="s">
        <v>4158</v>
      </c>
      <c r="P56" s="112" t="s">
        <v>4158</v>
      </c>
      <c r="Q56" s="112" t="s">
        <v>198</v>
      </c>
      <c r="R56" s="112" t="s">
        <v>4159</v>
      </c>
      <c r="S56" s="112" t="s">
        <v>139</v>
      </c>
      <c r="T56" s="114" t="s">
        <v>140</v>
      </c>
      <c r="U56" s="115" t="s">
        <v>141</v>
      </c>
      <c r="V56" s="116" t="s">
        <v>963</v>
      </c>
      <c r="W56" s="116" t="s">
        <v>964</v>
      </c>
      <c r="X56" s="116" t="s">
        <v>4160</v>
      </c>
      <c r="Y56" s="114" t="s">
        <v>965</v>
      </c>
      <c r="Z56" s="117" t="s">
        <v>966</v>
      </c>
      <c r="AA56" s="126">
        <v>543421360</v>
      </c>
      <c r="AB56" s="117" t="s">
        <v>967</v>
      </c>
      <c r="AC56" s="118" t="s">
        <v>968</v>
      </c>
      <c r="AD56" s="122">
        <v>543421364</v>
      </c>
      <c r="AE56" s="118" t="s">
        <v>965</v>
      </c>
      <c r="AF56" s="123" t="s">
        <v>969</v>
      </c>
      <c r="AG56" s="118" t="s">
        <v>970</v>
      </c>
      <c r="AH56" s="118" t="s">
        <v>971</v>
      </c>
      <c r="AI56" s="118" t="s">
        <v>964</v>
      </c>
      <c r="AJ56" s="119" t="s">
        <v>4150</v>
      </c>
      <c r="AK56" s="119" t="s">
        <v>4150</v>
      </c>
      <c r="AL56" s="119" t="s">
        <v>4042</v>
      </c>
    </row>
    <row r="57" spans="1:38" s="141" customFormat="1" ht="30" customHeight="1" x14ac:dyDescent="0.25">
      <c r="A57" s="121">
        <v>567370</v>
      </c>
      <c r="B57" s="110" t="s">
        <v>972</v>
      </c>
      <c r="C57" s="116" t="s">
        <v>973</v>
      </c>
      <c r="D57" s="116" t="s">
        <v>974</v>
      </c>
      <c r="E57" s="112" t="s">
        <v>975</v>
      </c>
      <c r="F57" s="112" t="s">
        <v>976</v>
      </c>
      <c r="G57" s="112" t="s">
        <v>177</v>
      </c>
      <c r="H57" s="112" t="s">
        <v>977</v>
      </c>
      <c r="I57" s="113">
        <v>604</v>
      </c>
      <c r="J57" s="113">
        <v>21</v>
      </c>
      <c r="K57" s="112" t="s">
        <v>131</v>
      </c>
      <c r="L57" s="112" t="s">
        <v>978</v>
      </c>
      <c r="M57" s="112" t="s">
        <v>979</v>
      </c>
      <c r="N57" s="112" t="s">
        <v>196</v>
      </c>
      <c r="O57" s="112" t="s">
        <v>980</v>
      </c>
      <c r="P57" s="112" t="s">
        <v>981</v>
      </c>
      <c r="Q57" s="112" t="s">
        <v>198</v>
      </c>
      <c r="R57" s="112" t="s">
        <v>982</v>
      </c>
      <c r="S57" s="112" t="s">
        <v>139</v>
      </c>
      <c r="T57" s="114" t="s">
        <v>140</v>
      </c>
      <c r="U57" s="115" t="s">
        <v>141</v>
      </c>
      <c r="V57" s="116" t="s">
        <v>983</v>
      </c>
      <c r="W57" s="116" t="s">
        <v>984</v>
      </c>
      <c r="X57" s="116" t="s">
        <v>985</v>
      </c>
      <c r="Y57" s="114" t="s">
        <v>984</v>
      </c>
      <c r="Z57" s="117" t="s">
        <v>986</v>
      </c>
      <c r="AA57" s="126">
        <v>607004456</v>
      </c>
      <c r="AB57" s="117" t="s">
        <v>984</v>
      </c>
      <c r="AC57" s="118" t="s">
        <v>987</v>
      </c>
      <c r="AD57" s="122">
        <v>549247995</v>
      </c>
      <c r="AE57" s="118" t="s">
        <v>984</v>
      </c>
      <c r="AF57" s="123" t="s">
        <v>988</v>
      </c>
      <c r="AG57" s="118" t="s">
        <v>989</v>
      </c>
      <c r="AH57" s="118" t="s">
        <v>990</v>
      </c>
      <c r="AI57" s="118" t="s">
        <v>984</v>
      </c>
      <c r="AJ57" s="119" t="s">
        <v>4150</v>
      </c>
      <c r="AK57" s="119" t="s">
        <v>4150</v>
      </c>
      <c r="AL57" s="119" t="s">
        <v>4042</v>
      </c>
    </row>
    <row r="58" spans="1:38" s="141" customFormat="1" ht="43.5" customHeight="1" x14ac:dyDescent="0.25">
      <c r="A58" s="121">
        <v>173843</v>
      </c>
      <c r="B58" s="110" t="s">
        <v>991</v>
      </c>
      <c r="C58" s="116" t="s">
        <v>992</v>
      </c>
      <c r="D58" s="116" t="s">
        <v>993</v>
      </c>
      <c r="E58" s="112" t="s">
        <v>994</v>
      </c>
      <c r="F58" s="112" t="s">
        <v>995</v>
      </c>
      <c r="G58" s="112" t="s">
        <v>996</v>
      </c>
      <c r="H58" s="112" t="s">
        <v>997</v>
      </c>
      <c r="I58" s="113">
        <v>636</v>
      </c>
      <c r="J58" s="113" t="s">
        <v>998</v>
      </c>
      <c r="K58" s="112" t="s">
        <v>131</v>
      </c>
      <c r="L58" s="112" t="s">
        <v>999</v>
      </c>
      <c r="M58" s="112" t="s">
        <v>3903</v>
      </c>
      <c r="N58" s="112" t="s">
        <v>134</v>
      </c>
      <c r="O58" s="112" t="s">
        <v>3904</v>
      </c>
      <c r="P58" s="112" t="s">
        <v>3905</v>
      </c>
      <c r="Q58" s="112" t="s">
        <v>137</v>
      </c>
      <c r="R58" s="112" t="s">
        <v>3906</v>
      </c>
      <c r="S58" s="112" t="s">
        <v>139</v>
      </c>
      <c r="T58" s="114" t="s">
        <v>140</v>
      </c>
      <c r="U58" s="115" t="s">
        <v>141</v>
      </c>
      <c r="V58" s="116" t="s">
        <v>1000</v>
      </c>
      <c r="W58" s="116" t="s">
        <v>3907</v>
      </c>
      <c r="X58" s="116" t="s">
        <v>3908</v>
      </c>
      <c r="Y58" s="114" t="s">
        <v>1001</v>
      </c>
      <c r="Z58" s="117" t="s">
        <v>1002</v>
      </c>
      <c r="AA58" s="117" t="s">
        <v>1003</v>
      </c>
      <c r="AB58" s="117" t="s">
        <v>1004</v>
      </c>
      <c r="AC58" s="118" t="s">
        <v>1005</v>
      </c>
      <c r="AD58" s="122">
        <v>547120690</v>
      </c>
      <c r="AE58" s="118" t="s">
        <v>1006</v>
      </c>
      <c r="AF58" s="123" t="s">
        <v>1007</v>
      </c>
      <c r="AG58" s="118" t="s">
        <v>3909</v>
      </c>
      <c r="AH58" s="122" t="s">
        <v>3910</v>
      </c>
      <c r="AI58" s="118" t="s">
        <v>3911</v>
      </c>
      <c r="AJ58" s="119" t="s">
        <v>4150</v>
      </c>
      <c r="AK58" s="119" t="s">
        <v>4150</v>
      </c>
      <c r="AL58" s="119" t="s">
        <v>4042</v>
      </c>
    </row>
    <row r="59" spans="1:38" s="141" customFormat="1" ht="30" customHeight="1" x14ac:dyDescent="0.25">
      <c r="A59" s="127">
        <v>44993447</v>
      </c>
      <c r="B59" s="110" t="s">
        <v>1008</v>
      </c>
      <c r="C59" s="116" t="s">
        <v>1009</v>
      </c>
      <c r="D59" s="116" t="s">
        <v>1010</v>
      </c>
      <c r="E59" s="112" t="s">
        <v>1011</v>
      </c>
      <c r="F59" s="112" t="s">
        <v>1012</v>
      </c>
      <c r="G59" s="112" t="s">
        <v>177</v>
      </c>
      <c r="H59" s="112" t="s">
        <v>1013</v>
      </c>
      <c r="I59" s="113">
        <v>233</v>
      </c>
      <c r="J59" s="113">
        <v>20</v>
      </c>
      <c r="K59" s="112" t="s">
        <v>131</v>
      </c>
      <c r="L59" s="112" t="s">
        <v>1014</v>
      </c>
      <c r="M59" s="112" t="s">
        <v>1015</v>
      </c>
      <c r="N59" s="112" t="s">
        <v>196</v>
      </c>
      <c r="O59" s="112" t="s">
        <v>1016</v>
      </c>
      <c r="P59" s="112" t="s">
        <v>1017</v>
      </c>
      <c r="Q59" s="112" t="s">
        <v>198</v>
      </c>
      <c r="R59" s="112" t="s">
        <v>1018</v>
      </c>
      <c r="S59" s="112" t="s">
        <v>139</v>
      </c>
      <c r="T59" s="114" t="s">
        <v>140</v>
      </c>
      <c r="U59" s="115" t="s">
        <v>141</v>
      </c>
      <c r="V59" s="116" t="s">
        <v>1019</v>
      </c>
      <c r="W59" s="116" t="s">
        <v>1020</v>
      </c>
      <c r="X59" s="116" t="s">
        <v>1021</v>
      </c>
      <c r="Y59" s="114" t="s">
        <v>1022</v>
      </c>
      <c r="Z59" s="117" t="s">
        <v>1023</v>
      </c>
      <c r="AA59" s="126">
        <v>731560703</v>
      </c>
      <c r="AB59" s="117" t="s">
        <v>1024</v>
      </c>
      <c r="AC59" s="118" t="s">
        <v>1025</v>
      </c>
      <c r="AD59" s="118" t="s">
        <v>1026</v>
      </c>
      <c r="AE59" s="118" t="s">
        <v>1027</v>
      </c>
      <c r="AF59" s="123" t="s">
        <v>1028</v>
      </c>
      <c r="AG59" s="118" t="s">
        <v>1029</v>
      </c>
      <c r="AH59" s="118" t="s">
        <v>1030</v>
      </c>
      <c r="AI59" s="118" t="s">
        <v>1031</v>
      </c>
      <c r="AJ59" s="119" t="s">
        <v>4150</v>
      </c>
      <c r="AK59" s="119" t="s">
        <v>4150</v>
      </c>
      <c r="AL59" s="119" t="s">
        <v>4042</v>
      </c>
    </row>
    <row r="60" spans="1:38" s="141" customFormat="1" ht="30" customHeight="1" x14ac:dyDescent="0.25">
      <c r="A60" s="127">
        <v>62073117</v>
      </c>
      <c r="B60" s="110" t="s">
        <v>16</v>
      </c>
      <c r="C60" s="116" t="s">
        <v>147</v>
      </c>
      <c r="D60" s="116" t="s">
        <v>1032</v>
      </c>
      <c r="E60" s="112" t="s">
        <v>1033</v>
      </c>
      <c r="F60" s="112" t="s">
        <v>1034</v>
      </c>
      <c r="G60" s="112" t="s">
        <v>1035</v>
      </c>
      <c r="H60" s="112" t="s">
        <v>687</v>
      </c>
      <c r="I60" s="113">
        <v>343</v>
      </c>
      <c r="J60" s="113">
        <v>5</v>
      </c>
      <c r="K60" s="112" t="s">
        <v>287</v>
      </c>
      <c r="L60" s="112" t="s">
        <v>1036</v>
      </c>
      <c r="M60" s="112" t="s">
        <v>1037</v>
      </c>
      <c r="N60" s="112" t="s">
        <v>196</v>
      </c>
      <c r="O60" s="112" t="s">
        <v>1038</v>
      </c>
      <c r="P60" s="112" t="s">
        <v>1039</v>
      </c>
      <c r="Q60" s="112" t="s">
        <v>198</v>
      </c>
      <c r="R60" s="112" t="s">
        <v>1040</v>
      </c>
      <c r="S60" s="112" t="s">
        <v>1041</v>
      </c>
      <c r="T60" s="114" t="s">
        <v>140</v>
      </c>
      <c r="U60" s="115" t="s">
        <v>141</v>
      </c>
      <c r="V60" s="125">
        <v>516802543</v>
      </c>
      <c r="W60" s="116" t="s">
        <v>1042</v>
      </c>
      <c r="X60" s="116" t="s">
        <v>1043</v>
      </c>
      <c r="Y60" s="114" t="s">
        <v>1042</v>
      </c>
      <c r="Z60" s="117" t="s">
        <v>1044</v>
      </c>
      <c r="AA60" s="143" t="s">
        <v>1045</v>
      </c>
      <c r="AB60" s="117" t="s">
        <v>1046</v>
      </c>
      <c r="AC60" s="118" t="s">
        <v>17</v>
      </c>
      <c r="AD60" s="137" t="s">
        <v>1047</v>
      </c>
      <c r="AE60" s="118" t="s">
        <v>18</v>
      </c>
      <c r="AF60" s="123"/>
      <c r="AG60" s="118" t="s">
        <v>1048</v>
      </c>
      <c r="AH60" s="137" t="s">
        <v>1049</v>
      </c>
      <c r="AI60" s="118" t="s">
        <v>1050</v>
      </c>
      <c r="AJ60" s="119" t="s">
        <v>4150</v>
      </c>
      <c r="AK60" s="119" t="s">
        <v>4150</v>
      </c>
      <c r="AL60" s="119" t="s">
        <v>4042</v>
      </c>
    </row>
    <row r="61" spans="1:38" s="141" customFormat="1" ht="30.75" customHeight="1" x14ac:dyDescent="0.25">
      <c r="A61" s="121">
        <v>62073109</v>
      </c>
      <c r="B61" s="110" t="s">
        <v>19</v>
      </c>
      <c r="C61" s="116" t="s">
        <v>147</v>
      </c>
      <c r="D61" s="116" t="s">
        <v>1051</v>
      </c>
      <c r="E61" s="112" t="s">
        <v>1052</v>
      </c>
      <c r="F61" s="112" t="s">
        <v>1053</v>
      </c>
      <c r="G61" s="112" t="s">
        <v>1035</v>
      </c>
      <c r="H61" s="112" t="s">
        <v>1054</v>
      </c>
      <c r="I61" s="113">
        <v>222</v>
      </c>
      <c r="J61" s="113">
        <v>1</v>
      </c>
      <c r="K61" s="112" t="s">
        <v>287</v>
      </c>
      <c r="L61" s="112" t="s">
        <v>1055</v>
      </c>
      <c r="M61" s="112" t="s">
        <v>1056</v>
      </c>
      <c r="N61" s="112" t="s">
        <v>196</v>
      </c>
      <c r="O61" s="112" t="s">
        <v>1057</v>
      </c>
      <c r="P61" s="112" t="s">
        <v>1058</v>
      </c>
      <c r="Q61" s="112" t="s">
        <v>198</v>
      </c>
      <c r="R61" s="112" t="s">
        <v>1059</v>
      </c>
      <c r="S61" s="112" t="s">
        <v>1041</v>
      </c>
      <c r="T61" s="114" t="s">
        <v>140</v>
      </c>
      <c r="U61" s="115" t="s">
        <v>141</v>
      </c>
      <c r="V61" s="125">
        <v>516802216</v>
      </c>
      <c r="W61" s="116" t="s">
        <v>1060</v>
      </c>
      <c r="X61" s="116" t="s">
        <v>1061</v>
      </c>
      <c r="Y61" s="114" t="s">
        <v>1062</v>
      </c>
      <c r="Z61" s="117" t="s">
        <v>1063</v>
      </c>
      <c r="AA61" s="117" t="s">
        <v>1064</v>
      </c>
      <c r="AB61" s="117" t="s">
        <v>1065</v>
      </c>
      <c r="AC61" s="118" t="s">
        <v>1066</v>
      </c>
      <c r="AD61" s="122">
        <v>516802211</v>
      </c>
      <c r="AE61" s="118" t="s">
        <v>1062</v>
      </c>
      <c r="AF61" s="123"/>
      <c r="AG61" s="118" t="s">
        <v>1067</v>
      </c>
      <c r="AH61" s="122">
        <v>516802210</v>
      </c>
      <c r="AI61" s="118" t="s">
        <v>1060</v>
      </c>
      <c r="AJ61" s="119" t="s">
        <v>4150</v>
      </c>
      <c r="AK61" s="119" t="s">
        <v>4150</v>
      </c>
      <c r="AL61" s="119" t="s">
        <v>4042</v>
      </c>
    </row>
    <row r="62" spans="1:38" s="141" customFormat="1" ht="30" customHeight="1" x14ac:dyDescent="0.25">
      <c r="A62" s="121">
        <v>390348</v>
      </c>
      <c r="B62" s="110" t="s">
        <v>1068</v>
      </c>
      <c r="C62" s="116" t="s">
        <v>147</v>
      </c>
      <c r="D62" s="116" t="s">
        <v>1069</v>
      </c>
      <c r="E62" s="112" t="s">
        <v>1070</v>
      </c>
      <c r="F62" s="112" t="s">
        <v>1071</v>
      </c>
      <c r="G62" s="112" t="s">
        <v>1072</v>
      </c>
      <c r="H62" s="112" t="s">
        <v>1073</v>
      </c>
      <c r="I62" s="113">
        <v>153</v>
      </c>
      <c r="J62" s="113">
        <v>1</v>
      </c>
      <c r="K62" s="112" t="s">
        <v>287</v>
      </c>
      <c r="L62" s="112" t="s">
        <v>1074</v>
      </c>
      <c r="M62" s="112" t="s">
        <v>1075</v>
      </c>
      <c r="N62" s="112" t="s">
        <v>196</v>
      </c>
      <c r="O62" s="112" t="s">
        <v>1076</v>
      </c>
      <c r="P62" s="112" t="s">
        <v>1077</v>
      </c>
      <c r="Q62" s="112" t="s">
        <v>198</v>
      </c>
      <c r="R62" s="112" t="s">
        <v>1078</v>
      </c>
      <c r="S62" s="112" t="s">
        <v>1041</v>
      </c>
      <c r="T62" s="114" t="s">
        <v>140</v>
      </c>
      <c r="U62" s="115" t="s">
        <v>141</v>
      </c>
      <c r="V62" s="116" t="s">
        <v>1079</v>
      </c>
      <c r="W62" s="116" t="s">
        <v>3852</v>
      </c>
      <c r="X62" s="116" t="s">
        <v>1080</v>
      </c>
      <c r="Y62" s="114" t="s">
        <v>1080</v>
      </c>
      <c r="Z62" s="117"/>
      <c r="AA62" s="126"/>
      <c r="AB62" s="117"/>
      <c r="AC62" s="118" t="s">
        <v>1081</v>
      </c>
      <c r="AD62" s="122">
        <v>516452006</v>
      </c>
      <c r="AE62" s="118" t="s">
        <v>1080</v>
      </c>
      <c r="AF62" s="123"/>
      <c r="AG62" s="118" t="s">
        <v>1081</v>
      </c>
      <c r="AH62" s="122">
        <v>516452006</v>
      </c>
      <c r="AI62" s="118" t="s">
        <v>1080</v>
      </c>
      <c r="AJ62" s="119" t="s">
        <v>4150</v>
      </c>
      <c r="AK62" s="119" t="s">
        <v>4150</v>
      </c>
      <c r="AL62" s="119" t="s">
        <v>4042</v>
      </c>
    </row>
    <row r="63" spans="1:38" s="141" customFormat="1" ht="30" customHeight="1" x14ac:dyDescent="0.25">
      <c r="A63" s="121">
        <v>839680</v>
      </c>
      <c r="B63" s="110" t="s">
        <v>1082</v>
      </c>
      <c r="C63" s="116" t="s">
        <v>147</v>
      </c>
      <c r="D63" s="116" t="s">
        <v>1083</v>
      </c>
      <c r="E63" s="112" t="s">
        <v>1084</v>
      </c>
      <c r="F63" s="112" t="s">
        <v>1085</v>
      </c>
      <c r="G63" s="112" t="s">
        <v>1072</v>
      </c>
      <c r="H63" s="112" t="s">
        <v>1086</v>
      </c>
      <c r="I63" s="113">
        <v>951</v>
      </c>
      <c r="J63" s="113">
        <v>7</v>
      </c>
      <c r="K63" s="112" t="s">
        <v>287</v>
      </c>
      <c r="L63" s="112" t="s">
        <v>1087</v>
      </c>
      <c r="M63" s="112" t="s">
        <v>3912</v>
      </c>
      <c r="N63" s="112" t="s">
        <v>134</v>
      </c>
      <c r="O63" s="112" t="s">
        <v>3913</v>
      </c>
      <c r="P63" s="112" t="s">
        <v>3914</v>
      </c>
      <c r="Q63" s="112" t="s">
        <v>137</v>
      </c>
      <c r="R63" s="112" t="s">
        <v>3915</v>
      </c>
      <c r="S63" s="112" t="s">
        <v>1041</v>
      </c>
      <c r="T63" s="114" t="s">
        <v>140</v>
      </c>
      <c r="U63" s="115" t="s">
        <v>141</v>
      </c>
      <c r="V63" s="116" t="s">
        <v>3916</v>
      </c>
      <c r="W63" s="116" t="s">
        <v>3852</v>
      </c>
      <c r="X63" s="116" t="s">
        <v>1088</v>
      </c>
      <c r="Y63" s="114" t="s">
        <v>1088</v>
      </c>
      <c r="Z63" s="117"/>
      <c r="AA63" s="117"/>
      <c r="AB63" s="117"/>
      <c r="AC63" s="118" t="s">
        <v>1089</v>
      </c>
      <c r="AD63" s="122" t="s">
        <v>3917</v>
      </c>
      <c r="AE63" s="118" t="s">
        <v>1088</v>
      </c>
      <c r="AF63" s="123"/>
      <c r="AG63" s="118" t="s">
        <v>1089</v>
      </c>
      <c r="AH63" s="122">
        <v>516452250</v>
      </c>
      <c r="AI63" s="144" t="s">
        <v>4012</v>
      </c>
      <c r="AJ63" s="119" t="s">
        <v>4150</v>
      </c>
      <c r="AK63" s="119" t="s">
        <v>4150</v>
      </c>
      <c r="AL63" s="119" t="s">
        <v>4042</v>
      </c>
    </row>
    <row r="64" spans="1:38" s="141" customFormat="1" ht="30" customHeight="1" x14ac:dyDescent="0.25">
      <c r="A64" s="121">
        <v>56324</v>
      </c>
      <c r="B64" s="110" t="s">
        <v>20</v>
      </c>
      <c r="C64" s="116" t="s">
        <v>1090</v>
      </c>
      <c r="D64" s="116" t="s">
        <v>1091</v>
      </c>
      <c r="E64" s="114" t="s">
        <v>1092</v>
      </c>
      <c r="F64" s="112" t="s">
        <v>1093</v>
      </c>
      <c r="G64" s="112" t="s">
        <v>1035</v>
      </c>
      <c r="H64" s="112" t="s">
        <v>1086</v>
      </c>
      <c r="I64" s="113">
        <v>2153</v>
      </c>
      <c r="J64" s="113" t="s">
        <v>1094</v>
      </c>
      <c r="K64" s="112" t="s">
        <v>131</v>
      </c>
      <c r="L64" s="112" t="s">
        <v>1095</v>
      </c>
      <c r="M64" s="112" t="s">
        <v>1096</v>
      </c>
      <c r="N64" s="112" t="s">
        <v>134</v>
      </c>
      <c r="O64" s="112" t="s">
        <v>1097</v>
      </c>
      <c r="P64" s="112" t="s">
        <v>1098</v>
      </c>
      <c r="Q64" s="112" t="s">
        <v>137</v>
      </c>
      <c r="R64" s="112" t="s">
        <v>1099</v>
      </c>
      <c r="S64" s="112" t="s">
        <v>1041</v>
      </c>
      <c r="T64" s="114" t="s">
        <v>140</v>
      </c>
      <c r="U64" s="115" t="s">
        <v>141</v>
      </c>
      <c r="V64" s="125" t="s">
        <v>1100</v>
      </c>
      <c r="W64" s="116" t="s">
        <v>3918</v>
      </c>
      <c r="X64" s="116" t="s">
        <v>1101</v>
      </c>
      <c r="Y64" s="114" t="s">
        <v>1102</v>
      </c>
      <c r="Z64" s="117"/>
      <c r="AA64" s="117"/>
      <c r="AB64" s="117"/>
      <c r="AC64" s="118" t="s">
        <v>1103</v>
      </c>
      <c r="AD64" s="118" t="s">
        <v>1104</v>
      </c>
      <c r="AE64" s="118" t="s">
        <v>1105</v>
      </c>
      <c r="AF64" s="123"/>
      <c r="AG64" s="118" t="s">
        <v>3919</v>
      </c>
      <c r="AH64" s="118" t="s">
        <v>1106</v>
      </c>
      <c r="AI64" s="118" t="s">
        <v>3920</v>
      </c>
      <c r="AJ64" s="119" t="s">
        <v>4150</v>
      </c>
      <c r="AK64" s="119" t="s">
        <v>4150</v>
      </c>
      <c r="AL64" s="119" t="s">
        <v>4042</v>
      </c>
    </row>
    <row r="65" spans="1:38" s="141" customFormat="1" ht="30" customHeight="1" x14ac:dyDescent="0.25">
      <c r="A65" s="127">
        <v>70285772</v>
      </c>
      <c r="B65" s="110" t="s">
        <v>1107</v>
      </c>
      <c r="C65" s="116" t="s">
        <v>147</v>
      </c>
      <c r="D65" s="116" t="s">
        <v>1108</v>
      </c>
      <c r="E65" s="112" t="s">
        <v>1109</v>
      </c>
      <c r="F65" s="112" t="s">
        <v>1110</v>
      </c>
      <c r="G65" s="112" t="s">
        <v>1111</v>
      </c>
      <c r="H65" s="112" t="s">
        <v>811</v>
      </c>
      <c r="I65" s="113">
        <v>1685</v>
      </c>
      <c r="J65" s="113"/>
      <c r="K65" s="112" t="s">
        <v>131</v>
      </c>
      <c r="L65" s="112" t="s">
        <v>1112</v>
      </c>
      <c r="M65" s="112" t="s">
        <v>1113</v>
      </c>
      <c r="N65" s="112" t="s">
        <v>196</v>
      </c>
      <c r="O65" s="112" t="s">
        <v>1114</v>
      </c>
      <c r="P65" s="112" t="s">
        <v>1115</v>
      </c>
      <c r="Q65" s="112" t="s">
        <v>198</v>
      </c>
      <c r="R65" s="112" t="s">
        <v>1116</v>
      </c>
      <c r="S65" s="112" t="s">
        <v>1117</v>
      </c>
      <c r="T65" s="114" t="s">
        <v>140</v>
      </c>
      <c r="U65" s="115" t="s">
        <v>141</v>
      </c>
      <c r="V65" s="125">
        <v>549410200</v>
      </c>
      <c r="W65" s="116" t="s">
        <v>1118</v>
      </c>
      <c r="X65" s="116" t="s">
        <v>1119</v>
      </c>
      <c r="Y65" s="114" t="s">
        <v>1118</v>
      </c>
      <c r="Z65" s="117"/>
      <c r="AA65" s="117"/>
      <c r="AB65" s="117"/>
      <c r="AC65" s="118" t="s">
        <v>1120</v>
      </c>
      <c r="AD65" s="122">
        <v>549410205</v>
      </c>
      <c r="AE65" s="118" t="s">
        <v>1118</v>
      </c>
      <c r="AF65" s="123"/>
      <c r="AG65" s="118" t="s">
        <v>1121</v>
      </c>
      <c r="AH65" s="122">
        <v>549410205</v>
      </c>
      <c r="AI65" s="118" t="s">
        <v>1118</v>
      </c>
      <c r="AJ65" s="119" t="s">
        <v>4150</v>
      </c>
      <c r="AK65" s="119" t="s">
        <v>4150</v>
      </c>
      <c r="AL65" s="119" t="s">
        <v>4042</v>
      </c>
    </row>
    <row r="66" spans="1:38" s="141" customFormat="1" ht="30" customHeight="1" x14ac:dyDescent="0.25">
      <c r="A66" s="127">
        <v>44947909</v>
      </c>
      <c r="B66" s="142" t="s">
        <v>1122</v>
      </c>
      <c r="C66" s="134" t="s">
        <v>147</v>
      </c>
      <c r="D66" s="131" t="s">
        <v>1123</v>
      </c>
      <c r="E66" s="112" t="s">
        <v>1124</v>
      </c>
      <c r="F66" s="112" t="s">
        <v>1125</v>
      </c>
      <c r="G66" s="112" t="s">
        <v>1126</v>
      </c>
      <c r="H66" s="112" t="s">
        <v>811</v>
      </c>
      <c r="I66" s="113">
        <v>279</v>
      </c>
      <c r="J66" s="113"/>
      <c r="K66" s="112" t="s">
        <v>131</v>
      </c>
      <c r="L66" s="112" t="s">
        <v>1127</v>
      </c>
      <c r="M66" s="112" t="s">
        <v>1128</v>
      </c>
      <c r="N66" s="112" t="s">
        <v>134</v>
      </c>
      <c r="O66" s="112" t="s">
        <v>1129</v>
      </c>
      <c r="P66" s="112" t="s">
        <v>1130</v>
      </c>
      <c r="Q66" s="112" t="s">
        <v>137</v>
      </c>
      <c r="R66" s="112" t="s">
        <v>1131</v>
      </c>
      <c r="S66" s="112" t="s">
        <v>1117</v>
      </c>
      <c r="T66" s="114" t="s">
        <v>328</v>
      </c>
      <c r="U66" s="132" t="s">
        <v>1132</v>
      </c>
      <c r="V66" s="116" t="s">
        <v>1133</v>
      </c>
      <c r="W66" s="116" t="s">
        <v>1134</v>
      </c>
      <c r="X66" s="116" t="s">
        <v>1135</v>
      </c>
      <c r="Y66" s="114" t="s">
        <v>1136</v>
      </c>
      <c r="Z66" s="117"/>
      <c r="AA66" s="117"/>
      <c r="AB66" s="117"/>
      <c r="AC66" s="118" t="s">
        <v>1137</v>
      </c>
      <c r="AD66" s="122">
        <v>549436012</v>
      </c>
      <c r="AE66" s="118" t="s">
        <v>1138</v>
      </c>
      <c r="AF66" s="123"/>
      <c r="AG66" s="118" t="s">
        <v>1137</v>
      </c>
      <c r="AH66" s="122">
        <v>549436012</v>
      </c>
      <c r="AI66" s="118" t="s">
        <v>1138</v>
      </c>
      <c r="AJ66" s="119" t="s">
        <v>4150</v>
      </c>
      <c r="AK66" s="119" t="s">
        <v>4150</v>
      </c>
      <c r="AL66" s="119" t="s">
        <v>4042</v>
      </c>
    </row>
    <row r="67" spans="1:38" s="141" customFormat="1" ht="30" customHeight="1" x14ac:dyDescent="0.25">
      <c r="A67" s="127">
        <v>49459881</v>
      </c>
      <c r="B67" s="110" t="s">
        <v>21</v>
      </c>
      <c r="C67" s="116" t="s">
        <v>147</v>
      </c>
      <c r="D67" s="116" t="s">
        <v>1139</v>
      </c>
      <c r="E67" s="112" t="s">
        <v>1140</v>
      </c>
      <c r="F67" s="112" t="s">
        <v>1141</v>
      </c>
      <c r="G67" s="112" t="s">
        <v>1111</v>
      </c>
      <c r="H67" s="112" t="s">
        <v>1142</v>
      </c>
      <c r="I67" s="113">
        <v>20</v>
      </c>
      <c r="J67" s="113"/>
      <c r="K67" s="112" t="s">
        <v>131</v>
      </c>
      <c r="L67" s="112" t="s">
        <v>1143</v>
      </c>
      <c r="M67" s="112" t="s">
        <v>1144</v>
      </c>
      <c r="N67" s="112" t="s">
        <v>196</v>
      </c>
      <c r="O67" s="112" t="s">
        <v>1145</v>
      </c>
      <c r="P67" s="112" t="s">
        <v>1146</v>
      </c>
      <c r="Q67" s="112" t="s">
        <v>198</v>
      </c>
      <c r="R67" s="112" t="s">
        <v>1147</v>
      </c>
      <c r="S67" s="112" t="s">
        <v>1117</v>
      </c>
      <c r="T67" s="114" t="s">
        <v>140</v>
      </c>
      <c r="U67" s="115" t="s">
        <v>141</v>
      </c>
      <c r="V67" s="116" t="s">
        <v>1148</v>
      </c>
      <c r="W67" s="116" t="s">
        <v>1149</v>
      </c>
      <c r="X67" s="116" t="s">
        <v>1150</v>
      </c>
      <c r="Y67" s="114" t="s">
        <v>23</v>
      </c>
      <c r="Z67" s="117" t="s">
        <v>1151</v>
      </c>
      <c r="AA67" s="126">
        <v>739051185</v>
      </c>
      <c r="AB67" s="117" t="s">
        <v>1152</v>
      </c>
      <c r="AC67" s="118" t="s">
        <v>22</v>
      </c>
      <c r="AD67" s="122">
        <v>549410402</v>
      </c>
      <c r="AE67" s="118" t="s">
        <v>23</v>
      </c>
      <c r="AF67" s="123"/>
      <c r="AG67" s="118" t="s">
        <v>1153</v>
      </c>
      <c r="AH67" s="122">
        <v>549410402</v>
      </c>
      <c r="AI67" s="118"/>
      <c r="AJ67" s="119" t="s">
        <v>4150</v>
      </c>
      <c r="AK67" s="119" t="s">
        <v>4150</v>
      </c>
      <c r="AL67" s="119" t="s">
        <v>4042</v>
      </c>
    </row>
    <row r="68" spans="1:38" s="141" customFormat="1" ht="30" customHeight="1" x14ac:dyDescent="0.25">
      <c r="A68" s="127">
        <v>44947721</v>
      </c>
      <c r="B68" s="110" t="s">
        <v>1154</v>
      </c>
      <c r="C68" s="116" t="s">
        <v>147</v>
      </c>
      <c r="D68" s="116" t="s">
        <v>1155</v>
      </c>
      <c r="E68" s="112" t="s">
        <v>1156</v>
      </c>
      <c r="F68" s="112" t="s">
        <v>1157</v>
      </c>
      <c r="G68" s="112" t="s">
        <v>1111</v>
      </c>
      <c r="H68" s="112" t="s">
        <v>1158</v>
      </c>
      <c r="I68" s="113">
        <v>316</v>
      </c>
      <c r="J68" s="113"/>
      <c r="K68" s="112" t="s">
        <v>131</v>
      </c>
      <c r="L68" s="112" t="s">
        <v>1159</v>
      </c>
      <c r="M68" s="112" t="s">
        <v>1160</v>
      </c>
      <c r="N68" s="112" t="s">
        <v>134</v>
      </c>
      <c r="O68" s="112" t="s">
        <v>1161</v>
      </c>
      <c r="P68" s="112" t="s">
        <v>1162</v>
      </c>
      <c r="Q68" s="112" t="s">
        <v>137</v>
      </c>
      <c r="R68" s="112" t="s">
        <v>1163</v>
      </c>
      <c r="S68" s="112" t="s">
        <v>1117</v>
      </c>
      <c r="T68" s="114" t="s">
        <v>140</v>
      </c>
      <c r="U68" s="115" t="s">
        <v>141</v>
      </c>
      <c r="V68" s="116" t="s">
        <v>1164</v>
      </c>
      <c r="W68" s="116" t="s">
        <v>3921</v>
      </c>
      <c r="X68" s="116" t="s">
        <v>1165</v>
      </c>
      <c r="Y68" s="114" t="s">
        <v>1166</v>
      </c>
      <c r="Z68" s="117"/>
      <c r="AA68" s="117"/>
      <c r="AB68" s="117"/>
      <c r="AC68" s="118" t="s">
        <v>1167</v>
      </c>
      <c r="AD68" s="122">
        <v>549410017</v>
      </c>
      <c r="AE68" s="118" t="s">
        <v>1166</v>
      </c>
      <c r="AF68" s="123"/>
      <c r="AG68" s="118" t="s">
        <v>1168</v>
      </c>
      <c r="AH68" s="122">
        <v>549410017</v>
      </c>
      <c r="AI68" s="118" t="s">
        <v>1166</v>
      </c>
      <c r="AJ68" s="119" t="s">
        <v>4150</v>
      </c>
      <c r="AK68" s="119" t="s">
        <v>4150</v>
      </c>
      <c r="AL68" s="119" t="s">
        <v>4042</v>
      </c>
    </row>
    <row r="69" spans="1:38" s="141" customFormat="1" ht="30" customHeight="1" x14ac:dyDescent="0.25">
      <c r="A69" s="127">
        <v>70842680</v>
      </c>
      <c r="B69" s="138" t="s">
        <v>1169</v>
      </c>
      <c r="C69" s="131" t="s">
        <v>147</v>
      </c>
      <c r="D69" s="116" t="s">
        <v>1170</v>
      </c>
      <c r="E69" s="112" t="s">
        <v>1171</v>
      </c>
      <c r="F69" s="112" t="s">
        <v>1172</v>
      </c>
      <c r="G69" s="112" t="s">
        <v>1173</v>
      </c>
      <c r="H69" s="112" t="s">
        <v>1174</v>
      </c>
      <c r="I69" s="113">
        <v>160</v>
      </c>
      <c r="J69" s="113"/>
      <c r="K69" s="112" t="s">
        <v>131</v>
      </c>
      <c r="L69" s="112" t="s">
        <v>1175</v>
      </c>
      <c r="M69" s="112" t="s">
        <v>1176</v>
      </c>
      <c r="N69" s="112" t="s">
        <v>134</v>
      </c>
      <c r="O69" s="112" t="s">
        <v>1177</v>
      </c>
      <c r="P69" s="112" t="s">
        <v>1178</v>
      </c>
      <c r="Q69" s="112" t="s">
        <v>137</v>
      </c>
      <c r="R69" s="112" t="s">
        <v>1179</v>
      </c>
      <c r="S69" s="112" t="s">
        <v>1180</v>
      </c>
      <c r="T69" s="112" t="s">
        <v>140</v>
      </c>
      <c r="U69" s="115" t="s">
        <v>141</v>
      </c>
      <c r="V69" s="116" t="s">
        <v>1181</v>
      </c>
      <c r="W69" s="116" t="s">
        <v>3852</v>
      </c>
      <c r="X69" s="116" t="s">
        <v>1182</v>
      </c>
      <c r="Y69" s="114" t="s">
        <v>1182</v>
      </c>
      <c r="Z69" s="117" t="s">
        <v>1183</v>
      </c>
      <c r="AA69" s="126">
        <v>541239025</v>
      </c>
      <c r="AB69" s="117" t="s">
        <v>1182</v>
      </c>
      <c r="AC69" s="118" t="s">
        <v>1183</v>
      </c>
      <c r="AD69" s="122">
        <v>541239025</v>
      </c>
      <c r="AE69" s="117" t="s">
        <v>1182</v>
      </c>
      <c r="AF69" s="123"/>
      <c r="AG69" s="118" t="s">
        <v>1184</v>
      </c>
      <c r="AH69" s="122">
        <v>541239025</v>
      </c>
      <c r="AI69" s="117" t="s">
        <v>1182</v>
      </c>
      <c r="AJ69" s="119" t="s">
        <v>4150</v>
      </c>
      <c r="AK69" s="119" t="s">
        <v>4150</v>
      </c>
      <c r="AL69" s="119" t="s">
        <v>4042</v>
      </c>
    </row>
    <row r="70" spans="1:38" s="141" customFormat="1" ht="30" customHeight="1" x14ac:dyDescent="0.25">
      <c r="A70" s="127">
        <v>65761774</v>
      </c>
      <c r="B70" s="138" t="s">
        <v>1185</v>
      </c>
      <c r="C70" s="131" t="s">
        <v>147</v>
      </c>
      <c r="D70" s="131" t="s">
        <v>1186</v>
      </c>
      <c r="E70" s="112" t="s">
        <v>1187</v>
      </c>
      <c r="F70" s="112" t="s">
        <v>1188</v>
      </c>
      <c r="G70" s="112" t="s">
        <v>1189</v>
      </c>
      <c r="H70" s="112" t="s">
        <v>1190</v>
      </c>
      <c r="I70" s="113">
        <v>1438</v>
      </c>
      <c r="J70" s="113"/>
      <c r="K70" s="112" t="s">
        <v>131</v>
      </c>
      <c r="L70" s="112" t="s">
        <v>1191</v>
      </c>
      <c r="M70" s="112" t="s">
        <v>1192</v>
      </c>
      <c r="N70" s="112" t="s">
        <v>134</v>
      </c>
      <c r="O70" s="112" t="s">
        <v>1193</v>
      </c>
      <c r="P70" s="112" t="s">
        <v>1194</v>
      </c>
      <c r="Q70" s="112" t="s">
        <v>137</v>
      </c>
      <c r="R70" s="112" t="s">
        <v>1195</v>
      </c>
      <c r="S70" s="112" t="s">
        <v>1196</v>
      </c>
      <c r="T70" s="114" t="s">
        <v>245</v>
      </c>
      <c r="U70" s="132" t="s">
        <v>1197</v>
      </c>
      <c r="V70" s="125">
        <v>549439612</v>
      </c>
      <c r="W70" s="116" t="s">
        <v>3852</v>
      </c>
      <c r="X70" s="116" t="s">
        <v>1198</v>
      </c>
      <c r="Y70" s="114" t="s">
        <v>1199</v>
      </c>
      <c r="Z70" s="117"/>
      <c r="AA70" s="126"/>
      <c r="AB70" s="117"/>
      <c r="AC70" s="118" t="s">
        <v>1200</v>
      </c>
      <c r="AD70" s="122">
        <v>737589469</v>
      </c>
      <c r="AE70" s="118" t="s">
        <v>1199</v>
      </c>
      <c r="AF70" s="123"/>
      <c r="AG70" s="118" t="s">
        <v>1201</v>
      </c>
      <c r="AH70" s="122">
        <v>731508554</v>
      </c>
      <c r="AI70" s="118" t="s">
        <v>1202</v>
      </c>
      <c r="AJ70" s="119" t="s">
        <v>4150</v>
      </c>
      <c r="AK70" s="119" t="s">
        <v>4150</v>
      </c>
      <c r="AL70" s="119" t="s">
        <v>4042</v>
      </c>
    </row>
    <row r="71" spans="1:38" s="141" customFormat="1" ht="30" customHeight="1" x14ac:dyDescent="0.25">
      <c r="A71" s="121">
        <v>89257</v>
      </c>
      <c r="B71" s="110" t="s">
        <v>24</v>
      </c>
      <c r="C71" s="2" t="s">
        <v>1203</v>
      </c>
      <c r="D71" s="3" t="s">
        <v>1204</v>
      </c>
      <c r="E71" s="112" t="s">
        <v>1205</v>
      </c>
      <c r="F71" s="112" t="s">
        <v>1206</v>
      </c>
      <c r="G71" s="112" t="s">
        <v>1189</v>
      </c>
      <c r="H71" s="112" t="s">
        <v>1207</v>
      </c>
      <c r="I71" s="113">
        <v>1001</v>
      </c>
      <c r="J71" s="113"/>
      <c r="K71" s="112" t="s">
        <v>131</v>
      </c>
      <c r="L71" s="112" t="s">
        <v>1208</v>
      </c>
      <c r="M71" s="112" t="s">
        <v>1209</v>
      </c>
      <c r="N71" s="112" t="s">
        <v>134</v>
      </c>
      <c r="O71" s="112" t="s">
        <v>1210</v>
      </c>
      <c r="P71" s="112" t="s">
        <v>1211</v>
      </c>
      <c r="Q71" s="112" t="s">
        <v>137</v>
      </c>
      <c r="R71" s="112" t="s">
        <v>1212</v>
      </c>
      <c r="S71" s="112" t="s">
        <v>1196</v>
      </c>
      <c r="T71" s="114" t="s">
        <v>367</v>
      </c>
      <c r="U71" s="132" t="s">
        <v>1213</v>
      </c>
      <c r="V71" s="125">
        <v>544544210</v>
      </c>
      <c r="W71" s="116" t="s">
        <v>3852</v>
      </c>
      <c r="X71" s="116" t="s">
        <v>1214</v>
      </c>
      <c r="Y71" s="114" t="s">
        <v>1215</v>
      </c>
      <c r="Z71" s="117"/>
      <c r="AA71" s="126"/>
      <c r="AB71" s="117"/>
      <c r="AC71" s="118" t="s">
        <v>1216</v>
      </c>
      <c r="AD71" s="122">
        <v>549410098</v>
      </c>
      <c r="AE71" s="118" t="s">
        <v>1217</v>
      </c>
      <c r="AF71" s="123"/>
      <c r="AG71" s="118"/>
      <c r="AH71" s="122"/>
      <c r="AI71" s="118"/>
      <c r="AJ71" s="119" t="s">
        <v>4150</v>
      </c>
      <c r="AK71" s="119" t="s">
        <v>4150</v>
      </c>
      <c r="AL71" s="119" t="s">
        <v>4042</v>
      </c>
    </row>
    <row r="72" spans="1:38" s="141" customFormat="1" ht="30" customHeight="1" x14ac:dyDescent="0.25">
      <c r="A72" s="127">
        <v>62073257</v>
      </c>
      <c r="B72" s="110" t="s">
        <v>1218</v>
      </c>
      <c r="C72" s="116" t="s">
        <v>147</v>
      </c>
      <c r="D72" s="116" t="s">
        <v>1219</v>
      </c>
      <c r="E72" s="112" t="s">
        <v>1220</v>
      </c>
      <c r="F72" s="112" t="s">
        <v>1221</v>
      </c>
      <c r="G72" s="112" t="s">
        <v>1222</v>
      </c>
      <c r="H72" s="112" t="s">
        <v>1223</v>
      </c>
      <c r="I72" s="113">
        <v>15</v>
      </c>
      <c r="J72" s="113"/>
      <c r="K72" s="112" t="s">
        <v>1224</v>
      </c>
      <c r="L72" s="112" t="s">
        <v>1225</v>
      </c>
      <c r="M72" s="112" t="s">
        <v>1226</v>
      </c>
      <c r="N72" s="112" t="s">
        <v>134</v>
      </c>
      <c r="O72" s="112" t="s">
        <v>1227</v>
      </c>
      <c r="P72" s="112" t="s">
        <v>1228</v>
      </c>
      <c r="Q72" s="112" t="s">
        <v>137</v>
      </c>
      <c r="R72" s="112" t="s">
        <v>1229</v>
      </c>
      <c r="S72" s="112" t="s">
        <v>1230</v>
      </c>
      <c r="T72" s="114" t="s">
        <v>140</v>
      </c>
      <c r="U72" s="115" t="s">
        <v>141</v>
      </c>
      <c r="V72" s="116" t="s">
        <v>1231</v>
      </c>
      <c r="W72" s="116" t="s">
        <v>3852</v>
      </c>
      <c r="X72" s="116" t="s">
        <v>1232</v>
      </c>
      <c r="Y72" s="114" t="s">
        <v>1233</v>
      </c>
      <c r="Z72" s="117"/>
      <c r="AA72" s="117"/>
      <c r="AB72" s="117"/>
      <c r="AC72" s="118" t="s">
        <v>1234</v>
      </c>
      <c r="AD72" s="118" t="s">
        <v>1235</v>
      </c>
      <c r="AE72" s="118" t="s">
        <v>1233</v>
      </c>
      <c r="AF72" s="123"/>
      <c r="AG72" s="118" t="s">
        <v>1236</v>
      </c>
      <c r="AH72" s="118" t="s">
        <v>1237</v>
      </c>
      <c r="AI72" s="118" t="s">
        <v>1233</v>
      </c>
      <c r="AJ72" s="119" t="s">
        <v>4150</v>
      </c>
      <c r="AK72" s="119" t="s">
        <v>4150</v>
      </c>
      <c r="AL72" s="119" t="s">
        <v>4042</v>
      </c>
    </row>
    <row r="73" spans="1:38" s="141" customFormat="1" ht="30" customHeight="1" x14ac:dyDescent="0.25">
      <c r="A73" s="121">
        <v>92401</v>
      </c>
      <c r="B73" s="138" t="s">
        <v>1238</v>
      </c>
      <c r="C73" s="2" t="s">
        <v>147</v>
      </c>
      <c r="D73" s="3" t="s">
        <v>1239</v>
      </c>
      <c r="E73" s="112" t="s">
        <v>1240</v>
      </c>
      <c r="F73" s="112" t="s">
        <v>1241</v>
      </c>
      <c r="G73" s="112" t="s">
        <v>1242</v>
      </c>
      <c r="H73" s="112" t="s">
        <v>1243</v>
      </c>
      <c r="I73" s="113">
        <v>475</v>
      </c>
      <c r="J73" s="113">
        <v>2</v>
      </c>
      <c r="K73" s="112" t="s">
        <v>131</v>
      </c>
      <c r="L73" s="112" t="s">
        <v>1244</v>
      </c>
      <c r="M73" s="112" t="s">
        <v>1245</v>
      </c>
      <c r="N73" s="112" t="s">
        <v>196</v>
      </c>
      <c r="O73" s="112" t="s">
        <v>1246</v>
      </c>
      <c r="P73" s="112" t="s">
        <v>1247</v>
      </c>
      <c r="Q73" s="112" t="s">
        <v>198</v>
      </c>
      <c r="R73" s="112" t="s">
        <v>1248</v>
      </c>
      <c r="S73" s="112" t="s">
        <v>1249</v>
      </c>
      <c r="T73" s="114" t="s">
        <v>367</v>
      </c>
      <c r="U73" s="132" t="s">
        <v>1250</v>
      </c>
      <c r="V73" s="116" t="s">
        <v>1251</v>
      </c>
      <c r="W73" s="116" t="s">
        <v>1252</v>
      </c>
      <c r="X73" s="116" t="s">
        <v>1253</v>
      </c>
      <c r="Y73" s="114" t="s">
        <v>1254</v>
      </c>
      <c r="Z73" s="117"/>
      <c r="AA73" s="117"/>
      <c r="AB73" s="117"/>
      <c r="AC73" s="118" t="s">
        <v>1255</v>
      </c>
      <c r="AD73" s="118" t="s">
        <v>1256</v>
      </c>
      <c r="AE73" s="118" t="s">
        <v>1257</v>
      </c>
      <c r="AF73" s="123"/>
      <c r="AG73" s="118" t="s">
        <v>1255</v>
      </c>
      <c r="AH73" s="118" t="s">
        <v>1256</v>
      </c>
      <c r="AI73" s="118" t="s">
        <v>1257</v>
      </c>
      <c r="AJ73" s="119" t="s">
        <v>4150</v>
      </c>
      <c r="AK73" s="119" t="s">
        <v>4150</v>
      </c>
      <c r="AL73" s="119" t="s">
        <v>4042</v>
      </c>
    </row>
    <row r="74" spans="1:38" s="141" customFormat="1" ht="30" customHeight="1" x14ac:dyDescent="0.25">
      <c r="A74" s="127">
        <v>70285829</v>
      </c>
      <c r="B74" s="1" t="s">
        <v>1258</v>
      </c>
      <c r="C74" s="116" t="s">
        <v>147</v>
      </c>
      <c r="D74" s="116" t="s">
        <v>1259</v>
      </c>
      <c r="E74" s="112" t="s">
        <v>1260</v>
      </c>
      <c r="F74" s="112" t="s">
        <v>1261</v>
      </c>
      <c r="G74" s="112" t="s">
        <v>1242</v>
      </c>
      <c r="H74" s="112" t="s">
        <v>1262</v>
      </c>
      <c r="I74" s="113">
        <v>124</v>
      </c>
      <c r="J74" s="113">
        <v>4</v>
      </c>
      <c r="K74" s="112" t="s">
        <v>131</v>
      </c>
      <c r="L74" s="112" t="s">
        <v>1263</v>
      </c>
      <c r="M74" s="112" t="s">
        <v>1264</v>
      </c>
      <c r="N74" s="112" t="s">
        <v>134</v>
      </c>
      <c r="O74" s="112" t="s">
        <v>1265</v>
      </c>
      <c r="P74" s="112" t="s">
        <v>1266</v>
      </c>
      <c r="Q74" s="112" t="s">
        <v>137</v>
      </c>
      <c r="R74" s="112" t="s">
        <v>1267</v>
      </c>
      <c r="S74" s="112" t="s">
        <v>1249</v>
      </c>
      <c r="T74" s="114" t="s">
        <v>140</v>
      </c>
      <c r="U74" s="115" t="s">
        <v>141</v>
      </c>
      <c r="V74" s="116">
        <v>517348648</v>
      </c>
      <c r="W74" s="116" t="s">
        <v>1268</v>
      </c>
      <c r="X74" s="116" t="s">
        <v>1269</v>
      </c>
      <c r="Y74" s="114" t="s">
        <v>1268</v>
      </c>
      <c r="Z74" s="117" t="s">
        <v>235</v>
      </c>
      <c r="AA74" s="117" t="s">
        <v>235</v>
      </c>
      <c r="AB74" s="117" t="s">
        <v>235</v>
      </c>
      <c r="AC74" s="118" t="s">
        <v>235</v>
      </c>
      <c r="AD74" s="118" t="s">
        <v>235</v>
      </c>
      <c r="AE74" s="118" t="s">
        <v>235</v>
      </c>
      <c r="AF74" s="118" t="s">
        <v>235</v>
      </c>
      <c r="AG74" s="118" t="s">
        <v>235</v>
      </c>
      <c r="AH74" s="118" t="s">
        <v>235</v>
      </c>
      <c r="AI74" s="118" t="s">
        <v>235</v>
      </c>
      <c r="AJ74" s="119" t="s">
        <v>4042</v>
      </c>
      <c r="AK74" s="145" t="s">
        <v>4042</v>
      </c>
      <c r="AL74" s="119" t="s">
        <v>4042</v>
      </c>
    </row>
    <row r="75" spans="1:38" s="141" customFormat="1" ht="30" customHeight="1" x14ac:dyDescent="0.25">
      <c r="A75" s="121">
        <v>559270</v>
      </c>
      <c r="B75" s="138" t="s">
        <v>1270</v>
      </c>
      <c r="C75" s="116" t="s">
        <v>147</v>
      </c>
      <c r="D75" s="116" t="s">
        <v>1271</v>
      </c>
      <c r="E75" s="112" t="s">
        <v>1272</v>
      </c>
      <c r="F75" s="112" t="s">
        <v>1273</v>
      </c>
      <c r="G75" s="112" t="s">
        <v>1242</v>
      </c>
      <c r="H75" s="112" t="s">
        <v>687</v>
      </c>
      <c r="I75" s="113">
        <v>16</v>
      </c>
      <c r="J75" s="113">
        <v>5</v>
      </c>
      <c r="K75" s="112" t="s">
        <v>287</v>
      </c>
      <c r="L75" s="112" t="s">
        <v>1274</v>
      </c>
      <c r="M75" s="112" t="s">
        <v>1275</v>
      </c>
      <c r="N75" s="112" t="s">
        <v>134</v>
      </c>
      <c r="O75" s="112" t="s">
        <v>1276</v>
      </c>
      <c r="P75" s="112" t="s">
        <v>1277</v>
      </c>
      <c r="Q75" s="112" t="s">
        <v>137</v>
      </c>
      <c r="R75" s="112" t="s">
        <v>1278</v>
      </c>
      <c r="S75" s="112" t="s">
        <v>1249</v>
      </c>
      <c r="T75" s="114" t="s">
        <v>140</v>
      </c>
      <c r="U75" s="115" t="s">
        <v>141</v>
      </c>
      <c r="V75" s="116" t="s">
        <v>1279</v>
      </c>
      <c r="W75" s="116" t="s">
        <v>1280</v>
      </c>
      <c r="X75" s="116" t="s">
        <v>1281</v>
      </c>
      <c r="Y75" s="114" t="s">
        <v>1280</v>
      </c>
      <c r="Z75" s="117"/>
      <c r="AA75" s="126"/>
      <c r="AB75" s="117"/>
      <c r="AC75" s="118" t="s">
        <v>1282</v>
      </c>
      <c r="AD75" s="122">
        <v>724089244</v>
      </c>
      <c r="AE75" s="118" t="s">
        <v>1283</v>
      </c>
      <c r="AF75" s="123" t="s">
        <v>1284</v>
      </c>
      <c r="AG75" s="118" t="s">
        <v>1285</v>
      </c>
      <c r="AH75" s="118" t="s">
        <v>1286</v>
      </c>
      <c r="AI75" s="118"/>
      <c r="AJ75" s="119" t="s">
        <v>4150</v>
      </c>
      <c r="AK75" s="119" t="s">
        <v>4150</v>
      </c>
      <c r="AL75" s="119" t="s">
        <v>4042</v>
      </c>
    </row>
    <row r="76" spans="1:38" s="141" customFormat="1" ht="30" customHeight="1" x14ac:dyDescent="0.25">
      <c r="A76" s="127">
        <v>70843180</v>
      </c>
      <c r="B76" s="110" t="s">
        <v>1287</v>
      </c>
      <c r="C76" s="116" t="s">
        <v>147</v>
      </c>
      <c r="D76" s="116" t="s">
        <v>1288</v>
      </c>
      <c r="E76" s="112" t="s">
        <v>1289</v>
      </c>
      <c r="F76" s="112" t="s">
        <v>1290</v>
      </c>
      <c r="G76" s="112" t="s">
        <v>1242</v>
      </c>
      <c r="H76" s="112" t="s">
        <v>1291</v>
      </c>
      <c r="I76" s="113">
        <v>76</v>
      </c>
      <c r="J76" s="113">
        <v>2</v>
      </c>
      <c r="K76" s="112" t="s">
        <v>131</v>
      </c>
      <c r="L76" s="112" t="s">
        <v>1292</v>
      </c>
      <c r="M76" s="112" t="s">
        <v>1293</v>
      </c>
      <c r="N76" s="112" t="s">
        <v>134</v>
      </c>
      <c r="O76" s="112" t="s">
        <v>1294</v>
      </c>
      <c r="P76" s="112" t="s">
        <v>1295</v>
      </c>
      <c r="Q76" s="112" t="s">
        <v>137</v>
      </c>
      <c r="R76" s="112" t="s">
        <v>1296</v>
      </c>
      <c r="S76" s="112" t="s">
        <v>1249</v>
      </c>
      <c r="T76" s="114" t="s">
        <v>140</v>
      </c>
      <c r="U76" s="115" t="s">
        <v>141</v>
      </c>
      <c r="V76" s="125">
        <v>517348706</v>
      </c>
      <c r="W76" s="116" t="s">
        <v>3852</v>
      </c>
      <c r="X76" s="116" t="s">
        <v>1297</v>
      </c>
      <c r="Y76" s="114" t="s">
        <v>1298</v>
      </c>
      <c r="Z76" s="117"/>
      <c r="AA76" s="117"/>
      <c r="AB76" s="117"/>
      <c r="AC76" s="118" t="s">
        <v>1299</v>
      </c>
      <c r="AD76" s="137">
        <v>517348706</v>
      </c>
      <c r="AE76" s="118" t="s">
        <v>1298</v>
      </c>
      <c r="AF76" s="123"/>
      <c r="AG76" s="118"/>
      <c r="AH76" s="118"/>
      <c r="AI76" s="118"/>
      <c r="AJ76" s="119" t="s">
        <v>4150</v>
      </c>
      <c r="AK76" s="119" t="s">
        <v>4150</v>
      </c>
      <c r="AL76" s="119" t="s">
        <v>4042</v>
      </c>
    </row>
    <row r="77" spans="1:38" s="141" customFormat="1" ht="30" customHeight="1" x14ac:dyDescent="0.25">
      <c r="A77" s="127">
        <v>13692933</v>
      </c>
      <c r="B77" s="110" t="s">
        <v>1300</v>
      </c>
      <c r="C77" s="116" t="s">
        <v>147</v>
      </c>
      <c r="D77" s="116" t="s">
        <v>1301</v>
      </c>
      <c r="E77" s="112" t="s">
        <v>1302</v>
      </c>
      <c r="F77" s="112" t="s">
        <v>1303</v>
      </c>
      <c r="G77" s="112" t="s">
        <v>1242</v>
      </c>
      <c r="H77" s="112" t="s">
        <v>1304</v>
      </c>
      <c r="I77" s="113">
        <v>552</v>
      </c>
      <c r="J77" s="113">
        <v>15</v>
      </c>
      <c r="K77" s="112" t="s">
        <v>131</v>
      </c>
      <c r="L77" s="112" t="s">
        <v>1305</v>
      </c>
      <c r="M77" s="112" t="s">
        <v>1306</v>
      </c>
      <c r="N77" s="112" t="s">
        <v>134</v>
      </c>
      <c r="O77" s="112" t="s">
        <v>1307</v>
      </c>
      <c r="P77" s="112" t="s">
        <v>1308</v>
      </c>
      <c r="Q77" s="112" t="s">
        <v>137</v>
      </c>
      <c r="R77" s="112" t="s">
        <v>1309</v>
      </c>
      <c r="S77" s="112" t="s">
        <v>1249</v>
      </c>
      <c r="T77" s="114" t="s">
        <v>140</v>
      </c>
      <c r="U77" s="115" t="s">
        <v>141</v>
      </c>
      <c r="V77" s="116" t="s">
        <v>3922</v>
      </c>
      <c r="W77" s="116" t="s">
        <v>3923</v>
      </c>
      <c r="X77" s="116" t="s">
        <v>1310</v>
      </c>
      <c r="Y77" s="114" t="s">
        <v>1311</v>
      </c>
      <c r="Z77" s="117"/>
      <c r="AA77" s="117"/>
      <c r="AB77" s="117"/>
      <c r="AC77" s="118" t="s">
        <v>1312</v>
      </c>
      <c r="AD77" s="118" t="s">
        <v>1313</v>
      </c>
      <c r="AE77" s="118" t="s">
        <v>1311</v>
      </c>
      <c r="AF77" s="123"/>
      <c r="AG77" s="118" t="s">
        <v>1314</v>
      </c>
      <c r="AH77" s="118">
        <v>602672766</v>
      </c>
      <c r="AI77" s="118" t="s">
        <v>1315</v>
      </c>
      <c r="AJ77" s="119" t="s">
        <v>4150</v>
      </c>
      <c r="AK77" s="119" t="s">
        <v>4150</v>
      </c>
      <c r="AL77" s="119" t="s">
        <v>4042</v>
      </c>
    </row>
    <row r="78" spans="1:38" s="141" customFormat="1" ht="30" customHeight="1" x14ac:dyDescent="0.25">
      <c r="A78" s="127">
        <v>70843082</v>
      </c>
      <c r="B78" s="110" t="s">
        <v>25</v>
      </c>
      <c r="C78" s="116" t="s">
        <v>147</v>
      </c>
      <c r="D78" s="116" t="s">
        <v>1316</v>
      </c>
      <c r="E78" s="112" t="s">
        <v>1317</v>
      </c>
      <c r="F78" s="112" t="s">
        <v>1318</v>
      </c>
      <c r="G78" s="112" t="s">
        <v>1242</v>
      </c>
      <c r="H78" s="112" t="s">
        <v>1319</v>
      </c>
      <c r="I78" s="113">
        <v>681</v>
      </c>
      <c r="J78" s="113">
        <v>55</v>
      </c>
      <c r="K78" s="112" t="s">
        <v>131</v>
      </c>
      <c r="L78" s="112" t="s">
        <v>1320</v>
      </c>
      <c r="M78" s="112" t="s">
        <v>4161</v>
      </c>
      <c r="N78" s="112" t="s">
        <v>196</v>
      </c>
      <c r="O78" s="112" t="s">
        <v>4161</v>
      </c>
      <c r="P78" s="112" t="s">
        <v>4161</v>
      </c>
      <c r="Q78" s="112" t="s">
        <v>198</v>
      </c>
      <c r="R78" s="112" t="s">
        <v>4162</v>
      </c>
      <c r="S78" s="112" t="s">
        <v>1249</v>
      </c>
      <c r="T78" s="114" t="s">
        <v>140</v>
      </c>
      <c r="U78" s="115" t="s">
        <v>141</v>
      </c>
      <c r="V78" s="125">
        <v>517348909</v>
      </c>
      <c r="W78" s="116" t="s">
        <v>3852</v>
      </c>
      <c r="X78" s="116" t="s">
        <v>4163</v>
      </c>
      <c r="Y78" s="114" t="s">
        <v>1321</v>
      </c>
      <c r="Z78" s="117"/>
      <c r="AA78" s="117"/>
      <c r="AB78" s="117"/>
      <c r="AC78" s="118"/>
      <c r="AD78" s="118"/>
      <c r="AE78" s="118"/>
      <c r="AF78" s="123"/>
      <c r="AG78" s="118"/>
      <c r="AH78" s="118"/>
      <c r="AI78" s="118"/>
      <c r="AJ78" s="119" t="s">
        <v>4150</v>
      </c>
      <c r="AK78" s="119" t="s">
        <v>4150</v>
      </c>
      <c r="AL78" s="119" t="s">
        <v>4042</v>
      </c>
    </row>
    <row r="79" spans="1:38" s="141" customFormat="1" ht="30" customHeight="1" x14ac:dyDescent="0.25">
      <c r="A79" s="121">
        <v>839205</v>
      </c>
      <c r="B79" s="142" t="s">
        <v>26</v>
      </c>
      <c r="C79" s="134" t="s">
        <v>1322</v>
      </c>
      <c r="D79" s="131" t="s">
        <v>1323</v>
      </c>
      <c r="E79" s="112" t="s">
        <v>1324</v>
      </c>
      <c r="F79" s="112" t="s">
        <v>1325</v>
      </c>
      <c r="G79" s="112" t="s">
        <v>1242</v>
      </c>
      <c r="H79" s="112" t="s">
        <v>811</v>
      </c>
      <c r="I79" s="113">
        <v>235</v>
      </c>
      <c r="J79" s="113">
        <v>36</v>
      </c>
      <c r="K79" s="112" t="s">
        <v>131</v>
      </c>
      <c r="L79" s="112" t="s">
        <v>1326</v>
      </c>
      <c r="M79" s="112" t="s">
        <v>1327</v>
      </c>
      <c r="N79" s="112" t="s">
        <v>134</v>
      </c>
      <c r="O79" s="112" t="s">
        <v>1328</v>
      </c>
      <c r="P79" s="112" t="s">
        <v>1329</v>
      </c>
      <c r="Q79" s="112" t="s">
        <v>137</v>
      </c>
      <c r="R79" s="112" t="s">
        <v>1330</v>
      </c>
      <c r="S79" s="112" t="s">
        <v>1249</v>
      </c>
      <c r="T79" s="114" t="s">
        <v>328</v>
      </c>
      <c r="U79" s="132" t="s">
        <v>1331</v>
      </c>
      <c r="V79" s="116" t="s">
        <v>1332</v>
      </c>
      <c r="W79" s="116" t="s">
        <v>4164</v>
      </c>
      <c r="X79" s="116" t="s">
        <v>1333</v>
      </c>
      <c r="Y79" s="116" t="s">
        <v>3924</v>
      </c>
      <c r="Z79" s="117" t="s">
        <v>1334</v>
      </c>
      <c r="AA79" s="126">
        <v>517315130</v>
      </c>
      <c r="AB79" s="117" t="s">
        <v>1335</v>
      </c>
      <c r="AC79" s="118" t="s">
        <v>1336</v>
      </c>
      <c r="AD79" s="118" t="s">
        <v>1337</v>
      </c>
      <c r="AE79" s="118" t="s">
        <v>1338</v>
      </c>
      <c r="AF79" s="123"/>
      <c r="AG79" s="118" t="s">
        <v>1339</v>
      </c>
      <c r="AH79" s="118" t="s">
        <v>1340</v>
      </c>
      <c r="AI79" s="118" t="s">
        <v>1341</v>
      </c>
      <c r="AJ79" s="119" t="s">
        <v>4150</v>
      </c>
      <c r="AK79" s="119" t="s">
        <v>4150</v>
      </c>
      <c r="AL79" s="119" t="s">
        <v>4042</v>
      </c>
    </row>
    <row r="80" spans="1:38" s="141" customFormat="1" ht="30" customHeight="1" x14ac:dyDescent="0.25">
      <c r="A80" s="127">
        <v>62073516</v>
      </c>
      <c r="B80" s="110" t="s">
        <v>1342</v>
      </c>
      <c r="C80" s="116" t="s">
        <v>1343</v>
      </c>
      <c r="D80" s="116" t="s">
        <v>1344</v>
      </c>
      <c r="E80" s="112" t="s">
        <v>1345</v>
      </c>
      <c r="F80" s="112" t="s">
        <v>1346</v>
      </c>
      <c r="G80" s="112" t="s">
        <v>1072</v>
      </c>
      <c r="H80" s="112" t="s">
        <v>1347</v>
      </c>
      <c r="I80" s="113">
        <v>982</v>
      </c>
      <c r="J80" s="113">
        <v>53</v>
      </c>
      <c r="K80" s="112" t="s">
        <v>131</v>
      </c>
      <c r="L80" s="112" t="s">
        <v>1348</v>
      </c>
      <c r="M80" s="112" t="s">
        <v>1349</v>
      </c>
      <c r="N80" s="112" t="s">
        <v>134</v>
      </c>
      <c r="O80" s="112" t="s">
        <v>1350</v>
      </c>
      <c r="P80" s="112" t="s">
        <v>1351</v>
      </c>
      <c r="Q80" s="112" t="s">
        <v>137</v>
      </c>
      <c r="R80" s="112" t="s">
        <v>1352</v>
      </c>
      <c r="S80" s="112" t="s">
        <v>1041</v>
      </c>
      <c r="T80" s="114" t="s">
        <v>140</v>
      </c>
      <c r="U80" s="115" t="s">
        <v>141</v>
      </c>
      <c r="V80" s="125">
        <v>511123111</v>
      </c>
      <c r="W80" s="116" t="s">
        <v>1353</v>
      </c>
      <c r="X80" s="116" t="s">
        <v>1354</v>
      </c>
      <c r="Y80" s="114" t="s">
        <v>1355</v>
      </c>
      <c r="Z80" s="117"/>
      <c r="AA80" s="117"/>
      <c r="AB80" s="117"/>
      <c r="AC80" s="118" t="s">
        <v>1356</v>
      </c>
      <c r="AD80" s="122">
        <v>511123113</v>
      </c>
      <c r="AE80" s="118" t="s">
        <v>1355</v>
      </c>
      <c r="AF80" s="123"/>
      <c r="AG80" s="118" t="s">
        <v>1357</v>
      </c>
      <c r="AH80" s="122">
        <v>511123105</v>
      </c>
      <c r="AI80" s="118" t="s">
        <v>1358</v>
      </c>
      <c r="AJ80" s="119" t="s">
        <v>4150</v>
      </c>
      <c r="AK80" s="119" t="s">
        <v>4150</v>
      </c>
      <c r="AL80" s="119" t="s">
        <v>4042</v>
      </c>
    </row>
    <row r="81" spans="1:38" s="141" customFormat="1" ht="30" customHeight="1" x14ac:dyDescent="0.25">
      <c r="A81" s="121">
        <v>558991</v>
      </c>
      <c r="B81" s="110" t="s">
        <v>27</v>
      </c>
      <c r="C81" s="116" t="s">
        <v>147</v>
      </c>
      <c r="D81" s="116" t="s">
        <v>1359</v>
      </c>
      <c r="E81" s="112" t="s">
        <v>1360</v>
      </c>
      <c r="F81" s="112" t="s">
        <v>1361</v>
      </c>
      <c r="G81" s="112" t="s">
        <v>177</v>
      </c>
      <c r="H81" s="112" t="s">
        <v>1362</v>
      </c>
      <c r="I81" s="113">
        <v>304</v>
      </c>
      <c r="J81" s="113">
        <v>36</v>
      </c>
      <c r="K81" s="112" t="s">
        <v>131</v>
      </c>
      <c r="L81" s="112" t="s">
        <v>1363</v>
      </c>
      <c r="M81" s="112" t="s">
        <v>1364</v>
      </c>
      <c r="N81" s="112" t="s">
        <v>134</v>
      </c>
      <c r="O81" s="112" t="s">
        <v>1365</v>
      </c>
      <c r="P81" s="112" t="s">
        <v>1366</v>
      </c>
      <c r="Q81" s="112" t="s">
        <v>137</v>
      </c>
      <c r="R81" s="112" t="s">
        <v>1367</v>
      </c>
      <c r="S81" s="112" t="s">
        <v>139</v>
      </c>
      <c r="T81" s="114" t="s">
        <v>140</v>
      </c>
      <c r="U81" s="115" t="s">
        <v>141</v>
      </c>
      <c r="V81" s="125">
        <v>543211598</v>
      </c>
      <c r="W81" s="116" t="s">
        <v>3852</v>
      </c>
      <c r="X81" s="116" t="s">
        <v>1368</v>
      </c>
      <c r="Y81" s="114" t="s">
        <v>28</v>
      </c>
      <c r="Z81" s="117"/>
      <c r="AA81" s="117"/>
      <c r="AB81" s="117"/>
      <c r="AC81" s="118" t="s">
        <v>1369</v>
      </c>
      <c r="AD81" s="122">
        <v>543321352</v>
      </c>
      <c r="AE81" s="118" t="s">
        <v>28</v>
      </c>
      <c r="AF81" s="123"/>
      <c r="AG81" s="118" t="s">
        <v>1370</v>
      </c>
      <c r="AH81" s="122">
        <v>543321352</v>
      </c>
      <c r="AI81" s="118" t="s">
        <v>1371</v>
      </c>
      <c r="AJ81" s="119" t="s">
        <v>4150</v>
      </c>
      <c r="AK81" s="119" t="s">
        <v>4150</v>
      </c>
      <c r="AL81" s="119" t="s">
        <v>4042</v>
      </c>
    </row>
    <row r="82" spans="1:38" s="141" customFormat="1" ht="30" customHeight="1" x14ac:dyDescent="0.25">
      <c r="A82" s="127">
        <v>44993463</v>
      </c>
      <c r="B82" s="110" t="s">
        <v>1372</v>
      </c>
      <c r="C82" s="116" t="s">
        <v>147</v>
      </c>
      <c r="D82" s="116" t="s">
        <v>1373</v>
      </c>
      <c r="E82" s="112" t="s">
        <v>1374</v>
      </c>
      <c r="F82" s="112" t="s">
        <v>1375</v>
      </c>
      <c r="G82" s="112" t="s">
        <v>1376</v>
      </c>
      <c r="H82" s="112" t="s">
        <v>1377</v>
      </c>
      <c r="I82" s="113">
        <v>108</v>
      </c>
      <c r="J82" s="113">
        <v>84</v>
      </c>
      <c r="K82" s="112" t="s">
        <v>131</v>
      </c>
      <c r="L82" s="112" t="s">
        <v>1378</v>
      </c>
      <c r="M82" s="112" t="s">
        <v>4165</v>
      </c>
      <c r="N82" s="112" t="s">
        <v>134</v>
      </c>
      <c r="O82" s="112" t="s">
        <v>4166</v>
      </c>
      <c r="P82" s="112" t="s">
        <v>4167</v>
      </c>
      <c r="Q82" s="112" t="s">
        <v>137</v>
      </c>
      <c r="R82" s="112" t="s">
        <v>4168</v>
      </c>
      <c r="S82" s="112" t="s">
        <v>139</v>
      </c>
      <c r="T82" s="114" t="s">
        <v>140</v>
      </c>
      <c r="U82" s="115" t="s">
        <v>141</v>
      </c>
      <c r="V82" s="116" t="s">
        <v>1379</v>
      </c>
      <c r="W82" s="116" t="s">
        <v>3852</v>
      </c>
      <c r="X82" s="116" t="s">
        <v>1380</v>
      </c>
      <c r="Y82" s="114" t="s">
        <v>1380</v>
      </c>
      <c r="Z82" s="117"/>
      <c r="AA82" s="117"/>
      <c r="AB82" s="117"/>
      <c r="AC82" s="118" t="s">
        <v>1381</v>
      </c>
      <c r="AD82" s="122">
        <v>548530302</v>
      </c>
      <c r="AE82" s="118"/>
      <c r="AF82" s="123"/>
      <c r="AG82" s="118"/>
      <c r="AH82" s="118"/>
      <c r="AI82" s="118"/>
      <c r="AJ82" s="119" t="s">
        <v>4150</v>
      </c>
      <c r="AK82" s="119" t="s">
        <v>4150</v>
      </c>
      <c r="AL82" s="119" t="s">
        <v>4042</v>
      </c>
    </row>
    <row r="83" spans="1:38" s="141" customFormat="1" ht="30" customHeight="1" x14ac:dyDescent="0.25">
      <c r="A83" s="127">
        <v>60552255</v>
      </c>
      <c r="B83" s="110" t="s">
        <v>29</v>
      </c>
      <c r="C83" s="116" t="s">
        <v>1382</v>
      </c>
      <c r="D83" s="116" t="s">
        <v>1383</v>
      </c>
      <c r="E83" s="112" t="s">
        <v>1384</v>
      </c>
      <c r="F83" s="112" t="s">
        <v>1385</v>
      </c>
      <c r="G83" s="112" t="s">
        <v>1376</v>
      </c>
      <c r="H83" s="112" t="s">
        <v>1377</v>
      </c>
      <c r="I83" s="113">
        <v>1072</v>
      </c>
      <c r="J83" s="113">
        <v>106</v>
      </c>
      <c r="K83" s="112" t="s">
        <v>131</v>
      </c>
      <c r="L83" s="112" t="s">
        <v>1386</v>
      </c>
      <c r="M83" s="112" t="s">
        <v>1387</v>
      </c>
      <c r="N83" s="112" t="s">
        <v>196</v>
      </c>
      <c r="O83" s="112" t="s">
        <v>1388</v>
      </c>
      <c r="P83" s="112" t="s">
        <v>1389</v>
      </c>
      <c r="Q83" s="112" t="s">
        <v>198</v>
      </c>
      <c r="R83" s="112" t="s">
        <v>1390</v>
      </c>
      <c r="S83" s="112" t="s">
        <v>139</v>
      </c>
      <c r="T83" s="114" t="s">
        <v>140</v>
      </c>
      <c r="U83" s="115" t="s">
        <v>141</v>
      </c>
      <c r="V83" s="116" t="s">
        <v>1391</v>
      </c>
      <c r="W83" s="116" t="s">
        <v>3925</v>
      </c>
      <c r="X83" s="116" t="s">
        <v>3926</v>
      </c>
      <c r="Y83" s="114" t="s">
        <v>1392</v>
      </c>
      <c r="Z83" s="117"/>
      <c r="AA83" s="117"/>
      <c r="AB83" s="117"/>
      <c r="AC83" s="118"/>
      <c r="AD83" s="118">
        <v>602575630</v>
      </c>
      <c r="AE83" s="118"/>
      <c r="AF83" s="123" t="s">
        <v>1393</v>
      </c>
      <c r="AG83" s="118" t="s">
        <v>1394</v>
      </c>
      <c r="AH83" s="122">
        <v>601366435</v>
      </c>
      <c r="AI83" s="118" t="s">
        <v>1395</v>
      </c>
      <c r="AJ83" s="119" t="s">
        <v>4150</v>
      </c>
      <c r="AK83" s="119" t="s">
        <v>4150</v>
      </c>
      <c r="AL83" s="119" t="s">
        <v>4042</v>
      </c>
    </row>
    <row r="84" spans="1:38" s="141" customFormat="1" ht="30" customHeight="1" x14ac:dyDescent="0.25">
      <c r="A84" s="121">
        <v>219321</v>
      </c>
      <c r="B84" s="110" t="s">
        <v>1396</v>
      </c>
      <c r="C84" s="116" t="s">
        <v>1397</v>
      </c>
      <c r="D84" s="116" t="s">
        <v>1398</v>
      </c>
      <c r="E84" s="112" t="s">
        <v>1399</v>
      </c>
      <c r="F84" s="112" t="s">
        <v>1400</v>
      </c>
      <c r="G84" s="112" t="s">
        <v>764</v>
      </c>
      <c r="H84" s="112" t="s">
        <v>1401</v>
      </c>
      <c r="I84" s="113">
        <v>106</v>
      </c>
      <c r="J84" s="113">
        <v>15</v>
      </c>
      <c r="K84" s="112" t="s">
        <v>131</v>
      </c>
      <c r="L84" s="112" t="s">
        <v>1402</v>
      </c>
      <c r="M84" s="112" t="s">
        <v>1403</v>
      </c>
      <c r="N84" s="112" t="s">
        <v>134</v>
      </c>
      <c r="O84" s="112" t="s">
        <v>1404</v>
      </c>
      <c r="P84" s="112" t="s">
        <v>1405</v>
      </c>
      <c r="Q84" s="112" t="s">
        <v>137</v>
      </c>
      <c r="R84" s="112" t="s">
        <v>1406</v>
      </c>
      <c r="S84" s="112" t="s">
        <v>139</v>
      </c>
      <c r="T84" s="114" t="s">
        <v>140</v>
      </c>
      <c r="U84" s="115" t="s">
        <v>141</v>
      </c>
      <c r="V84" s="125">
        <v>533433149</v>
      </c>
      <c r="W84" s="116" t="s">
        <v>3852</v>
      </c>
      <c r="X84" s="116" t="s">
        <v>1407</v>
      </c>
      <c r="Y84" s="114" t="s">
        <v>1408</v>
      </c>
      <c r="Z84" s="117"/>
      <c r="AA84" s="117"/>
      <c r="AB84" s="117"/>
      <c r="AC84" s="118"/>
      <c r="AD84" s="122">
        <v>533433149</v>
      </c>
      <c r="AE84" s="118" t="s">
        <v>1409</v>
      </c>
      <c r="AF84" s="123"/>
      <c r="AG84" s="118" t="s">
        <v>1410</v>
      </c>
      <c r="AH84" s="118" t="s">
        <v>1411</v>
      </c>
      <c r="AI84" s="118" t="s">
        <v>1412</v>
      </c>
      <c r="AJ84" s="119" t="s">
        <v>4150</v>
      </c>
      <c r="AK84" s="119" t="s">
        <v>4150</v>
      </c>
      <c r="AL84" s="119" t="s">
        <v>4042</v>
      </c>
    </row>
    <row r="85" spans="1:38" s="141" customFormat="1" ht="30" customHeight="1" x14ac:dyDescent="0.25">
      <c r="A85" s="121">
        <v>567566</v>
      </c>
      <c r="B85" s="110" t="s">
        <v>1413</v>
      </c>
      <c r="C85" s="116" t="s">
        <v>4169</v>
      </c>
      <c r="D85" s="116" t="s">
        <v>1414</v>
      </c>
      <c r="E85" s="112" t="s">
        <v>1415</v>
      </c>
      <c r="F85" s="112" t="s">
        <v>1416</v>
      </c>
      <c r="G85" s="112" t="s">
        <v>1417</v>
      </c>
      <c r="H85" s="112" t="s">
        <v>1418</v>
      </c>
      <c r="I85" s="113">
        <v>375</v>
      </c>
      <c r="J85" s="113">
        <v>3</v>
      </c>
      <c r="K85" s="112" t="s">
        <v>542</v>
      </c>
      <c r="L85" s="112" t="s">
        <v>1419</v>
      </c>
      <c r="M85" s="112" t="s">
        <v>1420</v>
      </c>
      <c r="N85" s="112" t="s">
        <v>134</v>
      </c>
      <c r="O85" s="112" t="s">
        <v>1421</v>
      </c>
      <c r="P85" s="112" t="s">
        <v>1422</v>
      </c>
      <c r="Q85" s="112" t="s">
        <v>137</v>
      </c>
      <c r="R85" s="112" t="s">
        <v>1423</v>
      </c>
      <c r="S85" s="112" t="s">
        <v>139</v>
      </c>
      <c r="T85" s="114" t="s">
        <v>140</v>
      </c>
      <c r="U85" s="115" t="s">
        <v>141</v>
      </c>
      <c r="V85" s="125">
        <v>548529080</v>
      </c>
      <c r="W85" s="116" t="s">
        <v>3852</v>
      </c>
      <c r="X85" s="116" t="s">
        <v>1424</v>
      </c>
      <c r="Y85" s="114" t="s">
        <v>1425</v>
      </c>
      <c r="Z85" s="117" t="s">
        <v>1426</v>
      </c>
      <c r="AA85" s="126">
        <v>548529081</v>
      </c>
      <c r="AB85" s="117" t="s">
        <v>1427</v>
      </c>
      <c r="AC85" s="118" t="s">
        <v>1428</v>
      </c>
      <c r="AD85" s="122">
        <v>548529081</v>
      </c>
      <c r="AE85" s="118" t="s">
        <v>1429</v>
      </c>
      <c r="AF85" s="123"/>
      <c r="AG85" s="118" t="s">
        <v>1430</v>
      </c>
      <c r="AH85" s="118" t="s">
        <v>1431</v>
      </c>
      <c r="AI85" s="118" t="s">
        <v>1424</v>
      </c>
      <c r="AJ85" s="119" t="s">
        <v>4150</v>
      </c>
      <c r="AK85" s="119" t="s">
        <v>4150</v>
      </c>
      <c r="AL85" s="119" t="s">
        <v>4042</v>
      </c>
    </row>
    <row r="86" spans="1:38" s="141" customFormat="1" ht="30" customHeight="1" x14ac:dyDescent="0.25">
      <c r="A86" s="121">
        <v>567191</v>
      </c>
      <c r="B86" s="1" t="s">
        <v>1432</v>
      </c>
      <c r="C86" s="116" t="s">
        <v>147</v>
      </c>
      <c r="D86" s="116" t="s">
        <v>1433</v>
      </c>
      <c r="E86" s="112" t="s">
        <v>1434</v>
      </c>
      <c r="F86" s="112" t="s">
        <v>1435</v>
      </c>
      <c r="G86" s="112" t="s">
        <v>764</v>
      </c>
      <c r="H86" s="112" t="s">
        <v>1401</v>
      </c>
      <c r="I86" s="113">
        <v>1694</v>
      </c>
      <c r="J86" s="113">
        <v>11</v>
      </c>
      <c r="K86" s="112" t="s">
        <v>1224</v>
      </c>
      <c r="L86" s="112" t="s">
        <v>1436</v>
      </c>
      <c r="M86" s="112" t="s">
        <v>1437</v>
      </c>
      <c r="N86" s="112" t="s">
        <v>196</v>
      </c>
      <c r="O86" s="112" t="s">
        <v>1438</v>
      </c>
      <c r="P86" s="112" t="s">
        <v>1439</v>
      </c>
      <c r="Q86" s="112" t="s">
        <v>198</v>
      </c>
      <c r="R86" s="112" t="s">
        <v>1440</v>
      </c>
      <c r="S86" s="112" t="s">
        <v>139</v>
      </c>
      <c r="T86" s="114" t="s">
        <v>140</v>
      </c>
      <c r="U86" s="115" t="s">
        <v>141</v>
      </c>
      <c r="V86" s="116" t="s">
        <v>1441</v>
      </c>
      <c r="W86" s="116" t="s">
        <v>3852</v>
      </c>
      <c r="X86" s="116" t="s">
        <v>1442</v>
      </c>
      <c r="Y86" s="114" t="s">
        <v>1443</v>
      </c>
      <c r="Z86" s="117" t="s">
        <v>235</v>
      </c>
      <c r="AA86" s="117" t="s">
        <v>235</v>
      </c>
      <c r="AB86" s="117" t="s">
        <v>235</v>
      </c>
      <c r="AC86" s="118" t="s">
        <v>235</v>
      </c>
      <c r="AD86" s="118" t="s">
        <v>235</v>
      </c>
      <c r="AE86" s="118" t="s">
        <v>235</v>
      </c>
      <c r="AF86" s="118" t="s">
        <v>235</v>
      </c>
      <c r="AG86" s="118" t="s">
        <v>235</v>
      </c>
      <c r="AH86" s="118" t="s">
        <v>235</v>
      </c>
      <c r="AI86" s="118" t="s">
        <v>235</v>
      </c>
      <c r="AJ86" s="119" t="s">
        <v>4042</v>
      </c>
      <c r="AK86" s="145" t="s">
        <v>4042</v>
      </c>
      <c r="AL86" s="119" t="s">
        <v>4042</v>
      </c>
    </row>
    <row r="87" spans="1:38" s="141" customFormat="1" ht="30" customHeight="1" x14ac:dyDescent="0.25">
      <c r="A87" s="127">
        <v>70285837</v>
      </c>
      <c r="B87" s="110" t="s">
        <v>1444</v>
      </c>
      <c r="C87" s="116" t="s">
        <v>147</v>
      </c>
      <c r="D87" s="116" t="s">
        <v>1445</v>
      </c>
      <c r="E87" s="112" t="s">
        <v>1446</v>
      </c>
      <c r="F87" s="112" t="s">
        <v>1447</v>
      </c>
      <c r="G87" s="112" t="s">
        <v>1242</v>
      </c>
      <c r="H87" s="112" t="s">
        <v>1448</v>
      </c>
      <c r="I87" s="113">
        <v>139</v>
      </c>
      <c r="J87" s="113">
        <v>7</v>
      </c>
      <c r="K87" s="112" t="s">
        <v>131</v>
      </c>
      <c r="L87" s="112" t="s">
        <v>1449</v>
      </c>
      <c r="M87" s="112" t="s">
        <v>1450</v>
      </c>
      <c r="N87" s="112" t="s">
        <v>196</v>
      </c>
      <c r="O87" s="112" t="s">
        <v>1451</v>
      </c>
      <c r="P87" s="112" t="s">
        <v>1452</v>
      </c>
      <c r="Q87" s="112" t="s">
        <v>198</v>
      </c>
      <c r="R87" s="112" t="s">
        <v>1453</v>
      </c>
      <c r="S87" s="112" t="s">
        <v>1249</v>
      </c>
      <c r="T87" s="114" t="s">
        <v>140</v>
      </c>
      <c r="U87" s="115" t="s">
        <v>141</v>
      </c>
      <c r="V87" s="116" t="s">
        <v>1454</v>
      </c>
      <c r="W87" s="116" t="s">
        <v>3852</v>
      </c>
      <c r="X87" s="116" t="s">
        <v>1455</v>
      </c>
      <c r="Y87" s="116" t="s">
        <v>3927</v>
      </c>
      <c r="Z87" s="117" t="s">
        <v>1456</v>
      </c>
      <c r="AA87" s="126">
        <v>720373994</v>
      </c>
      <c r="AB87" s="117" t="s">
        <v>1457</v>
      </c>
      <c r="AC87" s="118" t="s">
        <v>1458</v>
      </c>
      <c r="AD87" s="118" t="s">
        <v>1459</v>
      </c>
      <c r="AE87" s="118" t="s">
        <v>1460</v>
      </c>
      <c r="AF87" s="123" t="s">
        <v>1461</v>
      </c>
      <c r="AG87" s="118" t="s">
        <v>1462</v>
      </c>
      <c r="AH87" s="118" t="s">
        <v>1463</v>
      </c>
      <c r="AI87" s="118"/>
      <c r="AJ87" s="119" t="s">
        <v>4150</v>
      </c>
      <c r="AK87" s="119" t="s">
        <v>4150</v>
      </c>
      <c r="AL87" s="119" t="s">
        <v>4042</v>
      </c>
    </row>
    <row r="88" spans="1:38" s="141" customFormat="1" ht="26.25" customHeight="1" x14ac:dyDescent="0.25">
      <c r="A88" s="127">
        <v>70843155</v>
      </c>
      <c r="B88" s="110" t="s">
        <v>1464</v>
      </c>
      <c r="C88" s="116" t="s">
        <v>1465</v>
      </c>
      <c r="D88" s="116" t="s">
        <v>1466</v>
      </c>
      <c r="E88" s="112" t="s">
        <v>1467</v>
      </c>
      <c r="F88" s="112" t="s">
        <v>1468</v>
      </c>
      <c r="G88" s="112" t="s">
        <v>177</v>
      </c>
      <c r="H88" s="112" t="s">
        <v>1347</v>
      </c>
      <c r="I88" s="113">
        <v>253</v>
      </c>
      <c r="J88" s="113">
        <v>15</v>
      </c>
      <c r="K88" s="112" t="s">
        <v>131</v>
      </c>
      <c r="L88" s="112" t="s">
        <v>1469</v>
      </c>
      <c r="M88" s="112" t="s">
        <v>1470</v>
      </c>
      <c r="N88" s="112" t="s">
        <v>134</v>
      </c>
      <c r="O88" s="112" t="s">
        <v>1471</v>
      </c>
      <c r="P88" s="112" t="s">
        <v>1472</v>
      </c>
      <c r="Q88" s="112" t="s">
        <v>137</v>
      </c>
      <c r="R88" s="112" t="s">
        <v>1473</v>
      </c>
      <c r="S88" s="112" t="s">
        <v>139</v>
      </c>
      <c r="T88" s="114" t="s">
        <v>140</v>
      </c>
      <c r="U88" s="115" t="s">
        <v>141</v>
      </c>
      <c r="V88" s="116" t="s">
        <v>1474</v>
      </c>
      <c r="W88" s="116" t="s">
        <v>3852</v>
      </c>
      <c r="X88" s="116" t="s">
        <v>3928</v>
      </c>
      <c r="Y88" s="114" t="s">
        <v>1475</v>
      </c>
      <c r="Z88" s="117" t="s">
        <v>1476</v>
      </c>
      <c r="AA88" s="126">
        <v>543245915</v>
      </c>
      <c r="AB88" s="117" t="s">
        <v>1477</v>
      </c>
      <c r="AC88" s="118" t="s">
        <v>3929</v>
      </c>
      <c r="AD88" s="122">
        <v>543245914</v>
      </c>
      <c r="AE88" s="146" t="s">
        <v>3930</v>
      </c>
      <c r="AF88" s="123" t="s">
        <v>1478</v>
      </c>
      <c r="AG88" s="118" t="s">
        <v>1479</v>
      </c>
      <c r="AH88" s="118" t="s">
        <v>1480</v>
      </c>
      <c r="AI88" s="118" t="s">
        <v>1481</v>
      </c>
      <c r="AJ88" s="119" t="s">
        <v>4150</v>
      </c>
      <c r="AK88" s="119" t="s">
        <v>4150</v>
      </c>
      <c r="AL88" s="119" t="s">
        <v>4042</v>
      </c>
    </row>
    <row r="89" spans="1:38" s="141" customFormat="1" ht="30" customHeight="1" x14ac:dyDescent="0.25">
      <c r="A89" s="127">
        <v>60555980</v>
      </c>
      <c r="B89" s="110" t="s">
        <v>1484</v>
      </c>
      <c r="C89" s="116" t="s">
        <v>1485</v>
      </c>
      <c r="D89" s="116" t="s">
        <v>3931</v>
      </c>
      <c r="E89" s="112" t="s">
        <v>1467</v>
      </c>
      <c r="F89" s="112" t="s">
        <v>1468</v>
      </c>
      <c r="G89" s="112" t="s">
        <v>177</v>
      </c>
      <c r="H89" s="112" t="s">
        <v>1347</v>
      </c>
      <c r="I89" s="113">
        <v>253</v>
      </c>
      <c r="J89" s="113">
        <v>15</v>
      </c>
      <c r="K89" s="112" t="s">
        <v>131</v>
      </c>
      <c r="L89" s="112" t="s">
        <v>1486</v>
      </c>
      <c r="M89" s="112" t="s">
        <v>1487</v>
      </c>
      <c r="N89" s="112" t="s">
        <v>196</v>
      </c>
      <c r="O89" s="112" t="s">
        <v>1488</v>
      </c>
      <c r="P89" s="140" t="s">
        <v>1489</v>
      </c>
      <c r="Q89" s="140" t="s">
        <v>1490</v>
      </c>
      <c r="R89" s="140" t="s">
        <v>1491</v>
      </c>
      <c r="S89" s="112" t="s">
        <v>139</v>
      </c>
      <c r="T89" s="114" t="s">
        <v>140</v>
      </c>
      <c r="U89" s="115" t="s">
        <v>141</v>
      </c>
      <c r="V89" s="125" t="s">
        <v>1492</v>
      </c>
      <c r="W89" s="116" t="s">
        <v>1493</v>
      </c>
      <c r="X89" s="116" t="s">
        <v>1494</v>
      </c>
      <c r="Y89" s="114" t="s">
        <v>1495</v>
      </c>
      <c r="Z89" s="117"/>
      <c r="AA89" s="117"/>
      <c r="AB89" s="117"/>
      <c r="AC89" s="118" t="s">
        <v>1496</v>
      </c>
      <c r="AD89" s="122">
        <v>543426055</v>
      </c>
      <c r="AE89" s="118" t="s">
        <v>1495</v>
      </c>
      <c r="AF89" s="123" t="s">
        <v>1497</v>
      </c>
      <c r="AG89" s="118" t="s">
        <v>1498</v>
      </c>
      <c r="AH89" s="118" t="s">
        <v>1499</v>
      </c>
      <c r="AI89" s="118" t="s">
        <v>1495</v>
      </c>
      <c r="AJ89" s="119" t="s">
        <v>4150</v>
      </c>
      <c r="AK89" s="119" t="s">
        <v>4150</v>
      </c>
      <c r="AL89" s="119" t="s">
        <v>4042</v>
      </c>
    </row>
    <row r="90" spans="1:38" s="141" customFormat="1" ht="30" customHeight="1" x14ac:dyDescent="0.25">
      <c r="A90" s="121">
        <v>401293</v>
      </c>
      <c r="B90" s="110" t="s">
        <v>1500</v>
      </c>
      <c r="C90" s="116" t="s">
        <v>147</v>
      </c>
      <c r="D90" s="116" t="s">
        <v>1501</v>
      </c>
      <c r="E90" s="112" t="s">
        <v>1502</v>
      </c>
      <c r="F90" s="112" t="s">
        <v>1503</v>
      </c>
      <c r="G90" s="112" t="s">
        <v>128</v>
      </c>
      <c r="H90" s="112" t="s">
        <v>129</v>
      </c>
      <c r="I90" s="147">
        <v>119</v>
      </c>
      <c r="J90" s="113">
        <v>13</v>
      </c>
      <c r="K90" s="112" t="s">
        <v>542</v>
      </c>
      <c r="L90" s="112" t="s">
        <v>1504</v>
      </c>
      <c r="M90" s="140" t="s">
        <v>1505</v>
      </c>
      <c r="N90" s="112" t="s">
        <v>196</v>
      </c>
      <c r="O90" s="112" t="s">
        <v>1506</v>
      </c>
      <c r="P90" s="140" t="s">
        <v>1507</v>
      </c>
      <c r="Q90" s="112" t="s">
        <v>198</v>
      </c>
      <c r="R90" s="112" t="s">
        <v>1508</v>
      </c>
      <c r="S90" s="112" t="s">
        <v>139</v>
      </c>
      <c r="T90" s="114" t="s">
        <v>140</v>
      </c>
      <c r="U90" s="115" t="s">
        <v>141</v>
      </c>
      <c r="V90" s="116" t="s">
        <v>1509</v>
      </c>
      <c r="W90" s="116" t="s">
        <v>3852</v>
      </c>
      <c r="X90" s="116" t="s">
        <v>1510</v>
      </c>
      <c r="Y90" s="114" t="s">
        <v>1511</v>
      </c>
      <c r="Z90" s="117" t="s">
        <v>1505</v>
      </c>
      <c r="AA90" s="126">
        <v>603457142</v>
      </c>
      <c r="AB90" s="117"/>
      <c r="AC90" s="118" t="s">
        <v>1512</v>
      </c>
      <c r="AD90" s="118" t="s">
        <v>1513</v>
      </c>
      <c r="AE90" s="118"/>
      <c r="AF90" s="123"/>
      <c r="AG90" s="118" t="s">
        <v>1514</v>
      </c>
      <c r="AH90" s="122">
        <v>543248940</v>
      </c>
      <c r="AI90" s="118"/>
      <c r="AJ90" s="119" t="s">
        <v>4150</v>
      </c>
      <c r="AK90" s="119" t="s">
        <v>4150</v>
      </c>
      <c r="AL90" s="119" t="s">
        <v>4042</v>
      </c>
    </row>
    <row r="91" spans="1:38" s="141" customFormat="1" ht="30" customHeight="1" x14ac:dyDescent="0.25">
      <c r="A91" s="121">
        <v>567396</v>
      </c>
      <c r="B91" s="110" t="s">
        <v>1515</v>
      </c>
      <c r="C91" s="116" t="s">
        <v>147</v>
      </c>
      <c r="D91" s="116" t="s">
        <v>1516</v>
      </c>
      <c r="E91" s="112" t="s">
        <v>1517</v>
      </c>
      <c r="F91" s="112" t="s">
        <v>1518</v>
      </c>
      <c r="G91" s="112" t="s">
        <v>1519</v>
      </c>
      <c r="H91" s="112" t="s">
        <v>1520</v>
      </c>
      <c r="I91" s="113">
        <v>620</v>
      </c>
      <c r="J91" s="113">
        <v>4</v>
      </c>
      <c r="K91" s="112" t="s">
        <v>131</v>
      </c>
      <c r="L91" s="112" t="s">
        <v>1521</v>
      </c>
      <c r="M91" s="112" t="s">
        <v>1522</v>
      </c>
      <c r="N91" s="112" t="s">
        <v>134</v>
      </c>
      <c r="O91" s="112" t="s">
        <v>1523</v>
      </c>
      <c r="P91" s="112" t="s">
        <v>1524</v>
      </c>
      <c r="Q91" s="112" t="s">
        <v>137</v>
      </c>
      <c r="R91" s="112" t="s">
        <v>1525</v>
      </c>
      <c r="S91" s="112" t="s">
        <v>139</v>
      </c>
      <c r="T91" s="114" t="s">
        <v>140</v>
      </c>
      <c r="U91" s="115" t="s">
        <v>141</v>
      </c>
      <c r="V91" s="116" t="s">
        <v>1526</v>
      </c>
      <c r="W91" s="116" t="s">
        <v>1527</v>
      </c>
      <c r="X91" s="116" t="s">
        <v>1528</v>
      </c>
      <c r="Y91" s="114" t="s">
        <v>1529</v>
      </c>
      <c r="Z91" s="117" t="s">
        <v>1530</v>
      </c>
      <c r="AA91" s="126">
        <v>732598866</v>
      </c>
      <c r="AB91" s="117" t="s">
        <v>1531</v>
      </c>
      <c r="AC91" s="118" t="s">
        <v>1532</v>
      </c>
      <c r="AD91" s="118" t="s">
        <v>1533</v>
      </c>
      <c r="AE91" s="117" t="s">
        <v>1531</v>
      </c>
      <c r="AF91" s="123"/>
      <c r="AG91" s="118" t="s">
        <v>1534</v>
      </c>
      <c r="AH91" s="118" t="s">
        <v>1535</v>
      </c>
      <c r="AI91" s="118" t="s">
        <v>1536</v>
      </c>
      <c r="AJ91" s="119" t="s">
        <v>4150</v>
      </c>
      <c r="AK91" s="119" t="s">
        <v>4150</v>
      </c>
      <c r="AL91" s="119" t="s">
        <v>4042</v>
      </c>
    </row>
    <row r="92" spans="1:38" s="141" customFormat="1" ht="30" customHeight="1" x14ac:dyDescent="0.25">
      <c r="A92" s="127">
        <v>44993498</v>
      </c>
      <c r="B92" s="110" t="s">
        <v>1537</v>
      </c>
      <c r="C92" s="116" t="s">
        <v>147</v>
      </c>
      <c r="D92" s="116" t="s">
        <v>1538</v>
      </c>
      <c r="E92" s="112" t="s">
        <v>1539</v>
      </c>
      <c r="F92" s="112" t="s">
        <v>1540</v>
      </c>
      <c r="G92" s="112" t="s">
        <v>1519</v>
      </c>
      <c r="H92" s="112" t="s">
        <v>1541</v>
      </c>
      <c r="I92" s="113">
        <v>193</v>
      </c>
      <c r="J92" s="113">
        <v>11</v>
      </c>
      <c r="K92" s="112" t="s">
        <v>1224</v>
      </c>
      <c r="L92" s="112" t="s">
        <v>1542</v>
      </c>
      <c r="M92" s="112" t="s">
        <v>1543</v>
      </c>
      <c r="N92" s="112" t="s">
        <v>196</v>
      </c>
      <c r="O92" s="112" t="s">
        <v>1544</v>
      </c>
      <c r="P92" s="112" t="s">
        <v>1545</v>
      </c>
      <c r="Q92" s="112" t="s">
        <v>198</v>
      </c>
      <c r="R92" s="112" t="s">
        <v>1546</v>
      </c>
      <c r="S92" s="112" t="s">
        <v>139</v>
      </c>
      <c r="T92" s="114" t="s">
        <v>140</v>
      </c>
      <c r="U92" s="115" t="s">
        <v>141</v>
      </c>
      <c r="V92" s="116" t="s">
        <v>1547</v>
      </c>
      <c r="W92" s="116" t="s">
        <v>3852</v>
      </c>
      <c r="X92" s="116" t="s">
        <v>1548</v>
      </c>
      <c r="Y92" s="114" t="s">
        <v>1548</v>
      </c>
      <c r="Z92" s="117"/>
      <c r="AA92" s="117"/>
      <c r="AB92" s="117"/>
      <c r="AC92" s="118" t="s">
        <v>1549</v>
      </c>
      <c r="AD92" s="122">
        <v>545233938</v>
      </c>
      <c r="AE92" s="118" t="s">
        <v>1548</v>
      </c>
      <c r="AF92" s="123"/>
      <c r="AG92" s="118"/>
      <c r="AH92" s="118"/>
      <c r="AI92" s="118"/>
      <c r="AJ92" s="119" t="s">
        <v>4150</v>
      </c>
      <c r="AK92" s="119" t="s">
        <v>4150</v>
      </c>
      <c r="AL92" s="119" t="s">
        <v>4042</v>
      </c>
    </row>
    <row r="93" spans="1:38" s="141" customFormat="1" ht="30" customHeight="1" x14ac:dyDescent="0.25">
      <c r="A93" s="121">
        <v>567213</v>
      </c>
      <c r="B93" s="110" t="s">
        <v>30</v>
      </c>
      <c r="C93" s="116" t="s">
        <v>1550</v>
      </c>
      <c r="D93" s="116" t="s">
        <v>1551</v>
      </c>
      <c r="E93" s="112" t="s">
        <v>1552</v>
      </c>
      <c r="F93" s="112" t="s">
        <v>1553</v>
      </c>
      <c r="G93" s="112" t="s">
        <v>1519</v>
      </c>
      <c r="H93" s="112" t="s">
        <v>1554</v>
      </c>
      <c r="I93" s="113">
        <v>530</v>
      </c>
      <c r="J93" s="113">
        <v>44</v>
      </c>
      <c r="K93" s="112" t="s">
        <v>131</v>
      </c>
      <c r="L93" s="112" t="s">
        <v>1555</v>
      </c>
      <c r="M93" s="112" t="s">
        <v>1556</v>
      </c>
      <c r="N93" s="112" t="s">
        <v>196</v>
      </c>
      <c r="O93" s="112" t="s">
        <v>1557</v>
      </c>
      <c r="P93" s="112" t="s">
        <v>1558</v>
      </c>
      <c r="Q93" s="112" t="s">
        <v>198</v>
      </c>
      <c r="R93" s="112" t="s">
        <v>1559</v>
      </c>
      <c r="S93" s="112" t="s">
        <v>139</v>
      </c>
      <c r="T93" s="114" t="s">
        <v>140</v>
      </c>
      <c r="U93" s="115" t="s">
        <v>141</v>
      </c>
      <c r="V93" s="116" t="s">
        <v>1560</v>
      </c>
      <c r="W93" s="116" t="s">
        <v>3852</v>
      </c>
      <c r="X93" s="116" t="s">
        <v>1561</v>
      </c>
      <c r="Y93" s="114" t="s">
        <v>3932</v>
      </c>
      <c r="Z93" s="117"/>
      <c r="AA93" s="117"/>
      <c r="AB93" s="117"/>
      <c r="AC93" s="118" t="s">
        <v>1562</v>
      </c>
      <c r="AD93" s="122">
        <v>545128765</v>
      </c>
      <c r="AE93" s="118" t="s">
        <v>1561</v>
      </c>
      <c r="AF93" s="123"/>
      <c r="AG93" s="118" t="s">
        <v>1563</v>
      </c>
      <c r="AH93" s="122">
        <v>545128743</v>
      </c>
      <c r="AI93" s="118" t="s">
        <v>1561</v>
      </c>
      <c r="AJ93" s="119" t="s">
        <v>4150</v>
      </c>
      <c r="AK93" s="119" t="s">
        <v>4150</v>
      </c>
      <c r="AL93" s="119" t="s">
        <v>4042</v>
      </c>
    </row>
    <row r="94" spans="1:38" s="141" customFormat="1" ht="30" customHeight="1" x14ac:dyDescent="0.25">
      <c r="A94" s="127">
        <v>62157299</v>
      </c>
      <c r="B94" s="110" t="s">
        <v>1564</v>
      </c>
      <c r="C94" s="116" t="s">
        <v>147</v>
      </c>
      <c r="D94" s="116" t="s">
        <v>4170</v>
      </c>
      <c r="E94" s="112" t="s">
        <v>1565</v>
      </c>
      <c r="F94" s="112" t="s">
        <v>1566</v>
      </c>
      <c r="G94" s="112" t="s">
        <v>1376</v>
      </c>
      <c r="H94" s="112" t="s">
        <v>1567</v>
      </c>
      <c r="I94" s="113">
        <v>301</v>
      </c>
      <c r="J94" s="113">
        <v>16</v>
      </c>
      <c r="K94" s="112" t="s">
        <v>131</v>
      </c>
      <c r="L94" s="112" t="s">
        <v>1568</v>
      </c>
      <c r="M94" s="112" t="s">
        <v>1569</v>
      </c>
      <c r="N94" s="112" t="s">
        <v>134</v>
      </c>
      <c r="O94" s="112" t="s">
        <v>1570</v>
      </c>
      <c r="P94" s="112" t="s">
        <v>1571</v>
      </c>
      <c r="Q94" s="112" t="s">
        <v>137</v>
      </c>
      <c r="R94" s="112" t="s">
        <v>1572</v>
      </c>
      <c r="S94" s="112" t="s">
        <v>139</v>
      </c>
      <c r="T94" s="114" t="s">
        <v>140</v>
      </c>
      <c r="U94" s="115" t="s">
        <v>141</v>
      </c>
      <c r="V94" s="116" t="s">
        <v>1573</v>
      </c>
      <c r="W94" s="116" t="s">
        <v>1574</v>
      </c>
      <c r="X94" s="116" t="s">
        <v>1575</v>
      </c>
      <c r="Y94" s="114" t="s">
        <v>1574</v>
      </c>
      <c r="Z94" s="117"/>
      <c r="AA94" s="117"/>
      <c r="AB94" s="117"/>
      <c r="AC94" s="118" t="s">
        <v>1576</v>
      </c>
      <c r="AD94" s="118" t="s">
        <v>1577</v>
      </c>
      <c r="AE94" s="118" t="s">
        <v>1574</v>
      </c>
      <c r="AF94" s="123"/>
      <c r="AG94" s="118" t="s">
        <v>1578</v>
      </c>
      <c r="AH94" s="118" t="s">
        <v>1579</v>
      </c>
      <c r="AI94" s="118" t="s">
        <v>1574</v>
      </c>
      <c r="AJ94" s="119" t="s">
        <v>4150</v>
      </c>
      <c r="AK94" s="119" t="s">
        <v>4150</v>
      </c>
      <c r="AL94" s="119" t="s">
        <v>4042</v>
      </c>
    </row>
    <row r="95" spans="1:38" s="141" customFormat="1" ht="30" customHeight="1" x14ac:dyDescent="0.25">
      <c r="A95" s="121">
        <v>226467</v>
      </c>
      <c r="B95" s="110" t="s">
        <v>1580</v>
      </c>
      <c r="C95" s="116" t="s">
        <v>147</v>
      </c>
      <c r="D95" s="116" t="s">
        <v>1581</v>
      </c>
      <c r="E95" s="112" t="s">
        <v>1582</v>
      </c>
      <c r="F95" s="112" t="s">
        <v>1583</v>
      </c>
      <c r="G95" s="112" t="s">
        <v>1584</v>
      </c>
      <c r="H95" s="112" t="s">
        <v>1585</v>
      </c>
      <c r="I95" s="113">
        <v>364</v>
      </c>
      <c r="J95" s="113">
        <v>110</v>
      </c>
      <c r="K95" s="112" t="s">
        <v>131</v>
      </c>
      <c r="L95" s="112" t="s">
        <v>1586</v>
      </c>
      <c r="M95" s="112" t="s">
        <v>3933</v>
      </c>
      <c r="N95" s="112" t="s">
        <v>134</v>
      </c>
      <c r="O95" s="112" t="s">
        <v>3934</v>
      </c>
      <c r="P95" s="112" t="s">
        <v>3935</v>
      </c>
      <c r="Q95" s="112" t="s">
        <v>137</v>
      </c>
      <c r="R95" s="112" t="s">
        <v>3936</v>
      </c>
      <c r="S95" s="112" t="s">
        <v>139</v>
      </c>
      <c r="T95" s="114" t="s">
        <v>140</v>
      </c>
      <c r="U95" s="115" t="s">
        <v>141</v>
      </c>
      <c r="V95" s="125">
        <v>517810140</v>
      </c>
      <c r="W95" s="116" t="s">
        <v>3852</v>
      </c>
      <c r="X95" s="116" t="s">
        <v>3937</v>
      </c>
      <c r="Y95" s="114" t="s">
        <v>1587</v>
      </c>
      <c r="Z95" s="117"/>
      <c r="AA95" s="117"/>
      <c r="AB95" s="117"/>
      <c r="AC95" s="118" t="s">
        <v>1588</v>
      </c>
      <c r="AD95" s="122">
        <v>517810125</v>
      </c>
      <c r="AE95" s="118" t="s">
        <v>1589</v>
      </c>
      <c r="AF95" s="123"/>
      <c r="AG95" s="118" t="s">
        <v>1590</v>
      </c>
      <c r="AH95" s="122" t="s">
        <v>1591</v>
      </c>
      <c r="AI95" s="118" t="s">
        <v>1592</v>
      </c>
      <c r="AJ95" s="119" t="s">
        <v>4150</v>
      </c>
      <c r="AK95" s="119" t="s">
        <v>4150</v>
      </c>
      <c r="AL95" s="119" t="s">
        <v>4042</v>
      </c>
    </row>
    <row r="96" spans="1:38" s="141" customFormat="1" ht="30" customHeight="1" x14ac:dyDescent="0.25">
      <c r="A96" s="127">
        <v>44993501</v>
      </c>
      <c r="B96" s="110" t="s">
        <v>1593</v>
      </c>
      <c r="C96" s="116" t="s">
        <v>147</v>
      </c>
      <c r="D96" s="116" t="s">
        <v>1594</v>
      </c>
      <c r="E96" s="112" t="s">
        <v>1595</v>
      </c>
      <c r="F96" s="112" t="s">
        <v>1596</v>
      </c>
      <c r="G96" s="112" t="s">
        <v>1597</v>
      </c>
      <c r="H96" s="112" t="s">
        <v>1598</v>
      </c>
      <c r="I96" s="113">
        <v>1784</v>
      </c>
      <c r="J96" s="113">
        <v>81</v>
      </c>
      <c r="K96" s="112" t="s">
        <v>1224</v>
      </c>
      <c r="L96" s="112" t="s">
        <v>1599</v>
      </c>
      <c r="M96" s="112" t="s">
        <v>1600</v>
      </c>
      <c r="N96" s="112" t="s">
        <v>134</v>
      </c>
      <c r="O96" s="112" t="s">
        <v>1601</v>
      </c>
      <c r="P96" s="112" t="s">
        <v>1602</v>
      </c>
      <c r="Q96" s="112" t="s">
        <v>137</v>
      </c>
      <c r="R96" s="112" t="s">
        <v>1603</v>
      </c>
      <c r="S96" s="112" t="s">
        <v>139</v>
      </c>
      <c r="T96" s="114" t="s">
        <v>140</v>
      </c>
      <c r="U96" s="115" t="s">
        <v>141</v>
      </c>
      <c r="V96" s="125" t="s">
        <v>1604</v>
      </c>
      <c r="W96" s="116" t="s">
        <v>3852</v>
      </c>
      <c r="X96" s="116" t="s">
        <v>1605</v>
      </c>
      <c r="Y96" s="114" t="s">
        <v>1605</v>
      </c>
      <c r="Z96" s="117"/>
      <c r="AA96" s="117"/>
      <c r="AB96" s="117"/>
      <c r="AC96" s="118"/>
      <c r="AD96" s="118"/>
      <c r="AE96" s="118"/>
      <c r="AF96" s="123"/>
      <c r="AG96" s="118"/>
      <c r="AH96" s="118"/>
      <c r="AI96" s="118"/>
      <c r="AJ96" s="119" t="s">
        <v>4150</v>
      </c>
      <c r="AK96" s="119" t="s">
        <v>4150</v>
      </c>
      <c r="AL96" s="119" t="s">
        <v>4042</v>
      </c>
    </row>
    <row r="97" spans="1:38" s="141" customFormat="1" ht="30" customHeight="1" x14ac:dyDescent="0.25">
      <c r="A97" s="121">
        <v>380431</v>
      </c>
      <c r="B97" s="110" t="s">
        <v>1606</v>
      </c>
      <c r="C97" s="116" t="s">
        <v>1607</v>
      </c>
      <c r="D97" s="116" t="s">
        <v>1608</v>
      </c>
      <c r="E97" s="112" t="s">
        <v>1609</v>
      </c>
      <c r="F97" s="112" t="s">
        <v>1610</v>
      </c>
      <c r="G97" s="112" t="s">
        <v>1597</v>
      </c>
      <c r="H97" s="112" t="s">
        <v>1598</v>
      </c>
      <c r="I97" s="113">
        <v>2482</v>
      </c>
      <c r="J97" s="113">
        <v>113</v>
      </c>
      <c r="K97" s="112" t="s">
        <v>131</v>
      </c>
      <c r="L97" s="112" t="s">
        <v>1611</v>
      </c>
      <c r="M97" s="112" t="s">
        <v>1612</v>
      </c>
      <c r="N97" s="112" t="s">
        <v>134</v>
      </c>
      <c r="O97" s="112" t="s">
        <v>1613</v>
      </c>
      <c r="P97" s="112" t="s">
        <v>1614</v>
      </c>
      <c r="Q97" s="112" t="s">
        <v>137</v>
      </c>
      <c r="R97" s="112" t="s">
        <v>1615</v>
      </c>
      <c r="S97" s="112" t="s">
        <v>139</v>
      </c>
      <c r="T97" s="114" t="s">
        <v>140</v>
      </c>
      <c r="U97" s="115" t="s">
        <v>141</v>
      </c>
      <c r="V97" s="125">
        <v>544422813</v>
      </c>
      <c r="W97" s="116" t="s">
        <v>3852</v>
      </c>
      <c r="X97" s="116" t="s">
        <v>1616</v>
      </c>
      <c r="Y97" s="114" t="s">
        <v>3938</v>
      </c>
      <c r="Z97" s="117"/>
      <c r="AA97" s="126">
        <v>544422861</v>
      </c>
      <c r="AB97" s="117" t="s">
        <v>3938</v>
      </c>
      <c r="AC97" s="118" t="s">
        <v>3939</v>
      </c>
      <c r="AD97" s="122">
        <v>544422861</v>
      </c>
      <c r="AE97" s="118"/>
      <c r="AF97" s="123"/>
      <c r="AG97" s="118" t="s">
        <v>3939</v>
      </c>
      <c r="AH97" s="122">
        <v>544422861</v>
      </c>
      <c r="AI97" s="117" t="s">
        <v>3938</v>
      </c>
      <c r="AJ97" s="119" t="s">
        <v>4150</v>
      </c>
      <c r="AK97" s="119" t="s">
        <v>4150</v>
      </c>
      <c r="AL97" s="119" t="s">
        <v>4042</v>
      </c>
    </row>
    <row r="98" spans="1:38" s="141" customFormat="1" ht="30" customHeight="1" x14ac:dyDescent="0.25">
      <c r="A98" s="127">
        <v>62156748</v>
      </c>
      <c r="B98" s="110" t="s">
        <v>1617</v>
      </c>
      <c r="C98" s="116" t="s">
        <v>147</v>
      </c>
      <c r="D98" s="116" t="s">
        <v>1618</v>
      </c>
      <c r="E98" s="112" t="s">
        <v>1619</v>
      </c>
      <c r="F98" s="112" t="s">
        <v>1620</v>
      </c>
      <c r="G98" s="112" t="s">
        <v>1621</v>
      </c>
      <c r="H98" s="112" t="s">
        <v>1622</v>
      </c>
      <c r="I98" s="113">
        <v>4185</v>
      </c>
      <c r="J98" s="113">
        <v>48</v>
      </c>
      <c r="K98" s="112" t="s">
        <v>131</v>
      </c>
      <c r="L98" s="112" t="s">
        <v>1623</v>
      </c>
      <c r="M98" s="112" t="s">
        <v>1624</v>
      </c>
      <c r="N98" s="112" t="s">
        <v>196</v>
      </c>
      <c r="O98" s="112" t="s">
        <v>1625</v>
      </c>
      <c r="P98" s="112" t="s">
        <v>1626</v>
      </c>
      <c r="Q98" s="112" t="s">
        <v>198</v>
      </c>
      <c r="R98" s="112" t="s">
        <v>1627</v>
      </c>
      <c r="S98" s="112" t="s">
        <v>139</v>
      </c>
      <c r="T98" s="114" t="s">
        <v>140</v>
      </c>
      <c r="U98" s="115" t="s">
        <v>141</v>
      </c>
      <c r="V98" s="125">
        <v>548212105</v>
      </c>
      <c r="W98" s="116" t="s">
        <v>3852</v>
      </c>
      <c r="X98" s="116" t="s">
        <v>1628</v>
      </c>
      <c r="Y98" s="114" t="s">
        <v>1628</v>
      </c>
      <c r="Z98" s="117"/>
      <c r="AA98" s="117"/>
      <c r="AB98" s="117"/>
      <c r="AC98" s="118" t="s">
        <v>1629</v>
      </c>
      <c r="AD98" s="122">
        <v>548212105</v>
      </c>
      <c r="AE98" s="118" t="s">
        <v>1628</v>
      </c>
      <c r="AF98" s="123"/>
      <c r="AG98" s="118" t="s">
        <v>1630</v>
      </c>
      <c r="AH98" s="122">
        <v>548212105</v>
      </c>
      <c r="AI98" s="118" t="s">
        <v>1628</v>
      </c>
      <c r="AJ98" s="119" t="s">
        <v>4150</v>
      </c>
      <c r="AK98" s="145" t="s">
        <v>4042</v>
      </c>
      <c r="AL98" s="119" t="s">
        <v>4042</v>
      </c>
    </row>
    <row r="99" spans="1:38" s="141" customFormat="1" ht="30" customHeight="1" x14ac:dyDescent="0.25">
      <c r="A99" s="121">
        <v>226475</v>
      </c>
      <c r="B99" s="110" t="s">
        <v>31</v>
      </c>
      <c r="C99" s="116" t="s">
        <v>1631</v>
      </c>
      <c r="D99" s="116" t="s">
        <v>1632</v>
      </c>
      <c r="E99" s="112" t="s">
        <v>1633</v>
      </c>
      <c r="F99" s="112" t="s">
        <v>1634</v>
      </c>
      <c r="G99" s="112" t="s">
        <v>1584</v>
      </c>
      <c r="H99" s="112" t="s">
        <v>1635</v>
      </c>
      <c r="I99" s="113">
        <v>1140</v>
      </c>
      <c r="J99" s="113">
        <v>61</v>
      </c>
      <c r="K99" s="112" t="s">
        <v>131</v>
      </c>
      <c r="L99" s="112" t="s">
        <v>1636</v>
      </c>
      <c r="M99" s="112" t="s">
        <v>1637</v>
      </c>
      <c r="N99" s="112" t="s">
        <v>134</v>
      </c>
      <c r="O99" s="112" t="s">
        <v>1638</v>
      </c>
      <c r="P99" s="112" t="s">
        <v>1639</v>
      </c>
      <c r="Q99" s="112" t="s">
        <v>137</v>
      </c>
      <c r="R99" s="112" t="s">
        <v>1640</v>
      </c>
      <c r="S99" s="112" t="s">
        <v>139</v>
      </c>
      <c r="T99" s="114" t="s">
        <v>140</v>
      </c>
      <c r="U99" s="115" t="s">
        <v>141</v>
      </c>
      <c r="V99" s="116" t="s">
        <v>1641</v>
      </c>
      <c r="W99" s="116" t="s">
        <v>1642</v>
      </c>
      <c r="X99" s="116" t="s">
        <v>1643</v>
      </c>
      <c r="Y99" s="114" t="s">
        <v>1642</v>
      </c>
      <c r="Z99" s="117" t="s">
        <v>1644</v>
      </c>
      <c r="AA99" s="126">
        <v>548515145</v>
      </c>
      <c r="AB99" s="117" t="s">
        <v>1645</v>
      </c>
      <c r="AC99" s="118" t="s">
        <v>1646</v>
      </c>
      <c r="AD99" s="118" t="s">
        <v>1647</v>
      </c>
      <c r="AE99" s="118" t="s">
        <v>1648</v>
      </c>
      <c r="AF99" s="123"/>
      <c r="AG99" s="118" t="s">
        <v>1649</v>
      </c>
      <c r="AH99" s="122">
        <v>548515155</v>
      </c>
      <c r="AI99" s="118" t="s">
        <v>1650</v>
      </c>
      <c r="AJ99" s="119" t="s">
        <v>4150</v>
      </c>
      <c r="AK99" s="119" t="s">
        <v>4150</v>
      </c>
      <c r="AL99" s="119" t="s">
        <v>4042</v>
      </c>
    </row>
    <row r="100" spans="1:38" s="141" customFormat="1" ht="30" customHeight="1" x14ac:dyDescent="0.25">
      <c r="A100" s="127">
        <v>62160095</v>
      </c>
      <c r="B100" s="110" t="s">
        <v>32</v>
      </c>
      <c r="C100" s="116" t="s">
        <v>147</v>
      </c>
      <c r="D100" s="116" t="s">
        <v>1651</v>
      </c>
      <c r="E100" s="112" t="s">
        <v>1652</v>
      </c>
      <c r="F100" s="112" t="s">
        <v>1653</v>
      </c>
      <c r="G100" s="112" t="s">
        <v>1654</v>
      </c>
      <c r="H100" s="112" t="s">
        <v>1655</v>
      </c>
      <c r="I100" s="113">
        <v>803</v>
      </c>
      <c r="J100" s="113">
        <v>2</v>
      </c>
      <c r="K100" s="112" t="s">
        <v>131</v>
      </c>
      <c r="L100" s="112" t="s">
        <v>1656</v>
      </c>
      <c r="M100" s="112" t="s">
        <v>3940</v>
      </c>
      <c r="N100" s="112" t="s">
        <v>196</v>
      </c>
      <c r="O100" s="112" t="s">
        <v>3941</v>
      </c>
      <c r="P100" s="112" t="s">
        <v>3942</v>
      </c>
      <c r="Q100" s="112" t="s">
        <v>198</v>
      </c>
      <c r="R100" s="112" t="s">
        <v>3943</v>
      </c>
      <c r="S100" s="112" t="s">
        <v>139</v>
      </c>
      <c r="T100" s="114" t="s">
        <v>140</v>
      </c>
      <c r="U100" s="115" t="s">
        <v>141</v>
      </c>
      <c r="V100" s="116" t="s">
        <v>1657</v>
      </c>
      <c r="W100" s="116" t="s">
        <v>3852</v>
      </c>
      <c r="X100" s="116" t="s">
        <v>34</v>
      </c>
      <c r="Y100" s="114" t="s">
        <v>34</v>
      </c>
      <c r="Z100" s="117"/>
      <c r="AA100" s="117"/>
      <c r="AB100" s="117"/>
      <c r="AC100" s="118" t="s">
        <v>33</v>
      </c>
      <c r="AD100" s="122">
        <v>545245630</v>
      </c>
      <c r="AE100" s="118" t="s">
        <v>34</v>
      </c>
      <c r="AF100" s="123"/>
      <c r="AG100" s="118" t="s">
        <v>33</v>
      </c>
      <c r="AH100" s="122">
        <v>545245630</v>
      </c>
      <c r="AI100" s="118" t="s">
        <v>34</v>
      </c>
      <c r="AJ100" s="119" t="s">
        <v>4150</v>
      </c>
      <c r="AK100" s="119" t="s">
        <v>4150</v>
      </c>
      <c r="AL100" s="119" t="s">
        <v>4042</v>
      </c>
    </row>
    <row r="101" spans="1:38" s="141" customFormat="1" ht="30" customHeight="1" x14ac:dyDescent="0.25">
      <c r="A101" s="127">
        <v>62158465</v>
      </c>
      <c r="B101" s="110" t="s">
        <v>1672</v>
      </c>
      <c r="C101" s="116" t="s">
        <v>147</v>
      </c>
      <c r="D101" s="116" t="s">
        <v>1673</v>
      </c>
      <c r="E101" s="112" t="s">
        <v>1674</v>
      </c>
      <c r="F101" s="112" t="s">
        <v>1675</v>
      </c>
      <c r="G101" s="112" t="s">
        <v>717</v>
      </c>
      <c r="H101" s="112" t="s">
        <v>1676</v>
      </c>
      <c r="I101" s="113">
        <v>825</v>
      </c>
      <c r="J101" s="113">
        <v>51</v>
      </c>
      <c r="K101" s="112" t="s">
        <v>131</v>
      </c>
      <c r="L101" s="112" t="s">
        <v>1677</v>
      </c>
      <c r="M101" s="112" t="s">
        <v>1678</v>
      </c>
      <c r="N101" s="112" t="s">
        <v>134</v>
      </c>
      <c r="O101" s="112" t="s">
        <v>1679</v>
      </c>
      <c r="P101" s="112" t="s">
        <v>1680</v>
      </c>
      <c r="Q101" s="112" t="s">
        <v>137</v>
      </c>
      <c r="R101" s="112" t="s">
        <v>1681</v>
      </c>
      <c r="S101" s="112" t="s">
        <v>139</v>
      </c>
      <c r="T101" s="114" t="s">
        <v>140</v>
      </c>
      <c r="U101" s="115" t="s">
        <v>141</v>
      </c>
      <c r="V101" s="116" t="s">
        <v>1682</v>
      </c>
      <c r="W101" s="116" t="s">
        <v>3852</v>
      </c>
      <c r="X101" s="116" t="s">
        <v>1683</v>
      </c>
      <c r="Y101" s="114" t="s">
        <v>1683</v>
      </c>
      <c r="Z101" s="117"/>
      <c r="AA101" s="117"/>
      <c r="AB101" s="117"/>
      <c r="AC101" s="118" t="s">
        <v>1684</v>
      </c>
      <c r="AD101" s="122">
        <v>541212627</v>
      </c>
      <c r="AE101" s="118" t="s">
        <v>1683</v>
      </c>
      <c r="AF101" s="123"/>
      <c r="AG101" s="118" t="s">
        <v>1684</v>
      </c>
      <c r="AH101" s="122">
        <v>541212627</v>
      </c>
      <c r="AI101" s="118" t="s">
        <v>1683</v>
      </c>
      <c r="AJ101" s="119" t="s">
        <v>4150</v>
      </c>
      <c r="AK101" s="119" t="s">
        <v>4150</v>
      </c>
      <c r="AL101" s="119" t="s">
        <v>4042</v>
      </c>
    </row>
    <row r="102" spans="1:38" s="141" customFormat="1" ht="30" customHeight="1" x14ac:dyDescent="0.25">
      <c r="A102" s="121">
        <v>380385</v>
      </c>
      <c r="B102" s="110" t="s">
        <v>1685</v>
      </c>
      <c r="C102" s="116" t="s">
        <v>1686</v>
      </c>
      <c r="D102" s="116" t="s">
        <v>1687</v>
      </c>
      <c r="E102" s="112" t="s">
        <v>1688</v>
      </c>
      <c r="F102" s="112" t="s">
        <v>1689</v>
      </c>
      <c r="G102" s="112" t="s">
        <v>1690</v>
      </c>
      <c r="H102" s="112" t="s">
        <v>1691</v>
      </c>
      <c r="I102" s="113">
        <v>982</v>
      </c>
      <c r="J102" s="113">
        <v>23</v>
      </c>
      <c r="K102" s="112" t="s">
        <v>131</v>
      </c>
      <c r="L102" s="112" t="s">
        <v>1692</v>
      </c>
      <c r="M102" s="112" t="s">
        <v>1693</v>
      </c>
      <c r="N102" s="112" t="s">
        <v>196</v>
      </c>
      <c r="O102" s="112" t="s">
        <v>1694</v>
      </c>
      <c r="P102" s="112" t="s">
        <v>1695</v>
      </c>
      <c r="Q102" s="112" t="s">
        <v>198</v>
      </c>
      <c r="R102" s="112" t="s">
        <v>1696</v>
      </c>
      <c r="S102" s="112" t="s">
        <v>139</v>
      </c>
      <c r="T102" s="114" t="s">
        <v>140</v>
      </c>
      <c r="U102" s="115" t="s">
        <v>141</v>
      </c>
      <c r="V102" s="125">
        <v>541123111</v>
      </c>
      <c r="W102" s="116" t="s">
        <v>3852</v>
      </c>
      <c r="X102" s="116" t="s">
        <v>1697</v>
      </c>
      <c r="Y102" s="114" t="s">
        <v>1698</v>
      </c>
      <c r="Z102" s="117"/>
      <c r="AA102" s="117"/>
      <c r="AB102" s="117"/>
      <c r="AC102" s="118" t="s">
        <v>1699</v>
      </c>
      <c r="AD102" s="122">
        <v>605542263</v>
      </c>
      <c r="AE102" s="118" t="s">
        <v>1698</v>
      </c>
      <c r="AF102" s="123"/>
      <c r="AG102" s="118" t="s">
        <v>1699</v>
      </c>
      <c r="AH102" s="122">
        <v>605542263</v>
      </c>
      <c r="AI102" s="118" t="s">
        <v>1698</v>
      </c>
      <c r="AJ102" s="119" t="s">
        <v>4150</v>
      </c>
      <c r="AK102" s="119" t="s">
        <v>4150</v>
      </c>
      <c r="AL102" s="119" t="s">
        <v>4042</v>
      </c>
    </row>
    <row r="103" spans="1:38" s="141" customFormat="1" ht="30" customHeight="1" x14ac:dyDescent="0.25">
      <c r="A103" s="127">
        <v>62157655</v>
      </c>
      <c r="B103" s="110" t="s">
        <v>1700</v>
      </c>
      <c r="C103" s="116" t="s">
        <v>147</v>
      </c>
      <c r="D103" s="116" t="s">
        <v>1701</v>
      </c>
      <c r="E103" s="112" t="s">
        <v>1702</v>
      </c>
      <c r="F103" s="112" t="s">
        <v>1703</v>
      </c>
      <c r="G103" s="112" t="s">
        <v>1704</v>
      </c>
      <c r="H103" s="112" t="s">
        <v>1705</v>
      </c>
      <c r="I103" s="113">
        <v>66</v>
      </c>
      <c r="J103" s="113">
        <v>1</v>
      </c>
      <c r="K103" s="112" t="s">
        <v>131</v>
      </c>
      <c r="L103" s="112" t="s">
        <v>1706</v>
      </c>
      <c r="M103" s="112" t="s">
        <v>1707</v>
      </c>
      <c r="N103" s="112" t="s">
        <v>134</v>
      </c>
      <c r="O103" s="112" t="s">
        <v>1708</v>
      </c>
      <c r="P103" s="112" t="s">
        <v>1709</v>
      </c>
      <c r="Q103" s="112" t="s">
        <v>137</v>
      </c>
      <c r="R103" s="112" t="s">
        <v>1710</v>
      </c>
      <c r="S103" s="112" t="s">
        <v>139</v>
      </c>
      <c r="T103" s="114" t="s">
        <v>140</v>
      </c>
      <c r="U103" s="115" t="s">
        <v>141</v>
      </c>
      <c r="V103" s="125" t="s">
        <v>1711</v>
      </c>
      <c r="W103" s="116" t="s">
        <v>3944</v>
      </c>
      <c r="X103" s="116" t="s">
        <v>3945</v>
      </c>
      <c r="Y103" s="114" t="s">
        <v>1712</v>
      </c>
      <c r="Z103" s="117"/>
      <c r="AA103" s="126">
        <v>541226090</v>
      </c>
      <c r="AB103" s="117" t="s">
        <v>1713</v>
      </c>
      <c r="AC103" s="118" t="s">
        <v>1714</v>
      </c>
      <c r="AD103" s="122">
        <v>541226090</v>
      </c>
      <c r="AE103" s="118" t="s">
        <v>1713</v>
      </c>
      <c r="AF103" s="123"/>
      <c r="AG103" s="118" t="s">
        <v>1715</v>
      </c>
      <c r="AH103" s="122">
        <v>541226090</v>
      </c>
      <c r="AI103" s="118" t="s">
        <v>1713</v>
      </c>
      <c r="AJ103" s="119" t="s">
        <v>4150</v>
      </c>
      <c r="AK103" s="119" t="s">
        <v>4150</v>
      </c>
      <c r="AL103" s="119" t="s">
        <v>4042</v>
      </c>
    </row>
    <row r="104" spans="1:38" s="141" customFormat="1" ht="30" customHeight="1" x14ac:dyDescent="0.25">
      <c r="A104" s="127">
        <v>62157396</v>
      </c>
      <c r="B104" s="1" t="s">
        <v>35</v>
      </c>
      <c r="C104" s="116" t="s">
        <v>147</v>
      </c>
      <c r="D104" s="116" t="s">
        <v>1716</v>
      </c>
      <c r="E104" s="112" t="s">
        <v>1717</v>
      </c>
      <c r="F104" s="112" t="s">
        <v>1718</v>
      </c>
      <c r="G104" s="112" t="s">
        <v>764</v>
      </c>
      <c r="H104" s="112" t="s">
        <v>1719</v>
      </c>
      <c r="I104" s="113">
        <v>2129</v>
      </c>
      <c r="J104" s="113">
        <v>6</v>
      </c>
      <c r="K104" s="112" t="s">
        <v>1224</v>
      </c>
      <c r="L104" s="112" t="s">
        <v>1720</v>
      </c>
      <c r="M104" s="112" t="s">
        <v>1721</v>
      </c>
      <c r="N104" s="112" t="s">
        <v>196</v>
      </c>
      <c r="O104" s="112" t="s">
        <v>1722</v>
      </c>
      <c r="P104" s="112" t="s">
        <v>1723</v>
      </c>
      <c r="Q104" s="112" t="s">
        <v>198</v>
      </c>
      <c r="R104" s="112" t="s">
        <v>1724</v>
      </c>
      <c r="S104" s="112" t="s">
        <v>139</v>
      </c>
      <c r="T104" s="114" t="s">
        <v>140</v>
      </c>
      <c r="U104" s="115" t="s">
        <v>141</v>
      </c>
      <c r="V104" s="116">
        <v>541246641</v>
      </c>
      <c r="W104" s="116" t="s">
        <v>3946</v>
      </c>
      <c r="X104" s="116" t="s">
        <v>1725</v>
      </c>
      <c r="Y104" s="114" t="s">
        <v>1726</v>
      </c>
      <c r="Z104" s="117" t="s">
        <v>235</v>
      </c>
      <c r="AA104" s="117" t="s">
        <v>235</v>
      </c>
      <c r="AB104" s="117" t="s">
        <v>235</v>
      </c>
      <c r="AC104" s="118" t="s">
        <v>3947</v>
      </c>
      <c r="AD104" s="118" t="s">
        <v>235</v>
      </c>
      <c r="AE104" s="118" t="s">
        <v>3946</v>
      </c>
      <c r="AF104" s="118" t="s">
        <v>235</v>
      </c>
      <c r="AG104" s="118" t="s">
        <v>235</v>
      </c>
      <c r="AH104" s="118" t="s">
        <v>235</v>
      </c>
      <c r="AI104" s="118" t="s">
        <v>235</v>
      </c>
      <c r="AJ104" s="119" t="s">
        <v>4042</v>
      </c>
      <c r="AK104" s="145" t="s">
        <v>4042</v>
      </c>
      <c r="AL104" s="119" t="s">
        <v>4042</v>
      </c>
    </row>
    <row r="105" spans="1:38" s="141" customFormat="1" ht="30" customHeight="1" x14ac:dyDescent="0.25">
      <c r="A105" s="127">
        <v>48515027</v>
      </c>
      <c r="B105" s="110" t="s">
        <v>1727</v>
      </c>
      <c r="C105" s="116" t="s">
        <v>147</v>
      </c>
      <c r="D105" s="116" t="s">
        <v>1728</v>
      </c>
      <c r="E105" s="112" t="s">
        <v>1729</v>
      </c>
      <c r="F105" s="112" t="s">
        <v>1730</v>
      </c>
      <c r="G105" s="112" t="s">
        <v>1417</v>
      </c>
      <c r="H105" s="112" t="s">
        <v>1731</v>
      </c>
      <c r="I105" s="113">
        <v>259</v>
      </c>
      <c r="J105" s="113">
        <v>14</v>
      </c>
      <c r="K105" s="112" t="s">
        <v>131</v>
      </c>
      <c r="L105" s="112" t="s">
        <v>1732</v>
      </c>
      <c r="M105" s="112" t="s">
        <v>1733</v>
      </c>
      <c r="N105" s="112" t="s">
        <v>134</v>
      </c>
      <c r="O105" s="112" t="s">
        <v>1734</v>
      </c>
      <c r="P105" s="112" t="s">
        <v>1735</v>
      </c>
      <c r="Q105" s="112" t="s">
        <v>137</v>
      </c>
      <c r="R105" s="112" t="s">
        <v>1736</v>
      </c>
      <c r="S105" s="112" t="s">
        <v>139</v>
      </c>
      <c r="T105" s="114" t="s">
        <v>140</v>
      </c>
      <c r="U105" s="115" t="s">
        <v>141</v>
      </c>
      <c r="V105" s="125">
        <v>545222089</v>
      </c>
      <c r="W105" s="116" t="s">
        <v>3852</v>
      </c>
      <c r="X105" s="116" t="s">
        <v>1737</v>
      </c>
      <c r="Y105" s="114" t="s">
        <v>1738</v>
      </c>
      <c r="Z105" s="117"/>
      <c r="AA105" s="117"/>
      <c r="AB105" s="117"/>
      <c r="AC105" s="118" t="s">
        <v>1739</v>
      </c>
      <c r="AD105" s="122">
        <v>545222089</v>
      </c>
      <c r="AE105" s="118" t="s">
        <v>1740</v>
      </c>
      <c r="AF105" s="123"/>
      <c r="AG105" s="118" t="s">
        <v>1741</v>
      </c>
      <c r="AH105" s="122">
        <v>545222089</v>
      </c>
      <c r="AI105" s="118" t="s">
        <v>1742</v>
      </c>
      <c r="AJ105" s="119" t="s">
        <v>4150</v>
      </c>
      <c r="AK105" s="119" t="s">
        <v>4150</v>
      </c>
      <c r="AL105" s="119" t="s">
        <v>4042</v>
      </c>
    </row>
    <row r="106" spans="1:38" s="141" customFormat="1" ht="30" customHeight="1" x14ac:dyDescent="0.25">
      <c r="A106" s="127">
        <v>60555998</v>
      </c>
      <c r="B106" s="110" t="s">
        <v>1743</v>
      </c>
      <c r="C106" s="116" t="s">
        <v>147</v>
      </c>
      <c r="D106" s="116" t="s">
        <v>1744</v>
      </c>
      <c r="E106" s="112" t="s">
        <v>1745</v>
      </c>
      <c r="F106" s="112" t="s">
        <v>1746</v>
      </c>
      <c r="G106" s="112" t="s">
        <v>1417</v>
      </c>
      <c r="H106" s="112" t="s">
        <v>1747</v>
      </c>
      <c r="I106" s="113">
        <v>114</v>
      </c>
      <c r="J106" s="113">
        <v>1</v>
      </c>
      <c r="K106" s="112" t="s">
        <v>131</v>
      </c>
      <c r="L106" s="112" t="s">
        <v>1748</v>
      </c>
      <c r="M106" s="112" t="s">
        <v>1749</v>
      </c>
      <c r="N106" s="112" t="s">
        <v>134</v>
      </c>
      <c r="O106" s="112" t="s">
        <v>1750</v>
      </c>
      <c r="P106" s="112" t="s">
        <v>1751</v>
      </c>
      <c r="Q106" s="112" t="s">
        <v>137</v>
      </c>
      <c r="R106" s="112" t="s">
        <v>1752</v>
      </c>
      <c r="S106" s="112" t="s">
        <v>139</v>
      </c>
      <c r="T106" s="114" t="s">
        <v>140</v>
      </c>
      <c r="U106" s="115" t="s">
        <v>141</v>
      </c>
      <c r="V106" s="116" t="s">
        <v>1753</v>
      </c>
      <c r="W106" s="116" t="s">
        <v>3852</v>
      </c>
      <c r="X106" s="116" t="s">
        <v>1754</v>
      </c>
      <c r="Y106" s="114" t="s">
        <v>1755</v>
      </c>
      <c r="Z106" s="117"/>
      <c r="AA106" s="117"/>
      <c r="AB106" s="117"/>
      <c r="AC106" s="118" t="s">
        <v>1756</v>
      </c>
      <c r="AD106" s="122">
        <v>548522898</v>
      </c>
      <c r="AE106" s="118" t="s">
        <v>1755</v>
      </c>
      <c r="AF106" s="123"/>
      <c r="AG106" s="118" t="s">
        <v>1757</v>
      </c>
      <c r="AH106" s="122">
        <v>548522898</v>
      </c>
      <c r="AI106" s="118" t="s">
        <v>1758</v>
      </c>
      <c r="AJ106" s="119" t="s">
        <v>4150</v>
      </c>
      <c r="AK106" s="119" t="s">
        <v>4150</v>
      </c>
      <c r="AL106" s="119" t="s">
        <v>4042</v>
      </c>
    </row>
    <row r="107" spans="1:38" s="141" customFormat="1" ht="30" customHeight="1" x14ac:dyDescent="0.25">
      <c r="A107" s="127">
        <v>49461249</v>
      </c>
      <c r="B107" s="110" t="s">
        <v>36</v>
      </c>
      <c r="C107" s="116" t="s">
        <v>147</v>
      </c>
      <c r="D107" s="116" t="s">
        <v>1759</v>
      </c>
      <c r="E107" s="112" t="s">
        <v>1760</v>
      </c>
      <c r="F107" s="112" t="s">
        <v>1761</v>
      </c>
      <c r="G107" s="112" t="s">
        <v>1762</v>
      </c>
      <c r="H107" s="112" t="s">
        <v>1763</v>
      </c>
      <c r="I107" s="113">
        <v>40</v>
      </c>
      <c r="J107" s="113">
        <v>17</v>
      </c>
      <c r="K107" s="112" t="s">
        <v>287</v>
      </c>
      <c r="L107" s="112" t="s">
        <v>1764</v>
      </c>
      <c r="M107" s="112" t="s">
        <v>1765</v>
      </c>
      <c r="N107" s="112" t="s">
        <v>196</v>
      </c>
      <c r="O107" s="112" t="s">
        <v>1766</v>
      </c>
      <c r="P107" s="112" t="s">
        <v>1767</v>
      </c>
      <c r="Q107" s="112" t="s">
        <v>198</v>
      </c>
      <c r="R107" s="112" t="s">
        <v>1768</v>
      </c>
      <c r="S107" s="112" t="s">
        <v>1769</v>
      </c>
      <c r="T107" s="114" t="s">
        <v>140</v>
      </c>
      <c r="U107" s="115" t="s">
        <v>141</v>
      </c>
      <c r="V107" s="116" t="s">
        <v>1770</v>
      </c>
      <c r="W107" s="116" t="s">
        <v>3852</v>
      </c>
      <c r="X107" s="116" t="s">
        <v>37</v>
      </c>
      <c r="Y107" s="114" t="s">
        <v>1771</v>
      </c>
      <c r="Z107" s="117"/>
      <c r="AA107" s="117"/>
      <c r="AB107" s="117"/>
      <c r="AC107" s="118" t="s">
        <v>1772</v>
      </c>
      <c r="AD107" s="122">
        <v>544228017</v>
      </c>
      <c r="AE107" s="118" t="s">
        <v>1771</v>
      </c>
      <c r="AF107" s="123"/>
      <c r="AG107" s="118" t="s">
        <v>1773</v>
      </c>
      <c r="AH107" s="122">
        <v>544228017</v>
      </c>
      <c r="AI107" s="118" t="s">
        <v>1774</v>
      </c>
      <c r="AJ107" s="119" t="s">
        <v>4150</v>
      </c>
      <c r="AK107" s="119" t="s">
        <v>4150</v>
      </c>
      <c r="AL107" s="119" t="s">
        <v>4042</v>
      </c>
    </row>
    <row r="108" spans="1:38" s="141" customFormat="1" ht="30" customHeight="1" x14ac:dyDescent="0.25">
      <c r="A108" s="127">
        <v>49461524</v>
      </c>
      <c r="B108" s="110" t="s">
        <v>1775</v>
      </c>
      <c r="C108" s="116" t="s">
        <v>147</v>
      </c>
      <c r="D108" s="116" t="s">
        <v>1776</v>
      </c>
      <c r="E108" s="112" t="s">
        <v>1777</v>
      </c>
      <c r="F108" s="112" t="s">
        <v>1778</v>
      </c>
      <c r="G108" s="112" t="s">
        <v>1779</v>
      </c>
      <c r="H108" s="112" t="s">
        <v>1780</v>
      </c>
      <c r="I108" s="113">
        <v>386</v>
      </c>
      <c r="J108" s="113"/>
      <c r="K108" s="112" t="s">
        <v>287</v>
      </c>
      <c r="L108" s="112" t="s">
        <v>1781</v>
      </c>
      <c r="M108" s="112" t="s">
        <v>1782</v>
      </c>
      <c r="N108" s="112" t="s">
        <v>196</v>
      </c>
      <c r="O108" s="112" t="s">
        <v>1783</v>
      </c>
      <c r="P108" s="112" t="s">
        <v>1784</v>
      </c>
      <c r="Q108" s="112" t="s">
        <v>198</v>
      </c>
      <c r="R108" s="112" t="s">
        <v>1785</v>
      </c>
      <c r="S108" s="112" t="s">
        <v>1786</v>
      </c>
      <c r="T108" s="114" t="s">
        <v>140</v>
      </c>
      <c r="U108" s="115" t="s">
        <v>141</v>
      </c>
      <c r="V108" s="125" t="s">
        <v>1787</v>
      </c>
      <c r="W108" s="116" t="s">
        <v>3852</v>
      </c>
      <c r="X108" s="116" t="s">
        <v>1788</v>
      </c>
      <c r="Y108" s="114" t="s">
        <v>1788</v>
      </c>
      <c r="Z108" s="117"/>
      <c r="AA108" s="117"/>
      <c r="AB108" s="117"/>
      <c r="AC108" s="118" t="s">
        <v>1789</v>
      </c>
      <c r="AD108" s="122">
        <v>725111434</v>
      </c>
      <c r="AE108" s="118" t="s">
        <v>1788</v>
      </c>
      <c r="AF108" s="123"/>
      <c r="AG108" s="118"/>
      <c r="AH108" s="118"/>
      <c r="AI108" s="118"/>
      <c r="AJ108" s="119" t="s">
        <v>4150</v>
      </c>
      <c r="AK108" s="119" t="s">
        <v>4150</v>
      </c>
      <c r="AL108" s="119" t="s">
        <v>4042</v>
      </c>
    </row>
    <row r="109" spans="1:38" s="141" customFormat="1" ht="30" customHeight="1" x14ac:dyDescent="0.25">
      <c r="A109" s="127">
        <v>49408381</v>
      </c>
      <c r="B109" s="110" t="s">
        <v>1790</v>
      </c>
      <c r="C109" s="116" t="s">
        <v>1791</v>
      </c>
      <c r="D109" s="116" t="s">
        <v>1792</v>
      </c>
      <c r="E109" s="112" t="s">
        <v>1793</v>
      </c>
      <c r="F109" s="112" t="s">
        <v>1794</v>
      </c>
      <c r="G109" s="112" t="s">
        <v>1795</v>
      </c>
      <c r="H109" s="112" t="s">
        <v>1796</v>
      </c>
      <c r="I109" s="113">
        <v>479</v>
      </c>
      <c r="J109" s="113"/>
      <c r="K109" s="112" t="s">
        <v>131</v>
      </c>
      <c r="L109" s="112" t="s">
        <v>1797</v>
      </c>
      <c r="M109" s="112" t="s">
        <v>1798</v>
      </c>
      <c r="N109" s="112" t="s">
        <v>196</v>
      </c>
      <c r="O109" s="112" t="s">
        <v>1799</v>
      </c>
      <c r="P109" s="112" t="s">
        <v>1800</v>
      </c>
      <c r="Q109" s="112" t="s">
        <v>198</v>
      </c>
      <c r="R109" s="112" t="s">
        <v>1801</v>
      </c>
      <c r="S109" s="112" t="s">
        <v>1802</v>
      </c>
      <c r="T109" s="114" t="s">
        <v>140</v>
      </c>
      <c r="U109" s="115" t="s">
        <v>141</v>
      </c>
      <c r="V109" s="116" t="s">
        <v>1803</v>
      </c>
      <c r="W109" s="116" t="s">
        <v>1804</v>
      </c>
      <c r="X109" s="116" t="s">
        <v>3948</v>
      </c>
      <c r="Y109" s="114" t="s">
        <v>3949</v>
      </c>
      <c r="Z109" s="117"/>
      <c r="AA109" s="117"/>
      <c r="AB109" s="117"/>
      <c r="AC109" s="118" t="s">
        <v>1805</v>
      </c>
      <c r="AD109" s="118" t="s">
        <v>1806</v>
      </c>
      <c r="AE109" s="118" t="s">
        <v>1807</v>
      </c>
      <c r="AF109" s="123"/>
      <c r="AG109" s="118" t="s">
        <v>1808</v>
      </c>
      <c r="AH109" s="118" t="s">
        <v>1809</v>
      </c>
      <c r="AI109" s="148" t="s">
        <v>1810</v>
      </c>
      <c r="AJ109" s="119" t="s">
        <v>4150</v>
      </c>
      <c r="AK109" s="119" t="s">
        <v>4150</v>
      </c>
      <c r="AL109" s="119" t="s">
        <v>4042</v>
      </c>
    </row>
    <row r="110" spans="1:38" s="141" customFormat="1" ht="30" customHeight="1" x14ac:dyDescent="0.25">
      <c r="A110" s="127">
        <v>71197770</v>
      </c>
      <c r="B110" s="1" t="s">
        <v>1811</v>
      </c>
      <c r="C110" s="116" t="s">
        <v>147</v>
      </c>
      <c r="D110" s="116" t="s">
        <v>1812</v>
      </c>
      <c r="E110" s="112" t="s">
        <v>1813</v>
      </c>
      <c r="F110" s="112" t="s">
        <v>1814</v>
      </c>
      <c r="G110" s="112" t="s">
        <v>1795</v>
      </c>
      <c r="H110" s="112" t="s">
        <v>1815</v>
      </c>
      <c r="I110" s="113">
        <v>280</v>
      </c>
      <c r="J110" s="113"/>
      <c r="K110" s="112" t="s">
        <v>542</v>
      </c>
      <c r="L110" s="112" t="s">
        <v>1816</v>
      </c>
      <c r="M110" s="112" t="s">
        <v>1817</v>
      </c>
      <c r="N110" s="112" t="s">
        <v>134</v>
      </c>
      <c r="O110" s="112" t="s">
        <v>1818</v>
      </c>
      <c r="P110" s="112" t="s">
        <v>1819</v>
      </c>
      <c r="Q110" s="112" t="s">
        <v>137</v>
      </c>
      <c r="R110" s="112" t="s">
        <v>1820</v>
      </c>
      <c r="S110" s="112" t="s">
        <v>1802</v>
      </c>
      <c r="T110" s="114" t="s">
        <v>140</v>
      </c>
      <c r="U110" s="115" t="s">
        <v>141</v>
      </c>
      <c r="V110" s="116" t="s">
        <v>1821</v>
      </c>
      <c r="W110" s="116" t="s">
        <v>3852</v>
      </c>
      <c r="X110" s="116" t="s">
        <v>1822</v>
      </c>
      <c r="Y110" s="114" t="s">
        <v>1822</v>
      </c>
      <c r="Z110" s="117" t="s">
        <v>235</v>
      </c>
      <c r="AA110" s="117" t="s">
        <v>235</v>
      </c>
      <c r="AB110" s="117" t="s">
        <v>235</v>
      </c>
      <c r="AC110" s="118" t="s">
        <v>235</v>
      </c>
      <c r="AD110" s="118" t="s">
        <v>235</v>
      </c>
      <c r="AE110" s="118" t="s">
        <v>235</v>
      </c>
      <c r="AF110" s="118" t="s">
        <v>235</v>
      </c>
      <c r="AG110" s="118" t="s">
        <v>235</v>
      </c>
      <c r="AH110" s="118" t="s">
        <v>235</v>
      </c>
      <c r="AI110" s="118" t="s">
        <v>235</v>
      </c>
      <c r="AJ110" s="119" t="s">
        <v>4042</v>
      </c>
      <c r="AK110" s="145" t="s">
        <v>4042</v>
      </c>
      <c r="AL110" s="119" t="s">
        <v>4042</v>
      </c>
    </row>
    <row r="111" spans="1:38" s="141" customFormat="1" ht="30" customHeight="1" x14ac:dyDescent="0.25">
      <c r="A111" s="127">
        <v>62075985</v>
      </c>
      <c r="B111" s="110" t="s">
        <v>1823</v>
      </c>
      <c r="C111" s="116" t="s">
        <v>147</v>
      </c>
      <c r="D111" s="116" t="s">
        <v>1824</v>
      </c>
      <c r="E111" s="112" t="s">
        <v>1825</v>
      </c>
      <c r="F111" s="112" t="s">
        <v>1826</v>
      </c>
      <c r="G111" s="112" t="s">
        <v>1072</v>
      </c>
      <c r="H111" s="112" t="s">
        <v>1827</v>
      </c>
      <c r="I111" s="113">
        <v>1142</v>
      </c>
      <c r="J111" s="113">
        <v>2</v>
      </c>
      <c r="K111" s="112" t="s">
        <v>131</v>
      </c>
      <c r="L111" s="112" t="s">
        <v>1828</v>
      </c>
      <c r="M111" s="112" t="s">
        <v>1829</v>
      </c>
      <c r="N111" s="112" t="s">
        <v>196</v>
      </c>
      <c r="O111" s="112" t="s">
        <v>1830</v>
      </c>
      <c r="P111" s="112" t="s">
        <v>1831</v>
      </c>
      <c r="Q111" s="112" t="s">
        <v>198</v>
      </c>
      <c r="R111" s="112" t="s">
        <v>1832</v>
      </c>
      <c r="S111" s="112" t="s">
        <v>1041</v>
      </c>
      <c r="T111" s="114" t="s">
        <v>140</v>
      </c>
      <c r="U111" s="115" t="s">
        <v>141</v>
      </c>
      <c r="V111" s="125">
        <v>516453030</v>
      </c>
      <c r="W111" s="116" t="s">
        <v>3852</v>
      </c>
      <c r="X111" s="116" t="s">
        <v>1833</v>
      </c>
      <c r="Y111" s="114" t="s">
        <v>1834</v>
      </c>
      <c r="Z111" s="117"/>
      <c r="AA111" s="117"/>
      <c r="AB111" s="117"/>
      <c r="AC111" s="118" t="s">
        <v>1835</v>
      </c>
      <c r="AD111" s="122">
        <v>516452044</v>
      </c>
      <c r="AE111" s="118" t="s">
        <v>1834</v>
      </c>
      <c r="AF111" s="123"/>
      <c r="AG111" s="118" t="s">
        <v>1836</v>
      </c>
      <c r="AH111" s="118" t="s">
        <v>1837</v>
      </c>
      <c r="AI111" s="118" t="s">
        <v>1838</v>
      </c>
      <c r="AJ111" s="119" t="s">
        <v>4150</v>
      </c>
      <c r="AK111" s="119" t="s">
        <v>4150</v>
      </c>
      <c r="AL111" s="119" t="s">
        <v>4042</v>
      </c>
    </row>
    <row r="112" spans="1:38" s="141" customFormat="1" ht="30" customHeight="1" x14ac:dyDescent="0.25">
      <c r="A112" s="127">
        <v>62077465</v>
      </c>
      <c r="B112" s="110" t="s">
        <v>1839</v>
      </c>
      <c r="C112" s="116" t="s">
        <v>147</v>
      </c>
      <c r="D112" s="116" t="s">
        <v>1840</v>
      </c>
      <c r="E112" s="112" t="s">
        <v>1841</v>
      </c>
      <c r="F112" s="112" t="s">
        <v>1842</v>
      </c>
      <c r="G112" s="112" t="s">
        <v>1072</v>
      </c>
      <c r="H112" s="112" t="s">
        <v>1827</v>
      </c>
      <c r="I112" s="113">
        <v>2344</v>
      </c>
      <c r="J112" s="113" t="s">
        <v>1843</v>
      </c>
      <c r="K112" s="112" t="s">
        <v>131</v>
      </c>
      <c r="L112" s="112" t="s">
        <v>1844</v>
      </c>
      <c r="M112" s="112" t="s">
        <v>1847</v>
      </c>
      <c r="N112" s="112" t="s">
        <v>196</v>
      </c>
      <c r="O112" s="112" t="s">
        <v>4171</v>
      </c>
      <c r="P112" s="112" t="s">
        <v>4172</v>
      </c>
      <c r="Q112" s="112" t="s">
        <v>198</v>
      </c>
      <c r="R112" s="112" t="s">
        <v>4173</v>
      </c>
      <c r="S112" s="112" t="s">
        <v>1041</v>
      </c>
      <c r="T112" s="114" t="s">
        <v>140</v>
      </c>
      <c r="U112" s="115" t="s">
        <v>141</v>
      </c>
      <c r="V112" s="116" t="s">
        <v>3950</v>
      </c>
      <c r="W112" s="116" t="s">
        <v>1845</v>
      </c>
      <c r="X112" s="116" t="s">
        <v>1846</v>
      </c>
      <c r="Y112" s="114" t="s">
        <v>1845</v>
      </c>
      <c r="Z112" s="118" t="s">
        <v>1847</v>
      </c>
      <c r="AA112" s="137">
        <v>516453362</v>
      </c>
      <c r="AB112" s="118" t="s">
        <v>1848</v>
      </c>
      <c r="AC112" s="118" t="s">
        <v>1849</v>
      </c>
      <c r="AD112" s="137">
        <v>516453663</v>
      </c>
      <c r="AE112" s="118" t="s">
        <v>1845</v>
      </c>
      <c r="AF112" s="123"/>
      <c r="AG112" s="118" t="s">
        <v>1850</v>
      </c>
      <c r="AH112" s="137">
        <v>516453662</v>
      </c>
      <c r="AI112" s="118" t="s">
        <v>1851</v>
      </c>
      <c r="AJ112" s="119" t="s">
        <v>4150</v>
      </c>
      <c r="AK112" s="119" t="s">
        <v>4150</v>
      </c>
      <c r="AL112" s="119" t="s">
        <v>4042</v>
      </c>
    </row>
    <row r="113" spans="1:38" s="141" customFormat="1" ht="30" customHeight="1" x14ac:dyDescent="0.25">
      <c r="A113" s="121">
        <v>226564</v>
      </c>
      <c r="B113" s="138" t="s">
        <v>1852</v>
      </c>
      <c r="C113" s="131" t="s">
        <v>147</v>
      </c>
      <c r="D113" s="131" t="s">
        <v>1853</v>
      </c>
      <c r="E113" s="112" t="s">
        <v>1854</v>
      </c>
      <c r="F113" s="112" t="s">
        <v>1855</v>
      </c>
      <c r="G113" s="112" t="s">
        <v>1856</v>
      </c>
      <c r="H113" s="112" t="s">
        <v>1857</v>
      </c>
      <c r="I113" s="113">
        <v>200</v>
      </c>
      <c r="J113" s="113"/>
      <c r="K113" s="112" t="s">
        <v>131</v>
      </c>
      <c r="L113" s="112" t="s">
        <v>1858</v>
      </c>
      <c r="M113" s="112" t="s">
        <v>1859</v>
      </c>
      <c r="N113" s="112" t="s">
        <v>134</v>
      </c>
      <c r="O113" s="112" t="s">
        <v>1860</v>
      </c>
      <c r="P113" s="112" t="s">
        <v>1861</v>
      </c>
      <c r="Q113" s="112" t="s">
        <v>137</v>
      </c>
      <c r="R113" s="112" t="s">
        <v>1862</v>
      </c>
      <c r="S113" s="112" t="s">
        <v>1863</v>
      </c>
      <c r="T113" s="114" t="s">
        <v>245</v>
      </c>
      <c r="U113" s="132" t="s">
        <v>1864</v>
      </c>
      <c r="V113" s="116" t="s">
        <v>1865</v>
      </c>
      <c r="W113" s="116" t="s">
        <v>1866</v>
      </c>
      <c r="X113" s="116" t="s">
        <v>1867</v>
      </c>
      <c r="Y113" s="114" t="s">
        <v>1868</v>
      </c>
      <c r="Z113" s="117"/>
      <c r="AA113" s="117"/>
      <c r="AB113" s="117"/>
      <c r="AC113" s="118" t="s">
        <v>1869</v>
      </c>
      <c r="AD113" s="122">
        <v>517321104</v>
      </c>
      <c r="AE113" s="118" t="s">
        <v>1868</v>
      </c>
      <c r="AF113" s="123"/>
      <c r="AG113" s="118" t="s">
        <v>1870</v>
      </c>
      <c r="AH113" s="122">
        <v>728511049</v>
      </c>
      <c r="AI113" s="118" t="s">
        <v>1871</v>
      </c>
      <c r="AJ113" s="119" t="s">
        <v>4150</v>
      </c>
      <c r="AK113" s="119" t="s">
        <v>4150</v>
      </c>
      <c r="AL113" s="119" t="s">
        <v>4042</v>
      </c>
    </row>
    <row r="114" spans="1:38" s="141" customFormat="1" ht="30" customHeight="1" x14ac:dyDescent="0.25">
      <c r="A114" s="127">
        <v>70284849</v>
      </c>
      <c r="B114" s="110" t="s">
        <v>1872</v>
      </c>
      <c r="C114" s="116" t="s">
        <v>147</v>
      </c>
      <c r="D114" s="116" t="s">
        <v>1873</v>
      </c>
      <c r="E114" s="112" t="s">
        <v>1874</v>
      </c>
      <c r="F114" s="112" t="s">
        <v>1875</v>
      </c>
      <c r="G114" s="112" t="s">
        <v>1876</v>
      </c>
      <c r="H114" s="112" t="s">
        <v>1877</v>
      </c>
      <c r="I114" s="113">
        <v>3304</v>
      </c>
      <c r="J114" s="113">
        <v>46</v>
      </c>
      <c r="K114" s="112" t="s">
        <v>226</v>
      </c>
      <c r="L114" s="112" t="s">
        <v>1878</v>
      </c>
      <c r="M114" s="112" t="s">
        <v>1879</v>
      </c>
      <c r="N114" s="112" t="s">
        <v>134</v>
      </c>
      <c r="O114" s="112" t="s">
        <v>1880</v>
      </c>
      <c r="P114" s="112" t="s">
        <v>1881</v>
      </c>
      <c r="Q114" s="112" t="s">
        <v>137</v>
      </c>
      <c r="R114" s="112" t="s">
        <v>1882</v>
      </c>
      <c r="S114" s="112" t="s">
        <v>1883</v>
      </c>
      <c r="T114" s="114" t="s">
        <v>140</v>
      </c>
      <c r="U114" s="115" t="s">
        <v>141</v>
      </c>
      <c r="V114" s="116" t="s">
        <v>1884</v>
      </c>
      <c r="W114" s="116" t="s">
        <v>1885</v>
      </c>
      <c r="X114" s="116" t="s">
        <v>1886</v>
      </c>
      <c r="Y114" s="114" t="s">
        <v>1885</v>
      </c>
      <c r="Z114" s="117" t="s">
        <v>1887</v>
      </c>
      <c r="AA114" s="126">
        <v>601394312</v>
      </c>
      <c r="AB114" s="117" t="s">
        <v>1888</v>
      </c>
      <c r="AC114" s="118" t="s">
        <v>1889</v>
      </c>
      <c r="AD114" s="122">
        <v>518614581</v>
      </c>
      <c r="AE114" s="118" t="s">
        <v>1890</v>
      </c>
      <c r="AF114" s="123"/>
      <c r="AG114" s="118" t="s">
        <v>1887</v>
      </c>
      <c r="AH114" s="122">
        <v>601394312</v>
      </c>
      <c r="AI114" s="118" t="s">
        <v>1888</v>
      </c>
      <c r="AJ114" s="119" t="s">
        <v>4150</v>
      </c>
      <c r="AK114" s="119" t="s">
        <v>4150</v>
      </c>
      <c r="AL114" s="119" t="s">
        <v>4042</v>
      </c>
    </row>
    <row r="115" spans="1:38" s="141" customFormat="1" ht="30" customHeight="1" x14ac:dyDescent="0.25">
      <c r="A115" s="121">
        <v>567043</v>
      </c>
      <c r="B115" s="110" t="s">
        <v>1891</v>
      </c>
      <c r="C115" s="116" t="s">
        <v>147</v>
      </c>
      <c r="D115" s="116" t="s">
        <v>1892</v>
      </c>
      <c r="E115" s="112" t="s">
        <v>1893</v>
      </c>
      <c r="F115" s="112" t="s">
        <v>1894</v>
      </c>
      <c r="G115" s="112" t="s">
        <v>1876</v>
      </c>
      <c r="H115" s="112" t="s">
        <v>1895</v>
      </c>
      <c r="I115" s="113">
        <v>3208</v>
      </c>
      <c r="J115" s="113">
        <v>51</v>
      </c>
      <c r="K115" s="112" t="s">
        <v>131</v>
      </c>
      <c r="L115" s="112" t="s">
        <v>1896</v>
      </c>
      <c r="M115" s="112" t="s">
        <v>1897</v>
      </c>
      <c r="N115" s="112" t="s">
        <v>134</v>
      </c>
      <c r="O115" s="112" t="s">
        <v>1898</v>
      </c>
      <c r="P115" s="112" t="s">
        <v>1899</v>
      </c>
      <c r="Q115" s="112" t="s">
        <v>137</v>
      </c>
      <c r="R115" s="112" t="s">
        <v>1900</v>
      </c>
      <c r="S115" s="112" t="s">
        <v>1883</v>
      </c>
      <c r="T115" s="114" t="s">
        <v>140</v>
      </c>
      <c r="U115" s="115" t="s">
        <v>141</v>
      </c>
      <c r="V115" s="116" t="s">
        <v>1901</v>
      </c>
      <c r="W115" s="116" t="s">
        <v>1902</v>
      </c>
      <c r="X115" s="116" t="s">
        <v>1903</v>
      </c>
      <c r="Y115" s="114" t="s">
        <v>1904</v>
      </c>
      <c r="Z115" s="117" t="s">
        <v>1905</v>
      </c>
      <c r="AA115" s="117" t="s">
        <v>1906</v>
      </c>
      <c r="AB115" s="117" t="s">
        <v>1907</v>
      </c>
      <c r="AC115" s="118" t="s">
        <v>1908</v>
      </c>
      <c r="AD115" s="122">
        <v>518612054</v>
      </c>
      <c r="AE115" s="118" t="s">
        <v>1909</v>
      </c>
      <c r="AF115" s="123"/>
      <c r="AG115" s="118" t="s">
        <v>1905</v>
      </c>
      <c r="AH115" s="118" t="s">
        <v>1906</v>
      </c>
      <c r="AI115" s="118" t="s">
        <v>1907</v>
      </c>
      <c r="AJ115" s="119" t="s">
        <v>4150</v>
      </c>
      <c r="AK115" s="119" t="s">
        <v>4150</v>
      </c>
      <c r="AL115" s="119" t="s">
        <v>4042</v>
      </c>
    </row>
    <row r="116" spans="1:38" s="141" customFormat="1" ht="30" customHeight="1" x14ac:dyDescent="0.25">
      <c r="A116" s="121">
        <v>838217</v>
      </c>
      <c r="B116" s="110" t="s">
        <v>1910</v>
      </c>
      <c r="C116" s="116" t="s">
        <v>147</v>
      </c>
      <c r="D116" s="116" t="s">
        <v>1911</v>
      </c>
      <c r="E116" s="112" t="s">
        <v>1912</v>
      </c>
      <c r="F116" s="112" t="s">
        <v>1913</v>
      </c>
      <c r="G116" s="112" t="s">
        <v>1876</v>
      </c>
      <c r="H116" s="112" t="s">
        <v>1262</v>
      </c>
      <c r="I116" s="113">
        <v>471</v>
      </c>
      <c r="J116" s="113">
        <v>48</v>
      </c>
      <c r="K116" s="112" t="s">
        <v>131</v>
      </c>
      <c r="L116" s="112" t="s">
        <v>1914</v>
      </c>
      <c r="M116" s="112" t="s">
        <v>1915</v>
      </c>
      <c r="N116" s="112" t="s">
        <v>134</v>
      </c>
      <c r="O116" s="112" t="s">
        <v>1916</v>
      </c>
      <c r="P116" s="112" t="s">
        <v>1917</v>
      </c>
      <c r="Q116" s="112" t="s">
        <v>137</v>
      </c>
      <c r="R116" s="112" t="s">
        <v>1918</v>
      </c>
      <c r="S116" s="112" t="s">
        <v>1883</v>
      </c>
      <c r="T116" s="114" t="s">
        <v>140</v>
      </c>
      <c r="U116" s="115" t="s">
        <v>141</v>
      </c>
      <c r="V116" s="125">
        <v>518612384</v>
      </c>
      <c r="W116" s="149" t="s">
        <v>3951</v>
      </c>
      <c r="X116" s="149" t="s">
        <v>3952</v>
      </c>
      <c r="Y116" s="150" t="s">
        <v>3953</v>
      </c>
      <c r="Z116" s="117" t="s">
        <v>1919</v>
      </c>
      <c r="AA116" s="126">
        <v>518305335</v>
      </c>
      <c r="AB116" s="151" t="s">
        <v>3954</v>
      </c>
      <c r="AC116" s="118" t="s">
        <v>1920</v>
      </c>
      <c r="AD116" s="118" t="s">
        <v>1921</v>
      </c>
      <c r="AE116" s="124" t="s">
        <v>3955</v>
      </c>
      <c r="AF116" s="123"/>
      <c r="AG116" s="118" t="s">
        <v>1922</v>
      </c>
      <c r="AH116" s="118" t="s">
        <v>1923</v>
      </c>
      <c r="AI116" s="124" t="s">
        <v>3955</v>
      </c>
      <c r="AJ116" s="119" t="s">
        <v>4150</v>
      </c>
      <c r="AK116" s="119" t="s">
        <v>4150</v>
      </c>
      <c r="AL116" s="119" t="s">
        <v>4042</v>
      </c>
    </row>
    <row r="117" spans="1:38" s="141" customFormat="1" ht="35.25" customHeight="1" x14ac:dyDescent="0.25">
      <c r="A117" s="121">
        <v>559148</v>
      </c>
      <c r="B117" s="110" t="s">
        <v>38</v>
      </c>
      <c r="C117" s="116" t="s">
        <v>147</v>
      </c>
      <c r="D117" s="116" t="s">
        <v>1924</v>
      </c>
      <c r="E117" s="112" t="s">
        <v>1925</v>
      </c>
      <c r="F117" s="112" t="s">
        <v>1926</v>
      </c>
      <c r="G117" s="112" t="s">
        <v>1876</v>
      </c>
      <c r="H117" s="112" t="s">
        <v>1927</v>
      </c>
      <c r="I117" s="113">
        <v>549</v>
      </c>
      <c r="J117" s="113">
        <v>23</v>
      </c>
      <c r="K117" s="112" t="s">
        <v>131</v>
      </c>
      <c r="L117" s="112" t="s">
        <v>1928</v>
      </c>
      <c r="M117" s="112" t="s">
        <v>1929</v>
      </c>
      <c r="N117" s="112" t="s">
        <v>196</v>
      </c>
      <c r="O117" s="112" t="s">
        <v>1930</v>
      </c>
      <c r="P117" s="112" t="s">
        <v>1931</v>
      </c>
      <c r="Q117" s="112" t="s">
        <v>198</v>
      </c>
      <c r="R117" s="112" t="s">
        <v>1932</v>
      </c>
      <c r="S117" s="112" t="s">
        <v>1883</v>
      </c>
      <c r="T117" s="114" t="s">
        <v>140</v>
      </c>
      <c r="U117" s="115" t="s">
        <v>141</v>
      </c>
      <c r="V117" s="125">
        <v>518612508</v>
      </c>
      <c r="W117" s="116" t="s">
        <v>1933</v>
      </c>
      <c r="X117" s="116" t="s">
        <v>1934</v>
      </c>
      <c r="Y117" s="114" t="s">
        <v>1933</v>
      </c>
      <c r="Z117" s="117" t="s">
        <v>1935</v>
      </c>
      <c r="AA117" s="126">
        <v>731019460</v>
      </c>
      <c r="AB117" s="117" t="s">
        <v>1933</v>
      </c>
      <c r="AC117" s="118" t="s">
        <v>1936</v>
      </c>
      <c r="AD117" s="122">
        <v>518612778</v>
      </c>
      <c r="AE117" s="118" t="s">
        <v>1933</v>
      </c>
      <c r="AF117" s="123" t="s">
        <v>1937</v>
      </c>
      <c r="AG117" s="118" t="s">
        <v>1938</v>
      </c>
      <c r="AH117" s="118" t="s">
        <v>1939</v>
      </c>
      <c r="AI117" s="118" t="s">
        <v>1933</v>
      </c>
      <c r="AJ117" s="119" t="s">
        <v>4150</v>
      </c>
      <c r="AK117" s="119" t="s">
        <v>4150</v>
      </c>
      <c r="AL117" s="119" t="s">
        <v>4042</v>
      </c>
    </row>
    <row r="118" spans="1:38" s="141" customFormat="1" ht="30" customHeight="1" x14ac:dyDescent="0.25">
      <c r="A118" s="127">
        <v>46937099</v>
      </c>
      <c r="B118" s="138" t="s">
        <v>1940</v>
      </c>
      <c r="C118" s="131" t="s">
        <v>147</v>
      </c>
      <c r="D118" s="131" t="s">
        <v>1941</v>
      </c>
      <c r="E118" s="112" t="s">
        <v>1942</v>
      </c>
      <c r="F118" s="112" t="s">
        <v>1943</v>
      </c>
      <c r="G118" s="112" t="s">
        <v>1876</v>
      </c>
      <c r="H118" s="112" t="s">
        <v>1944</v>
      </c>
      <c r="I118" s="113">
        <v>1095</v>
      </c>
      <c r="J118" s="113">
        <v>1</v>
      </c>
      <c r="K118" s="112" t="s">
        <v>131</v>
      </c>
      <c r="L118" s="112" t="s">
        <v>1945</v>
      </c>
      <c r="M118" s="112" t="s">
        <v>1946</v>
      </c>
      <c r="N118" s="112" t="s">
        <v>196</v>
      </c>
      <c r="O118" s="112" t="s">
        <v>1947</v>
      </c>
      <c r="P118" s="112" t="s">
        <v>1948</v>
      </c>
      <c r="Q118" s="112" t="s">
        <v>198</v>
      </c>
      <c r="R118" s="112" t="s">
        <v>1949</v>
      </c>
      <c r="S118" s="112" t="s">
        <v>1883</v>
      </c>
      <c r="T118" s="114" t="s">
        <v>245</v>
      </c>
      <c r="U118" s="132" t="s">
        <v>1950</v>
      </c>
      <c r="V118" s="125">
        <v>518699513</v>
      </c>
      <c r="W118" s="116" t="s">
        <v>3852</v>
      </c>
      <c r="X118" s="116" t="s">
        <v>1951</v>
      </c>
      <c r="Y118" s="114" t="s">
        <v>1952</v>
      </c>
      <c r="Z118" s="117"/>
      <c r="AA118" s="117"/>
      <c r="AB118" s="117"/>
      <c r="AC118" s="118" t="s">
        <v>1953</v>
      </c>
      <c r="AD118" s="122">
        <v>518699512</v>
      </c>
      <c r="AE118" s="118" t="s">
        <v>1952</v>
      </c>
      <c r="AF118" s="123"/>
      <c r="AG118" s="118" t="s">
        <v>1954</v>
      </c>
      <c r="AH118" s="122">
        <v>518699515</v>
      </c>
      <c r="AI118" s="118" t="s">
        <v>1955</v>
      </c>
      <c r="AJ118" s="119" t="s">
        <v>4150</v>
      </c>
      <c r="AK118" s="119" t="s">
        <v>4150</v>
      </c>
      <c r="AL118" s="119" t="s">
        <v>4042</v>
      </c>
    </row>
    <row r="119" spans="1:38" s="141" customFormat="1" ht="30" customHeight="1" x14ac:dyDescent="0.25">
      <c r="A119" s="127">
        <v>46937145</v>
      </c>
      <c r="B119" s="138" t="s">
        <v>1956</v>
      </c>
      <c r="C119" s="131" t="s">
        <v>147</v>
      </c>
      <c r="D119" s="131" t="s">
        <v>1957</v>
      </c>
      <c r="E119" s="112" t="s">
        <v>1958</v>
      </c>
      <c r="F119" s="112" t="s">
        <v>1959</v>
      </c>
      <c r="G119" s="112" t="s">
        <v>1876</v>
      </c>
      <c r="H119" s="112" t="s">
        <v>1944</v>
      </c>
      <c r="I119" s="113">
        <v>1096</v>
      </c>
      <c r="J119" s="113">
        <v>3</v>
      </c>
      <c r="K119" s="112" t="s">
        <v>131</v>
      </c>
      <c r="L119" s="112" t="s">
        <v>1960</v>
      </c>
      <c r="M119" s="112" t="s">
        <v>1961</v>
      </c>
      <c r="N119" s="112" t="s">
        <v>134</v>
      </c>
      <c r="O119" s="112" t="s">
        <v>1962</v>
      </c>
      <c r="P119" s="112" t="s">
        <v>1963</v>
      </c>
      <c r="Q119" s="112" t="s">
        <v>137</v>
      </c>
      <c r="R119" s="112" t="s">
        <v>1964</v>
      </c>
      <c r="S119" s="112" t="s">
        <v>1883</v>
      </c>
      <c r="T119" s="114" t="s">
        <v>245</v>
      </c>
      <c r="U119" s="132" t="s">
        <v>1965</v>
      </c>
      <c r="V119" s="125" t="s">
        <v>1966</v>
      </c>
      <c r="W119" s="116" t="s">
        <v>3852</v>
      </c>
      <c r="X119" s="116" t="s">
        <v>1967</v>
      </c>
      <c r="Y119" s="114" t="s">
        <v>1968</v>
      </c>
      <c r="Z119" s="117"/>
      <c r="AA119" s="117"/>
      <c r="AB119" s="117"/>
      <c r="AC119" s="118" t="s">
        <v>1969</v>
      </c>
      <c r="AD119" s="118" t="s">
        <v>1970</v>
      </c>
      <c r="AE119" s="118" t="s">
        <v>1971</v>
      </c>
      <c r="AF119" s="123"/>
      <c r="AG119" s="118" t="s">
        <v>1972</v>
      </c>
      <c r="AH119" s="118" t="s">
        <v>1973</v>
      </c>
      <c r="AI119" s="118" t="s">
        <v>1968</v>
      </c>
      <c r="AJ119" s="119" t="s">
        <v>4150</v>
      </c>
      <c r="AK119" s="119" t="s">
        <v>4150</v>
      </c>
      <c r="AL119" s="119" t="s">
        <v>4042</v>
      </c>
    </row>
    <row r="120" spans="1:38" s="141" customFormat="1" ht="30" customHeight="1" x14ac:dyDescent="0.25">
      <c r="A120" s="127">
        <v>47377445</v>
      </c>
      <c r="B120" s="1" t="s">
        <v>1974</v>
      </c>
      <c r="C120" s="116" t="s">
        <v>147</v>
      </c>
      <c r="D120" s="116" t="s">
        <v>1975</v>
      </c>
      <c r="E120" s="112" t="s">
        <v>1976</v>
      </c>
      <c r="F120" s="112" t="s">
        <v>1977</v>
      </c>
      <c r="G120" s="112" t="s">
        <v>1978</v>
      </c>
      <c r="H120" s="112" t="s">
        <v>1944</v>
      </c>
      <c r="I120" s="113">
        <v>965</v>
      </c>
      <c r="J120" s="113">
        <v>2</v>
      </c>
      <c r="K120" s="112" t="s">
        <v>131</v>
      </c>
      <c r="L120" s="112" t="s">
        <v>1979</v>
      </c>
      <c r="M120" s="112" t="s">
        <v>1980</v>
      </c>
      <c r="N120" s="112" t="s">
        <v>196</v>
      </c>
      <c r="O120" s="112" t="s">
        <v>1981</v>
      </c>
      <c r="P120" s="112" t="s">
        <v>1982</v>
      </c>
      <c r="Q120" s="112" t="s">
        <v>198</v>
      </c>
      <c r="R120" s="112" t="s">
        <v>1983</v>
      </c>
      <c r="S120" s="112" t="s">
        <v>1883</v>
      </c>
      <c r="T120" s="114" t="s">
        <v>328</v>
      </c>
      <c r="U120" s="132" t="s">
        <v>1984</v>
      </c>
      <c r="V120" s="116" t="s">
        <v>1985</v>
      </c>
      <c r="W120" s="116" t="s">
        <v>3852</v>
      </c>
      <c r="X120" s="116" t="s">
        <v>1986</v>
      </c>
      <c r="Y120" s="114" t="s">
        <v>1987</v>
      </c>
      <c r="Z120" s="117" t="s">
        <v>235</v>
      </c>
      <c r="AA120" s="117" t="s">
        <v>235</v>
      </c>
      <c r="AB120" s="117" t="s">
        <v>235</v>
      </c>
      <c r="AC120" s="118" t="s">
        <v>235</v>
      </c>
      <c r="AD120" s="118" t="s">
        <v>235</v>
      </c>
      <c r="AE120" s="118" t="s">
        <v>235</v>
      </c>
      <c r="AF120" s="118" t="s">
        <v>235</v>
      </c>
      <c r="AG120" s="118" t="s">
        <v>235</v>
      </c>
      <c r="AH120" s="118" t="s">
        <v>235</v>
      </c>
      <c r="AI120" s="118" t="s">
        <v>235</v>
      </c>
      <c r="AJ120" s="119" t="s">
        <v>4042</v>
      </c>
      <c r="AK120" s="145" t="s">
        <v>4042</v>
      </c>
      <c r="AL120" s="119" t="s">
        <v>4042</v>
      </c>
    </row>
    <row r="121" spans="1:38" s="141" customFormat="1" ht="30" customHeight="1" x14ac:dyDescent="0.25">
      <c r="A121" s="121">
        <v>226912</v>
      </c>
      <c r="B121" s="142" t="s">
        <v>1988</v>
      </c>
      <c r="C121" s="134" t="s">
        <v>1989</v>
      </c>
      <c r="D121" s="131" t="s">
        <v>1990</v>
      </c>
      <c r="E121" s="112" t="s">
        <v>1991</v>
      </c>
      <c r="F121" s="112" t="s">
        <v>1992</v>
      </c>
      <c r="G121" s="112" t="s">
        <v>1876</v>
      </c>
      <c r="H121" s="112" t="s">
        <v>1944</v>
      </c>
      <c r="I121" s="113">
        <v>1247</v>
      </c>
      <c r="J121" s="113">
        <v>22</v>
      </c>
      <c r="K121" s="112" t="s">
        <v>131</v>
      </c>
      <c r="L121" s="112" t="s">
        <v>1993</v>
      </c>
      <c r="M121" s="140" t="s">
        <v>1994</v>
      </c>
      <c r="N121" s="112" t="s">
        <v>134</v>
      </c>
      <c r="O121" s="112" t="s">
        <v>1995</v>
      </c>
      <c r="P121" s="112" t="s">
        <v>1995</v>
      </c>
      <c r="Q121" s="140" t="s">
        <v>137</v>
      </c>
      <c r="R121" s="112" t="s">
        <v>1996</v>
      </c>
      <c r="S121" s="112" t="s">
        <v>1883</v>
      </c>
      <c r="T121" s="114" t="s">
        <v>328</v>
      </c>
      <c r="U121" s="132" t="s">
        <v>1997</v>
      </c>
      <c r="V121" s="116" t="s">
        <v>1998</v>
      </c>
      <c r="W121" s="116" t="s">
        <v>3956</v>
      </c>
      <c r="X121" s="116" t="s">
        <v>1999</v>
      </c>
      <c r="Y121" s="114" t="s">
        <v>2000</v>
      </c>
      <c r="Z121" s="117" t="s">
        <v>2001</v>
      </c>
      <c r="AA121" s="126">
        <v>518601208</v>
      </c>
      <c r="AB121" s="117" t="s">
        <v>2002</v>
      </c>
      <c r="AC121" s="118" t="s">
        <v>2003</v>
      </c>
      <c r="AD121" s="122">
        <v>518601223</v>
      </c>
      <c r="AE121" s="118" t="s">
        <v>2004</v>
      </c>
      <c r="AF121" s="123" t="s">
        <v>2005</v>
      </c>
      <c r="AG121" s="118" t="s">
        <v>2006</v>
      </c>
      <c r="AH121" s="122" t="s">
        <v>2007</v>
      </c>
      <c r="AI121" s="118" t="s">
        <v>2008</v>
      </c>
      <c r="AJ121" s="119" t="s">
        <v>4150</v>
      </c>
      <c r="AK121" s="119" t="s">
        <v>4150</v>
      </c>
      <c r="AL121" s="119" t="s">
        <v>4042</v>
      </c>
    </row>
    <row r="122" spans="1:38" s="141" customFormat="1" ht="36" customHeight="1" x14ac:dyDescent="0.25">
      <c r="A122" s="121">
        <v>53163</v>
      </c>
      <c r="B122" s="110" t="s">
        <v>2009</v>
      </c>
      <c r="C122" s="116" t="s">
        <v>2010</v>
      </c>
      <c r="D122" s="116" t="s">
        <v>2011</v>
      </c>
      <c r="E122" s="112" t="s">
        <v>2012</v>
      </c>
      <c r="F122" s="112" t="s">
        <v>2013</v>
      </c>
      <c r="G122" s="112" t="s">
        <v>1876</v>
      </c>
      <c r="H122" s="112" t="s">
        <v>2014</v>
      </c>
      <c r="I122" s="113">
        <v>1223</v>
      </c>
      <c r="J122" s="113">
        <v>17</v>
      </c>
      <c r="K122" s="112" t="s">
        <v>131</v>
      </c>
      <c r="L122" s="112" t="s">
        <v>2015</v>
      </c>
      <c r="M122" s="112" t="s">
        <v>2016</v>
      </c>
      <c r="N122" s="112" t="s">
        <v>134</v>
      </c>
      <c r="O122" s="112" t="s">
        <v>2017</v>
      </c>
      <c r="P122" s="112" t="s">
        <v>2018</v>
      </c>
      <c r="Q122" s="112" t="s">
        <v>137</v>
      </c>
      <c r="R122" s="112" t="s">
        <v>2019</v>
      </c>
      <c r="S122" s="112" t="s">
        <v>1883</v>
      </c>
      <c r="T122" s="114" t="s">
        <v>140</v>
      </c>
      <c r="U122" s="115" t="s">
        <v>141</v>
      </c>
      <c r="V122" s="116" t="s">
        <v>2020</v>
      </c>
      <c r="W122" s="116" t="s">
        <v>3852</v>
      </c>
      <c r="X122" s="116" t="s">
        <v>2021</v>
      </c>
      <c r="Y122" s="114" t="s">
        <v>2022</v>
      </c>
      <c r="Z122" s="117"/>
      <c r="AA122" s="117"/>
      <c r="AB122" s="117"/>
      <c r="AC122" s="118" t="s">
        <v>2023</v>
      </c>
      <c r="AD122" s="118" t="s">
        <v>2024</v>
      </c>
      <c r="AE122" s="118" t="s">
        <v>2025</v>
      </c>
      <c r="AF122" s="123" t="s">
        <v>2026</v>
      </c>
      <c r="AG122" s="118" t="s">
        <v>2027</v>
      </c>
      <c r="AH122" s="118" t="s">
        <v>2028</v>
      </c>
      <c r="AI122" s="118" t="s">
        <v>2029</v>
      </c>
      <c r="AJ122" s="119" t="s">
        <v>4150</v>
      </c>
      <c r="AK122" s="119" t="s">
        <v>4150</v>
      </c>
      <c r="AL122" s="119" t="s">
        <v>4042</v>
      </c>
    </row>
    <row r="123" spans="1:38" s="141" customFormat="1" ht="30" customHeight="1" x14ac:dyDescent="0.25">
      <c r="A123" s="127">
        <v>49939432</v>
      </c>
      <c r="B123" s="110" t="s">
        <v>2030</v>
      </c>
      <c r="C123" s="116" t="s">
        <v>147</v>
      </c>
      <c r="D123" s="116" t="s">
        <v>2031</v>
      </c>
      <c r="E123" s="112" t="s">
        <v>2032</v>
      </c>
      <c r="F123" s="112" t="s">
        <v>2033</v>
      </c>
      <c r="G123" s="112" t="s">
        <v>2034</v>
      </c>
      <c r="H123" s="112" t="s">
        <v>396</v>
      </c>
      <c r="I123" s="113">
        <v>896</v>
      </c>
      <c r="J123" s="113"/>
      <c r="K123" s="112" t="s">
        <v>226</v>
      </c>
      <c r="L123" s="112" t="s">
        <v>2035</v>
      </c>
      <c r="M123" s="112" t="s">
        <v>2036</v>
      </c>
      <c r="N123" s="112" t="s">
        <v>196</v>
      </c>
      <c r="O123" s="112" t="s">
        <v>2037</v>
      </c>
      <c r="P123" s="112" t="s">
        <v>2038</v>
      </c>
      <c r="Q123" s="112" t="s">
        <v>198</v>
      </c>
      <c r="R123" s="112" t="s">
        <v>2039</v>
      </c>
      <c r="S123" s="112" t="s">
        <v>2040</v>
      </c>
      <c r="T123" s="114" t="s">
        <v>140</v>
      </c>
      <c r="U123" s="115" t="s">
        <v>141</v>
      </c>
      <c r="V123" s="116" t="s">
        <v>2041</v>
      </c>
      <c r="W123" s="116" t="s">
        <v>3852</v>
      </c>
      <c r="X123" s="116" t="s">
        <v>2042</v>
      </c>
      <c r="Y123" s="114" t="s">
        <v>2042</v>
      </c>
      <c r="Z123" s="117" t="s">
        <v>2043</v>
      </c>
      <c r="AA123" s="126">
        <v>518628472</v>
      </c>
      <c r="AB123" s="117" t="s">
        <v>2044</v>
      </c>
      <c r="AC123" s="118"/>
      <c r="AD123" s="118"/>
      <c r="AE123" s="118"/>
      <c r="AF123" s="123"/>
      <c r="AG123" s="118"/>
      <c r="AH123" s="118"/>
      <c r="AI123" s="118"/>
      <c r="AJ123" s="119" t="s">
        <v>4150</v>
      </c>
      <c r="AK123" s="119" t="s">
        <v>4150</v>
      </c>
      <c r="AL123" s="119" t="s">
        <v>4042</v>
      </c>
    </row>
    <row r="124" spans="1:38" s="141" customFormat="1" ht="30" customHeight="1" x14ac:dyDescent="0.25">
      <c r="A124" s="121">
        <v>53155</v>
      </c>
      <c r="B124" s="110" t="s">
        <v>2045</v>
      </c>
      <c r="C124" s="116" t="s">
        <v>2046</v>
      </c>
      <c r="D124" s="116" t="s">
        <v>2047</v>
      </c>
      <c r="E124" s="112" t="s">
        <v>2048</v>
      </c>
      <c r="F124" s="112" t="s">
        <v>2049</v>
      </c>
      <c r="G124" s="112" t="s">
        <v>2050</v>
      </c>
      <c r="H124" s="112" t="s">
        <v>2051</v>
      </c>
      <c r="I124" s="113">
        <v>318</v>
      </c>
      <c r="J124" s="113"/>
      <c r="K124" s="112" t="s">
        <v>131</v>
      </c>
      <c r="L124" s="112" t="s">
        <v>2052</v>
      </c>
      <c r="M124" s="112" t="s">
        <v>2053</v>
      </c>
      <c r="N124" s="112" t="s">
        <v>134</v>
      </c>
      <c r="O124" s="112" t="s">
        <v>2054</v>
      </c>
      <c r="P124" s="112" t="s">
        <v>2055</v>
      </c>
      <c r="Q124" s="112" t="s">
        <v>137</v>
      </c>
      <c r="R124" s="112" t="s">
        <v>2056</v>
      </c>
      <c r="S124" s="112" t="s">
        <v>2057</v>
      </c>
      <c r="T124" s="114" t="s">
        <v>140</v>
      </c>
      <c r="U124" s="115" t="s">
        <v>141</v>
      </c>
      <c r="V124" s="116" t="s">
        <v>3957</v>
      </c>
      <c r="W124" s="116" t="s">
        <v>2058</v>
      </c>
      <c r="X124" s="116" t="s">
        <v>2059</v>
      </c>
      <c r="Y124" s="114" t="s">
        <v>2058</v>
      </c>
      <c r="Z124" s="117" t="s">
        <v>2060</v>
      </c>
      <c r="AA124" s="126">
        <v>733736652</v>
      </c>
      <c r="AB124" s="117" t="s">
        <v>2061</v>
      </c>
      <c r="AC124" s="118" t="s">
        <v>3958</v>
      </c>
      <c r="AD124" s="118" t="s">
        <v>2062</v>
      </c>
      <c r="AE124" s="117" t="s">
        <v>3959</v>
      </c>
      <c r="AF124" s="123"/>
      <c r="AG124" s="118" t="s">
        <v>2060</v>
      </c>
      <c r="AH124" s="122">
        <v>733736652</v>
      </c>
      <c r="AI124" s="118" t="s">
        <v>2061</v>
      </c>
      <c r="AJ124" s="119" t="s">
        <v>4150</v>
      </c>
      <c r="AK124" s="119" t="s">
        <v>4150</v>
      </c>
      <c r="AL124" s="119" t="s">
        <v>4042</v>
      </c>
    </row>
    <row r="125" spans="1:38" s="141" customFormat="1" ht="30" customHeight="1" x14ac:dyDescent="0.25">
      <c r="A125" s="121">
        <v>90395</v>
      </c>
      <c r="B125" s="138" t="s">
        <v>2063</v>
      </c>
      <c r="C125" s="2" t="s">
        <v>147</v>
      </c>
      <c r="D125" s="3" t="s">
        <v>2064</v>
      </c>
      <c r="E125" s="112" t="s">
        <v>2065</v>
      </c>
      <c r="F125" s="112" t="s">
        <v>2066</v>
      </c>
      <c r="G125" s="112" t="s">
        <v>2067</v>
      </c>
      <c r="H125" s="112" t="s">
        <v>2068</v>
      </c>
      <c r="I125" s="113">
        <v>32</v>
      </c>
      <c r="J125" s="113"/>
      <c r="K125" s="112" t="s">
        <v>226</v>
      </c>
      <c r="L125" s="112" t="s">
        <v>2069</v>
      </c>
      <c r="M125" s="112" t="s">
        <v>2070</v>
      </c>
      <c r="N125" s="112" t="s">
        <v>134</v>
      </c>
      <c r="O125" s="112" t="s">
        <v>2071</v>
      </c>
      <c r="P125" s="112" t="s">
        <v>2072</v>
      </c>
      <c r="Q125" s="112" t="s">
        <v>137</v>
      </c>
      <c r="R125" s="112" t="s">
        <v>2073</v>
      </c>
      <c r="S125" s="112" t="s">
        <v>2074</v>
      </c>
      <c r="T125" s="114" t="s">
        <v>367</v>
      </c>
      <c r="U125" s="132" t="s">
        <v>2075</v>
      </c>
      <c r="V125" s="125">
        <v>603879825</v>
      </c>
      <c r="W125" s="116" t="s">
        <v>3852</v>
      </c>
      <c r="X125" s="116" t="s">
        <v>2076</v>
      </c>
      <c r="Y125" s="114" t="s">
        <v>3960</v>
      </c>
      <c r="Z125" s="117"/>
      <c r="AA125" s="117"/>
      <c r="AB125" s="117"/>
      <c r="AC125" s="118"/>
      <c r="AD125" s="118"/>
      <c r="AE125" s="118"/>
      <c r="AF125" s="123"/>
      <c r="AG125" s="118"/>
      <c r="AH125" s="118"/>
      <c r="AI125" s="118"/>
      <c r="AJ125" s="119" t="s">
        <v>4150</v>
      </c>
      <c r="AK125" s="145" t="s">
        <v>4042</v>
      </c>
      <c r="AL125" s="119" t="s">
        <v>4042</v>
      </c>
    </row>
    <row r="126" spans="1:38" s="141" customFormat="1" ht="30" customHeight="1" x14ac:dyDescent="0.25">
      <c r="A126" s="127">
        <v>70839964</v>
      </c>
      <c r="B126" s="110" t="s">
        <v>2077</v>
      </c>
      <c r="C126" s="116" t="s">
        <v>147</v>
      </c>
      <c r="D126" s="116" t="s">
        <v>2078</v>
      </c>
      <c r="E126" s="112" t="s">
        <v>2079</v>
      </c>
      <c r="F126" s="112" t="s">
        <v>2080</v>
      </c>
      <c r="G126" s="112" t="s">
        <v>2067</v>
      </c>
      <c r="H126" s="112" t="s">
        <v>2081</v>
      </c>
      <c r="I126" s="113">
        <v>1676</v>
      </c>
      <c r="J126" s="113"/>
      <c r="K126" s="112" t="s">
        <v>131</v>
      </c>
      <c r="L126" s="112" t="s">
        <v>2082</v>
      </c>
      <c r="M126" s="112" t="s">
        <v>2083</v>
      </c>
      <c r="N126" s="112" t="s">
        <v>134</v>
      </c>
      <c r="O126" s="112" t="s">
        <v>2084</v>
      </c>
      <c r="P126" s="112" t="s">
        <v>2085</v>
      </c>
      <c r="Q126" s="112" t="s">
        <v>137</v>
      </c>
      <c r="R126" s="112" t="s">
        <v>2086</v>
      </c>
      <c r="S126" s="112" t="s">
        <v>2074</v>
      </c>
      <c r="T126" s="114" t="s">
        <v>140</v>
      </c>
      <c r="U126" s="115" t="s">
        <v>141</v>
      </c>
      <c r="V126" s="116" t="s">
        <v>2087</v>
      </c>
      <c r="W126" s="116" t="s">
        <v>3852</v>
      </c>
      <c r="X126" s="116" t="s">
        <v>2088</v>
      </c>
      <c r="Y126" s="114" t="s">
        <v>2089</v>
      </c>
      <c r="Z126" s="117"/>
      <c r="AA126" s="117"/>
      <c r="AB126" s="117"/>
      <c r="AC126" s="118" t="s">
        <v>2090</v>
      </c>
      <c r="AD126" s="118" t="s">
        <v>2091</v>
      </c>
      <c r="AE126" s="118" t="s">
        <v>2089</v>
      </c>
      <c r="AF126" s="123"/>
      <c r="AG126" s="118"/>
      <c r="AH126" s="118"/>
      <c r="AI126" s="118"/>
      <c r="AJ126" s="119" t="s">
        <v>4150</v>
      </c>
      <c r="AK126" s="119" t="s">
        <v>4150</v>
      </c>
      <c r="AL126" s="119" t="s">
        <v>4042</v>
      </c>
    </row>
    <row r="127" spans="1:38" s="141" customFormat="1" ht="30" customHeight="1" x14ac:dyDescent="0.25">
      <c r="A127" s="127">
        <v>566438</v>
      </c>
      <c r="B127" s="110" t="s">
        <v>2092</v>
      </c>
      <c r="C127" s="116" t="s">
        <v>2093</v>
      </c>
      <c r="D127" s="116" t="s">
        <v>2094</v>
      </c>
      <c r="E127" s="112" t="s">
        <v>2095</v>
      </c>
      <c r="F127" s="112" t="s">
        <v>2096</v>
      </c>
      <c r="G127" s="112" t="s">
        <v>2067</v>
      </c>
      <c r="H127" s="112" t="s">
        <v>2097</v>
      </c>
      <c r="I127" s="113">
        <v>1669</v>
      </c>
      <c r="J127" s="113"/>
      <c r="K127" s="112" t="s">
        <v>131</v>
      </c>
      <c r="L127" s="112" t="s">
        <v>2098</v>
      </c>
      <c r="M127" s="112" t="s">
        <v>2099</v>
      </c>
      <c r="N127" s="112" t="s">
        <v>196</v>
      </c>
      <c r="O127" s="112" t="s">
        <v>2100</v>
      </c>
      <c r="P127" s="112" t="s">
        <v>2101</v>
      </c>
      <c r="Q127" s="112" t="s">
        <v>198</v>
      </c>
      <c r="R127" s="112" t="s">
        <v>2102</v>
      </c>
      <c r="S127" s="112" t="s">
        <v>2074</v>
      </c>
      <c r="T127" s="114" t="s">
        <v>140</v>
      </c>
      <c r="U127" s="115" t="s">
        <v>141</v>
      </c>
      <c r="V127" s="125">
        <v>518322658</v>
      </c>
      <c r="W127" s="116" t="s">
        <v>2103</v>
      </c>
      <c r="X127" s="116" t="s">
        <v>2104</v>
      </c>
      <c r="Y127" s="114" t="s">
        <v>2105</v>
      </c>
      <c r="Z127" s="117"/>
      <c r="AA127" s="117"/>
      <c r="AB127" s="117"/>
      <c r="AC127" s="118" t="s">
        <v>2106</v>
      </c>
      <c r="AD127" s="118" t="s">
        <v>2107</v>
      </c>
      <c r="AE127" s="118" t="s">
        <v>2108</v>
      </c>
      <c r="AF127" s="123"/>
      <c r="AG127" s="118" t="s">
        <v>2109</v>
      </c>
      <c r="AH127" s="122">
        <v>518390190</v>
      </c>
      <c r="AI127" s="118" t="s">
        <v>2105</v>
      </c>
      <c r="AJ127" s="119" t="s">
        <v>4150</v>
      </c>
      <c r="AK127" s="119" t="s">
        <v>4150</v>
      </c>
      <c r="AL127" s="119" t="s">
        <v>4042</v>
      </c>
    </row>
    <row r="128" spans="1:38" s="141" customFormat="1" ht="33" x14ac:dyDescent="0.25">
      <c r="A128" s="127">
        <v>70840385</v>
      </c>
      <c r="B128" s="110" t="s">
        <v>2110</v>
      </c>
      <c r="C128" s="116" t="s">
        <v>147</v>
      </c>
      <c r="D128" s="116" t="s">
        <v>2111</v>
      </c>
      <c r="E128" s="112" t="s">
        <v>2112</v>
      </c>
      <c r="F128" s="112" t="s">
        <v>2113</v>
      </c>
      <c r="G128" s="112" t="s">
        <v>2067</v>
      </c>
      <c r="H128" s="112" t="s">
        <v>2097</v>
      </c>
      <c r="I128" s="113">
        <v>1045</v>
      </c>
      <c r="J128" s="113"/>
      <c r="K128" s="112" t="s">
        <v>131</v>
      </c>
      <c r="L128" s="112" t="s">
        <v>2114</v>
      </c>
      <c r="M128" s="112" t="s">
        <v>2115</v>
      </c>
      <c r="N128" s="112" t="s">
        <v>196</v>
      </c>
      <c r="O128" s="112" t="s">
        <v>2116</v>
      </c>
      <c r="P128" s="112" t="s">
        <v>2117</v>
      </c>
      <c r="Q128" s="112" t="s">
        <v>198</v>
      </c>
      <c r="R128" s="112" t="s">
        <v>2118</v>
      </c>
      <c r="S128" s="112" t="s">
        <v>2074</v>
      </c>
      <c r="T128" s="114" t="s">
        <v>140</v>
      </c>
      <c r="U128" s="115" t="s">
        <v>141</v>
      </c>
      <c r="V128" s="125">
        <v>518322216</v>
      </c>
      <c r="W128" s="114" t="s">
        <v>2120</v>
      </c>
      <c r="X128" s="114" t="s">
        <v>3961</v>
      </c>
      <c r="Y128" s="114" t="s">
        <v>2119</v>
      </c>
      <c r="Z128" s="117"/>
      <c r="AA128" s="117"/>
      <c r="AB128" s="117"/>
      <c r="AC128" s="118" t="s">
        <v>2121</v>
      </c>
      <c r="AD128" s="122">
        <v>518322216</v>
      </c>
      <c r="AE128" s="118" t="s">
        <v>3962</v>
      </c>
      <c r="AF128" s="123"/>
      <c r="AG128" s="118" t="s">
        <v>2121</v>
      </c>
      <c r="AH128" s="122">
        <v>518322216</v>
      </c>
      <c r="AI128" s="118" t="s">
        <v>2120</v>
      </c>
      <c r="AJ128" s="119" t="s">
        <v>4150</v>
      </c>
      <c r="AK128" s="119" t="s">
        <v>4150</v>
      </c>
      <c r="AL128" s="119" t="s">
        <v>4042</v>
      </c>
    </row>
    <row r="129" spans="1:38" s="141" customFormat="1" ht="30" customHeight="1" x14ac:dyDescent="0.25">
      <c r="A129" s="121">
        <v>838420</v>
      </c>
      <c r="B129" s="138" t="s">
        <v>2122</v>
      </c>
      <c r="C129" s="131" t="s">
        <v>147</v>
      </c>
      <c r="D129" s="131" t="s">
        <v>2123</v>
      </c>
      <c r="E129" s="112" t="s">
        <v>2124</v>
      </c>
      <c r="F129" s="112" t="s">
        <v>2125</v>
      </c>
      <c r="G129" s="112" t="s">
        <v>2126</v>
      </c>
      <c r="H129" s="112" t="s">
        <v>2127</v>
      </c>
      <c r="I129" s="113">
        <v>679</v>
      </c>
      <c r="J129" s="113"/>
      <c r="K129" s="112" t="s">
        <v>131</v>
      </c>
      <c r="L129" s="112" t="s">
        <v>2128</v>
      </c>
      <c r="M129" s="112" t="s">
        <v>2129</v>
      </c>
      <c r="N129" s="112" t="s">
        <v>196</v>
      </c>
      <c r="O129" s="112" t="s">
        <v>2130</v>
      </c>
      <c r="P129" s="112" t="s">
        <v>2131</v>
      </c>
      <c r="Q129" s="112" t="s">
        <v>198</v>
      </c>
      <c r="R129" s="112" t="s">
        <v>2132</v>
      </c>
      <c r="S129" s="112" t="s">
        <v>2133</v>
      </c>
      <c r="T129" s="114" t="s">
        <v>245</v>
      </c>
      <c r="U129" s="132" t="s">
        <v>2134</v>
      </c>
      <c r="V129" s="125" t="s">
        <v>2135</v>
      </c>
      <c r="W129" s="116" t="s">
        <v>3852</v>
      </c>
      <c r="X129" s="116" t="s">
        <v>2136</v>
      </c>
      <c r="Y129" s="114" t="s">
        <v>2137</v>
      </c>
      <c r="Z129" s="117"/>
      <c r="AA129" s="117"/>
      <c r="AB129" s="117"/>
      <c r="AC129" s="118" t="s">
        <v>2138</v>
      </c>
      <c r="AD129" s="122">
        <v>516478444</v>
      </c>
      <c r="AE129" s="118" t="s">
        <v>2137</v>
      </c>
      <c r="AF129" s="123"/>
      <c r="AG129" s="118" t="s">
        <v>2139</v>
      </c>
      <c r="AH129" s="122" t="s">
        <v>2140</v>
      </c>
      <c r="AI129" s="118" t="s">
        <v>2141</v>
      </c>
      <c r="AJ129" s="119" t="s">
        <v>4150</v>
      </c>
      <c r="AK129" s="119" t="s">
        <v>4150</v>
      </c>
      <c r="AL129" s="119" t="s">
        <v>4042</v>
      </c>
    </row>
    <row r="130" spans="1:38" s="141" customFormat="1" ht="30" customHeight="1" x14ac:dyDescent="0.25">
      <c r="A130" s="121">
        <v>840246</v>
      </c>
      <c r="B130" s="110" t="s">
        <v>2142</v>
      </c>
      <c r="C130" s="116" t="s">
        <v>147</v>
      </c>
      <c r="D130" s="116" t="s">
        <v>2143</v>
      </c>
      <c r="E130" s="112" t="s">
        <v>2144</v>
      </c>
      <c r="F130" s="112" t="s">
        <v>2145</v>
      </c>
      <c r="G130" s="112" t="s">
        <v>2126</v>
      </c>
      <c r="H130" s="112" t="s">
        <v>2146</v>
      </c>
      <c r="I130" s="113">
        <v>499</v>
      </c>
      <c r="J130" s="113"/>
      <c r="K130" s="112" t="s">
        <v>226</v>
      </c>
      <c r="L130" s="112" t="s">
        <v>2147</v>
      </c>
      <c r="M130" s="112" t="s">
        <v>2148</v>
      </c>
      <c r="N130" s="112" t="s">
        <v>196</v>
      </c>
      <c r="O130" s="112" t="s">
        <v>2149</v>
      </c>
      <c r="P130" s="112" t="s">
        <v>2150</v>
      </c>
      <c r="Q130" s="112" t="s">
        <v>198</v>
      </c>
      <c r="R130" s="112" t="s">
        <v>2151</v>
      </c>
      <c r="S130" s="112" t="s">
        <v>2133</v>
      </c>
      <c r="T130" s="114" t="s">
        <v>140</v>
      </c>
      <c r="U130" s="115" t="s">
        <v>141</v>
      </c>
      <c r="V130" s="125">
        <v>516477222</v>
      </c>
      <c r="W130" s="116" t="s">
        <v>3852</v>
      </c>
      <c r="X130" s="116" t="s">
        <v>2152</v>
      </c>
      <c r="Y130" s="114" t="s">
        <v>2153</v>
      </c>
      <c r="Z130" s="117"/>
      <c r="AA130" s="117"/>
      <c r="AB130" s="117"/>
      <c r="AC130" s="118" t="s">
        <v>2154</v>
      </c>
      <c r="AD130" s="122">
        <v>516477222</v>
      </c>
      <c r="AE130" s="118" t="s">
        <v>2152</v>
      </c>
      <c r="AF130" s="123"/>
      <c r="AG130" s="118"/>
      <c r="AH130" s="118"/>
      <c r="AI130" s="118"/>
      <c r="AJ130" s="119" t="s">
        <v>4150</v>
      </c>
      <c r="AK130" s="145" t="s">
        <v>4042</v>
      </c>
      <c r="AL130" s="119" t="s">
        <v>4042</v>
      </c>
    </row>
    <row r="131" spans="1:38" s="141" customFormat="1" ht="30" customHeight="1" x14ac:dyDescent="0.25">
      <c r="A131" s="121">
        <v>838446</v>
      </c>
      <c r="B131" s="138" t="s">
        <v>2155</v>
      </c>
      <c r="C131" s="131" t="s">
        <v>147</v>
      </c>
      <c r="D131" s="131" t="s">
        <v>2156</v>
      </c>
      <c r="E131" s="112" t="s">
        <v>2157</v>
      </c>
      <c r="F131" s="112" t="s">
        <v>2158</v>
      </c>
      <c r="G131" s="112" t="s">
        <v>2159</v>
      </c>
      <c r="H131" s="112" t="s">
        <v>2160</v>
      </c>
      <c r="I131" s="113">
        <v>1</v>
      </c>
      <c r="J131" s="113"/>
      <c r="K131" s="112" t="s">
        <v>131</v>
      </c>
      <c r="L131" s="112" t="s">
        <v>2161</v>
      </c>
      <c r="M131" s="112" t="s">
        <v>4174</v>
      </c>
      <c r="N131" s="112" t="s">
        <v>196</v>
      </c>
      <c r="O131" s="112" t="s">
        <v>4175</v>
      </c>
      <c r="P131" s="112" t="s">
        <v>4176</v>
      </c>
      <c r="Q131" s="112" t="s">
        <v>198</v>
      </c>
      <c r="R131" s="112" t="s">
        <v>4177</v>
      </c>
      <c r="S131" s="112" t="s">
        <v>2162</v>
      </c>
      <c r="T131" s="114" t="s">
        <v>245</v>
      </c>
      <c r="U131" s="132" t="s">
        <v>2163</v>
      </c>
      <c r="V131" s="125" t="s">
        <v>4178</v>
      </c>
      <c r="W131" s="116" t="s">
        <v>2164</v>
      </c>
      <c r="X131" s="116" t="s">
        <v>4179</v>
      </c>
      <c r="Y131" s="114" t="s">
        <v>2165</v>
      </c>
      <c r="Z131" s="117"/>
      <c r="AA131" s="117"/>
      <c r="AB131" s="117"/>
      <c r="AC131" s="118" t="s">
        <v>2166</v>
      </c>
      <c r="AD131" s="118" t="s">
        <v>2167</v>
      </c>
      <c r="AE131" s="118" t="s">
        <v>2168</v>
      </c>
      <c r="AF131" s="123"/>
      <c r="AG131" s="118" t="s">
        <v>3963</v>
      </c>
      <c r="AH131" s="118" t="s">
        <v>2169</v>
      </c>
      <c r="AI131" s="118" t="s">
        <v>3964</v>
      </c>
      <c r="AJ131" s="119" t="s">
        <v>4150</v>
      </c>
      <c r="AK131" s="119" t="s">
        <v>4150</v>
      </c>
      <c r="AL131" s="119" t="s">
        <v>4042</v>
      </c>
    </row>
    <row r="132" spans="1:38" s="141" customFormat="1" ht="30" customHeight="1" x14ac:dyDescent="0.25">
      <c r="A132" s="121">
        <v>839809</v>
      </c>
      <c r="B132" s="110" t="s">
        <v>2170</v>
      </c>
      <c r="C132" s="116" t="s">
        <v>147</v>
      </c>
      <c r="D132" s="116" t="s">
        <v>2171</v>
      </c>
      <c r="E132" s="112" t="s">
        <v>2172</v>
      </c>
      <c r="F132" s="112" t="s">
        <v>2173</v>
      </c>
      <c r="G132" s="112" t="s">
        <v>2174</v>
      </c>
      <c r="H132" s="112" t="s">
        <v>1796</v>
      </c>
      <c r="I132" s="113">
        <v>1069</v>
      </c>
      <c r="J132" s="113">
        <v>25</v>
      </c>
      <c r="K132" s="112" t="s">
        <v>131</v>
      </c>
      <c r="L132" s="112" t="s">
        <v>2175</v>
      </c>
      <c r="M132" s="112" t="s">
        <v>2176</v>
      </c>
      <c r="N132" s="112" t="s">
        <v>196</v>
      </c>
      <c r="O132" s="112" t="s">
        <v>2177</v>
      </c>
      <c r="P132" s="112" t="s">
        <v>2178</v>
      </c>
      <c r="Q132" s="112" t="s">
        <v>198</v>
      </c>
      <c r="R132" s="112" t="s">
        <v>2179</v>
      </c>
      <c r="S132" s="112" t="s">
        <v>2180</v>
      </c>
      <c r="T132" s="114" t="s">
        <v>140</v>
      </c>
      <c r="U132" s="115" t="s">
        <v>141</v>
      </c>
      <c r="V132" s="116" t="s">
        <v>2181</v>
      </c>
      <c r="W132" s="116" t="s">
        <v>2182</v>
      </c>
      <c r="X132" s="116" t="s">
        <v>2183</v>
      </c>
      <c r="Y132" s="114" t="s">
        <v>2184</v>
      </c>
      <c r="Z132" s="117"/>
      <c r="AA132" s="117"/>
      <c r="AB132" s="117"/>
      <c r="AC132" s="118"/>
      <c r="AD132" s="118"/>
      <c r="AE132" s="118"/>
      <c r="AF132" s="123"/>
      <c r="AG132" s="118"/>
      <c r="AH132" s="118"/>
      <c r="AI132" s="118"/>
      <c r="AJ132" s="119" t="s">
        <v>4150</v>
      </c>
      <c r="AK132" s="145" t="s">
        <v>4042</v>
      </c>
      <c r="AL132" s="119" t="s">
        <v>4042</v>
      </c>
    </row>
    <row r="133" spans="1:38" s="141" customFormat="1" ht="30" customHeight="1" x14ac:dyDescent="0.25">
      <c r="A133" s="121">
        <v>839639</v>
      </c>
      <c r="B133" s="110" t="s">
        <v>2185</v>
      </c>
      <c r="C133" s="116" t="s">
        <v>147</v>
      </c>
      <c r="D133" s="116" t="s">
        <v>2186</v>
      </c>
      <c r="E133" s="112" t="s">
        <v>2187</v>
      </c>
      <c r="F133" s="112" t="s">
        <v>2188</v>
      </c>
      <c r="G133" s="112" t="s">
        <v>2174</v>
      </c>
      <c r="H133" s="112" t="s">
        <v>2189</v>
      </c>
      <c r="I133" s="113">
        <v>203</v>
      </c>
      <c r="J133" s="113">
        <v>29</v>
      </c>
      <c r="K133" s="112" t="s">
        <v>542</v>
      </c>
      <c r="L133" s="112" t="s">
        <v>2190</v>
      </c>
      <c r="M133" s="112" t="s">
        <v>2191</v>
      </c>
      <c r="N133" s="112" t="s">
        <v>134</v>
      </c>
      <c r="O133" s="112" t="s">
        <v>2192</v>
      </c>
      <c r="P133" s="112" t="s">
        <v>2193</v>
      </c>
      <c r="Q133" s="112" t="s">
        <v>137</v>
      </c>
      <c r="R133" s="112" t="s">
        <v>2194</v>
      </c>
      <c r="S133" s="112" t="s">
        <v>2180</v>
      </c>
      <c r="T133" s="114" t="s">
        <v>140</v>
      </c>
      <c r="U133" s="115" t="s">
        <v>141</v>
      </c>
      <c r="V133" s="125">
        <v>516474203</v>
      </c>
      <c r="W133" s="116" t="s">
        <v>3852</v>
      </c>
      <c r="X133" s="116" t="s">
        <v>2195</v>
      </c>
      <c r="Y133" s="114" t="s">
        <v>2195</v>
      </c>
      <c r="Z133" s="117"/>
      <c r="AA133" s="117"/>
      <c r="AB133" s="117"/>
      <c r="AC133" s="118" t="s">
        <v>2196</v>
      </c>
      <c r="AD133" s="122">
        <v>516474203</v>
      </c>
      <c r="AE133" s="118" t="s">
        <v>2195</v>
      </c>
      <c r="AF133" s="123"/>
      <c r="AG133" s="118" t="s">
        <v>2197</v>
      </c>
      <c r="AH133" s="122">
        <v>606567340</v>
      </c>
      <c r="AI133" s="118" t="s">
        <v>2198</v>
      </c>
      <c r="AJ133" s="119" t="s">
        <v>4150</v>
      </c>
      <c r="AK133" s="145" t="s">
        <v>4042</v>
      </c>
      <c r="AL133" s="119" t="s">
        <v>4042</v>
      </c>
    </row>
    <row r="134" spans="1:38" s="141" customFormat="1" ht="30" customHeight="1" x14ac:dyDescent="0.25">
      <c r="A134" s="121">
        <v>387134</v>
      </c>
      <c r="B134" s="110" t="s">
        <v>2199</v>
      </c>
      <c r="C134" s="134" t="s">
        <v>2200</v>
      </c>
      <c r="D134" s="131" t="s">
        <v>2201</v>
      </c>
      <c r="E134" s="112" t="s">
        <v>2202</v>
      </c>
      <c r="F134" s="112" t="s">
        <v>2203</v>
      </c>
      <c r="G134" s="112" t="s">
        <v>2174</v>
      </c>
      <c r="H134" s="112" t="s">
        <v>2204</v>
      </c>
      <c r="I134" s="113">
        <v>55</v>
      </c>
      <c r="J134" s="113">
        <v>17</v>
      </c>
      <c r="K134" s="112" t="s">
        <v>131</v>
      </c>
      <c r="L134" s="112" t="s">
        <v>2205</v>
      </c>
      <c r="M134" s="112" t="s">
        <v>2206</v>
      </c>
      <c r="N134" s="112" t="s">
        <v>196</v>
      </c>
      <c r="O134" s="112" t="s">
        <v>2207</v>
      </c>
      <c r="P134" s="112" t="s">
        <v>2208</v>
      </c>
      <c r="Q134" s="112" t="s">
        <v>198</v>
      </c>
      <c r="R134" s="112" t="s">
        <v>2209</v>
      </c>
      <c r="S134" s="112" t="s">
        <v>2180</v>
      </c>
      <c r="T134" s="114" t="s">
        <v>328</v>
      </c>
      <c r="U134" s="132" t="s">
        <v>2210</v>
      </c>
      <c r="V134" s="116" t="s">
        <v>2211</v>
      </c>
      <c r="W134" s="116" t="s">
        <v>2212</v>
      </c>
      <c r="X134" s="116" t="s">
        <v>2213</v>
      </c>
      <c r="Y134" s="114" t="s">
        <v>2214</v>
      </c>
      <c r="Z134" s="117" t="s">
        <v>2215</v>
      </c>
      <c r="AA134" s="126">
        <v>601392799</v>
      </c>
      <c r="AB134" s="117" t="s">
        <v>2216</v>
      </c>
      <c r="AC134" s="118" t="s">
        <v>2217</v>
      </c>
      <c r="AD134" s="122">
        <v>601591336</v>
      </c>
      <c r="AE134" s="118" t="s">
        <v>2214</v>
      </c>
      <c r="AF134" s="123"/>
      <c r="AG134" s="118" t="s">
        <v>2218</v>
      </c>
      <c r="AH134" s="118" t="s">
        <v>2219</v>
      </c>
      <c r="AI134" s="118" t="s">
        <v>2220</v>
      </c>
      <c r="AJ134" s="119" t="s">
        <v>4150</v>
      </c>
      <c r="AK134" s="119" t="s">
        <v>4150</v>
      </c>
      <c r="AL134" s="119" t="s">
        <v>4042</v>
      </c>
    </row>
    <row r="135" spans="1:38" s="141" customFormat="1" ht="30" customHeight="1" x14ac:dyDescent="0.25">
      <c r="A135" s="127">
        <v>66596882</v>
      </c>
      <c r="B135" s="110" t="s">
        <v>2221</v>
      </c>
      <c r="C135" s="116" t="s">
        <v>2222</v>
      </c>
      <c r="D135" s="116" t="s">
        <v>2223</v>
      </c>
      <c r="E135" s="112" t="s">
        <v>2224</v>
      </c>
      <c r="F135" s="112" t="s">
        <v>2225</v>
      </c>
      <c r="G135" s="112" t="s">
        <v>2174</v>
      </c>
      <c r="H135" s="112" t="s">
        <v>1796</v>
      </c>
      <c r="I135" s="113">
        <v>500</v>
      </c>
      <c r="J135" s="113">
        <v>6</v>
      </c>
      <c r="K135" s="112" t="s">
        <v>131</v>
      </c>
      <c r="L135" s="112" t="s">
        <v>2226</v>
      </c>
      <c r="M135" s="112" t="s">
        <v>2227</v>
      </c>
      <c r="N135" s="112" t="s">
        <v>196</v>
      </c>
      <c r="O135" s="112" t="s">
        <v>2228</v>
      </c>
      <c r="P135" s="112" t="s">
        <v>2229</v>
      </c>
      <c r="Q135" s="112" t="s">
        <v>198</v>
      </c>
      <c r="R135" s="112" t="s">
        <v>2230</v>
      </c>
      <c r="S135" s="112" t="s">
        <v>2180</v>
      </c>
      <c r="T135" s="114" t="s">
        <v>140</v>
      </c>
      <c r="U135" s="115" t="s">
        <v>141</v>
      </c>
      <c r="V135" s="125">
        <v>516474626</v>
      </c>
      <c r="W135" s="116" t="s">
        <v>2231</v>
      </c>
      <c r="X135" s="116" t="s">
        <v>2232</v>
      </c>
      <c r="Y135" s="114" t="s">
        <v>2233</v>
      </c>
      <c r="Z135" s="117" t="s">
        <v>2234</v>
      </c>
      <c r="AA135" s="143" t="s">
        <v>2235</v>
      </c>
      <c r="AB135" s="117" t="s">
        <v>2236</v>
      </c>
      <c r="AC135" s="117" t="s">
        <v>2234</v>
      </c>
      <c r="AD135" s="143" t="s">
        <v>2235</v>
      </c>
      <c r="AE135" s="117" t="s">
        <v>2236</v>
      </c>
      <c r="AF135" s="123"/>
      <c r="AG135" s="118"/>
      <c r="AH135" s="122"/>
      <c r="AI135" s="118"/>
      <c r="AJ135" s="119" t="s">
        <v>4150</v>
      </c>
      <c r="AK135" s="119" t="s">
        <v>4150</v>
      </c>
      <c r="AL135" s="119" t="s">
        <v>4042</v>
      </c>
    </row>
    <row r="136" spans="1:38" s="141" customFormat="1" ht="30" customHeight="1" x14ac:dyDescent="0.25">
      <c r="A136" s="121">
        <v>386766</v>
      </c>
      <c r="B136" s="110" t="s">
        <v>2237</v>
      </c>
      <c r="C136" s="135" t="s">
        <v>147</v>
      </c>
      <c r="D136" s="136" t="s">
        <v>2238</v>
      </c>
      <c r="E136" s="112" t="s">
        <v>2239</v>
      </c>
      <c r="F136" s="112" t="s">
        <v>2240</v>
      </c>
      <c r="G136" s="112" t="s">
        <v>2241</v>
      </c>
      <c r="H136" s="112" t="s">
        <v>2242</v>
      </c>
      <c r="I136" s="113">
        <v>12</v>
      </c>
      <c r="J136" s="113"/>
      <c r="K136" s="112" t="s">
        <v>542</v>
      </c>
      <c r="L136" s="112" t="s">
        <v>2243</v>
      </c>
      <c r="M136" s="112" t="s">
        <v>2244</v>
      </c>
      <c r="N136" s="112" t="s">
        <v>196</v>
      </c>
      <c r="O136" s="112" t="s">
        <v>2245</v>
      </c>
      <c r="P136" s="112" t="s">
        <v>2246</v>
      </c>
      <c r="Q136" s="112" t="s">
        <v>198</v>
      </c>
      <c r="R136" s="112" t="s">
        <v>2247</v>
      </c>
      <c r="S136" s="112" t="s">
        <v>2248</v>
      </c>
      <c r="T136" s="114" t="s">
        <v>328</v>
      </c>
      <c r="U136" s="132" t="s">
        <v>2249</v>
      </c>
      <c r="V136" s="116" t="s">
        <v>2250</v>
      </c>
      <c r="W136" s="116" t="s">
        <v>2251</v>
      </c>
      <c r="X136" s="116" t="s">
        <v>2252</v>
      </c>
      <c r="Y136" s="114" t="s">
        <v>2251</v>
      </c>
      <c r="Z136" s="117"/>
      <c r="AA136" s="126"/>
      <c r="AB136" s="117"/>
      <c r="AC136" s="118" t="s">
        <v>2253</v>
      </c>
      <c r="AD136" s="122">
        <v>724460025</v>
      </c>
      <c r="AE136" s="117" t="s">
        <v>2251</v>
      </c>
      <c r="AF136" s="123" t="s">
        <v>2254</v>
      </c>
      <c r="AG136" s="118" t="s">
        <v>3965</v>
      </c>
      <c r="AH136" s="118" t="s">
        <v>2255</v>
      </c>
      <c r="AI136" s="118" t="s">
        <v>3966</v>
      </c>
      <c r="AJ136" s="119" t="s">
        <v>4150</v>
      </c>
      <c r="AK136" s="119" t="s">
        <v>4150</v>
      </c>
      <c r="AL136" s="119" t="s">
        <v>4042</v>
      </c>
    </row>
    <row r="137" spans="1:38" s="141" customFormat="1" ht="30" customHeight="1" x14ac:dyDescent="0.25">
      <c r="A137" s="127">
        <v>62075993</v>
      </c>
      <c r="B137" s="1" t="s">
        <v>2256</v>
      </c>
      <c r="C137" s="116" t="s">
        <v>147</v>
      </c>
      <c r="D137" s="116" t="s">
        <v>2257</v>
      </c>
      <c r="E137" s="112" t="s">
        <v>2239</v>
      </c>
      <c r="F137" s="112" t="s">
        <v>2240</v>
      </c>
      <c r="G137" s="112" t="s">
        <v>2241</v>
      </c>
      <c r="H137" s="112" t="s">
        <v>2242</v>
      </c>
      <c r="I137" s="113">
        <v>12</v>
      </c>
      <c r="J137" s="113"/>
      <c r="K137" s="112" t="s">
        <v>1224</v>
      </c>
      <c r="L137" s="112" t="s">
        <v>2258</v>
      </c>
      <c r="M137" s="112" t="s">
        <v>2259</v>
      </c>
      <c r="N137" s="112" t="s">
        <v>196</v>
      </c>
      <c r="O137" s="112" t="s">
        <v>2260</v>
      </c>
      <c r="P137" s="112" t="s">
        <v>2261</v>
      </c>
      <c r="Q137" s="112" t="s">
        <v>198</v>
      </c>
      <c r="R137" s="112" t="s">
        <v>2262</v>
      </c>
      <c r="S137" s="112" t="s">
        <v>2248</v>
      </c>
      <c r="T137" s="114" t="s">
        <v>140</v>
      </c>
      <c r="U137" s="115" t="s">
        <v>141</v>
      </c>
      <c r="V137" s="116" t="s">
        <v>2263</v>
      </c>
      <c r="W137" s="116" t="s">
        <v>3852</v>
      </c>
      <c r="X137" s="116" t="s">
        <v>2264</v>
      </c>
      <c r="Y137" s="114" t="s">
        <v>2264</v>
      </c>
      <c r="Z137" s="117" t="s">
        <v>235</v>
      </c>
      <c r="AA137" s="117" t="s">
        <v>235</v>
      </c>
      <c r="AB137" s="117" t="s">
        <v>235</v>
      </c>
      <c r="AC137" s="118" t="s">
        <v>235</v>
      </c>
      <c r="AD137" s="118" t="s">
        <v>235</v>
      </c>
      <c r="AE137" s="118" t="s">
        <v>235</v>
      </c>
      <c r="AF137" s="118" t="s">
        <v>235</v>
      </c>
      <c r="AG137" s="118" t="s">
        <v>235</v>
      </c>
      <c r="AH137" s="118" t="s">
        <v>235</v>
      </c>
      <c r="AI137" s="118" t="s">
        <v>235</v>
      </c>
      <c r="AJ137" s="119" t="s">
        <v>4042</v>
      </c>
      <c r="AK137" s="145" t="s">
        <v>4042</v>
      </c>
      <c r="AL137" s="119" t="s">
        <v>4042</v>
      </c>
    </row>
    <row r="138" spans="1:38" s="141" customFormat="1" ht="30" customHeight="1" x14ac:dyDescent="0.25">
      <c r="A138" s="127">
        <v>70838771</v>
      </c>
      <c r="B138" s="110" t="s">
        <v>2265</v>
      </c>
      <c r="C138" s="116" t="s">
        <v>147</v>
      </c>
      <c r="D138" s="116" t="s">
        <v>2266</v>
      </c>
      <c r="E138" s="112" t="s">
        <v>2267</v>
      </c>
      <c r="F138" s="112" t="s">
        <v>2268</v>
      </c>
      <c r="G138" s="112" t="s">
        <v>2269</v>
      </c>
      <c r="H138" s="112" t="s">
        <v>2270</v>
      </c>
      <c r="I138" s="113">
        <v>2969</v>
      </c>
      <c r="J138" s="113">
        <v>4</v>
      </c>
      <c r="K138" s="112" t="s">
        <v>131</v>
      </c>
      <c r="L138" s="112" t="s">
        <v>2271</v>
      </c>
      <c r="M138" s="112" t="s">
        <v>2272</v>
      </c>
      <c r="N138" s="112" t="s">
        <v>196</v>
      </c>
      <c r="O138" s="112" t="s">
        <v>2273</v>
      </c>
      <c r="P138" s="112" t="s">
        <v>2274</v>
      </c>
      <c r="Q138" s="112" t="s">
        <v>198</v>
      </c>
      <c r="R138" s="112" t="s">
        <v>2275</v>
      </c>
      <c r="S138" s="112" t="s">
        <v>2276</v>
      </c>
      <c r="T138" s="114" t="s">
        <v>140</v>
      </c>
      <c r="U138" s="115" t="s">
        <v>141</v>
      </c>
      <c r="V138" s="116" t="s">
        <v>2277</v>
      </c>
      <c r="W138" s="116" t="s">
        <v>3852</v>
      </c>
      <c r="X138" s="116" t="s">
        <v>2278</v>
      </c>
      <c r="Y138" s="114" t="s">
        <v>2279</v>
      </c>
      <c r="Z138" s="117" t="s">
        <v>2272</v>
      </c>
      <c r="AA138" s="126">
        <v>724742715</v>
      </c>
      <c r="AB138" s="117" t="s">
        <v>2280</v>
      </c>
      <c r="AC138" s="118" t="s">
        <v>2281</v>
      </c>
      <c r="AD138" s="122">
        <v>724095284</v>
      </c>
      <c r="AE138" s="118" t="s">
        <v>2280</v>
      </c>
      <c r="AF138" s="123"/>
      <c r="AG138" s="118" t="s">
        <v>2282</v>
      </c>
      <c r="AH138" s="122">
        <v>519371030</v>
      </c>
      <c r="AI138" s="118" t="s">
        <v>2280</v>
      </c>
      <c r="AJ138" s="119" t="s">
        <v>4150</v>
      </c>
      <c r="AK138" s="119" t="s">
        <v>4150</v>
      </c>
      <c r="AL138" s="119" t="s">
        <v>4042</v>
      </c>
    </row>
    <row r="139" spans="1:38" s="141" customFormat="1" ht="30" customHeight="1" x14ac:dyDescent="0.25">
      <c r="A139" s="127">
        <v>60680351</v>
      </c>
      <c r="B139" s="110" t="s">
        <v>39</v>
      </c>
      <c r="C139" s="116" t="s">
        <v>147</v>
      </c>
      <c r="D139" s="116" t="s">
        <v>2283</v>
      </c>
      <c r="E139" s="112" t="s">
        <v>2284</v>
      </c>
      <c r="F139" s="112" t="s">
        <v>2285</v>
      </c>
      <c r="G139" s="112" t="s">
        <v>2286</v>
      </c>
      <c r="H139" s="112" t="s">
        <v>2287</v>
      </c>
      <c r="I139" s="113">
        <v>674</v>
      </c>
      <c r="J139" s="113">
        <v>1</v>
      </c>
      <c r="K139" s="112" t="s">
        <v>1224</v>
      </c>
      <c r="L139" s="112" t="s">
        <v>2288</v>
      </c>
      <c r="M139" s="112" t="s">
        <v>2289</v>
      </c>
      <c r="N139" s="112" t="s">
        <v>196</v>
      </c>
      <c r="O139" s="112" t="s">
        <v>2290</v>
      </c>
      <c r="P139" s="112" t="s">
        <v>2291</v>
      </c>
      <c r="Q139" s="112" t="s">
        <v>198</v>
      </c>
      <c r="R139" s="112" t="s">
        <v>2292</v>
      </c>
      <c r="S139" s="112" t="s">
        <v>2276</v>
      </c>
      <c r="T139" s="114" t="s">
        <v>140</v>
      </c>
      <c r="U139" s="115" t="s">
        <v>141</v>
      </c>
      <c r="V139" s="125">
        <v>519326162</v>
      </c>
      <c r="W139" s="116" t="s">
        <v>2293</v>
      </c>
      <c r="X139" s="116" t="s">
        <v>2294</v>
      </c>
      <c r="Y139" s="114" t="s">
        <v>2295</v>
      </c>
      <c r="Z139" s="117"/>
      <c r="AA139" s="117"/>
      <c r="AB139" s="117"/>
      <c r="AC139" s="118" t="s">
        <v>2296</v>
      </c>
      <c r="AD139" s="122">
        <v>519326162</v>
      </c>
      <c r="AE139" s="118" t="s">
        <v>2293</v>
      </c>
      <c r="AF139" s="123"/>
      <c r="AG139" s="118" t="s">
        <v>2297</v>
      </c>
      <c r="AH139" s="122">
        <v>606682114</v>
      </c>
      <c r="AI139" s="118" t="s">
        <v>2298</v>
      </c>
      <c r="AJ139" s="119" t="s">
        <v>4150</v>
      </c>
      <c r="AK139" s="119" t="s">
        <v>4150</v>
      </c>
      <c r="AL139" s="119" t="s">
        <v>4042</v>
      </c>
    </row>
    <row r="140" spans="1:38" s="141" customFormat="1" ht="30" customHeight="1" x14ac:dyDescent="0.25">
      <c r="A140" s="127">
        <v>60680342</v>
      </c>
      <c r="B140" s="110" t="s">
        <v>2299</v>
      </c>
      <c r="C140" s="116" t="s">
        <v>2300</v>
      </c>
      <c r="D140" s="116" t="s">
        <v>2301</v>
      </c>
      <c r="E140" s="112" t="s">
        <v>2302</v>
      </c>
      <c r="F140" s="112" t="s">
        <v>2303</v>
      </c>
      <c r="G140" s="112" t="s">
        <v>2304</v>
      </c>
      <c r="H140" s="112" t="s">
        <v>2305</v>
      </c>
      <c r="I140" s="113">
        <v>1126</v>
      </c>
      <c r="J140" s="113">
        <v>1</v>
      </c>
      <c r="K140" s="112" t="s">
        <v>131</v>
      </c>
      <c r="L140" s="112" t="s">
        <v>2306</v>
      </c>
      <c r="M140" s="112" t="s">
        <v>4180</v>
      </c>
      <c r="N140" s="112" t="s">
        <v>134</v>
      </c>
      <c r="O140" s="112" t="s">
        <v>4180</v>
      </c>
      <c r="P140" s="112" t="s">
        <v>4180</v>
      </c>
      <c r="Q140" s="112" t="s">
        <v>137</v>
      </c>
      <c r="R140" s="112" t="s">
        <v>4181</v>
      </c>
      <c r="S140" s="112" t="s">
        <v>2276</v>
      </c>
      <c r="T140" s="114" t="s">
        <v>140</v>
      </c>
      <c r="U140" s="115" t="s">
        <v>141</v>
      </c>
      <c r="V140" s="116" t="s">
        <v>2307</v>
      </c>
      <c r="W140" s="116" t="s">
        <v>2308</v>
      </c>
      <c r="X140" s="116" t="s">
        <v>4182</v>
      </c>
      <c r="Y140" s="114" t="s">
        <v>3967</v>
      </c>
      <c r="Z140" s="117"/>
      <c r="AA140" s="117"/>
      <c r="AB140" s="117"/>
      <c r="AC140" s="118" t="s">
        <v>2309</v>
      </c>
      <c r="AD140" s="122">
        <v>519326505</v>
      </c>
      <c r="AE140" s="118" t="s">
        <v>2310</v>
      </c>
      <c r="AF140" s="123"/>
      <c r="AG140" s="118" t="s">
        <v>2311</v>
      </c>
      <c r="AH140" s="122">
        <v>724645824</v>
      </c>
      <c r="AI140" s="118" t="s">
        <v>2312</v>
      </c>
      <c r="AJ140" s="119" t="s">
        <v>4150</v>
      </c>
      <c r="AK140" s="119" t="s">
        <v>4150</v>
      </c>
      <c r="AL140" s="119" t="s">
        <v>4042</v>
      </c>
    </row>
    <row r="141" spans="1:38" s="141" customFormat="1" ht="30" customHeight="1" x14ac:dyDescent="0.25">
      <c r="A141" s="127">
        <v>70848858</v>
      </c>
      <c r="B141" s="110" t="s">
        <v>2313</v>
      </c>
      <c r="C141" s="116" t="s">
        <v>147</v>
      </c>
      <c r="D141" s="116" t="s">
        <v>2314</v>
      </c>
      <c r="E141" s="112" t="s">
        <v>2315</v>
      </c>
      <c r="F141" s="112" t="s">
        <v>2316</v>
      </c>
      <c r="G141" s="112" t="s">
        <v>2317</v>
      </c>
      <c r="H141" s="112" t="s">
        <v>2318</v>
      </c>
      <c r="I141" s="113">
        <v>2131</v>
      </c>
      <c r="J141" s="113">
        <v>30</v>
      </c>
      <c r="K141" s="112" t="s">
        <v>131</v>
      </c>
      <c r="L141" s="112" t="s">
        <v>2319</v>
      </c>
      <c r="M141" s="112" t="s">
        <v>2320</v>
      </c>
      <c r="N141" s="112" t="s">
        <v>196</v>
      </c>
      <c r="O141" s="112" t="s">
        <v>2321</v>
      </c>
      <c r="P141" s="112" t="s">
        <v>2322</v>
      </c>
      <c r="Q141" s="112" t="s">
        <v>198</v>
      </c>
      <c r="R141" s="112" t="s">
        <v>2323</v>
      </c>
      <c r="S141" s="112" t="s">
        <v>2276</v>
      </c>
      <c r="T141" s="114" t="s">
        <v>140</v>
      </c>
      <c r="U141" s="115" t="s">
        <v>141</v>
      </c>
      <c r="V141" s="116">
        <v>519373996</v>
      </c>
      <c r="W141" s="116" t="s">
        <v>3852</v>
      </c>
      <c r="X141" s="116" t="s">
        <v>2324</v>
      </c>
      <c r="Y141" s="114" t="s">
        <v>2325</v>
      </c>
      <c r="Z141" s="117"/>
      <c r="AA141" s="117"/>
      <c r="AB141" s="117"/>
      <c r="AC141" s="118"/>
      <c r="AD141" s="118"/>
      <c r="AE141" s="118"/>
      <c r="AF141" s="123"/>
      <c r="AG141" s="118"/>
      <c r="AH141" s="118"/>
      <c r="AI141" s="118"/>
      <c r="AJ141" s="119" t="s">
        <v>4150</v>
      </c>
      <c r="AK141" s="119" t="s">
        <v>4150</v>
      </c>
      <c r="AL141" s="119" t="s">
        <v>4042</v>
      </c>
    </row>
    <row r="142" spans="1:38" s="141" customFormat="1" ht="30" customHeight="1" x14ac:dyDescent="0.25">
      <c r="A142" s="121">
        <v>390780</v>
      </c>
      <c r="B142" s="142" t="s">
        <v>2326</v>
      </c>
      <c r="C142" s="134" t="s">
        <v>2327</v>
      </c>
      <c r="D142" s="131" t="s">
        <v>2328</v>
      </c>
      <c r="E142" s="112" t="s">
        <v>3968</v>
      </c>
      <c r="F142" s="112" t="s">
        <v>2329</v>
      </c>
      <c r="G142" s="112" t="s">
        <v>2317</v>
      </c>
      <c r="H142" s="112" t="s">
        <v>2330</v>
      </c>
      <c r="I142" s="113">
        <v>3066</v>
      </c>
      <c r="J142" s="113">
        <v>1</v>
      </c>
      <c r="K142" s="112" t="s">
        <v>131</v>
      </c>
      <c r="L142" s="112" t="s">
        <v>2331</v>
      </c>
      <c r="M142" s="140" t="s">
        <v>2332</v>
      </c>
      <c r="N142" s="140" t="s">
        <v>134</v>
      </c>
      <c r="O142" s="140" t="s">
        <v>2333</v>
      </c>
      <c r="P142" s="140" t="s">
        <v>2334</v>
      </c>
      <c r="Q142" s="140" t="s">
        <v>137</v>
      </c>
      <c r="R142" s="140" t="s">
        <v>2335</v>
      </c>
      <c r="S142" s="112" t="s">
        <v>2276</v>
      </c>
      <c r="T142" s="114" t="s">
        <v>328</v>
      </c>
      <c r="U142" s="132" t="s">
        <v>2336</v>
      </c>
      <c r="V142" s="116" t="s">
        <v>2337</v>
      </c>
      <c r="W142" s="116" t="s">
        <v>2338</v>
      </c>
      <c r="X142" s="116" t="s">
        <v>2339</v>
      </c>
      <c r="Y142" s="114" t="s">
        <v>2340</v>
      </c>
      <c r="Z142" s="117"/>
      <c r="AA142" s="117"/>
      <c r="AB142" s="117"/>
      <c r="AC142" s="118" t="s">
        <v>2341</v>
      </c>
      <c r="AD142" s="122">
        <v>519315110</v>
      </c>
      <c r="AE142" s="118" t="s">
        <v>2342</v>
      </c>
      <c r="AF142" s="123"/>
      <c r="AG142" s="118" t="s">
        <v>2343</v>
      </c>
      <c r="AH142" s="122">
        <v>519315292</v>
      </c>
      <c r="AI142" s="118" t="s">
        <v>2344</v>
      </c>
      <c r="AJ142" s="119" t="s">
        <v>4150</v>
      </c>
      <c r="AK142" s="119" t="s">
        <v>4150</v>
      </c>
      <c r="AL142" s="119" t="s">
        <v>4042</v>
      </c>
    </row>
    <row r="143" spans="1:38" s="141" customFormat="1" ht="30" customHeight="1" x14ac:dyDescent="0.25">
      <c r="A143" s="127">
        <v>60680318</v>
      </c>
      <c r="B143" s="110" t="s">
        <v>40</v>
      </c>
      <c r="C143" s="116" t="s">
        <v>2345</v>
      </c>
      <c r="D143" s="116" t="s">
        <v>2346</v>
      </c>
      <c r="E143" s="112" t="s">
        <v>2347</v>
      </c>
      <c r="F143" s="112" t="s">
        <v>2348</v>
      </c>
      <c r="G143" s="112" t="s">
        <v>2349</v>
      </c>
      <c r="H143" s="112" t="s">
        <v>2350</v>
      </c>
      <c r="I143" s="113">
        <v>116</v>
      </c>
      <c r="J143" s="113"/>
      <c r="K143" s="112" t="s">
        <v>226</v>
      </c>
      <c r="L143" s="112" t="s">
        <v>2351</v>
      </c>
      <c r="M143" s="112" t="s">
        <v>2352</v>
      </c>
      <c r="N143" s="112" t="s">
        <v>134</v>
      </c>
      <c r="O143" s="112" t="s">
        <v>2353</v>
      </c>
      <c r="P143" s="112" t="s">
        <v>2354</v>
      </c>
      <c r="Q143" s="112" t="s">
        <v>137</v>
      </c>
      <c r="R143" s="112" t="s">
        <v>2355</v>
      </c>
      <c r="S143" s="112" t="s">
        <v>2356</v>
      </c>
      <c r="T143" s="114" t="s">
        <v>140</v>
      </c>
      <c r="U143" s="115" t="s">
        <v>141</v>
      </c>
      <c r="V143" s="116" t="s">
        <v>2357</v>
      </c>
      <c r="W143" s="152" t="s">
        <v>2358</v>
      </c>
      <c r="X143" s="116" t="s">
        <v>2359</v>
      </c>
      <c r="Y143" s="114" t="s">
        <v>2360</v>
      </c>
      <c r="Z143" s="117"/>
      <c r="AA143" s="117"/>
      <c r="AB143" s="117"/>
      <c r="AC143" s="118" t="s">
        <v>2361</v>
      </c>
      <c r="AD143" s="122">
        <v>519361740</v>
      </c>
      <c r="AE143" s="118" t="s">
        <v>2360</v>
      </c>
      <c r="AF143" s="123"/>
      <c r="AG143" s="118" t="s">
        <v>2362</v>
      </c>
      <c r="AH143" s="122">
        <v>519361740</v>
      </c>
      <c r="AI143" s="118" t="s">
        <v>2363</v>
      </c>
      <c r="AJ143" s="119" t="s">
        <v>4150</v>
      </c>
      <c r="AK143" s="119" t="s">
        <v>4150</v>
      </c>
      <c r="AL143" s="119" t="s">
        <v>4042</v>
      </c>
    </row>
    <row r="144" spans="1:38" s="141" customFormat="1" ht="30" customHeight="1" x14ac:dyDescent="0.25">
      <c r="A144" s="127">
        <v>45671826</v>
      </c>
      <c r="B144" s="138" t="s">
        <v>2364</v>
      </c>
      <c r="C144" s="131" t="s">
        <v>147</v>
      </c>
      <c r="D144" s="131" t="s">
        <v>2365</v>
      </c>
      <c r="E144" s="112" t="s">
        <v>2366</v>
      </c>
      <c r="F144" s="112" t="s">
        <v>2367</v>
      </c>
      <c r="G144" s="112" t="s">
        <v>2368</v>
      </c>
      <c r="H144" s="112" t="s">
        <v>2369</v>
      </c>
      <c r="I144" s="113">
        <v>275</v>
      </c>
      <c r="J144" s="113"/>
      <c r="K144" s="112" t="s">
        <v>131</v>
      </c>
      <c r="L144" s="112" t="s">
        <v>2370</v>
      </c>
      <c r="M144" s="112" t="s">
        <v>2371</v>
      </c>
      <c r="N144" s="112" t="s">
        <v>196</v>
      </c>
      <c r="O144" s="112" t="s">
        <v>2372</v>
      </c>
      <c r="P144" s="112" t="s">
        <v>2373</v>
      </c>
      <c r="Q144" s="112" t="s">
        <v>198</v>
      </c>
      <c r="R144" s="112" t="s">
        <v>2374</v>
      </c>
      <c r="S144" s="112" t="s">
        <v>2375</v>
      </c>
      <c r="T144" s="114" t="s">
        <v>245</v>
      </c>
      <c r="U144" s="132" t="s">
        <v>2376</v>
      </c>
      <c r="V144" s="125">
        <v>515238190</v>
      </c>
      <c r="W144" s="116" t="s">
        <v>3852</v>
      </c>
      <c r="X144" s="116" t="s">
        <v>2377</v>
      </c>
      <c r="Y144" s="114" t="s">
        <v>2378</v>
      </c>
      <c r="Z144" s="117"/>
      <c r="AA144" s="117"/>
      <c r="AB144" s="117"/>
      <c r="AC144" s="118" t="s">
        <v>2379</v>
      </c>
      <c r="AD144" s="122">
        <v>515229151</v>
      </c>
      <c r="AE144" s="118" t="s">
        <v>2380</v>
      </c>
      <c r="AF144" s="123"/>
      <c r="AG144" s="118" t="s">
        <v>2381</v>
      </c>
      <c r="AH144" s="122">
        <v>515229151</v>
      </c>
      <c r="AI144" s="118" t="s">
        <v>2382</v>
      </c>
      <c r="AJ144" s="119" t="s">
        <v>4150</v>
      </c>
      <c r="AK144" s="119" t="s">
        <v>4150</v>
      </c>
      <c r="AL144" s="119" t="s">
        <v>4042</v>
      </c>
    </row>
    <row r="145" spans="1:38" s="141" customFormat="1" ht="30" customHeight="1" x14ac:dyDescent="0.25">
      <c r="A145" s="127">
        <v>70841721</v>
      </c>
      <c r="B145" s="110" t="s">
        <v>2383</v>
      </c>
      <c r="C145" s="116" t="s">
        <v>147</v>
      </c>
      <c r="D145" s="116" t="s">
        <v>2384</v>
      </c>
      <c r="E145" s="112" t="s">
        <v>2385</v>
      </c>
      <c r="F145" s="112" t="s">
        <v>2386</v>
      </c>
      <c r="G145" s="112" t="s">
        <v>2368</v>
      </c>
      <c r="H145" s="112" t="s">
        <v>2387</v>
      </c>
      <c r="I145" s="113">
        <v>210</v>
      </c>
      <c r="J145" s="113"/>
      <c r="K145" s="112" t="s">
        <v>131</v>
      </c>
      <c r="L145" s="112" t="s">
        <v>2388</v>
      </c>
      <c r="M145" s="112" t="s">
        <v>2389</v>
      </c>
      <c r="N145" s="112" t="s">
        <v>134</v>
      </c>
      <c r="O145" s="112" t="s">
        <v>2390</v>
      </c>
      <c r="P145" s="112" t="s">
        <v>2391</v>
      </c>
      <c r="Q145" s="112" t="s">
        <v>137</v>
      </c>
      <c r="R145" s="112" t="s">
        <v>2392</v>
      </c>
      <c r="S145" s="112" t="s">
        <v>2393</v>
      </c>
      <c r="T145" s="114" t="s">
        <v>140</v>
      </c>
      <c r="U145" s="115" t="s">
        <v>141</v>
      </c>
      <c r="V145" s="125">
        <v>515229971</v>
      </c>
      <c r="W145" s="116" t="s">
        <v>3852</v>
      </c>
      <c r="X145" s="116" t="s">
        <v>2394</v>
      </c>
      <c r="Y145" s="114" t="s">
        <v>2394</v>
      </c>
      <c r="Z145" s="117" t="s">
        <v>2395</v>
      </c>
      <c r="AA145" s="126">
        <v>515229971</v>
      </c>
      <c r="AB145" s="117" t="s">
        <v>2394</v>
      </c>
      <c r="AC145" s="117" t="s">
        <v>2395</v>
      </c>
      <c r="AD145" s="122">
        <v>515229971</v>
      </c>
      <c r="AE145" s="118" t="s">
        <v>2394</v>
      </c>
      <c r="AF145" s="123"/>
      <c r="AG145" s="117" t="s">
        <v>2395</v>
      </c>
      <c r="AH145" s="122">
        <v>515229971</v>
      </c>
      <c r="AI145" s="118" t="s">
        <v>2394</v>
      </c>
      <c r="AJ145" s="119" t="s">
        <v>4150</v>
      </c>
      <c r="AK145" s="119" t="s">
        <v>4150</v>
      </c>
      <c r="AL145" s="119" t="s">
        <v>4042</v>
      </c>
    </row>
    <row r="146" spans="1:38" s="141" customFormat="1" ht="30" customHeight="1" x14ac:dyDescent="0.25">
      <c r="A146" s="127">
        <v>45671877</v>
      </c>
      <c r="B146" s="138" t="s">
        <v>41</v>
      </c>
      <c r="C146" s="131" t="s">
        <v>147</v>
      </c>
      <c r="D146" s="131" t="s">
        <v>2396</v>
      </c>
      <c r="E146" s="112" t="s">
        <v>2397</v>
      </c>
      <c r="F146" s="112" t="s">
        <v>2398</v>
      </c>
      <c r="G146" s="112" t="s">
        <v>2399</v>
      </c>
      <c r="H146" s="112" t="s">
        <v>2400</v>
      </c>
      <c r="I146" s="113">
        <v>188</v>
      </c>
      <c r="J146" s="113"/>
      <c r="K146" s="112" t="s">
        <v>287</v>
      </c>
      <c r="L146" s="112" t="s">
        <v>2401</v>
      </c>
      <c r="M146" s="140" t="s">
        <v>2402</v>
      </c>
      <c r="N146" s="112" t="s">
        <v>196</v>
      </c>
      <c r="O146" s="140" t="s">
        <v>2403</v>
      </c>
      <c r="P146" s="140" t="s">
        <v>2404</v>
      </c>
      <c r="Q146" s="112" t="s">
        <v>198</v>
      </c>
      <c r="R146" s="140" t="s">
        <v>2405</v>
      </c>
      <c r="S146" s="112" t="s">
        <v>2406</v>
      </c>
      <c r="T146" s="114" t="s">
        <v>245</v>
      </c>
      <c r="U146" s="132" t="s">
        <v>2407</v>
      </c>
      <c r="V146" s="116" t="s">
        <v>2408</v>
      </c>
      <c r="W146" s="116" t="s">
        <v>3852</v>
      </c>
      <c r="X146" s="116" t="s">
        <v>2409</v>
      </c>
      <c r="Y146" s="114" t="s">
        <v>3969</v>
      </c>
      <c r="Z146" s="117"/>
      <c r="AA146" s="117"/>
      <c r="AB146" s="117"/>
      <c r="AC146" s="118" t="s">
        <v>2410</v>
      </c>
      <c r="AD146" s="122">
        <v>515257122</v>
      </c>
      <c r="AE146" s="5" t="s">
        <v>2411</v>
      </c>
      <c r="AF146" s="123"/>
      <c r="AG146" s="118"/>
      <c r="AH146" s="118"/>
      <c r="AI146" s="118"/>
      <c r="AJ146" s="119" t="s">
        <v>4150</v>
      </c>
      <c r="AK146" s="119" t="s">
        <v>4150</v>
      </c>
      <c r="AL146" s="119" t="s">
        <v>4042</v>
      </c>
    </row>
    <row r="147" spans="1:38" s="141" customFormat="1" ht="30" customHeight="1" x14ac:dyDescent="0.25">
      <c r="A147" s="121">
        <v>839621</v>
      </c>
      <c r="B147" s="1" t="s">
        <v>2412</v>
      </c>
      <c r="C147" s="116" t="s">
        <v>147</v>
      </c>
      <c r="D147" s="116" t="s">
        <v>2413</v>
      </c>
      <c r="E147" s="112" t="s">
        <v>2414</v>
      </c>
      <c r="F147" s="112" t="s">
        <v>2415</v>
      </c>
      <c r="G147" s="112" t="s">
        <v>2416</v>
      </c>
      <c r="H147" s="112" t="s">
        <v>2417</v>
      </c>
      <c r="I147" s="113">
        <v>463</v>
      </c>
      <c r="J147" s="113"/>
      <c r="K147" s="112" t="s">
        <v>226</v>
      </c>
      <c r="L147" s="112" t="s">
        <v>2418</v>
      </c>
      <c r="M147" s="112" t="s">
        <v>2419</v>
      </c>
      <c r="N147" s="112" t="s">
        <v>134</v>
      </c>
      <c r="O147" s="112" t="s">
        <v>2420</v>
      </c>
      <c r="P147" s="112" t="s">
        <v>2421</v>
      </c>
      <c r="Q147" s="112" t="s">
        <v>137</v>
      </c>
      <c r="R147" s="112" t="s">
        <v>2422</v>
      </c>
      <c r="S147" s="112" t="s">
        <v>2423</v>
      </c>
      <c r="T147" s="114" t="s">
        <v>140</v>
      </c>
      <c r="U147" s="115" t="s">
        <v>141</v>
      </c>
      <c r="V147" s="116" t="s">
        <v>2424</v>
      </c>
      <c r="W147" s="116" t="s">
        <v>3852</v>
      </c>
      <c r="X147" s="116" t="s">
        <v>2425</v>
      </c>
      <c r="Y147" s="114" t="s">
        <v>2425</v>
      </c>
      <c r="Z147" s="117" t="s">
        <v>235</v>
      </c>
      <c r="AA147" s="117" t="s">
        <v>235</v>
      </c>
      <c r="AB147" s="117" t="s">
        <v>235</v>
      </c>
      <c r="AC147" s="118" t="s">
        <v>235</v>
      </c>
      <c r="AD147" s="118" t="s">
        <v>235</v>
      </c>
      <c r="AE147" s="118" t="s">
        <v>235</v>
      </c>
      <c r="AF147" s="118" t="s">
        <v>235</v>
      </c>
      <c r="AG147" s="118" t="s">
        <v>235</v>
      </c>
      <c r="AH147" s="118" t="s">
        <v>235</v>
      </c>
      <c r="AI147" s="118" t="s">
        <v>235</v>
      </c>
      <c r="AJ147" s="119" t="s">
        <v>4042</v>
      </c>
      <c r="AK147" s="145" t="s">
        <v>4042</v>
      </c>
      <c r="AL147" s="119" t="s">
        <v>4042</v>
      </c>
    </row>
    <row r="148" spans="1:38" s="141" customFormat="1" ht="30" customHeight="1" x14ac:dyDescent="0.25">
      <c r="A148" s="127">
        <v>62073087</v>
      </c>
      <c r="B148" s="110" t="s">
        <v>2426</v>
      </c>
      <c r="C148" s="116" t="s">
        <v>2427</v>
      </c>
      <c r="D148" s="116" t="s">
        <v>2428</v>
      </c>
      <c r="E148" s="112" t="s">
        <v>2414</v>
      </c>
      <c r="F148" s="112" t="s">
        <v>2415</v>
      </c>
      <c r="G148" s="112" t="s">
        <v>2416</v>
      </c>
      <c r="H148" s="112" t="s">
        <v>2417</v>
      </c>
      <c r="I148" s="113">
        <v>463</v>
      </c>
      <c r="J148" s="113"/>
      <c r="K148" s="112" t="s">
        <v>131</v>
      </c>
      <c r="L148" s="112" t="s">
        <v>2429</v>
      </c>
      <c r="M148" s="112" t="s">
        <v>2430</v>
      </c>
      <c r="N148" s="112" t="s">
        <v>134</v>
      </c>
      <c r="O148" s="112" t="s">
        <v>2431</v>
      </c>
      <c r="P148" s="112" t="s">
        <v>2432</v>
      </c>
      <c r="Q148" s="112" t="s">
        <v>137</v>
      </c>
      <c r="R148" s="112" t="s">
        <v>2433</v>
      </c>
      <c r="S148" s="112" t="s">
        <v>2423</v>
      </c>
      <c r="T148" s="114" t="s">
        <v>140</v>
      </c>
      <c r="U148" s="115" t="s">
        <v>141</v>
      </c>
      <c r="V148" s="116">
        <v>516490601</v>
      </c>
      <c r="W148" s="116" t="s">
        <v>3852</v>
      </c>
      <c r="X148" s="116" t="s">
        <v>2434</v>
      </c>
      <c r="Y148" s="114" t="s">
        <v>2435</v>
      </c>
      <c r="Z148" s="117"/>
      <c r="AA148" s="117"/>
      <c r="AB148" s="117"/>
      <c r="AC148" s="118" t="s">
        <v>2436</v>
      </c>
      <c r="AD148" s="122">
        <v>516490604</v>
      </c>
      <c r="AE148" s="118" t="s">
        <v>2437</v>
      </c>
      <c r="AF148" s="123"/>
      <c r="AG148" s="118" t="s">
        <v>2438</v>
      </c>
      <c r="AH148" s="122">
        <v>516490603</v>
      </c>
      <c r="AI148" s="118" t="s">
        <v>2439</v>
      </c>
      <c r="AJ148" s="119" t="s">
        <v>4150</v>
      </c>
      <c r="AK148" s="119" t="s">
        <v>4150</v>
      </c>
      <c r="AL148" s="119" t="s">
        <v>4042</v>
      </c>
    </row>
    <row r="149" spans="1:38" s="141" customFormat="1" ht="30" customHeight="1" x14ac:dyDescent="0.25">
      <c r="A149" s="121">
        <v>497126</v>
      </c>
      <c r="B149" s="110" t="s">
        <v>2440</v>
      </c>
      <c r="C149" s="116" t="s">
        <v>2441</v>
      </c>
      <c r="D149" s="116" t="s">
        <v>2442</v>
      </c>
      <c r="E149" s="112" t="s">
        <v>2443</v>
      </c>
      <c r="F149" s="112" t="s">
        <v>2444</v>
      </c>
      <c r="G149" s="112" t="s">
        <v>2445</v>
      </c>
      <c r="H149" s="112" t="s">
        <v>2446</v>
      </c>
      <c r="I149" s="113">
        <v>1601</v>
      </c>
      <c r="J149" s="113">
        <v>33</v>
      </c>
      <c r="K149" s="112" t="s">
        <v>542</v>
      </c>
      <c r="L149" s="112" t="s">
        <v>2447</v>
      </c>
      <c r="M149" s="112" t="s">
        <v>2448</v>
      </c>
      <c r="N149" s="112" t="s">
        <v>134</v>
      </c>
      <c r="O149" s="112" t="s">
        <v>2449</v>
      </c>
      <c r="P149" s="112" t="s">
        <v>2450</v>
      </c>
      <c r="Q149" s="112" t="s">
        <v>137</v>
      </c>
      <c r="R149" s="112" t="s">
        <v>2451</v>
      </c>
      <c r="S149" s="112" t="s">
        <v>2452</v>
      </c>
      <c r="T149" s="114" t="s">
        <v>140</v>
      </c>
      <c r="U149" s="115" t="s">
        <v>141</v>
      </c>
      <c r="V149" s="116" t="s">
        <v>2453</v>
      </c>
      <c r="W149" s="116" t="s">
        <v>2454</v>
      </c>
      <c r="X149" s="116" t="s">
        <v>2455</v>
      </c>
      <c r="Y149" s="114" t="s">
        <v>2454</v>
      </c>
      <c r="Z149" s="117"/>
      <c r="AA149" s="117"/>
      <c r="AB149" s="117"/>
      <c r="AC149" s="118" t="s">
        <v>2456</v>
      </c>
      <c r="AD149" s="122">
        <v>516411365</v>
      </c>
      <c r="AE149" s="118" t="s">
        <v>2454</v>
      </c>
      <c r="AF149" s="123"/>
      <c r="AG149" s="118" t="s">
        <v>2457</v>
      </c>
      <c r="AH149" s="122">
        <v>516419651</v>
      </c>
      <c r="AI149" s="118" t="s">
        <v>2454</v>
      </c>
      <c r="AJ149" s="119" t="s">
        <v>4150</v>
      </c>
      <c r="AK149" s="119" t="s">
        <v>4150</v>
      </c>
      <c r="AL149" s="119" t="s">
        <v>4042</v>
      </c>
    </row>
    <row r="150" spans="1:38" s="141" customFormat="1" ht="30" customHeight="1" x14ac:dyDescent="0.25">
      <c r="A150" s="121">
        <v>380521</v>
      </c>
      <c r="B150" s="110" t="s">
        <v>2458</v>
      </c>
      <c r="C150" s="116" t="s">
        <v>147</v>
      </c>
      <c r="D150" s="116" t="s">
        <v>2459</v>
      </c>
      <c r="E150" s="112" t="s">
        <v>2460</v>
      </c>
      <c r="F150" s="112" t="s">
        <v>2461</v>
      </c>
      <c r="G150" s="112" t="s">
        <v>2445</v>
      </c>
      <c r="H150" s="112" t="s">
        <v>2462</v>
      </c>
      <c r="I150" s="113">
        <v>3</v>
      </c>
      <c r="J150" s="113">
        <v>3</v>
      </c>
      <c r="K150" s="112" t="s">
        <v>131</v>
      </c>
      <c r="L150" s="112" t="s">
        <v>2463</v>
      </c>
      <c r="M150" s="112" t="s">
        <v>2464</v>
      </c>
      <c r="N150" s="112" t="s">
        <v>134</v>
      </c>
      <c r="O150" s="112" t="s">
        <v>2465</v>
      </c>
      <c r="P150" s="112" t="s">
        <v>2466</v>
      </c>
      <c r="Q150" s="112" t="s">
        <v>137</v>
      </c>
      <c r="R150" s="112" t="s">
        <v>2467</v>
      </c>
      <c r="S150" s="112" t="s">
        <v>2452</v>
      </c>
      <c r="T150" s="114" t="s">
        <v>140</v>
      </c>
      <c r="U150" s="115" t="s">
        <v>141</v>
      </c>
      <c r="V150" s="116" t="s">
        <v>2468</v>
      </c>
      <c r="W150" s="116" t="s">
        <v>3852</v>
      </c>
      <c r="X150" s="116" t="s">
        <v>2469</v>
      </c>
      <c r="Y150" s="114" t="s">
        <v>2470</v>
      </c>
      <c r="Z150" s="117"/>
      <c r="AA150" s="117"/>
      <c r="AB150" s="117"/>
      <c r="AC150" s="118" t="s">
        <v>2471</v>
      </c>
      <c r="AD150" s="122">
        <v>516414941</v>
      </c>
      <c r="AE150" s="118" t="s">
        <v>2470</v>
      </c>
      <c r="AF150" s="123"/>
      <c r="AG150" s="118"/>
      <c r="AH150" s="118"/>
      <c r="AI150" s="118"/>
      <c r="AJ150" s="119" t="s">
        <v>4150</v>
      </c>
      <c r="AK150" s="119" t="s">
        <v>4150</v>
      </c>
      <c r="AL150" s="119" t="s">
        <v>4042</v>
      </c>
    </row>
    <row r="151" spans="1:38" s="141" customFormat="1" ht="30" customHeight="1" x14ac:dyDescent="0.25">
      <c r="A151" s="127">
        <v>70997241</v>
      </c>
      <c r="B151" s="138" t="s">
        <v>42</v>
      </c>
      <c r="C151" s="131" t="s">
        <v>147</v>
      </c>
      <c r="D151" s="131" t="s">
        <v>2472</v>
      </c>
      <c r="E151" s="112" t="s">
        <v>2473</v>
      </c>
      <c r="F151" s="112" t="s">
        <v>2474</v>
      </c>
      <c r="G151" s="112" t="s">
        <v>2445</v>
      </c>
      <c r="H151" s="112" t="s">
        <v>2475</v>
      </c>
      <c r="I151" s="113">
        <v>2363</v>
      </c>
      <c r="J151" s="113">
        <v>3</v>
      </c>
      <c r="K151" s="112" t="s">
        <v>131</v>
      </c>
      <c r="L151" s="112" t="s">
        <v>2476</v>
      </c>
      <c r="M151" s="112" t="s">
        <v>2477</v>
      </c>
      <c r="N151" s="112" t="s">
        <v>134</v>
      </c>
      <c r="O151" s="112" t="s">
        <v>2478</v>
      </c>
      <c r="P151" s="112" t="s">
        <v>2479</v>
      </c>
      <c r="Q151" s="112" t="s">
        <v>137</v>
      </c>
      <c r="R151" s="112" t="s">
        <v>2480</v>
      </c>
      <c r="S151" s="112" t="s">
        <v>2452</v>
      </c>
      <c r="T151" s="114" t="s">
        <v>245</v>
      </c>
      <c r="U151" s="132" t="s">
        <v>2481</v>
      </c>
      <c r="V151" s="125">
        <v>516412357</v>
      </c>
      <c r="W151" s="116" t="s">
        <v>2482</v>
      </c>
      <c r="X151" s="116" t="s">
        <v>2483</v>
      </c>
      <c r="Y151" s="114" t="s">
        <v>3970</v>
      </c>
      <c r="Z151" s="117"/>
      <c r="AA151" s="117"/>
      <c r="AB151" s="117"/>
      <c r="AC151" s="118" t="s">
        <v>2485</v>
      </c>
      <c r="AD151" s="122">
        <v>516412357</v>
      </c>
      <c r="AE151" s="118" t="s">
        <v>2482</v>
      </c>
      <c r="AF151" s="123"/>
      <c r="AG151" s="118" t="s">
        <v>2486</v>
      </c>
      <c r="AH151" s="122">
        <v>516412359</v>
      </c>
      <c r="AI151" s="118" t="s">
        <v>2484</v>
      </c>
      <c r="AJ151" s="119" t="s">
        <v>4150</v>
      </c>
      <c r="AK151" s="145" t="s">
        <v>4042</v>
      </c>
      <c r="AL151" s="119" t="s">
        <v>4042</v>
      </c>
    </row>
    <row r="152" spans="1:38" s="141" customFormat="1" ht="30" customHeight="1" x14ac:dyDescent="0.25">
      <c r="A152" s="127">
        <v>62073133</v>
      </c>
      <c r="B152" s="110" t="s">
        <v>2487</v>
      </c>
      <c r="C152" s="116" t="s">
        <v>147</v>
      </c>
      <c r="D152" s="116" t="s">
        <v>2488</v>
      </c>
      <c r="E152" s="112" t="s">
        <v>2489</v>
      </c>
      <c r="F152" s="112" t="s">
        <v>2490</v>
      </c>
      <c r="G152" s="112" t="s">
        <v>2445</v>
      </c>
      <c r="H152" s="112" t="s">
        <v>2491</v>
      </c>
      <c r="I152" s="113">
        <v>33</v>
      </c>
      <c r="J152" s="113">
        <v>13</v>
      </c>
      <c r="K152" s="112" t="s">
        <v>131</v>
      </c>
      <c r="L152" s="112" t="s">
        <v>2492</v>
      </c>
      <c r="M152" s="112" t="s">
        <v>2493</v>
      </c>
      <c r="N152" s="112" t="s">
        <v>134</v>
      </c>
      <c r="O152" s="112" t="s">
        <v>2494</v>
      </c>
      <c r="P152" s="112" t="s">
        <v>2495</v>
      </c>
      <c r="Q152" s="112" t="s">
        <v>137</v>
      </c>
      <c r="R152" s="112" t="s">
        <v>2496</v>
      </c>
      <c r="S152" s="112" t="s">
        <v>2452</v>
      </c>
      <c r="T152" s="114" t="s">
        <v>140</v>
      </c>
      <c r="U152" s="115" t="s">
        <v>141</v>
      </c>
      <c r="V152" s="125" t="s">
        <v>2497</v>
      </c>
      <c r="W152" s="116" t="s">
        <v>3852</v>
      </c>
      <c r="X152" s="116" t="s">
        <v>2498</v>
      </c>
      <c r="Y152" s="114" t="s">
        <v>2499</v>
      </c>
      <c r="Z152" s="117"/>
      <c r="AA152" s="117"/>
      <c r="AB152" s="117"/>
      <c r="AC152" s="118" t="s">
        <v>2500</v>
      </c>
      <c r="AD152" s="122">
        <v>516418632</v>
      </c>
      <c r="AE152" s="118" t="s">
        <v>2499</v>
      </c>
      <c r="AF152" s="123"/>
      <c r="AG152" s="118" t="s">
        <v>2501</v>
      </c>
      <c r="AH152" s="122">
        <v>516418632</v>
      </c>
      <c r="AI152" s="118" t="s">
        <v>2499</v>
      </c>
      <c r="AJ152" s="119" t="s">
        <v>4150</v>
      </c>
      <c r="AK152" s="119" t="s">
        <v>4150</v>
      </c>
      <c r="AL152" s="119" t="s">
        <v>4042</v>
      </c>
    </row>
    <row r="153" spans="1:38" s="141" customFormat="1" ht="30" customHeight="1" x14ac:dyDescent="0.25">
      <c r="A153" s="127">
        <v>62073249</v>
      </c>
      <c r="B153" s="110" t="s">
        <v>2502</v>
      </c>
      <c r="C153" s="116" t="s">
        <v>147</v>
      </c>
      <c r="D153" s="116" t="s">
        <v>2503</v>
      </c>
      <c r="E153" s="112" t="s">
        <v>2504</v>
      </c>
      <c r="F153" s="112" t="s">
        <v>2505</v>
      </c>
      <c r="G153" s="112" t="s">
        <v>2445</v>
      </c>
      <c r="H153" s="112" t="s">
        <v>718</v>
      </c>
      <c r="I153" s="113">
        <v>1919</v>
      </c>
      <c r="J153" s="113">
        <v>27</v>
      </c>
      <c r="K153" s="112" t="s">
        <v>131</v>
      </c>
      <c r="L153" s="112" t="s">
        <v>2506</v>
      </c>
      <c r="M153" s="112" t="s">
        <v>2507</v>
      </c>
      <c r="N153" s="112" t="s">
        <v>134</v>
      </c>
      <c r="O153" s="112" t="s">
        <v>2508</v>
      </c>
      <c r="P153" s="112" t="s">
        <v>2509</v>
      </c>
      <c r="Q153" s="112" t="s">
        <v>137</v>
      </c>
      <c r="R153" s="112" t="s">
        <v>2510</v>
      </c>
      <c r="S153" s="112" t="s">
        <v>2452</v>
      </c>
      <c r="T153" s="114" t="s">
        <v>140</v>
      </c>
      <c r="U153" s="115" t="s">
        <v>141</v>
      </c>
      <c r="V153" s="125">
        <v>516418728</v>
      </c>
      <c r="W153" s="116" t="s">
        <v>3852</v>
      </c>
      <c r="X153" s="116" t="s">
        <v>2511</v>
      </c>
      <c r="Y153" s="114" t="s">
        <v>2511</v>
      </c>
      <c r="Z153" s="117"/>
      <c r="AA153" s="117"/>
      <c r="AB153" s="117"/>
      <c r="AC153" s="118" t="s">
        <v>2512</v>
      </c>
      <c r="AD153" s="122">
        <v>516418728</v>
      </c>
      <c r="AE153" s="118" t="s">
        <v>2513</v>
      </c>
      <c r="AF153" s="123"/>
      <c r="AG153" s="118" t="s">
        <v>2514</v>
      </c>
      <c r="AH153" s="122">
        <v>516418728</v>
      </c>
      <c r="AI153" s="118" t="s">
        <v>2511</v>
      </c>
      <c r="AJ153" s="119" t="s">
        <v>4150</v>
      </c>
      <c r="AK153" s="119" t="s">
        <v>4150</v>
      </c>
      <c r="AL153" s="119" t="s">
        <v>4042</v>
      </c>
    </row>
    <row r="154" spans="1:38" s="141" customFormat="1" ht="30" customHeight="1" x14ac:dyDescent="0.25">
      <c r="A154" s="127">
        <v>43420656</v>
      </c>
      <c r="B154" s="110" t="s">
        <v>2515</v>
      </c>
      <c r="C154" s="116" t="s">
        <v>147</v>
      </c>
      <c r="D154" s="116" t="s">
        <v>2516</v>
      </c>
      <c r="E154" s="112" t="s">
        <v>2517</v>
      </c>
      <c r="F154" s="112" t="s">
        <v>2518</v>
      </c>
      <c r="G154" s="112" t="s">
        <v>2445</v>
      </c>
      <c r="H154" s="112" t="s">
        <v>2519</v>
      </c>
      <c r="I154" s="113">
        <v>1200</v>
      </c>
      <c r="J154" s="113">
        <v>2</v>
      </c>
      <c r="K154" s="112" t="s">
        <v>131</v>
      </c>
      <c r="L154" s="112" t="s">
        <v>2520</v>
      </c>
      <c r="M154" s="112" t="s">
        <v>2521</v>
      </c>
      <c r="N154" s="112" t="s">
        <v>196</v>
      </c>
      <c r="O154" s="112" t="s">
        <v>2522</v>
      </c>
      <c r="P154" s="112" t="s">
        <v>2523</v>
      </c>
      <c r="Q154" s="112" t="s">
        <v>198</v>
      </c>
      <c r="R154" s="112" t="s">
        <v>2524</v>
      </c>
      <c r="S154" s="112" t="s">
        <v>2452</v>
      </c>
      <c r="T154" s="114" t="s">
        <v>140</v>
      </c>
      <c r="U154" s="115" t="s">
        <v>141</v>
      </c>
      <c r="V154" s="125">
        <v>516412790</v>
      </c>
      <c r="W154" s="116" t="s">
        <v>2525</v>
      </c>
      <c r="X154" s="116" t="s">
        <v>2526</v>
      </c>
      <c r="Y154" s="114" t="s">
        <v>2525</v>
      </c>
      <c r="Z154" s="117"/>
      <c r="AA154" s="117"/>
      <c r="AB154" s="117"/>
      <c r="AC154" s="118" t="s">
        <v>2527</v>
      </c>
      <c r="AD154" s="122">
        <v>516412790</v>
      </c>
      <c r="AE154" s="118" t="s">
        <v>2525</v>
      </c>
      <c r="AF154" s="123"/>
      <c r="AG154" s="118" t="s">
        <v>2528</v>
      </c>
      <c r="AH154" s="122">
        <v>516412790</v>
      </c>
      <c r="AI154" s="118" t="s">
        <v>2529</v>
      </c>
      <c r="AJ154" s="119" t="s">
        <v>4150</v>
      </c>
      <c r="AK154" s="119" t="s">
        <v>4150</v>
      </c>
      <c r="AL154" s="119" t="s">
        <v>4042</v>
      </c>
    </row>
    <row r="155" spans="1:38" s="141" customFormat="1" ht="30" customHeight="1" x14ac:dyDescent="0.25">
      <c r="A155" s="127">
        <v>62073176</v>
      </c>
      <c r="B155" s="110" t="s">
        <v>2530</v>
      </c>
      <c r="C155" s="116" t="s">
        <v>147</v>
      </c>
      <c r="D155" s="116" t="s">
        <v>2531</v>
      </c>
      <c r="E155" s="112" t="s">
        <v>2532</v>
      </c>
      <c r="F155" s="112" t="s">
        <v>2533</v>
      </c>
      <c r="G155" s="112" t="s">
        <v>2445</v>
      </c>
      <c r="H155" s="112" t="s">
        <v>2534</v>
      </c>
      <c r="I155" s="113">
        <v>2272</v>
      </c>
      <c r="J155" s="113">
        <v>18</v>
      </c>
      <c r="K155" s="112" t="s">
        <v>131</v>
      </c>
      <c r="L155" s="112" t="s">
        <v>2535</v>
      </c>
      <c r="M155" s="112" t="s">
        <v>2536</v>
      </c>
      <c r="N155" s="112" t="s">
        <v>134</v>
      </c>
      <c r="O155" s="112" t="s">
        <v>2537</v>
      </c>
      <c r="P155" s="112" t="s">
        <v>2538</v>
      </c>
      <c r="Q155" s="112" t="s">
        <v>137</v>
      </c>
      <c r="R155" s="112" t="s">
        <v>2539</v>
      </c>
      <c r="S155" s="112" t="s">
        <v>2452</v>
      </c>
      <c r="T155" s="114" t="s">
        <v>140</v>
      </c>
      <c r="U155" s="115" t="s">
        <v>141</v>
      </c>
      <c r="V155" s="116" t="s">
        <v>2540</v>
      </c>
      <c r="W155" s="116" t="s">
        <v>3852</v>
      </c>
      <c r="X155" s="116" t="s">
        <v>2541</v>
      </c>
      <c r="Y155" s="114" t="s">
        <v>2542</v>
      </c>
      <c r="Z155" s="117"/>
      <c r="AA155" s="117"/>
      <c r="AB155" s="117"/>
      <c r="AC155" s="118" t="s">
        <v>2543</v>
      </c>
      <c r="AD155" s="122">
        <v>516418980</v>
      </c>
      <c r="AE155" s="118" t="s">
        <v>2544</v>
      </c>
      <c r="AF155" s="123" t="s">
        <v>2545</v>
      </c>
      <c r="AG155" s="118" t="s">
        <v>2546</v>
      </c>
      <c r="AH155" s="118" t="s">
        <v>2547</v>
      </c>
      <c r="AI155" s="118" t="s">
        <v>2548</v>
      </c>
      <c r="AJ155" s="119" t="s">
        <v>4150</v>
      </c>
      <c r="AK155" s="119" t="s">
        <v>4150</v>
      </c>
      <c r="AL155" s="119" t="s">
        <v>4042</v>
      </c>
    </row>
    <row r="156" spans="1:38" s="141" customFormat="1" ht="30" customHeight="1" x14ac:dyDescent="0.25">
      <c r="A156" s="121">
        <v>226556</v>
      </c>
      <c r="B156" s="138" t="s">
        <v>43</v>
      </c>
      <c r="C156" s="116" t="s">
        <v>147</v>
      </c>
      <c r="D156" s="131" t="s">
        <v>2549</v>
      </c>
      <c r="E156" s="112" t="s">
        <v>2550</v>
      </c>
      <c r="F156" s="112" t="s">
        <v>2551</v>
      </c>
      <c r="G156" s="112" t="s">
        <v>1242</v>
      </c>
      <c r="H156" s="112" t="s">
        <v>2552</v>
      </c>
      <c r="I156" s="113">
        <v>252</v>
      </c>
      <c r="J156" s="113">
        <v>1</v>
      </c>
      <c r="K156" s="112" t="s">
        <v>131</v>
      </c>
      <c r="L156" s="112" t="s">
        <v>2553</v>
      </c>
      <c r="M156" s="112" t="s">
        <v>2554</v>
      </c>
      <c r="N156" s="112" t="s">
        <v>196</v>
      </c>
      <c r="O156" s="112" t="s">
        <v>2555</v>
      </c>
      <c r="P156" s="112" t="s">
        <v>2556</v>
      </c>
      <c r="Q156" s="112" t="s">
        <v>198</v>
      </c>
      <c r="R156" s="112" t="s">
        <v>2557</v>
      </c>
      <c r="S156" s="112" t="s">
        <v>1249</v>
      </c>
      <c r="T156" s="114" t="s">
        <v>245</v>
      </c>
      <c r="U156" s="132" t="s">
        <v>2558</v>
      </c>
      <c r="V156" s="125">
        <v>515143012</v>
      </c>
      <c r="W156" s="116" t="s">
        <v>3852</v>
      </c>
      <c r="X156" s="116" t="s">
        <v>2559</v>
      </c>
      <c r="Y156" s="114" t="s">
        <v>2560</v>
      </c>
      <c r="Z156" s="117"/>
      <c r="AA156" s="117"/>
      <c r="AB156" s="117"/>
      <c r="AC156" s="118" t="s">
        <v>2561</v>
      </c>
      <c r="AD156" s="122">
        <v>515143024</v>
      </c>
      <c r="AE156" s="118" t="s">
        <v>2560</v>
      </c>
      <c r="AF156" s="123"/>
      <c r="AG156" s="118" t="s">
        <v>2562</v>
      </c>
      <c r="AH156" s="122">
        <v>515143036</v>
      </c>
      <c r="AI156" s="118" t="s">
        <v>2563</v>
      </c>
      <c r="AJ156" s="119" t="s">
        <v>4150</v>
      </c>
      <c r="AK156" s="119" t="s">
        <v>4150</v>
      </c>
      <c r="AL156" s="119" t="s">
        <v>4042</v>
      </c>
    </row>
    <row r="157" spans="1:38" s="141" customFormat="1" ht="30" customHeight="1" x14ac:dyDescent="0.25">
      <c r="A157" s="127">
        <v>63434610</v>
      </c>
      <c r="B157" s="110" t="s">
        <v>2564</v>
      </c>
      <c r="C157" s="116" t="s">
        <v>147</v>
      </c>
      <c r="D157" s="116" t="s">
        <v>2565</v>
      </c>
      <c r="E157" s="112" t="s">
        <v>2566</v>
      </c>
      <c r="F157" s="112" t="s">
        <v>2567</v>
      </c>
      <c r="G157" s="112" t="s">
        <v>2568</v>
      </c>
      <c r="H157" s="112" t="s">
        <v>1262</v>
      </c>
      <c r="I157" s="113">
        <v>974</v>
      </c>
      <c r="J157" s="113">
        <v>26</v>
      </c>
      <c r="K157" s="112" t="s">
        <v>131</v>
      </c>
      <c r="L157" s="112" t="s">
        <v>2569</v>
      </c>
      <c r="M157" s="112" t="s">
        <v>2570</v>
      </c>
      <c r="N157" s="112" t="s">
        <v>196</v>
      </c>
      <c r="O157" s="112" t="s">
        <v>2571</v>
      </c>
      <c r="P157" s="112" t="s">
        <v>2572</v>
      </c>
      <c r="Q157" s="112" t="s">
        <v>198</v>
      </c>
      <c r="R157" s="112" t="s">
        <v>2573</v>
      </c>
      <c r="S157" s="112" t="s">
        <v>2574</v>
      </c>
      <c r="T157" s="114" t="s">
        <v>140</v>
      </c>
      <c r="U157" s="115" t="s">
        <v>141</v>
      </c>
      <c r="V157" s="116" t="s">
        <v>2575</v>
      </c>
      <c r="W157" s="116" t="s">
        <v>2576</v>
      </c>
      <c r="X157" s="116" t="s">
        <v>2577</v>
      </c>
      <c r="Y157" s="114" t="s">
        <v>2578</v>
      </c>
      <c r="Z157" s="117"/>
      <c r="AA157" s="117"/>
      <c r="AB157" s="117"/>
      <c r="AC157" s="118" t="s">
        <v>2579</v>
      </c>
      <c r="AD157" s="122">
        <v>519512376</v>
      </c>
      <c r="AE157" s="118" t="s">
        <v>2580</v>
      </c>
      <c r="AF157" s="123"/>
      <c r="AG157" s="118" t="s">
        <v>2579</v>
      </c>
      <c r="AH157" s="122">
        <v>519512376</v>
      </c>
      <c r="AI157" s="118" t="s">
        <v>2580</v>
      </c>
      <c r="AJ157" s="119" t="s">
        <v>4150</v>
      </c>
      <c r="AK157" s="119" t="s">
        <v>4150</v>
      </c>
      <c r="AL157" s="119" t="s">
        <v>4042</v>
      </c>
    </row>
    <row r="158" spans="1:38" s="141" customFormat="1" ht="30" customHeight="1" x14ac:dyDescent="0.25">
      <c r="A158" s="127">
        <v>60680377</v>
      </c>
      <c r="B158" s="110" t="s">
        <v>2581</v>
      </c>
      <c r="C158" s="116" t="s">
        <v>147</v>
      </c>
      <c r="D158" s="116" t="s">
        <v>2582</v>
      </c>
      <c r="E158" s="112" t="s">
        <v>2583</v>
      </c>
      <c r="F158" s="112" t="s">
        <v>2584</v>
      </c>
      <c r="G158" s="112" t="s">
        <v>2585</v>
      </c>
      <c r="H158" s="112" t="s">
        <v>687</v>
      </c>
      <c r="I158" s="113">
        <v>273</v>
      </c>
      <c r="J158" s="113">
        <v>7</v>
      </c>
      <c r="K158" s="112" t="s">
        <v>131</v>
      </c>
      <c r="L158" s="112" t="s">
        <v>2586</v>
      </c>
      <c r="M158" s="112" t="s">
        <v>2587</v>
      </c>
      <c r="N158" s="112" t="s">
        <v>134</v>
      </c>
      <c r="O158" s="112" t="s">
        <v>2588</v>
      </c>
      <c r="P158" s="140" t="s">
        <v>2589</v>
      </c>
      <c r="Q158" s="112" t="s">
        <v>137</v>
      </c>
      <c r="R158" s="112" t="s">
        <v>2590</v>
      </c>
      <c r="S158" s="112" t="s">
        <v>2574</v>
      </c>
      <c r="T158" s="114" t="s">
        <v>140</v>
      </c>
      <c r="U158" s="115" t="s">
        <v>141</v>
      </c>
      <c r="V158" s="125">
        <v>516499400</v>
      </c>
      <c r="W158" s="116" t="s">
        <v>2591</v>
      </c>
      <c r="X158" s="116" t="s">
        <v>2592</v>
      </c>
      <c r="Y158" s="114" t="s">
        <v>2593</v>
      </c>
      <c r="Z158" s="117"/>
      <c r="AA158" s="117"/>
      <c r="AB158" s="117"/>
      <c r="AC158" s="118" t="s">
        <v>2594</v>
      </c>
      <c r="AD158" s="122">
        <v>519512892</v>
      </c>
      <c r="AE158" s="118" t="s">
        <v>2593</v>
      </c>
      <c r="AF158" s="123"/>
      <c r="AG158" s="118" t="s">
        <v>2595</v>
      </c>
      <c r="AH158" s="122">
        <v>777104865</v>
      </c>
      <c r="AI158" s="118" t="s">
        <v>2596</v>
      </c>
      <c r="AJ158" s="119" t="s">
        <v>4150</v>
      </c>
      <c r="AK158" s="119" t="s">
        <v>4150</v>
      </c>
      <c r="AL158" s="119" t="s">
        <v>4042</v>
      </c>
    </row>
    <row r="159" spans="1:38" s="141" customFormat="1" ht="30" customHeight="1" x14ac:dyDescent="0.25">
      <c r="A159" s="127">
        <v>65337913</v>
      </c>
      <c r="B159" s="110" t="s">
        <v>2597</v>
      </c>
      <c r="C159" s="116" t="s">
        <v>147</v>
      </c>
      <c r="D159" s="116" t="s">
        <v>2598</v>
      </c>
      <c r="E159" s="112" t="s">
        <v>2599</v>
      </c>
      <c r="F159" s="112" t="s">
        <v>2600</v>
      </c>
      <c r="G159" s="112" t="s">
        <v>2568</v>
      </c>
      <c r="H159" s="112" t="s">
        <v>2601</v>
      </c>
      <c r="I159" s="113">
        <v>23</v>
      </c>
      <c r="J159" s="113">
        <v>28</v>
      </c>
      <c r="K159" s="112" t="s">
        <v>131</v>
      </c>
      <c r="L159" s="112" t="s">
        <v>2602</v>
      </c>
      <c r="M159" s="112" t="s">
        <v>2603</v>
      </c>
      <c r="N159" s="112" t="s">
        <v>134</v>
      </c>
      <c r="O159" s="112" t="s">
        <v>2604</v>
      </c>
      <c r="P159" s="112" t="s">
        <v>2605</v>
      </c>
      <c r="Q159" s="112" t="s">
        <v>137</v>
      </c>
      <c r="R159" s="112" t="s">
        <v>2606</v>
      </c>
      <c r="S159" s="112" t="s">
        <v>2574</v>
      </c>
      <c r="T159" s="114" t="s">
        <v>140</v>
      </c>
      <c r="U159" s="115" t="s">
        <v>141</v>
      </c>
      <c r="V159" s="116" t="s">
        <v>2607</v>
      </c>
      <c r="W159" s="116" t="s">
        <v>2608</v>
      </c>
      <c r="X159" s="116" t="s">
        <v>2609</v>
      </c>
      <c r="Y159" s="114" t="s">
        <v>2608</v>
      </c>
      <c r="Z159" s="117"/>
      <c r="AA159" s="117"/>
      <c r="AB159" s="117"/>
      <c r="AC159" s="118" t="s">
        <v>2610</v>
      </c>
      <c r="AD159" s="122">
        <v>702128136</v>
      </c>
      <c r="AE159" s="118" t="s">
        <v>2611</v>
      </c>
      <c r="AF159" s="123"/>
      <c r="AG159" s="118" t="s">
        <v>2612</v>
      </c>
      <c r="AH159" s="122">
        <v>702128268</v>
      </c>
      <c r="AI159" s="118" t="s">
        <v>2613</v>
      </c>
      <c r="AJ159" s="119" t="s">
        <v>4150</v>
      </c>
      <c r="AK159" s="119" t="s">
        <v>4150</v>
      </c>
      <c r="AL159" s="119" t="s">
        <v>4042</v>
      </c>
    </row>
    <row r="160" spans="1:38" s="141" customFormat="1" ht="30" customHeight="1" x14ac:dyDescent="0.25">
      <c r="A160" s="127">
        <v>60575905</v>
      </c>
      <c r="B160" s="110" t="s">
        <v>2614</v>
      </c>
      <c r="C160" s="116" t="s">
        <v>147</v>
      </c>
      <c r="D160" s="116" t="s">
        <v>2615</v>
      </c>
      <c r="E160" s="112" t="s">
        <v>2616</v>
      </c>
      <c r="F160" s="112" t="s">
        <v>2617</v>
      </c>
      <c r="G160" s="112" t="s">
        <v>2568</v>
      </c>
      <c r="H160" s="112" t="s">
        <v>2618</v>
      </c>
      <c r="I160" s="113">
        <v>241</v>
      </c>
      <c r="J160" s="113">
        <v>6</v>
      </c>
      <c r="K160" s="112" t="s">
        <v>131</v>
      </c>
      <c r="L160" s="112" t="s">
        <v>2619</v>
      </c>
      <c r="M160" s="112" t="s">
        <v>2620</v>
      </c>
      <c r="N160" s="112" t="s">
        <v>196</v>
      </c>
      <c r="O160" s="112" t="s">
        <v>2621</v>
      </c>
      <c r="P160" s="112" t="s">
        <v>2622</v>
      </c>
      <c r="Q160" s="112" t="s">
        <v>198</v>
      </c>
      <c r="R160" s="112" t="s">
        <v>2623</v>
      </c>
      <c r="S160" s="112" t="s">
        <v>2574</v>
      </c>
      <c r="T160" s="114" t="s">
        <v>140</v>
      </c>
      <c r="U160" s="115" t="s">
        <v>141</v>
      </c>
      <c r="V160" s="116" t="s">
        <v>2624</v>
      </c>
      <c r="W160" s="116" t="s">
        <v>3852</v>
      </c>
      <c r="X160" s="116" t="s">
        <v>2625</v>
      </c>
      <c r="Y160" s="114" t="s">
        <v>2625</v>
      </c>
      <c r="Z160" s="117" t="s">
        <v>2620</v>
      </c>
      <c r="AA160" s="117">
        <v>519510215</v>
      </c>
      <c r="AB160" s="117" t="s">
        <v>2625</v>
      </c>
      <c r="AC160" s="118" t="s">
        <v>2620</v>
      </c>
      <c r="AD160" s="122">
        <v>519510215</v>
      </c>
      <c r="AE160" s="118" t="s">
        <v>2625</v>
      </c>
      <c r="AF160" s="123"/>
      <c r="AG160" s="118" t="s">
        <v>2620</v>
      </c>
      <c r="AH160" s="118">
        <v>519510215</v>
      </c>
      <c r="AI160" s="118" t="s">
        <v>2625</v>
      </c>
      <c r="AJ160" s="119" t="s">
        <v>4150</v>
      </c>
      <c r="AK160" s="119" t="s">
        <v>4150</v>
      </c>
      <c r="AL160" s="119" t="s">
        <v>4042</v>
      </c>
    </row>
    <row r="161" spans="1:38" s="141" customFormat="1" ht="30" customHeight="1" x14ac:dyDescent="0.25">
      <c r="A161" s="121">
        <v>89613</v>
      </c>
      <c r="B161" s="110" t="s">
        <v>2626</v>
      </c>
      <c r="C161" s="6" t="s">
        <v>2627</v>
      </c>
      <c r="D161" s="7" t="s">
        <v>2628</v>
      </c>
      <c r="E161" s="114" t="s">
        <v>2629</v>
      </c>
      <c r="F161" s="114" t="s">
        <v>2630</v>
      </c>
      <c r="G161" s="114" t="s">
        <v>2568</v>
      </c>
      <c r="H161" s="114" t="s">
        <v>2462</v>
      </c>
      <c r="I161" s="119">
        <v>1</v>
      </c>
      <c r="J161" s="119">
        <v>4</v>
      </c>
      <c r="K161" s="114" t="s">
        <v>131</v>
      </c>
      <c r="L161" s="114" t="s">
        <v>2631</v>
      </c>
      <c r="M161" s="114" t="s">
        <v>2632</v>
      </c>
      <c r="N161" s="114" t="s">
        <v>134</v>
      </c>
      <c r="O161" s="114" t="s">
        <v>2633</v>
      </c>
      <c r="P161" s="114" t="s">
        <v>2634</v>
      </c>
      <c r="Q161" s="114" t="s">
        <v>137</v>
      </c>
      <c r="R161" s="114" t="s">
        <v>2635</v>
      </c>
      <c r="S161" s="114" t="s">
        <v>2574</v>
      </c>
      <c r="T161" s="114" t="s">
        <v>367</v>
      </c>
      <c r="U161" s="114" t="s">
        <v>2636</v>
      </c>
      <c r="V161" s="125">
        <v>519309019</v>
      </c>
      <c r="W161" s="116" t="s">
        <v>2637</v>
      </c>
      <c r="X161" s="116" t="s">
        <v>2638</v>
      </c>
      <c r="Y161" s="129" t="s">
        <v>3971</v>
      </c>
      <c r="Z161" s="153"/>
      <c r="AA161" s="153"/>
      <c r="AB161" s="153"/>
      <c r="AC161" s="154" t="s">
        <v>3972</v>
      </c>
      <c r="AD161" s="155">
        <v>519309015</v>
      </c>
      <c r="AE161" s="156" t="s">
        <v>3971</v>
      </c>
      <c r="AF161" s="157"/>
      <c r="AG161" s="154" t="s">
        <v>3973</v>
      </c>
      <c r="AH161" s="154"/>
      <c r="AI161" s="146" t="s">
        <v>3974</v>
      </c>
      <c r="AJ161" s="119" t="s">
        <v>4150</v>
      </c>
      <c r="AK161" s="145" t="s">
        <v>4042</v>
      </c>
      <c r="AL161" s="119" t="s">
        <v>4042</v>
      </c>
    </row>
    <row r="162" spans="1:38" s="141" customFormat="1" ht="30" customHeight="1" x14ac:dyDescent="0.25">
      <c r="A162" s="127">
        <v>70838763</v>
      </c>
      <c r="B162" s="110" t="s">
        <v>2639</v>
      </c>
      <c r="C162" s="116" t="s">
        <v>147</v>
      </c>
      <c r="D162" s="116" t="s">
        <v>2640</v>
      </c>
      <c r="E162" s="112" t="s">
        <v>2641</v>
      </c>
      <c r="F162" s="112" t="s">
        <v>2642</v>
      </c>
      <c r="G162" s="112" t="s">
        <v>2568</v>
      </c>
      <c r="H162" s="112" t="s">
        <v>1895</v>
      </c>
      <c r="I162" s="113">
        <v>184</v>
      </c>
      <c r="J162" s="113">
        <v>1</v>
      </c>
      <c r="K162" s="112" t="s">
        <v>131</v>
      </c>
      <c r="L162" s="112" t="s">
        <v>2643</v>
      </c>
      <c r="M162" s="112" t="s">
        <v>3975</v>
      </c>
      <c r="N162" s="112" t="s">
        <v>196</v>
      </c>
      <c r="O162" s="112" t="s">
        <v>3976</v>
      </c>
      <c r="P162" s="112" t="s">
        <v>3977</v>
      </c>
      <c r="Q162" s="112" t="s">
        <v>198</v>
      </c>
      <c r="R162" s="112" t="s">
        <v>3978</v>
      </c>
      <c r="S162" s="112" t="s">
        <v>2574</v>
      </c>
      <c r="T162" s="114" t="s">
        <v>140</v>
      </c>
      <c r="U162" s="115" t="s">
        <v>141</v>
      </c>
      <c r="V162" s="125" t="s">
        <v>2644</v>
      </c>
      <c r="W162" s="116" t="s">
        <v>2645</v>
      </c>
      <c r="X162" s="116" t="s">
        <v>3979</v>
      </c>
      <c r="Y162" s="114" t="s">
        <v>2646</v>
      </c>
      <c r="Z162" s="117"/>
      <c r="AA162" s="117"/>
      <c r="AB162" s="117"/>
      <c r="AC162" s="118" t="s">
        <v>2647</v>
      </c>
      <c r="AD162" s="122">
        <v>519510134</v>
      </c>
      <c r="AE162" s="118" t="s">
        <v>2648</v>
      </c>
      <c r="AF162" s="123"/>
      <c r="AG162" s="118" t="s">
        <v>2647</v>
      </c>
      <c r="AH162" s="122">
        <v>519510134</v>
      </c>
      <c r="AI162" s="118" t="s">
        <v>2648</v>
      </c>
      <c r="AJ162" s="119" t="s">
        <v>4150</v>
      </c>
      <c r="AK162" s="119" t="s">
        <v>4150</v>
      </c>
      <c r="AL162" s="119" t="s">
        <v>4042</v>
      </c>
    </row>
    <row r="163" spans="1:38" s="141" customFormat="1" ht="30" customHeight="1" x14ac:dyDescent="0.25">
      <c r="A163" s="127">
        <v>48452751</v>
      </c>
      <c r="B163" s="138" t="s">
        <v>44</v>
      </c>
      <c r="C163" s="131" t="s">
        <v>147</v>
      </c>
      <c r="D163" s="131" t="s">
        <v>2649</v>
      </c>
      <c r="E163" s="112" t="s">
        <v>2650</v>
      </c>
      <c r="F163" s="112" t="s">
        <v>2651</v>
      </c>
      <c r="G163" s="112" t="s">
        <v>2568</v>
      </c>
      <c r="H163" s="112" t="s">
        <v>2652</v>
      </c>
      <c r="I163" s="113">
        <v>81</v>
      </c>
      <c r="J163" s="113"/>
      <c r="K163" s="112" t="s">
        <v>131</v>
      </c>
      <c r="L163" s="112" t="s">
        <v>2653</v>
      </c>
      <c r="M163" s="112" t="s">
        <v>2654</v>
      </c>
      <c r="N163" s="112" t="s">
        <v>134</v>
      </c>
      <c r="O163" s="112" t="s">
        <v>2655</v>
      </c>
      <c r="P163" s="112" t="s">
        <v>2656</v>
      </c>
      <c r="Q163" s="112" t="s">
        <v>137</v>
      </c>
      <c r="R163" s="112" t="s">
        <v>2657</v>
      </c>
      <c r="S163" s="112" t="s">
        <v>2658</v>
      </c>
      <c r="T163" s="114" t="s">
        <v>245</v>
      </c>
      <c r="U163" s="132" t="s">
        <v>2659</v>
      </c>
      <c r="V163" s="125">
        <v>519515187</v>
      </c>
      <c r="W163" s="116" t="s">
        <v>3852</v>
      </c>
      <c r="X163" s="116" t="s">
        <v>2660</v>
      </c>
      <c r="Y163" s="114" t="s">
        <v>46</v>
      </c>
      <c r="Z163" s="117"/>
      <c r="AA163" s="117"/>
      <c r="AB163" s="117"/>
      <c r="AC163" s="118" t="s">
        <v>45</v>
      </c>
      <c r="AD163" s="122">
        <v>519515187</v>
      </c>
      <c r="AE163" s="118" t="s">
        <v>46</v>
      </c>
      <c r="AF163" s="123"/>
      <c r="AG163" s="118" t="s">
        <v>2661</v>
      </c>
      <c r="AH163" s="122">
        <v>724108826</v>
      </c>
      <c r="AI163" s="118" t="s">
        <v>2662</v>
      </c>
      <c r="AJ163" s="119" t="s">
        <v>4150</v>
      </c>
      <c r="AK163" s="119" t="s">
        <v>4150</v>
      </c>
      <c r="AL163" s="119" t="s">
        <v>4042</v>
      </c>
    </row>
    <row r="164" spans="1:38" s="141" customFormat="1" ht="30" customHeight="1" x14ac:dyDescent="0.25">
      <c r="A164" s="127">
        <v>62076051</v>
      </c>
      <c r="B164" s="1" t="s">
        <v>2663</v>
      </c>
      <c r="C164" s="116" t="s">
        <v>147</v>
      </c>
      <c r="D164" s="116" t="s">
        <v>2664</v>
      </c>
      <c r="E164" s="112" t="s">
        <v>2665</v>
      </c>
      <c r="F164" s="112" t="s">
        <v>2666</v>
      </c>
      <c r="G164" s="112" t="s">
        <v>2667</v>
      </c>
      <c r="H164" s="112" t="s">
        <v>1895</v>
      </c>
      <c r="I164" s="113">
        <v>363</v>
      </c>
      <c r="J164" s="113"/>
      <c r="K164" s="112" t="s">
        <v>1224</v>
      </c>
      <c r="L164" s="112" t="s">
        <v>2668</v>
      </c>
      <c r="M164" s="112" t="s">
        <v>2669</v>
      </c>
      <c r="N164" s="112" t="s">
        <v>196</v>
      </c>
      <c r="O164" s="112" t="s">
        <v>2670</v>
      </c>
      <c r="P164" s="112" t="s">
        <v>2671</v>
      </c>
      <c r="Q164" s="112" t="s">
        <v>198</v>
      </c>
      <c r="R164" s="112" t="s">
        <v>2672</v>
      </c>
      <c r="S164" s="112" t="s">
        <v>2673</v>
      </c>
      <c r="T164" s="114" t="s">
        <v>140</v>
      </c>
      <c r="U164" s="115" t="s">
        <v>141</v>
      </c>
      <c r="V164" s="116" t="s">
        <v>2674</v>
      </c>
      <c r="W164" s="116" t="s">
        <v>3852</v>
      </c>
      <c r="X164" s="116" t="s">
        <v>2675</v>
      </c>
      <c r="Y164" s="114" t="s">
        <v>2675</v>
      </c>
      <c r="Z164" s="117" t="s">
        <v>235</v>
      </c>
      <c r="AA164" s="117" t="s">
        <v>235</v>
      </c>
      <c r="AB164" s="117" t="s">
        <v>235</v>
      </c>
      <c r="AC164" s="118" t="s">
        <v>235</v>
      </c>
      <c r="AD164" s="118" t="s">
        <v>235</v>
      </c>
      <c r="AE164" s="118" t="s">
        <v>235</v>
      </c>
      <c r="AF164" s="118" t="s">
        <v>235</v>
      </c>
      <c r="AG164" s="118" t="s">
        <v>235</v>
      </c>
      <c r="AH164" s="118" t="s">
        <v>235</v>
      </c>
      <c r="AI164" s="118" t="s">
        <v>235</v>
      </c>
      <c r="AJ164" s="119" t="s">
        <v>4042</v>
      </c>
      <c r="AK164" s="145" t="s">
        <v>4042</v>
      </c>
      <c r="AL164" s="119" t="s">
        <v>4042</v>
      </c>
    </row>
    <row r="165" spans="1:38" s="141" customFormat="1" ht="30" customHeight="1" x14ac:dyDescent="0.25">
      <c r="A165" s="127">
        <v>45671788</v>
      </c>
      <c r="B165" s="138" t="s">
        <v>47</v>
      </c>
      <c r="C165" s="131" t="s">
        <v>147</v>
      </c>
      <c r="D165" s="131" t="s">
        <v>2676</v>
      </c>
      <c r="E165" s="112" t="s">
        <v>2677</v>
      </c>
      <c r="F165" s="112" t="s">
        <v>2678</v>
      </c>
      <c r="G165" s="112" t="s">
        <v>2679</v>
      </c>
      <c r="H165" s="112" t="s">
        <v>2680</v>
      </c>
      <c r="I165" s="113">
        <v>1</v>
      </c>
      <c r="J165" s="113"/>
      <c r="K165" s="112" t="s">
        <v>131</v>
      </c>
      <c r="L165" s="112" t="s">
        <v>2681</v>
      </c>
      <c r="M165" s="112" t="s">
        <v>2682</v>
      </c>
      <c r="N165" s="112" t="s">
        <v>134</v>
      </c>
      <c r="O165" s="112" t="s">
        <v>2683</v>
      </c>
      <c r="P165" s="112" t="s">
        <v>2684</v>
      </c>
      <c r="Q165" s="112" t="s">
        <v>137</v>
      </c>
      <c r="R165" s="112" t="s">
        <v>2685</v>
      </c>
      <c r="S165" s="112" t="s">
        <v>2686</v>
      </c>
      <c r="T165" s="114" t="s">
        <v>245</v>
      </c>
      <c r="U165" s="132" t="s">
        <v>2687</v>
      </c>
      <c r="V165" s="116" t="s">
        <v>2688</v>
      </c>
      <c r="W165" s="116" t="s">
        <v>2689</v>
      </c>
      <c r="X165" s="116" t="s">
        <v>2690</v>
      </c>
      <c r="Y165" s="114" t="s">
        <v>48</v>
      </c>
      <c r="Z165" s="117" t="s">
        <v>2691</v>
      </c>
      <c r="AA165" s="126">
        <v>515277111</v>
      </c>
      <c r="AB165" s="117" t="s">
        <v>48</v>
      </c>
      <c r="AC165" s="118" t="s">
        <v>2691</v>
      </c>
      <c r="AD165" s="122">
        <v>515277111</v>
      </c>
      <c r="AE165" s="118" t="s">
        <v>48</v>
      </c>
      <c r="AF165" s="123"/>
      <c r="AG165" s="118" t="s">
        <v>2692</v>
      </c>
      <c r="AH165" s="122" t="s">
        <v>2693</v>
      </c>
      <c r="AI165" s="118" t="s">
        <v>2689</v>
      </c>
      <c r="AJ165" s="119" t="s">
        <v>4150</v>
      </c>
      <c r="AK165" s="119" t="s">
        <v>4150</v>
      </c>
      <c r="AL165" s="119" t="s">
        <v>4042</v>
      </c>
    </row>
    <row r="166" spans="1:38" s="141" customFormat="1" ht="30" customHeight="1" x14ac:dyDescent="0.25">
      <c r="A166" s="127">
        <v>45671818</v>
      </c>
      <c r="B166" s="138" t="s">
        <v>2694</v>
      </c>
      <c r="C166" s="131" t="s">
        <v>147</v>
      </c>
      <c r="D166" s="131" t="s">
        <v>2695</v>
      </c>
      <c r="E166" s="112" t="s">
        <v>2696</v>
      </c>
      <c r="F166" s="112" t="s">
        <v>2697</v>
      </c>
      <c r="G166" s="112" t="s">
        <v>2698</v>
      </c>
      <c r="H166" s="112" t="s">
        <v>2699</v>
      </c>
      <c r="I166" s="113">
        <v>153</v>
      </c>
      <c r="J166" s="113"/>
      <c r="K166" s="112" t="s">
        <v>131</v>
      </c>
      <c r="L166" s="112" t="s">
        <v>2700</v>
      </c>
      <c r="M166" s="112" t="s">
        <v>2701</v>
      </c>
      <c r="N166" s="112" t="s">
        <v>134</v>
      </c>
      <c r="O166" s="112" t="s">
        <v>2702</v>
      </c>
      <c r="P166" s="112" t="s">
        <v>2703</v>
      </c>
      <c r="Q166" s="112" t="s">
        <v>137</v>
      </c>
      <c r="R166" s="112" t="s">
        <v>2704</v>
      </c>
      <c r="S166" s="112" t="s">
        <v>2705</v>
      </c>
      <c r="T166" s="114" t="s">
        <v>245</v>
      </c>
      <c r="U166" s="132" t="s">
        <v>2706</v>
      </c>
      <c r="V166" s="125">
        <v>515300512</v>
      </c>
      <c r="W166" s="116" t="s">
        <v>2707</v>
      </c>
      <c r="X166" s="116" t="s">
        <v>2708</v>
      </c>
      <c r="Y166" s="114" t="s">
        <v>2709</v>
      </c>
      <c r="Z166" s="117"/>
      <c r="AA166" s="117"/>
      <c r="AB166" s="117"/>
      <c r="AC166" s="118" t="s">
        <v>2710</v>
      </c>
      <c r="AD166" s="122">
        <v>724192361</v>
      </c>
      <c r="AE166" s="118" t="s">
        <v>2709</v>
      </c>
      <c r="AF166" s="123"/>
      <c r="AG166" s="118" t="s">
        <v>2711</v>
      </c>
      <c r="AH166" s="118" t="s">
        <v>2712</v>
      </c>
      <c r="AI166" s="118" t="s">
        <v>2713</v>
      </c>
      <c r="AJ166" s="119" t="s">
        <v>4150</v>
      </c>
      <c r="AK166" s="119" t="s">
        <v>4150</v>
      </c>
      <c r="AL166" s="119" t="s">
        <v>4042</v>
      </c>
    </row>
    <row r="167" spans="1:38" s="141" customFormat="1" ht="30" customHeight="1" x14ac:dyDescent="0.25">
      <c r="A167" s="127">
        <v>60555211</v>
      </c>
      <c r="B167" s="110" t="s">
        <v>2714</v>
      </c>
      <c r="C167" s="116" t="s">
        <v>2715</v>
      </c>
      <c r="D167" s="116" t="s">
        <v>2716</v>
      </c>
      <c r="E167" s="112" t="s">
        <v>2717</v>
      </c>
      <c r="F167" s="112" t="s">
        <v>2718</v>
      </c>
      <c r="G167" s="112" t="s">
        <v>2719</v>
      </c>
      <c r="H167" s="112" t="s">
        <v>2720</v>
      </c>
      <c r="I167" s="113">
        <v>1143</v>
      </c>
      <c r="J167" s="113">
        <v>2</v>
      </c>
      <c r="K167" s="112" t="s">
        <v>131</v>
      </c>
      <c r="L167" s="112" t="s">
        <v>2721</v>
      </c>
      <c r="M167" s="112" t="s">
        <v>2722</v>
      </c>
      <c r="N167" s="112" t="s">
        <v>134</v>
      </c>
      <c r="O167" s="112" t="s">
        <v>2723</v>
      </c>
      <c r="P167" s="112" t="s">
        <v>2724</v>
      </c>
      <c r="Q167" s="112" t="s">
        <v>137</v>
      </c>
      <c r="R167" s="112" t="s">
        <v>2725</v>
      </c>
      <c r="S167" s="112" t="s">
        <v>139</v>
      </c>
      <c r="T167" s="114" t="s">
        <v>140</v>
      </c>
      <c r="U167" s="115" t="s">
        <v>141</v>
      </c>
      <c r="V167" s="116" t="s">
        <v>2726</v>
      </c>
      <c r="W167" s="116" t="s">
        <v>2727</v>
      </c>
      <c r="X167" s="116" t="s">
        <v>2728</v>
      </c>
      <c r="Y167" s="114" t="s">
        <v>2729</v>
      </c>
      <c r="Z167" s="117"/>
      <c r="AA167" s="126"/>
      <c r="AB167" s="117"/>
      <c r="AC167" s="118" t="s">
        <v>2730</v>
      </c>
      <c r="AD167" s="122">
        <v>533555108</v>
      </c>
      <c r="AE167" s="118" t="s">
        <v>2729</v>
      </c>
      <c r="AF167" s="123"/>
      <c r="AG167" s="118" t="s">
        <v>2731</v>
      </c>
      <c r="AH167" s="122">
        <v>533555110</v>
      </c>
      <c r="AI167" s="118" t="s">
        <v>2732</v>
      </c>
      <c r="AJ167" s="119" t="s">
        <v>4150</v>
      </c>
      <c r="AK167" s="119" t="s">
        <v>4150</v>
      </c>
      <c r="AL167" s="119" t="s">
        <v>4042</v>
      </c>
    </row>
    <row r="168" spans="1:38" s="141" customFormat="1" ht="30" customHeight="1" x14ac:dyDescent="0.25">
      <c r="A168" s="127">
        <v>70853584</v>
      </c>
      <c r="B168" s="110" t="s">
        <v>2733</v>
      </c>
      <c r="C168" s="116" t="s">
        <v>147</v>
      </c>
      <c r="D168" s="116" t="s">
        <v>2734</v>
      </c>
      <c r="E168" s="112" t="s">
        <v>2735</v>
      </c>
      <c r="F168" s="112" t="s">
        <v>2736</v>
      </c>
      <c r="G168" s="112" t="s">
        <v>2737</v>
      </c>
      <c r="H168" s="112" t="s">
        <v>2738</v>
      </c>
      <c r="I168" s="113">
        <v>178</v>
      </c>
      <c r="J168" s="113">
        <v>30</v>
      </c>
      <c r="K168" s="112" t="s">
        <v>131</v>
      </c>
      <c r="L168" s="112" t="s">
        <v>2739</v>
      </c>
      <c r="M168" s="112" t="s">
        <v>2740</v>
      </c>
      <c r="N168" s="112" t="s">
        <v>196</v>
      </c>
      <c r="O168" s="112" t="s">
        <v>2741</v>
      </c>
      <c r="P168" s="112" t="s">
        <v>2742</v>
      </c>
      <c r="Q168" s="112" t="s">
        <v>198</v>
      </c>
      <c r="R168" s="112" t="s">
        <v>2743</v>
      </c>
      <c r="S168" s="112" t="s">
        <v>2744</v>
      </c>
      <c r="T168" s="114" t="s">
        <v>140</v>
      </c>
      <c r="U168" s="115" t="s">
        <v>141</v>
      </c>
      <c r="V168" s="116" t="s">
        <v>2745</v>
      </c>
      <c r="W168" s="116" t="s">
        <v>3852</v>
      </c>
      <c r="X168" s="116" t="s">
        <v>2746</v>
      </c>
      <c r="Y168" s="114" t="s">
        <v>2747</v>
      </c>
      <c r="Z168" s="117"/>
      <c r="AA168" s="117"/>
      <c r="AB168" s="117"/>
      <c r="AC168" s="118" t="s">
        <v>2748</v>
      </c>
      <c r="AD168" s="122">
        <v>777736433</v>
      </c>
      <c r="AE168" s="118" t="s">
        <v>2747</v>
      </c>
      <c r="AF168" s="123"/>
      <c r="AG168" s="118" t="s">
        <v>2749</v>
      </c>
      <c r="AH168" s="122">
        <v>603996093</v>
      </c>
      <c r="AI168" s="118" t="s">
        <v>2750</v>
      </c>
      <c r="AJ168" s="119" t="s">
        <v>4150</v>
      </c>
      <c r="AK168" s="119" t="s">
        <v>4150</v>
      </c>
      <c r="AL168" s="119" t="s">
        <v>4042</v>
      </c>
    </row>
    <row r="169" spans="1:38" s="141" customFormat="1" ht="30" customHeight="1" x14ac:dyDescent="0.25">
      <c r="A169" s="127">
        <v>60680369</v>
      </c>
      <c r="B169" s="110" t="s">
        <v>2751</v>
      </c>
      <c r="C169" s="116" t="s">
        <v>147</v>
      </c>
      <c r="D169" s="116" t="s">
        <v>2752</v>
      </c>
      <c r="E169" s="114" t="s">
        <v>2753</v>
      </c>
      <c r="F169" s="112" t="s">
        <v>2754</v>
      </c>
      <c r="G169" s="112" t="s">
        <v>2755</v>
      </c>
      <c r="H169" s="112" t="s">
        <v>2756</v>
      </c>
      <c r="I169" s="113">
        <v>31</v>
      </c>
      <c r="J169" s="113">
        <v>7</v>
      </c>
      <c r="K169" s="112" t="s">
        <v>131</v>
      </c>
      <c r="L169" s="112" t="s">
        <v>2757</v>
      </c>
      <c r="M169" s="112" t="s">
        <v>2758</v>
      </c>
      <c r="N169" s="112" t="s">
        <v>134</v>
      </c>
      <c r="O169" s="112" t="s">
        <v>2759</v>
      </c>
      <c r="P169" s="112" t="s">
        <v>2760</v>
      </c>
      <c r="Q169" s="112" t="s">
        <v>137</v>
      </c>
      <c r="R169" s="112" t="s">
        <v>2761</v>
      </c>
      <c r="S169" s="112" t="s">
        <v>2762</v>
      </c>
      <c r="T169" s="114" t="s">
        <v>140</v>
      </c>
      <c r="U169" s="115" t="s">
        <v>141</v>
      </c>
      <c r="V169" s="116" t="s">
        <v>2763</v>
      </c>
      <c r="W169" s="116" t="s">
        <v>2764</v>
      </c>
      <c r="X169" s="116" t="s">
        <v>2765</v>
      </c>
      <c r="Y169" s="114" t="s">
        <v>2766</v>
      </c>
      <c r="Z169" s="117" t="s">
        <v>2767</v>
      </c>
      <c r="AA169" s="126">
        <v>602281613</v>
      </c>
      <c r="AB169" s="117" t="s">
        <v>2768</v>
      </c>
      <c r="AC169" s="118" t="s">
        <v>2769</v>
      </c>
      <c r="AD169" s="118" t="s">
        <v>2770</v>
      </c>
      <c r="AE169" s="118" t="s">
        <v>2766</v>
      </c>
      <c r="AF169" s="123"/>
      <c r="AG169" s="118" t="s">
        <v>2767</v>
      </c>
      <c r="AH169" s="122">
        <v>602281613</v>
      </c>
      <c r="AI169" s="118" t="s">
        <v>2768</v>
      </c>
      <c r="AJ169" s="119" t="s">
        <v>4150</v>
      </c>
      <c r="AK169" s="119" t="s">
        <v>4150</v>
      </c>
      <c r="AL169" s="119" t="s">
        <v>4042</v>
      </c>
    </row>
    <row r="170" spans="1:38" s="141" customFormat="1" ht="30" customHeight="1" x14ac:dyDescent="0.25">
      <c r="A170" s="127">
        <v>16355474</v>
      </c>
      <c r="B170" s="110" t="s">
        <v>2771</v>
      </c>
      <c r="C170" s="116" t="s">
        <v>2772</v>
      </c>
      <c r="D170" s="116" t="s">
        <v>2773</v>
      </c>
      <c r="E170" s="112" t="s">
        <v>2774</v>
      </c>
      <c r="F170" s="112" t="s">
        <v>2775</v>
      </c>
      <c r="G170" s="112" t="s">
        <v>2776</v>
      </c>
      <c r="H170" s="112" t="s">
        <v>2777</v>
      </c>
      <c r="I170" s="113">
        <v>136</v>
      </c>
      <c r="J170" s="113">
        <v>1</v>
      </c>
      <c r="K170" s="112" t="s">
        <v>542</v>
      </c>
      <c r="L170" s="112" t="s">
        <v>2778</v>
      </c>
      <c r="M170" s="112" t="s">
        <v>2779</v>
      </c>
      <c r="N170" s="112" t="s">
        <v>134</v>
      </c>
      <c r="O170" s="112" t="s">
        <v>2780</v>
      </c>
      <c r="P170" s="112" t="s">
        <v>2781</v>
      </c>
      <c r="Q170" s="112" t="s">
        <v>137</v>
      </c>
      <c r="R170" s="112" t="s">
        <v>2782</v>
      </c>
      <c r="S170" s="112" t="s">
        <v>2762</v>
      </c>
      <c r="T170" s="114" t="s">
        <v>140</v>
      </c>
      <c r="U170" s="115" t="s">
        <v>141</v>
      </c>
      <c r="V170" s="116" t="s">
        <v>2783</v>
      </c>
      <c r="W170" s="116" t="s">
        <v>3980</v>
      </c>
      <c r="X170" s="116" t="s">
        <v>2784</v>
      </c>
      <c r="Y170" s="114" t="s">
        <v>2785</v>
      </c>
      <c r="Z170" s="117"/>
      <c r="AA170" s="117"/>
      <c r="AB170" s="117"/>
      <c r="AC170" s="118" t="s">
        <v>2786</v>
      </c>
      <c r="AD170" s="118" t="s">
        <v>2787</v>
      </c>
      <c r="AE170" s="118" t="s">
        <v>2788</v>
      </c>
      <c r="AF170" s="123"/>
      <c r="AG170" s="118" t="s">
        <v>2789</v>
      </c>
      <c r="AH170" s="122">
        <v>724191110</v>
      </c>
      <c r="AI170" s="118" t="s">
        <v>2790</v>
      </c>
      <c r="AJ170" s="119" t="s">
        <v>4150</v>
      </c>
      <c r="AK170" s="119" t="s">
        <v>4150</v>
      </c>
      <c r="AL170" s="119" t="s">
        <v>4042</v>
      </c>
    </row>
    <row r="171" spans="1:38" s="141" customFormat="1" ht="30" customHeight="1" x14ac:dyDescent="0.25">
      <c r="A171" s="127">
        <v>70849510</v>
      </c>
      <c r="B171" s="110" t="s">
        <v>2791</v>
      </c>
      <c r="C171" s="116" t="s">
        <v>147</v>
      </c>
      <c r="D171" s="116" t="s">
        <v>2792</v>
      </c>
      <c r="E171" s="112" t="s">
        <v>2793</v>
      </c>
      <c r="F171" s="112" t="s">
        <v>2794</v>
      </c>
      <c r="G171" s="112" t="s">
        <v>2776</v>
      </c>
      <c r="H171" s="112" t="s">
        <v>687</v>
      </c>
      <c r="I171" s="113">
        <v>684</v>
      </c>
      <c r="J171" s="113">
        <v>4</v>
      </c>
      <c r="K171" s="112" t="s">
        <v>131</v>
      </c>
      <c r="L171" s="112" t="s">
        <v>2795</v>
      </c>
      <c r="M171" s="112" t="s">
        <v>2796</v>
      </c>
      <c r="N171" s="112" t="s">
        <v>134</v>
      </c>
      <c r="O171" s="112" t="s">
        <v>2797</v>
      </c>
      <c r="P171" s="112" t="s">
        <v>2798</v>
      </c>
      <c r="Q171" s="112" t="s">
        <v>137</v>
      </c>
      <c r="R171" s="112" t="s">
        <v>2799</v>
      </c>
      <c r="S171" s="112" t="s">
        <v>2762</v>
      </c>
      <c r="T171" s="114" t="s">
        <v>140</v>
      </c>
      <c r="U171" s="115" t="s">
        <v>141</v>
      </c>
      <c r="V171" s="116" t="s">
        <v>2800</v>
      </c>
      <c r="W171" s="116" t="s">
        <v>3852</v>
      </c>
      <c r="X171" s="116" t="s">
        <v>2801</v>
      </c>
      <c r="Y171" s="114" t="s">
        <v>2801</v>
      </c>
      <c r="Z171" s="117" t="s">
        <v>2802</v>
      </c>
      <c r="AA171" s="126">
        <v>604485592</v>
      </c>
      <c r="AB171" s="117"/>
      <c r="AC171" s="118" t="s">
        <v>2802</v>
      </c>
      <c r="AD171" s="122">
        <v>604485592</v>
      </c>
      <c r="AE171" s="118"/>
      <c r="AF171" s="123"/>
      <c r="AG171" s="118" t="s">
        <v>2802</v>
      </c>
      <c r="AH171" s="122">
        <v>604485592</v>
      </c>
      <c r="AI171" s="118"/>
      <c r="AJ171" s="119" t="s">
        <v>4150</v>
      </c>
      <c r="AK171" s="119" t="s">
        <v>4150</v>
      </c>
      <c r="AL171" s="119" t="s">
        <v>4042</v>
      </c>
    </row>
    <row r="172" spans="1:38" s="141" customFormat="1" ht="30" customHeight="1" x14ac:dyDescent="0.25">
      <c r="A172" s="127">
        <v>70839034</v>
      </c>
      <c r="B172" s="110" t="s">
        <v>49</v>
      </c>
      <c r="C172" s="116" t="s">
        <v>147</v>
      </c>
      <c r="D172" s="116" t="s">
        <v>2803</v>
      </c>
      <c r="E172" s="112" t="s">
        <v>2804</v>
      </c>
      <c r="F172" s="112" t="s">
        <v>2805</v>
      </c>
      <c r="G172" s="112" t="s">
        <v>2776</v>
      </c>
      <c r="H172" s="112" t="s">
        <v>2806</v>
      </c>
      <c r="I172" s="113">
        <v>999</v>
      </c>
      <c r="J172" s="113">
        <v>24</v>
      </c>
      <c r="K172" s="112" t="s">
        <v>226</v>
      </c>
      <c r="L172" s="112" t="s">
        <v>2807</v>
      </c>
      <c r="M172" s="112" t="s">
        <v>2808</v>
      </c>
      <c r="N172" s="112" t="s">
        <v>196</v>
      </c>
      <c r="O172" s="112" t="s">
        <v>2809</v>
      </c>
      <c r="P172" s="112" t="s">
        <v>2810</v>
      </c>
      <c r="Q172" s="112" t="s">
        <v>198</v>
      </c>
      <c r="R172" s="112" t="s">
        <v>2811</v>
      </c>
      <c r="S172" s="112" t="s">
        <v>2762</v>
      </c>
      <c r="T172" s="114" t="s">
        <v>140</v>
      </c>
      <c r="U172" s="115" t="s">
        <v>141</v>
      </c>
      <c r="V172" s="125">
        <v>519412659</v>
      </c>
      <c r="W172" s="116" t="s">
        <v>51</v>
      </c>
      <c r="X172" s="116" t="s">
        <v>2812</v>
      </c>
      <c r="Y172" s="114" t="s">
        <v>51</v>
      </c>
      <c r="Z172" s="117" t="s">
        <v>50</v>
      </c>
      <c r="AA172" s="126">
        <v>519412659</v>
      </c>
      <c r="AB172" s="117" t="s">
        <v>51</v>
      </c>
      <c r="AC172" s="118" t="s">
        <v>2813</v>
      </c>
      <c r="AD172" s="122">
        <v>519413979</v>
      </c>
      <c r="AE172" s="118" t="s">
        <v>51</v>
      </c>
      <c r="AF172" s="123"/>
      <c r="AG172" s="118" t="s">
        <v>50</v>
      </c>
      <c r="AH172" s="122">
        <v>519412659</v>
      </c>
      <c r="AI172" s="118" t="s">
        <v>51</v>
      </c>
      <c r="AJ172" s="119" t="s">
        <v>4150</v>
      </c>
      <c r="AK172" s="119" t="s">
        <v>4150</v>
      </c>
      <c r="AL172" s="119" t="s">
        <v>4042</v>
      </c>
    </row>
    <row r="173" spans="1:38" s="141" customFormat="1" ht="30" customHeight="1" x14ac:dyDescent="0.25">
      <c r="A173" s="127">
        <v>46937102</v>
      </c>
      <c r="B173" s="138" t="s">
        <v>52</v>
      </c>
      <c r="C173" s="131" t="s">
        <v>147</v>
      </c>
      <c r="D173" s="131" t="s">
        <v>2814</v>
      </c>
      <c r="E173" s="112" t="s">
        <v>2815</v>
      </c>
      <c r="F173" s="112" t="s">
        <v>2816</v>
      </c>
      <c r="G173" s="112" t="s">
        <v>2817</v>
      </c>
      <c r="H173" s="112" t="s">
        <v>2818</v>
      </c>
      <c r="I173" s="113">
        <v>4037</v>
      </c>
      <c r="J173" s="113">
        <v>11</v>
      </c>
      <c r="K173" s="112" t="s">
        <v>131</v>
      </c>
      <c r="L173" s="112" t="s">
        <v>2819</v>
      </c>
      <c r="M173" s="112" t="s">
        <v>2820</v>
      </c>
      <c r="N173" s="112" t="s">
        <v>134</v>
      </c>
      <c r="O173" s="112" t="s">
        <v>2821</v>
      </c>
      <c r="P173" s="112" t="s">
        <v>2822</v>
      </c>
      <c r="Q173" s="112" t="s">
        <v>137</v>
      </c>
      <c r="R173" s="112" t="s">
        <v>2823</v>
      </c>
      <c r="S173" s="112" t="s">
        <v>2824</v>
      </c>
      <c r="T173" s="114" t="s">
        <v>245</v>
      </c>
      <c r="U173" s="132" t="s">
        <v>2825</v>
      </c>
      <c r="V173" s="158" t="s">
        <v>2826</v>
      </c>
      <c r="W173" s="116" t="s">
        <v>2827</v>
      </c>
      <c r="X173" s="116" t="s">
        <v>2828</v>
      </c>
      <c r="Y173" s="114" t="s">
        <v>2829</v>
      </c>
      <c r="Z173" s="117"/>
      <c r="AA173" s="117"/>
      <c r="AB173" s="117"/>
      <c r="AC173" s="118" t="s">
        <v>2830</v>
      </c>
      <c r="AD173" s="122">
        <v>518399934</v>
      </c>
      <c r="AE173" s="118" t="s">
        <v>2831</v>
      </c>
      <c r="AF173" s="123"/>
      <c r="AG173" s="118" t="s">
        <v>2832</v>
      </c>
      <c r="AH173" s="122">
        <v>518399939</v>
      </c>
      <c r="AI173" s="118" t="s">
        <v>2833</v>
      </c>
      <c r="AJ173" s="119" t="s">
        <v>4150</v>
      </c>
      <c r="AK173" s="119" t="s">
        <v>4150</v>
      </c>
      <c r="AL173" s="119" t="s">
        <v>4042</v>
      </c>
    </row>
    <row r="174" spans="1:38" s="141" customFormat="1" ht="30" customHeight="1" x14ac:dyDescent="0.25">
      <c r="A174" s="127">
        <v>62076060</v>
      </c>
      <c r="B174" s="110" t="s">
        <v>2834</v>
      </c>
      <c r="C174" s="116" t="s">
        <v>147</v>
      </c>
      <c r="D174" s="116" t="s">
        <v>2835</v>
      </c>
      <c r="E174" s="112" t="s">
        <v>2836</v>
      </c>
      <c r="F174" s="112" t="s">
        <v>2837</v>
      </c>
      <c r="G174" s="112" t="s">
        <v>2445</v>
      </c>
      <c r="H174" s="112" t="s">
        <v>2534</v>
      </c>
      <c r="I174" s="113">
        <v>2304</v>
      </c>
      <c r="J174" s="113">
        <v>17</v>
      </c>
      <c r="K174" s="112" t="s">
        <v>1224</v>
      </c>
      <c r="L174" s="112" t="s">
        <v>3981</v>
      </c>
      <c r="M174" s="112" t="s">
        <v>2838</v>
      </c>
      <c r="N174" s="112" t="s">
        <v>196</v>
      </c>
      <c r="O174" s="112" t="s">
        <v>2839</v>
      </c>
      <c r="P174" s="112" t="s">
        <v>2840</v>
      </c>
      <c r="Q174" s="112" t="s">
        <v>198</v>
      </c>
      <c r="R174" s="112" t="s">
        <v>2841</v>
      </c>
      <c r="S174" s="112" t="s">
        <v>2452</v>
      </c>
      <c r="T174" s="114" t="s">
        <v>140</v>
      </c>
      <c r="U174" s="115" t="s">
        <v>141</v>
      </c>
      <c r="V174" s="125">
        <v>516410631</v>
      </c>
      <c r="W174" s="116" t="s">
        <v>3852</v>
      </c>
      <c r="X174" s="116" t="s">
        <v>2842</v>
      </c>
      <c r="Y174" s="114" t="s">
        <v>2843</v>
      </c>
      <c r="Z174" s="117"/>
      <c r="AA174" s="117"/>
      <c r="AB174" s="117"/>
      <c r="AC174" s="118" t="s">
        <v>2844</v>
      </c>
      <c r="AD174" s="122">
        <v>516410630</v>
      </c>
      <c r="AE174" s="118" t="s">
        <v>2845</v>
      </c>
      <c r="AF174" s="123"/>
      <c r="AG174" s="118" t="s">
        <v>2846</v>
      </c>
      <c r="AH174" s="122">
        <v>516410633</v>
      </c>
      <c r="AI174" s="118" t="s">
        <v>2847</v>
      </c>
      <c r="AJ174" s="119" t="s">
        <v>4150</v>
      </c>
      <c r="AK174" s="145" t="s">
        <v>4042</v>
      </c>
      <c r="AL174" s="119" t="s">
        <v>4042</v>
      </c>
    </row>
    <row r="175" spans="1:38" s="141" customFormat="1" ht="30" customHeight="1" x14ac:dyDescent="0.25">
      <c r="A175" s="127">
        <v>70851212</v>
      </c>
      <c r="B175" s="110" t="s">
        <v>2848</v>
      </c>
      <c r="C175" s="116" t="s">
        <v>147</v>
      </c>
      <c r="D175" s="116" t="s">
        <v>2849</v>
      </c>
      <c r="E175" s="112" t="s">
        <v>2850</v>
      </c>
      <c r="F175" s="112" t="s">
        <v>2851</v>
      </c>
      <c r="G175" s="112" t="s">
        <v>2852</v>
      </c>
      <c r="H175" s="112" t="s">
        <v>1895</v>
      </c>
      <c r="I175" s="113">
        <v>462</v>
      </c>
      <c r="J175" s="113"/>
      <c r="K175" s="112" t="s">
        <v>542</v>
      </c>
      <c r="L175" s="112" t="s">
        <v>2853</v>
      </c>
      <c r="M175" s="112" t="s">
        <v>2854</v>
      </c>
      <c r="N175" s="112" t="s">
        <v>196</v>
      </c>
      <c r="O175" s="112" t="s">
        <v>2855</v>
      </c>
      <c r="P175" s="112" t="s">
        <v>2856</v>
      </c>
      <c r="Q175" s="112" t="s">
        <v>198</v>
      </c>
      <c r="R175" s="112" t="s">
        <v>2857</v>
      </c>
      <c r="S175" s="112" t="s">
        <v>2858</v>
      </c>
      <c r="T175" s="114" t="s">
        <v>140</v>
      </c>
      <c r="U175" s="115" t="s">
        <v>141</v>
      </c>
      <c r="V175" s="116" t="s">
        <v>2859</v>
      </c>
      <c r="W175" s="116" t="s">
        <v>2860</v>
      </c>
      <c r="X175" s="116" t="s">
        <v>2861</v>
      </c>
      <c r="Y175" s="114" t="s">
        <v>2862</v>
      </c>
      <c r="Z175" s="117"/>
      <c r="AA175" s="117"/>
      <c r="AB175" s="117"/>
      <c r="AC175" s="118" t="s">
        <v>2863</v>
      </c>
      <c r="AD175" s="122">
        <v>519424257</v>
      </c>
      <c r="AE175" s="118" t="s">
        <v>2864</v>
      </c>
      <c r="AF175" s="123"/>
      <c r="AG175" s="118" t="s">
        <v>2863</v>
      </c>
      <c r="AH175" s="122">
        <v>519424257</v>
      </c>
      <c r="AI175" s="118" t="s">
        <v>2864</v>
      </c>
      <c r="AJ175" s="119" t="s">
        <v>4150</v>
      </c>
      <c r="AK175" s="119" t="s">
        <v>4150</v>
      </c>
      <c r="AL175" s="119" t="s">
        <v>4042</v>
      </c>
    </row>
    <row r="176" spans="1:38" s="141" customFormat="1" ht="30" customHeight="1" x14ac:dyDescent="0.25">
      <c r="A176" s="127">
        <v>60680300</v>
      </c>
      <c r="B176" s="110" t="s">
        <v>2865</v>
      </c>
      <c r="C176" s="116" t="s">
        <v>2866</v>
      </c>
      <c r="D176" s="116" t="s">
        <v>2867</v>
      </c>
      <c r="E176" s="112" t="s">
        <v>2868</v>
      </c>
      <c r="F176" s="112" t="s">
        <v>2869</v>
      </c>
      <c r="G176" s="112" t="s">
        <v>2852</v>
      </c>
      <c r="H176" s="112" t="s">
        <v>2870</v>
      </c>
      <c r="I176" s="113">
        <v>131</v>
      </c>
      <c r="J176" s="113"/>
      <c r="K176" s="112" t="s">
        <v>542</v>
      </c>
      <c r="L176" s="112" t="s">
        <v>2871</v>
      </c>
      <c r="M176" s="112" t="s">
        <v>2872</v>
      </c>
      <c r="N176" s="112" t="s">
        <v>196</v>
      </c>
      <c r="O176" s="112" t="s">
        <v>2873</v>
      </c>
      <c r="P176" s="112" t="s">
        <v>2874</v>
      </c>
      <c r="Q176" s="112" t="s">
        <v>198</v>
      </c>
      <c r="R176" s="112" t="s">
        <v>2875</v>
      </c>
      <c r="S176" s="112" t="s">
        <v>2876</v>
      </c>
      <c r="T176" s="114" t="s">
        <v>140</v>
      </c>
      <c r="U176" s="115" t="s">
        <v>141</v>
      </c>
      <c r="V176" s="125">
        <v>519424829</v>
      </c>
      <c r="W176" s="116" t="s">
        <v>3852</v>
      </c>
      <c r="X176" s="116" t="s">
        <v>2877</v>
      </c>
      <c r="Y176" s="114" t="s">
        <v>2877</v>
      </c>
      <c r="Z176" s="117"/>
      <c r="AA176" s="117"/>
      <c r="AB176" s="117"/>
      <c r="AC176" s="118" t="s">
        <v>2878</v>
      </c>
      <c r="AD176" s="122">
        <v>519424829</v>
      </c>
      <c r="AE176" s="118" t="s">
        <v>2877</v>
      </c>
      <c r="AF176" s="123"/>
      <c r="AG176" s="118" t="s">
        <v>2879</v>
      </c>
      <c r="AH176" s="122">
        <v>519424829</v>
      </c>
      <c r="AI176" s="118" t="s">
        <v>2877</v>
      </c>
      <c r="AJ176" s="119" t="s">
        <v>4150</v>
      </c>
      <c r="AK176" s="119" t="s">
        <v>4150</v>
      </c>
      <c r="AL176" s="119" t="s">
        <v>4042</v>
      </c>
    </row>
    <row r="177" spans="1:38" s="141" customFormat="1" ht="30" customHeight="1" x14ac:dyDescent="0.25">
      <c r="A177" s="127">
        <v>70841675</v>
      </c>
      <c r="B177" s="110" t="s">
        <v>2880</v>
      </c>
      <c r="C177" s="116" t="s">
        <v>147</v>
      </c>
      <c r="D177" s="116" t="s">
        <v>2881</v>
      </c>
      <c r="E177" s="112" t="s">
        <v>2882</v>
      </c>
      <c r="F177" s="112" t="s">
        <v>2883</v>
      </c>
      <c r="G177" s="112" t="s">
        <v>2884</v>
      </c>
      <c r="H177" s="112" t="s">
        <v>1895</v>
      </c>
      <c r="I177" s="113">
        <v>139</v>
      </c>
      <c r="J177" s="113"/>
      <c r="K177" s="112" t="s">
        <v>131</v>
      </c>
      <c r="L177" s="112" t="s">
        <v>2885</v>
      </c>
      <c r="M177" s="112" t="s">
        <v>2886</v>
      </c>
      <c r="N177" s="112" t="s">
        <v>196</v>
      </c>
      <c r="O177" s="112" t="s">
        <v>2887</v>
      </c>
      <c r="P177" s="112" t="s">
        <v>2888</v>
      </c>
      <c r="Q177" s="112" t="s">
        <v>198</v>
      </c>
      <c r="R177" s="112" t="s">
        <v>2889</v>
      </c>
      <c r="S177" s="112" t="s">
        <v>2890</v>
      </c>
      <c r="T177" s="114" t="s">
        <v>140</v>
      </c>
      <c r="U177" s="115" t="s">
        <v>141</v>
      </c>
      <c r="V177" s="116" t="s">
        <v>2891</v>
      </c>
      <c r="W177" s="116" t="s">
        <v>3852</v>
      </c>
      <c r="X177" s="116" t="s">
        <v>2892</v>
      </c>
      <c r="Y177" s="114" t="s">
        <v>2892</v>
      </c>
      <c r="Z177" s="117"/>
      <c r="AA177" s="117"/>
      <c r="AB177" s="117"/>
      <c r="AC177" s="118" t="s">
        <v>2893</v>
      </c>
      <c r="AD177" s="122">
        <v>727809418</v>
      </c>
      <c r="AE177" s="118" t="s">
        <v>2892</v>
      </c>
      <c r="AF177" s="123"/>
      <c r="AG177" s="118"/>
      <c r="AH177" s="118"/>
      <c r="AI177" s="118"/>
      <c r="AJ177" s="119" t="s">
        <v>4150</v>
      </c>
      <c r="AK177" s="119" t="s">
        <v>4150</v>
      </c>
      <c r="AL177" s="119" t="s">
        <v>4042</v>
      </c>
    </row>
    <row r="178" spans="1:38" s="141" customFormat="1" ht="30" customHeight="1" x14ac:dyDescent="0.25">
      <c r="A178" s="121">
        <v>55166</v>
      </c>
      <c r="B178" s="110" t="s">
        <v>2894</v>
      </c>
      <c r="C178" s="116" t="s">
        <v>2895</v>
      </c>
      <c r="D178" s="116" t="s">
        <v>2896</v>
      </c>
      <c r="E178" s="112" t="s">
        <v>2897</v>
      </c>
      <c r="F178" s="112" t="s">
        <v>2898</v>
      </c>
      <c r="G178" s="112" t="s">
        <v>2884</v>
      </c>
      <c r="H178" s="112" t="s">
        <v>2899</v>
      </c>
      <c r="I178" s="113">
        <v>127</v>
      </c>
      <c r="J178" s="113"/>
      <c r="K178" s="112" t="s">
        <v>131</v>
      </c>
      <c r="L178" s="112" t="s">
        <v>2900</v>
      </c>
      <c r="M178" s="112" t="s">
        <v>2901</v>
      </c>
      <c r="N178" s="112" t="s">
        <v>134</v>
      </c>
      <c r="O178" s="112" t="s">
        <v>2902</v>
      </c>
      <c r="P178" s="112" t="s">
        <v>2903</v>
      </c>
      <c r="Q178" s="112" t="s">
        <v>137</v>
      </c>
      <c r="R178" s="112" t="s">
        <v>2904</v>
      </c>
      <c r="S178" s="112" t="s">
        <v>2890</v>
      </c>
      <c r="T178" s="114" t="s">
        <v>140</v>
      </c>
      <c r="U178" s="115" t="s">
        <v>141</v>
      </c>
      <c r="V178" s="116" t="s">
        <v>2905</v>
      </c>
      <c r="W178" s="116" t="s">
        <v>3852</v>
      </c>
      <c r="X178" s="116" t="s">
        <v>2906</v>
      </c>
      <c r="Y178" s="150" t="s">
        <v>3982</v>
      </c>
      <c r="Z178" s="117"/>
      <c r="AA178" s="117"/>
      <c r="AB178" s="117"/>
      <c r="AC178" s="118" t="s">
        <v>3983</v>
      </c>
      <c r="AD178" s="118" t="s">
        <v>2907</v>
      </c>
      <c r="AE178" s="118" t="s">
        <v>3984</v>
      </c>
      <c r="AF178" s="123"/>
      <c r="AG178" s="118" t="s">
        <v>2908</v>
      </c>
      <c r="AH178" s="122" t="s">
        <v>2909</v>
      </c>
      <c r="AI178" s="118" t="s">
        <v>2910</v>
      </c>
      <c r="AJ178" s="119" t="s">
        <v>4150</v>
      </c>
      <c r="AK178" s="119" t="s">
        <v>4150</v>
      </c>
      <c r="AL178" s="119" t="s">
        <v>4042</v>
      </c>
    </row>
    <row r="179" spans="1:38" s="141" customFormat="1" ht="30" customHeight="1" x14ac:dyDescent="0.25">
      <c r="A179" s="127">
        <v>49438875</v>
      </c>
      <c r="B179" s="110" t="s">
        <v>2911</v>
      </c>
      <c r="C179" s="116" t="s">
        <v>147</v>
      </c>
      <c r="D179" s="116" t="s">
        <v>2912</v>
      </c>
      <c r="E179" s="112" t="s">
        <v>2913</v>
      </c>
      <c r="F179" s="112" t="s">
        <v>2914</v>
      </c>
      <c r="G179" s="112" t="s">
        <v>2884</v>
      </c>
      <c r="H179" s="112" t="s">
        <v>211</v>
      </c>
      <c r="I179" s="113">
        <v>168</v>
      </c>
      <c r="J179" s="113"/>
      <c r="K179" s="112" t="s">
        <v>131</v>
      </c>
      <c r="L179" s="112" t="s">
        <v>2915</v>
      </c>
      <c r="M179" s="112" t="s">
        <v>2916</v>
      </c>
      <c r="N179" s="112" t="s">
        <v>196</v>
      </c>
      <c r="O179" s="112" t="s">
        <v>2917</v>
      </c>
      <c r="P179" s="112" t="s">
        <v>2918</v>
      </c>
      <c r="Q179" s="112" t="s">
        <v>198</v>
      </c>
      <c r="R179" s="112" t="s">
        <v>2919</v>
      </c>
      <c r="S179" s="112" t="s">
        <v>2890</v>
      </c>
      <c r="T179" s="114" t="s">
        <v>140</v>
      </c>
      <c r="U179" s="115" t="s">
        <v>141</v>
      </c>
      <c r="V179" s="116" t="s">
        <v>2920</v>
      </c>
      <c r="W179" s="116" t="s">
        <v>3852</v>
      </c>
      <c r="X179" s="116" t="s">
        <v>2921</v>
      </c>
      <c r="Y179" s="114" t="s">
        <v>2922</v>
      </c>
      <c r="Z179" s="117" t="s">
        <v>2923</v>
      </c>
      <c r="AA179" s="126">
        <v>515322234</v>
      </c>
      <c r="AB179" s="117" t="s">
        <v>2922</v>
      </c>
      <c r="AC179" s="118" t="s">
        <v>2924</v>
      </c>
      <c r="AD179" s="122">
        <v>515322234</v>
      </c>
      <c r="AE179" s="118" t="s">
        <v>2922</v>
      </c>
      <c r="AF179" s="123"/>
      <c r="AG179" s="118" t="s">
        <v>2924</v>
      </c>
      <c r="AH179" s="122">
        <v>515322234</v>
      </c>
      <c r="AI179" s="118" t="s">
        <v>2922</v>
      </c>
      <c r="AJ179" s="119" t="s">
        <v>4150</v>
      </c>
      <c r="AK179" s="119" t="s">
        <v>4150</v>
      </c>
      <c r="AL179" s="119" t="s">
        <v>4042</v>
      </c>
    </row>
    <row r="180" spans="1:38" s="141" customFormat="1" ht="30" customHeight="1" x14ac:dyDescent="0.25">
      <c r="A180" s="127">
        <v>44946805</v>
      </c>
      <c r="B180" s="110" t="s">
        <v>2925</v>
      </c>
      <c r="C180" s="116" t="s">
        <v>147</v>
      </c>
      <c r="D180" s="116" t="s">
        <v>2926</v>
      </c>
      <c r="E180" s="112" t="s">
        <v>2927</v>
      </c>
      <c r="F180" s="112" t="s">
        <v>2928</v>
      </c>
      <c r="G180" s="112" t="s">
        <v>2929</v>
      </c>
      <c r="H180" s="112" t="s">
        <v>1054</v>
      </c>
      <c r="I180" s="113">
        <v>1607</v>
      </c>
      <c r="J180" s="113" t="s">
        <v>2930</v>
      </c>
      <c r="K180" s="112" t="s">
        <v>131</v>
      </c>
      <c r="L180" s="112" t="s">
        <v>2931</v>
      </c>
      <c r="M180" s="112" t="s">
        <v>2932</v>
      </c>
      <c r="N180" s="112" t="s">
        <v>196</v>
      </c>
      <c r="O180" s="112" t="s">
        <v>2933</v>
      </c>
      <c r="P180" s="112" t="s">
        <v>2934</v>
      </c>
      <c r="Q180" s="112" t="s">
        <v>198</v>
      </c>
      <c r="R180" s="112" t="s">
        <v>2935</v>
      </c>
      <c r="S180" s="112" t="s">
        <v>2936</v>
      </c>
      <c r="T180" s="114" t="s">
        <v>140</v>
      </c>
      <c r="U180" s="115" t="s">
        <v>141</v>
      </c>
      <c r="V180" s="125" t="s">
        <v>2937</v>
      </c>
      <c r="W180" s="116" t="s">
        <v>3852</v>
      </c>
      <c r="X180" s="116" t="s">
        <v>2938</v>
      </c>
      <c r="Y180" s="114" t="s">
        <v>2938</v>
      </c>
      <c r="Z180" s="117" t="s">
        <v>2939</v>
      </c>
      <c r="AA180" s="126">
        <v>739349351</v>
      </c>
      <c r="AB180" s="117" t="s">
        <v>2938</v>
      </c>
      <c r="AC180" s="118" t="s">
        <v>2940</v>
      </c>
      <c r="AD180" s="118" t="s">
        <v>2941</v>
      </c>
      <c r="AE180" s="118" t="s">
        <v>2938</v>
      </c>
      <c r="AF180" s="123"/>
      <c r="AG180" s="118"/>
      <c r="AH180" s="118"/>
      <c r="AI180" s="118"/>
      <c r="AJ180" s="119" t="s">
        <v>4150</v>
      </c>
      <c r="AK180" s="119" t="s">
        <v>4150</v>
      </c>
      <c r="AL180" s="119" t="s">
        <v>4042</v>
      </c>
    </row>
    <row r="181" spans="1:38" s="141" customFormat="1" ht="30" customHeight="1" x14ac:dyDescent="0.25">
      <c r="A181" s="127">
        <v>44946902</v>
      </c>
      <c r="B181" s="140" t="s">
        <v>2942</v>
      </c>
      <c r="C181" s="159" t="s">
        <v>2943</v>
      </c>
      <c r="D181" s="116" t="s">
        <v>2944</v>
      </c>
      <c r="E181" s="112" t="s">
        <v>2945</v>
      </c>
      <c r="F181" s="112" t="s">
        <v>2946</v>
      </c>
      <c r="G181" s="112" t="s">
        <v>2929</v>
      </c>
      <c r="H181" s="112" t="s">
        <v>2947</v>
      </c>
      <c r="I181" s="113">
        <v>619</v>
      </c>
      <c r="J181" s="113">
        <v>2</v>
      </c>
      <c r="K181" s="112" t="s">
        <v>131</v>
      </c>
      <c r="L181" s="112" t="s">
        <v>2948</v>
      </c>
      <c r="M181" s="112" t="s">
        <v>2949</v>
      </c>
      <c r="N181" s="112" t="s">
        <v>196</v>
      </c>
      <c r="O181" s="112" t="s">
        <v>2950</v>
      </c>
      <c r="P181" s="112" t="s">
        <v>2951</v>
      </c>
      <c r="Q181" s="112" t="s">
        <v>198</v>
      </c>
      <c r="R181" s="112" t="s">
        <v>2952</v>
      </c>
      <c r="S181" s="112" t="s">
        <v>2936</v>
      </c>
      <c r="T181" s="114" t="s">
        <v>140</v>
      </c>
      <c r="U181" s="115" t="s">
        <v>141</v>
      </c>
      <c r="V181" s="116" t="s">
        <v>2953</v>
      </c>
      <c r="W181" s="116" t="s">
        <v>2954</v>
      </c>
      <c r="X181" s="116" t="s">
        <v>2955</v>
      </c>
      <c r="Y181" s="129" t="s">
        <v>4183</v>
      </c>
      <c r="Z181" s="117"/>
      <c r="AA181" s="117"/>
      <c r="AB181" s="117"/>
      <c r="AC181" s="118" t="s">
        <v>2956</v>
      </c>
      <c r="AD181" s="122">
        <v>546437119</v>
      </c>
      <c r="AE181" s="118" t="s">
        <v>2957</v>
      </c>
      <c r="AF181" s="123"/>
      <c r="AG181" s="118" t="s">
        <v>2956</v>
      </c>
      <c r="AH181" s="122">
        <v>546437119</v>
      </c>
      <c r="AI181" s="118" t="s">
        <v>2957</v>
      </c>
      <c r="AJ181" s="119" t="s">
        <v>4150</v>
      </c>
      <c r="AK181" s="119" t="s">
        <v>4150</v>
      </c>
      <c r="AL181" s="119" t="s">
        <v>4042</v>
      </c>
    </row>
    <row r="182" spans="1:38" s="141" customFormat="1" ht="30" customHeight="1" x14ac:dyDescent="0.25">
      <c r="A182" s="121">
        <v>225827</v>
      </c>
      <c r="B182" s="142" t="s">
        <v>2958</v>
      </c>
      <c r="C182" s="134" t="s">
        <v>2959</v>
      </c>
      <c r="D182" s="131" t="s">
        <v>2960</v>
      </c>
      <c r="E182" s="112" t="s">
        <v>2961</v>
      </c>
      <c r="F182" s="112" t="s">
        <v>2962</v>
      </c>
      <c r="G182" s="112" t="s">
        <v>2929</v>
      </c>
      <c r="H182" s="112" t="s">
        <v>2963</v>
      </c>
      <c r="I182" s="113"/>
      <c r="J182" s="113">
        <v>16</v>
      </c>
      <c r="K182" s="112" t="s">
        <v>131</v>
      </c>
      <c r="L182" s="112" t="s">
        <v>2964</v>
      </c>
      <c r="M182" s="112" t="s">
        <v>2965</v>
      </c>
      <c r="N182" s="112" t="s">
        <v>134</v>
      </c>
      <c r="O182" s="112" t="s">
        <v>2966</v>
      </c>
      <c r="P182" s="112" t="s">
        <v>2967</v>
      </c>
      <c r="Q182" s="112" t="s">
        <v>137</v>
      </c>
      <c r="R182" s="112" t="s">
        <v>2968</v>
      </c>
      <c r="S182" s="112" t="s">
        <v>2936</v>
      </c>
      <c r="T182" s="114" t="s">
        <v>328</v>
      </c>
      <c r="U182" s="132" t="s">
        <v>2969</v>
      </c>
      <c r="V182" s="116" t="s">
        <v>2970</v>
      </c>
      <c r="W182" s="116" t="s">
        <v>3852</v>
      </c>
      <c r="X182" s="116" t="s">
        <v>2971</v>
      </c>
      <c r="Y182" s="114" t="s">
        <v>2972</v>
      </c>
      <c r="Z182" s="117"/>
      <c r="AA182" s="117"/>
      <c r="AB182" s="117"/>
      <c r="AC182" s="118" t="s">
        <v>2973</v>
      </c>
      <c r="AD182" s="122">
        <v>546439658</v>
      </c>
      <c r="AE182" s="118" t="s">
        <v>2974</v>
      </c>
      <c r="AF182" s="123"/>
      <c r="AG182" s="118" t="s">
        <v>2975</v>
      </c>
      <c r="AH182" s="122">
        <v>546439527</v>
      </c>
      <c r="AI182" s="118" t="s">
        <v>2976</v>
      </c>
      <c r="AJ182" s="119" t="s">
        <v>4150</v>
      </c>
      <c r="AK182" s="119" t="s">
        <v>4150</v>
      </c>
      <c r="AL182" s="119" t="s">
        <v>4042</v>
      </c>
    </row>
    <row r="183" spans="1:38" s="141" customFormat="1" ht="30" customHeight="1" x14ac:dyDescent="0.25">
      <c r="A183" s="127">
        <v>70840661</v>
      </c>
      <c r="B183" s="110" t="s">
        <v>2977</v>
      </c>
      <c r="C183" s="116" t="s">
        <v>147</v>
      </c>
      <c r="D183" s="116" t="s">
        <v>2978</v>
      </c>
      <c r="E183" s="112" t="s">
        <v>2979</v>
      </c>
      <c r="F183" s="112" t="s">
        <v>2980</v>
      </c>
      <c r="G183" s="112" t="s">
        <v>2929</v>
      </c>
      <c r="H183" s="112" t="s">
        <v>2963</v>
      </c>
      <c r="I183" s="113">
        <v>484</v>
      </c>
      <c r="J183" s="113">
        <v>42</v>
      </c>
      <c r="K183" s="112" t="s">
        <v>2981</v>
      </c>
      <c r="L183" s="112" t="s">
        <v>2982</v>
      </c>
      <c r="M183" s="112" t="s">
        <v>2983</v>
      </c>
      <c r="N183" s="112" t="s">
        <v>196</v>
      </c>
      <c r="O183" s="112" t="s">
        <v>2984</v>
      </c>
      <c r="P183" s="112" t="s">
        <v>2985</v>
      </c>
      <c r="Q183" s="112" t="s">
        <v>198</v>
      </c>
      <c r="R183" s="112" t="s">
        <v>2986</v>
      </c>
      <c r="S183" s="112" t="s">
        <v>2936</v>
      </c>
      <c r="T183" s="114" t="s">
        <v>140</v>
      </c>
      <c r="U183" s="115" t="s">
        <v>141</v>
      </c>
      <c r="V183" s="125" t="s">
        <v>2987</v>
      </c>
      <c r="W183" s="116" t="s">
        <v>2988</v>
      </c>
      <c r="X183" s="116" t="s">
        <v>2989</v>
      </c>
      <c r="Y183" s="114" t="s">
        <v>3985</v>
      </c>
      <c r="Z183" s="117"/>
      <c r="AA183" s="117"/>
      <c r="AB183" s="117"/>
      <c r="AC183" s="118"/>
      <c r="AD183" s="122">
        <v>546451931</v>
      </c>
      <c r="AE183" s="118" t="s">
        <v>3986</v>
      </c>
      <c r="AF183" s="123">
        <v>0</v>
      </c>
      <c r="AG183" s="118" t="s">
        <v>2990</v>
      </c>
      <c r="AH183" s="122">
        <v>546451931</v>
      </c>
      <c r="AI183" s="118"/>
      <c r="AJ183" s="119" t="s">
        <v>4150</v>
      </c>
      <c r="AK183" s="119" t="s">
        <v>4150</v>
      </c>
      <c r="AL183" s="119" t="s">
        <v>4042</v>
      </c>
    </row>
    <row r="184" spans="1:38" s="141" customFormat="1" ht="30" customHeight="1" x14ac:dyDescent="0.25">
      <c r="A184" s="127">
        <v>66596769</v>
      </c>
      <c r="B184" s="110" t="s">
        <v>53</v>
      </c>
      <c r="C184" s="116" t="s">
        <v>147</v>
      </c>
      <c r="D184" s="116" t="s">
        <v>2991</v>
      </c>
      <c r="E184" s="112" t="s">
        <v>2992</v>
      </c>
      <c r="F184" s="112" t="s">
        <v>2993</v>
      </c>
      <c r="G184" s="112" t="s">
        <v>2929</v>
      </c>
      <c r="H184" s="112" t="s">
        <v>2994</v>
      </c>
      <c r="I184" s="113">
        <v>859</v>
      </c>
      <c r="J184" s="113">
        <v>2</v>
      </c>
      <c r="K184" s="112" t="s">
        <v>131</v>
      </c>
      <c r="L184" s="112" t="s">
        <v>2995</v>
      </c>
      <c r="M184" s="112" t="s">
        <v>2996</v>
      </c>
      <c r="N184" s="112" t="s">
        <v>196</v>
      </c>
      <c r="O184" s="112" t="s">
        <v>4184</v>
      </c>
      <c r="P184" s="112" t="s">
        <v>2997</v>
      </c>
      <c r="Q184" s="112" t="s">
        <v>198</v>
      </c>
      <c r="R184" s="112" t="s">
        <v>2998</v>
      </c>
      <c r="S184" s="112" t="s">
        <v>2936</v>
      </c>
      <c r="T184" s="114" t="s">
        <v>140</v>
      </c>
      <c r="U184" s="115" t="s">
        <v>141</v>
      </c>
      <c r="V184" s="116" t="s">
        <v>2999</v>
      </c>
      <c r="W184" s="116" t="s">
        <v>3000</v>
      </c>
      <c r="X184" s="116" t="s">
        <v>3001</v>
      </c>
      <c r="Y184" s="114" t="s">
        <v>54</v>
      </c>
      <c r="Z184" s="117"/>
      <c r="AA184" s="117"/>
      <c r="AB184" s="117"/>
      <c r="AC184" s="118" t="s">
        <v>3002</v>
      </c>
      <c r="AD184" s="122">
        <v>546451109</v>
      </c>
      <c r="AE184" s="118" t="s">
        <v>3003</v>
      </c>
      <c r="AF184" s="123"/>
      <c r="AG184" s="118" t="s">
        <v>3002</v>
      </c>
      <c r="AH184" s="122">
        <v>546451109</v>
      </c>
      <c r="AI184" s="118" t="s">
        <v>3003</v>
      </c>
      <c r="AJ184" s="119" t="s">
        <v>4150</v>
      </c>
      <c r="AK184" s="145" t="s">
        <v>4042</v>
      </c>
      <c r="AL184" s="119" t="s">
        <v>4042</v>
      </c>
    </row>
    <row r="185" spans="1:38" s="141" customFormat="1" ht="30" customHeight="1" x14ac:dyDescent="0.25">
      <c r="A185" s="127">
        <v>44946775</v>
      </c>
      <c r="B185" s="110" t="s">
        <v>3004</v>
      </c>
      <c r="C185" s="116" t="s">
        <v>147</v>
      </c>
      <c r="D185" s="116" t="s">
        <v>3005</v>
      </c>
      <c r="E185" s="112" t="s">
        <v>3006</v>
      </c>
      <c r="F185" s="112" t="s">
        <v>3007</v>
      </c>
      <c r="G185" s="112" t="s">
        <v>3008</v>
      </c>
      <c r="H185" s="112" t="s">
        <v>3009</v>
      </c>
      <c r="I185" s="113">
        <v>144</v>
      </c>
      <c r="J185" s="113">
        <v>12</v>
      </c>
      <c r="K185" s="112" t="s">
        <v>226</v>
      </c>
      <c r="L185" s="112" t="s">
        <v>3010</v>
      </c>
      <c r="M185" s="112" t="s">
        <v>3011</v>
      </c>
      <c r="N185" s="112" t="s">
        <v>196</v>
      </c>
      <c r="O185" s="112" t="s">
        <v>3012</v>
      </c>
      <c r="P185" s="112" t="s">
        <v>3013</v>
      </c>
      <c r="Q185" s="112" t="s">
        <v>198</v>
      </c>
      <c r="R185" s="112" t="s">
        <v>3014</v>
      </c>
      <c r="S185" s="112" t="s">
        <v>3015</v>
      </c>
      <c r="T185" s="114" t="s">
        <v>140</v>
      </c>
      <c r="U185" s="115" t="s">
        <v>141</v>
      </c>
      <c r="V185" s="125" t="s">
        <v>3016</v>
      </c>
      <c r="W185" s="116" t="s">
        <v>3852</v>
      </c>
      <c r="X185" s="116" t="s">
        <v>3017</v>
      </c>
      <c r="Y185" s="114" t="s">
        <v>3018</v>
      </c>
      <c r="Z185" s="117" t="s">
        <v>3019</v>
      </c>
      <c r="AA185" s="126">
        <v>731155682</v>
      </c>
      <c r="AB185" s="117" t="s">
        <v>3020</v>
      </c>
      <c r="AC185" s="118" t="s">
        <v>3019</v>
      </c>
      <c r="AD185" s="122">
        <v>731155682</v>
      </c>
      <c r="AE185" s="118" t="s">
        <v>3020</v>
      </c>
      <c r="AF185" s="123"/>
      <c r="AG185" s="118" t="s">
        <v>3019</v>
      </c>
      <c r="AH185" s="122">
        <v>731155682</v>
      </c>
      <c r="AI185" s="118" t="s">
        <v>3020</v>
      </c>
      <c r="AJ185" s="119" t="s">
        <v>4150</v>
      </c>
      <c r="AK185" s="119" t="s">
        <v>4150</v>
      </c>
      <c r="AL185" s="119" t="s">
        <v>4042</v>
      </c>
    </row>
    <row r="186" spans="1:38" s="141" customFormat="1" ht="30" customHeight="1" x14ac:dyDescent="0.25">
      <c r="A186" s="127">
        <v>49461583</v>
      </c>
      <c r="B186" s="110" t="s">
        <v>3021</v>
      </c>
      <c r="C186" s="116" t="s">
        <v>147</v>
      </c>
      <c r="D186" s="116" t="s">
        <v>3022</v>
      </c>
      <c r="E186" s="112" t="s">
        <v>3023</v>
      </c>
      <c r="F186" s="112" t="s">
        <v>3024</v>
      </c>
      <c r="G186" s="112" t="s">
        <v>3025</v>
      </c>
      <c r="H186" s="112" t="s">
        <v>1262</v>
      </c>
      <c r="I186" s="113">
        <v>232</v>
      </c>
      <c r="J186" s="113"/>
      <c r="K186" s="112" t="s">
        <v>131</v>
      </c>
      <c r="L186" s="112" t="s">
        <v>3026</v>
      </c>
      <c r="M186" s="112" t="s">
        <v>3027</v>
      </c>
      <c r="N186" s="112" t="s">
        <v>196</v>
      </c>
      <c r="O186" s="112" t="s">
        <v>3028</v>
      </c>
      <c r="P186" s="112" t="s">
        <v>3029</v>
      </c>
      <c r="Q186" s="112" t="s">
        <v>198</v>
      </c>
      <c r="R186" s="112" t="s">
        <v>3030</v>
      </c>
      <c r="S186" s="112" t="s">
        <v>3031</v>
      </c>
      <c r="T186" s="114" t="s">
        <v>140</v>
      </c>
      <c r="U186" s="115" t="s">
        <v>141</v>
      </c>
      <c r="V186" s="116" t="s">
        <v>3032</v>
      </c>
      <c r="W186" s="116" t="s">
        <v>3852</v>
      </c>
      <c r="X186" s="116" t="s">
        <v>3033</v>
      </c>
      <c r="Y186" s="114" t="s">
        <v>3034</v>
      </c>
      <c r="Z186" s="117"/>
      <c r="AA186" s="117"/>
      <c r="AB186" s="117"/>
      <c r="AC186" s="118" t="s">
        <v>3987</v>
      </c>
      <c r="AD186" s="122">
        <v>603812227</v>
      </c>
      <c r="AE186" s="118"/>
      <c r="AF186" s="123"/>
      <c r="AG186" s="118"/>
      <c r="AH186" s="118"/>
      <c r="AI186" s="118"/>
      <c r="AJ186" s="119" t="s">
        <v>4150</v>
      </c>
      <c r="AK186" s="119" t="s">
        <v>4150</v>
      </c>
      <c r="AL186" s="119" t="s">
        <v>4042</v>
      </c>
    </row>
    <row r="187" spans="1:38" s="141" customFormat="1" ht="30" customHeight="1" x14ac:dyDescent="0.25">
      <c r="A187" s="127">
        <v>49459171</v>
      </c>
      <c r="B187" s="110" t="s">
        <v>3035</v>
      </c>
      <c r="C187" s="116" t="s">
        <v>147</v>
      </c>
      <c r="D187" s="116" t="s">
        <v>3036</v>
      </c>
      <c r="E187" s="112" t="s">
        <v>3037</v>
      </c>
      <c r="F187" s="112" t="s">
        <v>3038</v>
      </c>
      <c r="G187" s="112" t="s">
        <v>3025</v>
      </c>
      <c r="H187" s="112" t="s">
        <v>1796</v>
      </c>
      <c r="I187" s="113">
        <v>400</v>
      </c>
      <c r="J187" s="113"/>
      <c r="K187" s="112" t="s">
        <v>131</v>
      </c>
      <c r="L187" s="112" t="s">
        <v>3039</v>
      </c>
      <c r="M187" s="112" t="s">
        <v>3040</v>
      </c>
      <c r="N187" s="112" t="s">
        <v>134</v>
      </c>
      <c r="O187" s="112" t="s">
        <v>3041</v>
      </c>
      <c r="P187" s="112" t="s">
        <v>3042</v>
      </c>
      <c r="Q187" s="112" t="s">
        <v>137</v>
      </c>
      <c r="R187" s="112" t="s">
        <v>3043</v>
      </c>
      <c r="S187" s="112" t="s">
        <v>3031</v>
      </c>
      <c r="T187" s="114" t="s">
        <v>140</v>
      </c>
      <c r="U187" s="115" t="s">
        <v>141</v>
      </c>
      <c r="V187" s="125" t="s">
        <v>3044</v>
      </c>
      <c r="W187" s="116" t="s">
        <v>3045</v>
      </c>
      <c r="X187" s="116" t="s">
        <v>3046</v>
      </c>
      <c r="Y187" s="114" t="s">
        <v>3046</v>
      </c>
      <c r="Z187" s="117" t="s">
        <v>3047</v>
      </c>
      <c r="AA187" s="126">
        <v>547231476</v>
      </c>
      <c r="AB187" s="117" t="s">
        <v>3046</v>
      </c>
      <c r="AC187" s="118" t="s">
        <v>3048</v>
      </c>
      <c r="AD187" s="122">
        <v>547231476</v>
      </c>
      <c r="AE187" s="118" t="s">
        <v>3046</v>
      </c>
      <c r="AF187" s="123"/>
      <c r="AG187" s="118" t="s">
        <v>3049</v>
      </c>
      <c r="AH187" s="122">
        <v>547231476</v>
      </c>
      <c r="AI187" s="118" t="s">
        <v>3046</v>
      </c>
      <c r="AJ187" s="119" t="s">
        <v>4150</v>
      </c>
      <c r="AK187" s="119" t="s">
        <v>4150</v>
      </c>
      <c r="AL187" s="119" t="s">
        <v>4042</v>
      </c>
    </row>
    <row r="188" spans="1:38" s="141" customFormat="1" ht="30" customHeight="1" x14ac:dyDescent="0.25">
      <c r="A188" s="121">
        <v>55468</v>
      </c>
      <c r="B188" s="110" t="s">
        <v>3050</v>
      </c>
      <c r="C188" s="116" t="s">
        <v>147</v>
      </c>
      <c r="D188" s="116" t="s">
        <v>3051</v>
      </c>
      <c r="E188" s="112" t="s">
        <v>3052</v>
      </c>
      <c r="F188" s="112" t="s">
        <v>3053</v>
      </c>
      <c r="G188" s="112" t="s">
        <v>3054</v>
      </c>
      <c r="H188" s="112" t="s">
        <v>3055</v>
      </c>
      <c r="I188" s="113">
        <v>198</v>
      </c>
      <c r="J188" s="113"/>
      <c r="K188" s="112" t="s">
        <v>131</v>
      </c>
      <c r="L188" s="112" t="s">
        <v>3056</v>
      </c>
      <c r="M188" s="112" t="s">
        <v>3057</v>
      </c>
      <c r="N188" s="112" t="s">
        <v>134</v>
      </c>
      <c r="O188" s="112" t="s">
        <v>3058</v>
      </c>
      <c r="P188" s="112" t="s">
        <v>3059</v>
      </c>
      <c r="Q188" s="112" t="s">
        <v>137</v>
      </c>
      <c r="R188" s="112" t="s">
        <v>3060</v>
      </c>
      <c r="S188" s="112" t="s">
        <v>3061</v>
      </c>
      <c r="T188" s="114" t="s">
        <v>140</v>
      </c>
      <c r="U188" s="115" t="s">
        <v>141</v>
      </c>
      <c r="V188" s="116" t="s">
        <v>3062</v>
      </c>
      <c r="W188" s="116" t="s">
        <v>3852</v>
      </c>
      <c r="X188" s="116" t="s">
        <v>3063</v>
      </c>
      <c r="Y188" s="114" t="s">
        <v>3064</v>
      </c>
      <c r="Z188" s="117" t="s">
        <v>3065</v>
      </c>
      <c r="AA188" s="117" t="s">
        <v>3066</v>
      </c>
      <c r="AB188" s="117" t="s">
        <v>3067</v>
      </c>
      <c r="AC188" s="118" t="s">
        <v>3068</v>
      </c>
      <c r="AD188" s="122">
        <v>547426321</v>
      </c>
      <c r="AE188" s="118" t="s">
        <v>3069</v>
      </c>
      <c r="AF188" s="123"/>
      <c r="AG188" s="118" t="s">
        <v>3070</v>
      </c>
      <c r="AH188" s="122">
        <v>547426314</v>
      </c>
      <c r="AI188" s="118" t="s">
        <v>3071</v>
      </c>
      <c r="AJ188" s="119" t="s">
        <v>4150</v>
      </c>
      <c r="AK188" s="119" t="s">
        <v>4150</v>
      </c>
      <c r="AL188" s="119" t="s">
        <v>4042</v>
      </c>
    </row>
    <row r="189" spans="1:38" s="141" customFormat="1" ht="30" customHeight="1" x14ac:dyDescent="0.25">
      <c r="A189" s="127">
        <v>70842663</v>
      </c>
      <c r="B189" s="110" t="s">
        <v>3072</v>
      </c>
      <c r="C189" s="116" t="s">
        <v>147</v>
      </c>
      <c r="D189" s="116" t="s">
        <v>3073</v>
      </c>
      <c r="E189" s="112" t="s">
        <v>3074</v>
      </c>
      <c r="F189" s="112" t="s">
        <v>3075</v>
      </c>
      <c r="G189" s="112" t="s">
        <v>3076</v>
      </c>
      <c r="H189" s="112" t="s">
        <v>3077</v>
      </c>
      <c r="I189" s="113">
        <v>530</v>
      </c>
      <c r="J189" s="113"/>
      <c r="K189" s="112" t="s">
        <v>131</v>
      </c>
      <c r="L189" s="112" t="s">
        <v>3078</v>
      </c>
      <c r="M189" s="112" t="s">
        <v>4185</v>
      </c>
      <c r="N189" s="112" t="s">
        <v>134</v>
      </c>
      <c r="O189" s="112" t="s">
        <v>4185</v>
      </c>
      <c r="P189" s="112" t="s">
        <v>4185</v>
      </c>
      <c r="Q189" s="112" t="s">
        <v>137</v>
      </c>
      <c r="R189" s="112" t="s">
        <v>4186</v>
      </c>
      <c r="S189" s="112" t="s">
        <v>3079</v>
      </c>
      <c r="T189" s="114" t="s">
        <v>140</v>
      </c>
      <c r="U189" s="115" t="s">
        <v>141</v>
      </c>
      <c r="V189" s="116" t="s">
        <v>3080</v>
      </c>
      <c r="W189" s="116" t="s">
        <v>4187</v>
      </c>
      <c r="X189" s="116" t="s">
        <v>3081</v>
      </c>
      <c r="Y189" s="116" t="s">
        <v>3081</v>
      </c>
      <c r="Z189" s="117"/>
      <c r="AA189" s="117"/>
      <c r="AB189" s="117"/>
      <c r="AC189" s="118"/>
      <c r="AD189" s="118"/>
      <c r="AE189" s="118"/>
      <c r="AF189" s="123"/>
      <c r="AG189" s="118"/>
      <c r="AH189" s="118"/>
      <c r="AI189" s="118"/>
      <c r="AJ189" s="119" t="s">
        <v>4150</v>
      </c>
      <c r="AK189" s="119" t="s">
        <v>4150</v>
      </c>
      <c r="AL189" s="119" t="s">
        <v>4042</v>
      </c>
    </row>
    <row r="190" spans="1:38" s="141" customFormat="1" ht="30" customHeight="1" x14ac:dyDescent="0.25">
      <c r="A190" s="127">
        <v>49461702</v>
      </c>
      <c r="B190" s="1" t="s">
        <v>3082</v>
      </c>
      <c r="C190" s="116" t="s">
        <v>147</v>
      </c>
      <c r="D190" s="116" t="s">
        <v>3083</v>
      </c>
      <c r="E190" s="112" t="s">
        <v>3084</v>
      </c>
      <c r="F190" s="112" t="s">
        <v>3085</v>
      </c>
      <c r="G190" s="112" t="s">
        <v>3086</v>
      </c>
      <c r="H190" s="112" t="s">
        <v>687</v>
      </c>
      <c r="I190" s="113">
        <v>702</v>
      </c>
      <c r="J190" s="113">
        <v>4</v>
      </c>
      <c r="K190" s="112" t="s">
        <v>287</v>
      </c>
      <c r="L190" s="112" t="s">
        <v>3087</v>
      </c>
      <c r="M190" s="112" t="s">
        <v>3088</v>
      </c>
      <c r="N190" s="112" t="s">
        <v>134</v>
      </c>
      <c r="O190" s="112" t="s">
        <v>3089</v>
      </c>
      <c r="P190" s="112" t="s">
        <v>3090</v>
      </c>
      <c r="Q190" s="112" t="s">
        <v>137</v>
      </c>
      <c r="R190" s="112" t="s">
        <v>3091</v>
      </c>
      <c r="S190" s="112" t="s">
        <v>3092</v>
      </c>
      <c r="T190" s="114" t="s">
        <v>140</v>
      </c>
      <c r="U190" s="115" t="s">
        <v>141</v>
      </c>
      <c r="V190" s="116" t="s">
        <v>3093</v>
      </c>
      <c r="W190" s="116" t="s">
        <v>3852</v>
      </c>
      <c r="X190" s="116" t="s">
        <v>3094</v>
      </c>
      <c r="Y190" s="116" t="s">
        <v>3094</v>
      </c>
      <c r="Z190" s="117" t="s">
        <v>235</v>
      </c>
      <c r="AA190" s="117" t="s">
        <v>235</v>
      </c>
      <c r="AB190" s="117" t="s">
        <v>235</v>
      </c>
      <c r="AC190" s="118" t="s">
        <v>235</v>
      </c>
      <c r="AD190" s="118" t="s">
        <v>235</v>
      </c>
      <c r="AE190" s="118" t="s">
        <v>235</v>
      </c>
      <c r="AF190" s="118" t="s">
        <v>235</v>
      </c>
      <c r="AG190" s="118" t="s">
        <v>235</v>
      </c>
      <c r="AH190" s="118" t="s">
        <v>235</v>
      </c>
      <c r="AI190" s="118" t="s">
        <v>235</v>
      </c>
      <c r="AJ190" s="119" t="s">
        <v>4042</v>
      </c>
      <c r="AK190" s="145" t="s">
        <v>4042</v>
      </c>
      <c r="AL190" s="119" t="s">
        <v>4042</v>
      </c>
    </row>
    <row r="191" spans="1:38" s="141" customFormat="1" ht="30" customHeight="1" x14ac:dyDescent="0.25">
      <c r="A191" s="121">
        <v>212733</v>
      </c>
      <c r="B191" s="138" t="s">
        <v>3095</v>
      </c>
      <c r="C191" s="131" t="s">
        <v>147</v>
      </c>
      <c r="D191" s="131" t="s">
        <v>3096</v>
      </c>
      <c r="E191" s="112" t="s">
        <v>3097</v>
      </c>
      <c r="F191" s="112" t="s">
        <v>3098</v>
      </c>
      <c r="G191" s="112" t="s">
        <v>3099</v>
      </c>
      <c r="H191" s="112" t="s">
        <v>3100</v>
      </c>
      <c r="I191" s="113">
        <v>432</v>
      </c>
      <c r="J191" s="113"/>
      <c r="K191" s="112" t="s">
        <v>131</v>
      </c>
      <c r="L191" s="112" t="s">
        <v>3101</v>
      </c>
      <c r="M191" s="112" t="s">
        <v>3102</v>
      </c>
      <c r="N191" s="112" t="s">
        <v>134</v>
      </c>
      <c r="O191" s="112" t="s">
        <v>3103</v>
      </c>
      <c r="P191" s="112" t="s">
        <v>3104</v>
      </c>
      <c r="Q191" s="112" t="s">
        <v>137</v>
      </c>
      <c r="R191" s="112" t="s">
        <v>3105</v>
      </c>
      <c r="S191" s="112" t="s">
        <v>3106</v>
      </c>
      <c r="T191" s="114" t="s">
        <v>245</v>
      </c>
      <c r="U191" s="132" t="s">
        <v>3107</v>
      </c>
      <c r="V191" s="116" t="s">
        <v>3108</v>
      </c>
      <c r="W191" s="116" t="s">
        <v>3109</v>
      </c>
      <c r="X191" s="116" t="s">
        <v>3110</v>
      </c>
      <c r="Y191" s="116" t="s">
        <v>3111</v>
      </c>
      <c r="Z191" s="117"/>
      <c r="AA191" s="126"/>
      <c r="AB191" s="117"/>
      <c r="AC191" s="118" t="s">
        <v>3112</v>
      </c>
      <c r="AD191" s="122">
        <v>546418817</v>
      </c>
      <c r="AE191" s="118"/>
      <c r="AF191" s="123"/>
      <c r="AG191" s="118" t="s">
        <v>3113</v>
      </c>
      <c r="AH191" s="122">
        <v>546418814</v>
      </c>
      <c r="AI191" s="118"/>
      <c r="AJ191" s="119" t="s">
        <v>4150</v>
      </c>
      <c r="AK191" s="119" t="s">
        <v>4150</v>
      </c>
      <c r="AL191" s="119" t="s">
        <v>4042</v>
      </c>
    </row>
    <row r="192" spans="1:38" s="141" customFormat="1" ht="30" customHeight="1" x14ac:dyDescent="0.25">
      <c r="A192" s="127">
        <v>49459899</v>
      </c>
      <c r="B192" s="110" t="s">
        <v>3114</v>
      </c>
      <c r="C192" s="116" t="s">
        <v>147</v>
      </c>
      <c r="D192" s="116" t="s">
        <v>3115</v>
      </c>
      <c r="E192" s="112" t="s">
        <v>3116</v>
      </c>
      <c r="F192" s="112" t="s">
        <v>3117</v>
      </c>
      <c r="G192" s="112" t="s">
        <v>3099</v>
      </c>
      <c r="H192" s="112" t="s">
        <v>1780</v>
      </c>
      <c r="I192" s="113">
        <v>39</v>
      </c>
      <c r="J192" s="113"/>
      <c r="K192" s="112" t="s">
        <v>1224</v>
      </c>
      <c r="L192" s="112" t="s">
        <v>3118</v>
      </c>
      <c r="M192" s="112" t="s">
        <v>3119</v>
      </c>
      <c r="N192" s="112" t="s">
        <v>134</v>
      </c>
      <c r="O192" s="112" t="s">
        <v>3120</v>
      </c>
      <c r="P192" s="112" t="s">
        <v>4188</v>
      </c>
      <c r="Q192" s="112" t="s">
        <v>137</v>
      </c>
      <c r="R192" s="112" t="s">
        <v>3121</v>
      </c>
      <c r="S192" s="112" t="s">
        <v>3122</v>
      </c>
      <c r="T192" s="114" t="s">
        <v>140</v>
      </c>
      <c r="U192" s="115" t="s">
        <v>141</v>
      </c>
      <c r="V192" s="125" t="s">
        <v>3123</v>
      </c>
      <c r="W192" s="116" t="s">
        <v>3124</v>
      </c>
      <c r="X192" s="116" t="s">
        <v>3125</v>
      </c>
      <c r="Y192" s="114" t="s">
        <v>3124</v>
      </c>
      <c r="Z192" s="117"/>
      <c r="AA192" s="117"/>
      <c r="AB192" s="117"/>
      <c r="AC192" s="118" t="s">
        <v>3126</v>
      </c>
      <c r="AD192" s="122">
        <v>546411023</v>
      </c>
      <c r="AE192" s="118" t="s">
        <v>3124</v>
      </c>
      <c r="AF192" s="123"/>
      <c r="AG192" s="118" t="s">
        <v>3127</v>
      </c>
      <c r="AH192" s="122">
        <v>546411023</v>
      </c>
      <c r="AI192" s="118" t="s">
        <v>3124</v>
      </c>
      <c r="AJ192" s="119" t="s">
        <v>4150</v>
      </c>
      <c r="AK192" s="119" t="s">
        <v>4150</v>
      </c>
      <c r="AL192" s="119" t="s">
        <v>4042</v>
      </c>
    </row>
    <row r="193" spans="1:38" s="141" customFormat="1" ht="30" customHeight="1" x14ac:dyDescent="0.25">
      <c r="A193" s="127">
        <v>44946783</v>
      </c>
      <c r="B193" s="110" t="s">
        <v>3128</v>
      </c>
      <c r="C193" s="116" t="s">
        <v>147</v>
      </c>
      <c r="D193" s="116" t="s">
        <v>3129</v>
      </c>
      <c r="E193" s="112" t="s">
        <v>3130</v>
      </c>
      <c r="F193" s="112" t="s">
        <v>3131</v>
      </c>
      <c r="G193" s="112" t="s">
        <v>3132</v>
      </c>
      <c r="H193" s="112" t="s">
        <v>3133</v>
      </c>
      <c r="I193" s="113">
        <v>1529</v>
      </c>
      <c r="J193" s="113">
        <v>21</v>
      </c>
      <c r="K193" s="112" t="s">
        <v>131</v>
      </c>
      <c r="L193" s="112" t="s">
        <v>3134</v>
      </c>
      <c r="M193" s="112" t="s">
        <v>3135</v>
      </c>
      <c r="N193" s="112" t="s">
        <v>196</v>
      </c>
      <c r="O193" s="112" t="s">
        <v>3136</v>
      </c>
      <c r="P193" s="112" t="s">
        <v>3137</v>
      </c>
      <c r="Q193" s="112" t="s">
        <v>198</v>
      </c>
      <c r="R193" s="112" t="s">
        <v>3138</v>
      </c>
      <c r="S193" s="112" t="s">
        <v>3139</v>
      </c>
      <c r="T193" s="114" t="s">
        <v>140</v>
      </c>
      <c r="U193" s="115" t="s">
        <v>141</v>
      </c>
      <c r="V193" s="116" t="s">
        <v>3140</v>
      </c>
      <c r="W193" s="116" t="s">
        <v>3852</v>
      </c>
      <c r="X193" s="116" t="s">
        <v>3141</v>
      </c>
      <c r="Y193" s="114" t="s">
        <v>3141</v>
      </c>
      <c r="Z193" s="117"/>
      <c r="AA193" s="117"/>
      <c r="AB193" s="117"/>
      <c r="AC193" s="118" t="s">
        <v>3142</v>
      </c>
      <c r="AD193" s="122">
        <v>737259156</v>
      </c>
      <c r="AE193" s="118" t="s">
        <v>3141</v>
      </c>
      <c r="AF193" s="123" t="s">
        <v>3143</v>
      </c>
      <c r="AG193" s="118" t="s">
        <v>3144</v>
      </c>
      <c r="AH193" s="122">
        <v>777270263</v>
      </c>
      <c r="AI193" s="118" t="s">
        <v>3145</v>
      </c>
      <c r="AJ193" s="119" t="s">
        <v>4150</v>
      </c>
      <c r="AK193" s="119" t="s">
        <v>4150</v>
      </c>
      <c r="AL193" s="119" t="s">
        <v>4042</v>
      </c>
    </row>
    <row r="194" spans="1:38" s="141" customFormat="1" ht="30" customHeight="1" x14ac:dyDescent="0.25">
      <c r="A194" s="127">
        <v>44946881</v>
      </c>
      <c r="B194" s="110" t="s">
        <v>3146</v>
      </c>
      <c r="C194" s="116" t="s">
        <v>147</v>
      </c>
      <c r="D194" s="116" t="s">
        <v>3147</v>
      </c>
      <c r="E194" s="112" t="s">
        <v>3148</v>
      </c>
      <c r="F194" s="112" t="s">
        <v>3149</v>
      </c>
      <c r="G194" s="112" t="s">
        <v>3132</v>
      </c>
      <c r="H194" s="112" t="s">
        <v>1291</v>
      </c>
      <c r="I194" s="113">
        <v>1084</v>
      </c>
      <c r="J194" s="113">
        <v>1</v>
      </c>
      <c r="K194" s="112" t="s">
        <v>131</v>
      </c>
      <c r="L194" s="112" t="s">
        <v>3150</v>
      </c>
      <c r="M194" s="112" t="s">
        <v>3988</v>
      </c>
      <c r="N194" s="112" t="s">
        <v>134</v>
      </c>
      <c r="O194" s="112" t="s">
        <v>3989</v>
      </c>
      <c r="P194" s="112" t="s">
        <v>3990</v>
      </c>
      <c r="Q194" s="112" t="s">
        <v>137</v>
      </c>
      <c r="R194" s="112" t="s">
        <v>3991</v>
      </c>
      <c r="S194" s="112" t="s">
        <v>3139</v>
      </c>
      <c r="T194" s="114" t="s">
        <v>140</v>
      </c>
      <c r="U194" s="115" t="s">
        <v>141</v>
      </c>
      <c r="V194" s="116" t="s">
        <v>3151</v>
      </c>
      <c r="W194" s="116" t="s">
        <v>3992</v>
      </c>
      <c r="X194" s="116" t="s">
        <v>3993</v>
      </c>
      <c r="Y194" s="114" t="s">
        <v>3152</v>
      </c>
      <c r="Z194" s="117" t="s">
        <v>3153</v>
      </c>
      <c r="AA194" s="126">
        <v>541230763</v>
      </c>
      <c r="AB194" s="117" t="s">
        <v>3152</v>
      </c>
      <c r="AC194" s="118" t="s">
        <v>3153</v>
      </c>
      <c r="AD194" s="122">
        <v>541230763</v>
      </c>
      <c r="AE194" s="118" t="s">
        <v>3152</v>
      </c>
      <c r="AF194" s="123"/>
      <c r="AG194" s="118" t="s">
        <v>3153</v>
      </c>
      <c r="AH194" s="122">
        <v>541230763</v>
      </c>
      <c r="AI194" s="118" t="s">
        <v>3152</v>
      </c>
      <c r="AJ194" s="119" t="s">
        <v>4150</v>
      </c>
      <c r="AK194" s="119" t="s">
        <v>4150</v>
      </c>
      <c r="AL194" s="119" t="s">
        <v>4042</v>
      </c>
    </row>
    <row r="195" spans="1:38" s="141" customFormat="1" ht="30" customHeight="1" x14ac:dyDescent="0.25">
      <c r="A195" s="121">
        <v>53198</v>
      </c>
      <c r="B195" s="110" t="s">
        <v>3154</v>
      </c>
      <c r="C195" s="116" t="s">
        <v>3155</v>
      </c>
      <c r="D195" s="116" t="s">
        <v>3156</v>
      </c>
      <c r="E195" s="112" t="s">
        <v>3157</v>
      </c>
      <c r="F195" s="112" t="s">
        <v>3158</v>
      </c>
      <c r="G195" s="112" t="s">
        <v>3159</v>
      </c>
      <c r="H195" s="112" t="s">
        <v>3160</v>
      </c>
      <c r="I195" s="113">
        <v>22</v>
      </c>
      <c r="J195" s="113"/>
      <c r="K195" s="112" t="s">
        <v>131</v>
      </c>
      <c r="L195" s="112" t="s">
        <v>3161</v>
      </c>
      <c r="M195" s="112" t="s">
        <v>3162</v>
      </c>
      <c r="N195" s="112" t="s">
        <v>134</v>
      </c>
      <c r="O195" s="112" t="s">
        <v>3994</v>
      </c>
      <c r="P195" s="112" t="s">
        <v>3163</v>
      </c>
      <c r="Q195" s="112" t="s">
        <v>137</v>
      </c>
      <c r="R195" s="112" t="s">
        <v>3164</v>
      </c>
      <c r="S195" s="112" t="s">
        <v>1117</v>
      </c>
      <c r="T195" s="114" t="s">
        <v>140</v>
      </c>
      <c r="U195" s="115" t="s">
        <v>141</v>
      </c>
      <c r="V195" s="125">
        <v>549410077</v>
      </c>
      <c r="W195" s="116" t="s">
        <v>3852</v>
      </c>
      <c r="X195" s="116" t="s">
        <v>3165</v>
      </c>
      <c r="Y195" s="114" t="s">
        <v>3166</v>
      </c>
      <c r="Z195" s="117"/>
      <c r="AA195" s="117"/>
      <c r="AB195" s="117"/>
      <c r="AC195" s="118" t="s">
        <v>3167</v>
      </c>
      <c r="AD195" s="118" t="s">
        <v>3168</v>
      </c>
      <c r="AE195" s="118" t="s">
        <v>3169</v>
      </c>
      <c r="AF195" s="123"/>
      <c r="AG195" s="118" t="s">
        <v>3170</v>
      </c>
      <c r="AH195" s="122">
        <v>549410077</v>
      </c>
      <c r="AI195" s="118" t="s">
        <v>3171</v>
      </c>
      <c r="AJ195" s="119" t="s">
        <v>4150</v>
      </c>
      <c r="AK195" s="119" t="s">
        <v>4150</v>
      </c>
      <c r="AL195" s="119" t="s">
        <v>4042</v>
      </c>
    </row>
    <row r="196" spans="1:38" s="141" customFormat="1" ht="30" customHeight="1" x14ac:dyDescent="0.25">
      <c r="A196" s="127">
        <v>70838437</v>
      </c>
      <c r="B196" s="1" t="s">
        <v>3172</v>
      </c>
      <c r="C196" s="116" t="s">
        <v>147</v>
      </c>
      <c r="D196" s="116" t="s">
        <v>3173</v>
      </c>
      <c r="E196" s="112" t="s">
        <v>3174</v>
      </c>
      <c r="F196" s="112" t="s">
        <v>3175</v>
      </c>
      <c r="G196" s="112" t="s">
        <v>3176</v>
      </c>
      <c r="H196" s="112" t="s">
        <v>3177</v>
      </c>
      <c r="I196" s="113">
        <v>417</v>
      </c>
      <c r="J196" s="113"/>
      <c r="K196" s="112" t="s">
        <v>131</v>
      </c>
      <c r="L196" s="112" t="s">
        <v>3178</v>
      </c>
      <c r="M196" s="112" t="s">
        <v>3179</v>
      </c>
      <c r="N196" s="112" t="s">
        <v>134</v>
      </c>
      <c r="O196" s="112" t="s">
        <v>3180</v>
      </c>
      <c r="P196" s="112" t="s">
        <v>3181</v>
      </c>
      <c r="Q196" s="112" t="s">
        <v>137</v>
      </c>
      <c r="R196" s="112" t="s">
        <v>3182</v>
      </c>
      <c r="S196" s="112" t="s">
        <v>3183</v>
      </c>
      <c r="T196" s="114" t="s">
        <v>140</v>
      </c>
      <c r="U196" s="115" t="s">
        <v>141</v>
      </c>
      <c r="V196" s="116" t="s">
        <v>3184</v>
      </c>
      <c r="W196" s="116" t="s">
        <v>3852</v>
      </c>
      <c r="X196" s="116" t="s">
        <v>3185</v>
      </c>
      <c r="Y196" s="114" t="s">
        <v>3185</v>
      </c>
      <c r="Z196" s="117" t="s">
        <v>235</v>
      </c>
      <c r="AA196" s="117" t="s">
        <v>235</v>
      </c>
      <c r="AB196" s="117" t="s">
        <v>235</v>
      </c>
      <c r="AC196" s="118" t="s">
        <v>235</v>
      </c>
      <c r="AD196" s="118" t="s">
        <v>235</v>
      </c>
      <c r="AE196" s="118" t="s">
        <v>235</v>
      </c>
      <c r="AF196" s="118" t="s">
        <v>235</v>
      </c>
      <c r="AG196" s="118" t="s">
        <v>235</v>
      </c>
      <c r="AH196" s="118" t="s">
        <v>235</v>
      </c>
      <c r="AI196" s="118" t="s">
        <v>235</v>
      </c>
      <c r="AJ196" s="119" t="s">
        <v>4042</v>
      </c>
      <c r="AK196" s="145" t="s">
        <v>4042</v>
      </c>
      <c r="AL196" s="119" t="s">
        <v>4042</v>
      </c>
    </row>
    <row r="197" spans="1:38" s="141" customFormat="1" ht="30" customHeight="1" x14ac:dyDescent="0.25">
      <c r="A197" s="127">
        <v>46937081</v>
      </c>
      <c r="B197" s="138" t="s">
        <v>3186</v>
      </c>
      <c r="C197" s="131" t="s">
        <v>147</v>
      </c>
      <c r="D197" s="131" t="s">
        <v>3187</v>
      </c>
      <c r="E197" s="112" t="s">
        <v>3188</v>
      </c>
      <c r="F197" s="112" t="s">
        <v>3189</v>
      </c>
      <c r="G197" s="112" t="s">
        <v>2817</v>
      </c>
      <c r="H197" s="112" t="s">
        <v>3190</v>
      </c>
      <c r="I197" s="113">
        <v>3273</v>
      </c>
      <c r="J197" s="113">
        <v>1</v>
      </c>
      <c r="K197" s="112" t="s">
        <v>131</v>
      </c>
      <c r="L197" s="112" t="s">
        <v>3191</v>
      </c>
      <c r="M197" s="112" t="s">
        <v>3192</v>
      </c>
      <c r="N197" s="112" t="s">
        <v>196</v>
      </c>
      <c r="O197" s="112" t="s">
        <v>3193</v>
      </c>
      <c r="P197" s="112" t="s">
        <v>3194</v>
      </c>
      <c r="Q197" s="112" t="s">
        <v>198</v>
      </c>
      <c r="R197" s="112" t="s">
        <v>3195</v>
      </c>
      <c r="S197" s="112" t="s">
        <v>2824</v>
      </c>
      <c r="T197" s="114" t="s">
        <v>245</v>
      </c>
      <c r="U197" s="132" t="s">
        <v>3196</v>
      </c>
      <c r="V197" s="116" t="s">
        <v>3197</v>
      </c>
      <c r="W197" s="116" t="s">
        <v>3852</v>
      </c>
      <c r="X197" s="116" t="s">
        <v>3198</v>
      </c>
      <c r="Y197" s="114" t="s">
        <v>3199</v>
      </c>
      <c r="Z197" s="117"/>
      <c r="AA197" s="117"/>
      <c r="AB197" s="117"/>
      <c r="AC197" s="118" t="s">
        <v>3200</v>
      </c>
      <c r="AD197" s="122">
        <v>518321834</v>
      </c>
      <c r="AE197" s="118" t="s">
        <v>3199</v>
      </c>
      <c r="AF197" s="123"/>
      <c r="AG197" s="118"/>
      <c r="AH197" s="118"/>
      <c r="AI197" s="118"/>
      <c r="AJ197" s="119" t="s">
        <v>4150</v>
      </c>
      <c r="AK197" s="119" t="s">
        <v>4150</v>
      </c>
      <c r="AL197" s="119" t="s">
        <v>4042</v>
      </c>
    </row>
    <row r="198" spans="1:38" s="141" customFormat="1" ht="30" customHeight="1" x14ac:dyDescent="0.25">
      <c r="A198" s="127">
        <v>70284831</v>
      </c>
      <c r="B198" s="1" t="s">
        <v>3201</v>
      </c>
      <c r="C198" s="116" t="s">
        <v>147</v>
      </c>
      <c r="D198" s="116" t="s">
        <v>3202</v>
      </c>
      <c r="E198" s="112" t="s">
        <v>3203</v>
      </c>
      <c r="F198" s="112" t="s">
        <v>3204</v>
      </c>
      <c r="G198" s="112" t="s">
        <v>2817</v>
      </c>
      <c r="H198" s="112" t="s">
        <v>3205</v>
      </c>
      <c r="I198" s="113">
        <v>2952</v>
      </c>
      <c r="J198" s="113">
        <v>5</v>
      </c>
      <c r="K198" s="112" t="s">
        <v>131</v>
      </c>
      <c r="L198" s="112" t="s">
        <v>3206</v>
      </c>
      <c r="M198" s="112" t="s">
        <v>3207</v>
      </c>
      <c r="N198" s="112" t="s">
        <v>1482</v>
      </c>
      <c r="O198" s="112" t="s">
        <v>3207</v>
      </c>
      <c r="P198" s="112" t="s">
        <v>3208</v>
      </c>
      <c r="Q198" s="112" t="s">
        <v>1483</v>
      </c>
      <c r="R198" s="112" t="s">
        <v>3207</v>
      </c>
      <c r="S198" s="112" t="s">
        <v>2824</v>
      </c>
      <c r="T198" s="114" t="s">
        <v>140</v>
      </c>
      <c r="U198" s="115" t="s">
        <v>141</v>
      </c>
      <c r="V198" s="116" t="s">
        <v>3209</v>
      </c>
      <c r="W198" s="116" t="s">
        <v>3852</v>
      </c>
      <c r="X198" s="116" t="s">
        <v>3210</v>
      </c>
      <c r="Y198" s="114" t="s">
        <v>3210</v>
      </c>
      <c r="Z198" s="117" t="s">
        <v>235</v>
      </c>
      <c r="AA198" s="117" t="s">
        <v>235</v>
      </c>
      <c r="AB198" s="117" t="s">
        <v>235</v>
      </c>
      <c r="AC198" s="118" t="s">
        <v>235</v>
      </c>
      <c r="AD198" s="118" t="s">
        <v>235</v>
      </c>
      <c r="AE198" s="118" t="s">
        <v>235</v>
      </c>
      <c r="AF198" s="118" t="s">
        <v>235</v>
      </c>
      <c r="AG198" s="118" t="s">
        <v>235</v>
      </c>
      <c r="AH198" s="118" t="s">
        <v>235</v>
      </c>
      <c r="AI198" s="118" t="s">
        <v>235</v>
      </c>
      <c r="AJ198" s="119" t="s">
        <v>4042</v>
      </c>
      <c r="AK198" s="145" t="s">
        <v>4042</v>
      </c>
      <c r="AL198" s="119" t="s">
        <v>4042</v>
      </c>
    </row>
    <row r="199" spans="1:38" s="141" customFormat="1" ht="30" customHeight="1" x14ac:dyDescent="0.25">
      <c r="A199" s="127">
        <v>49939386</v>
      </c>
      <c r="B199" s="110" t="s">
        <v>3211</v>
      </c>
      <c r="C199" s="116" t="s">
        <v>147</v>
      </c>
      <c r="D199" s="116" t="s">
        <v>3212</v>
      </c>
      <c r="E199" s="112" t="s">
        <v>3203</v>
      </c>
      <c r="F199" s="112" t="s">
        <v>3204</v>
      </c>
      <c r="G199" s="112" t="s">
        <v>2817</v>
      </c>
      <c r="H199" s="112" t="s">
        <v>3205</v>
      </c>
      <c r="I199" s="113">
        <v>2952</v>
      </c>
      <c r="J199" s="113">
        <v>5</v>
      </c>
      <c r="K199" s="112" t="s">
        <v>131</v>
      </c>
      <c r="L199" s="112" t="s">
        <v>3213</v>
      </c>
      <c r="M199" s="112" t="s">
        <v>3214</v>
      </c>
      <c r="N199" s="112" t="s">
        <v>196</v>
      </c>
      <c r="O199" s="112" t="s">
        <v>3215</v>
      </c>
      <c r="P199" s="112" t="s">
        <v>3216</v>
      </c>
      <c r="Q199" s="112" t="s">
        <v>198</v>
      </c>
      <c r="R199" s="112" t="s">
        <v>3217</v>
      </c>
      <c r="S199" s="112" t="s">
        <v>2824</v>
      </c>
      <c r="T199" s="114" t="s">
        <v>140</v>
      </c>
      <c r="U199" s="115" t="s">
        <v>141</v>
      </c>
      <c r="V199" s="125">
        <v>725341590</v>
      </c>
      <c r="W199" s="116" t="s">
        <v>3852</v>
      </c>
      <c r="X199" s="116" t="s">
        <v>3218</v>
      </c>
      <c r="Y199" s="114" t="s">
        <v>3219</v>
      </c>
      <c r="Z199" s="117"/>
      <c r="AA199" s="117"/>
      <c r="AB199" s="117"/>
      <c r="AC199" s="118" t="s">
        <v>3220</v>
      </c>
      <c r="AD199" s="122">
        <v>725341597</v>
      </c>
      <c r="AE199" s="118" t="s">
        <v>3219</v>
      </c>
      <c r="AF199" s="123" t="s">
        <v>3221</v>
      </c>
      <c r="AG199" s="118" t="s">
        <v>3222</v>
      </c>
      <c r="AH199" s="118" t="s">
        <v>3223</v>
      </c>
      <c r="AI199" s="118" t="s">
        <v>3219</v>
      </c>
      <c r="AJ199" s="119" t="s">
        <v>4150</v>
      </c>
      <c r="AK199" s="119" t="s">
        <v>4150</v>
      </c>
      <c r="AL199" s="119" t="s">
        <v>4042</v>
      </c>
    </row>
    <row r="200" spans="1:38" s="141" customFormat="1" ht="30" customHeight="1" x14ac:dyDescent="0.25">
      <c r="A200" s="127">
        <v>46937170</v>
      </c>
      <c r="B200" s="138" t="s">
        <v>3224</v>
      </c>
      <c r="C200" s="131" t="s">
        <v>147</v>
      </c>
      <c r="D200" s="131" t="s">
        <v>3225</v>
      </c>
      <c r="E200" s="112" t="s">
        <v>3226</v>
      </c>
      <c r="F200" s="112" t="s">
        <v>3227</v>
      </c>
      <c r="G200" s="112" t="s">
        <v>2817</v>
      </c>
      <c r="H200" s="112" t="s">
        <v>3228</v>
      </c>
      <c r="I200" s="113">
        <v>2923</v>
      </c>
      <c r="J200" s="113">
        <v>1</v>
      </c>
      <c r="K200" s="112" t="s">
        <v>131</v>
      </c>
      <c r="L200" s="112" t="s">
        <v>3229</v>
      </c>
      <c r="M200" s="112" t="s">
        <v>3230</v>
      </c>
      <c r="N200" s="112" t="s">
        <v>134</v>
      </c>
      <c r="O200" s="112" t="s">
        <v>3231</v>
      </c>
      <c r="P200" s="112" t="s">
        <v>3232</v>
      </c>
      <c r="Q200" s="112" t="s">
        <v>137</v>
      </c>
      <c r="R200" s="112" t="s">
        <v>3233</v>
      </c>
      <c r="S200" s="112" t="s">
        <v>2824</v>
      </c>
      <c r="T200" s="114" t="s">
        <v>245</v>
      </c>
      <c r="U200" s="132" t="s">
        <v>3234</v>
      </c>
      <c r="V200" s="116" t="s">
        <v>3235</v>
      </c>
      <c r="W200" s="116" t="s">
        <v>3852</v>
      </c>
      <c r="X200" s="116" t="s">
        <v>3236</v>
      </c>
      <c r="Y200" s="114" t="s">
        <v>3237</v>
      </c>
      <c r="Z200" s="117"/>
      <c r="AA200" s="117"/>
      <c r="AB200" s="117"/>
      <c r="AC200" s="118" t="s">
        <v>3238</v>
      </c>
      <c r="AD200" s="122">
        <v>518344585</v>
      </c>
      <c r="AE200" s="118" t="s">
        <v>3237</v>
      </c>
      <c r="AF200" s="123"/>
      <c r="AG200" s="118" t="s">
        <v>3239</v>
      </c>
      <c r="AH200" s="122">
        <v>518321580</v>
      </c>
      <c r="AI200" s="118" t="s">
        <v>3240</v>
      </c>
      <c r="AJ200" s="119" t="s">
        <v>4150</v>
      </c>
      <c r="AK200" s="119" t="s">
        <v>4150</v>
      </c>
      <c r="AL200" s="119" t="s">
        <v>4042</v>
      </c>
    </row>
    <row r="201" spans="1:38" s="141" customFormat="1" ht="30" customHeight="1" x14ac:dyDescent="0.25">
      <c r="A201" s="127">
        <v>49939378</v>
      </c>
      <c r="B201" s="110" t="s">
        <v>3241</v>
      </c>
      <c r="C201" s="116" t="s">
        <v>147</v>
      </c>
      <c r="D201" s="116" t="s">
        <v>3242</v>
      </c>
      <c r="E201" s="112" t="s">
        <v>3243</v>
      </c>
      <c r="F201" s="112" t="s">
        <v>3244</v>
      </c>
      <c r="G201" s="112" t="s">
        <v>2817</v>
      </c>
      <c r="H201" s="112" t="s">
        <v>3228</v>
      </c>
      <c r="I201" s="113">
        <v>2854</v>
      </c>
      <c r="J201" s="113">
        <v>2</v>
      </c>
      <c r="K201" s="112" t="s">
        <v>131</v>
      </c>
      <c r="L201" s="112" t="s">
        <v>3245</v>
      </c>
      <c r="M201" s="112" t="s">
        <v>3246</v>
      </c>
      <c r="N201" s="112" t="s">
        <v>196</v>
      </c>
      <c r="O201" s="112" t="s">
        <v>3247</v>
      </c>
      <c r="P201" s="112" t="s">
        <v>3248</v>
      </c>
      <c r="Q201" s="112" t="s">
        <v>198</v>
      </c>
      <c r="R201" s="112" t="s">
        <v>3249</v>
      </c>
      <c r="S201" s="112" t="s">
        <v>2824</v>
      </c>
      <c r="T201" s="114" t="s">
        <v>140</v>
      </c>
      <c r="U201" s="115" t="s">
        <v>141</v>
      </c>
      <c r="V201" s="125">
        <v>518606415</v>
      </c>
      <c r="W201" s="116" t="s">
        <v>3852</v>
      </c>
      <c r="X201" s="116" t="s">
        <v>3250</v>
      </c>
      <c r="Y201" s="114" t="s">
        <v>3250</v>
      </c>
      <c r="Z201" s="117"/>
      <c r="AA201" s="117"/>
      <c r="AB201" s="117"/>
      <c r="AC201" s="118" t="s">
        <v>3251</v>
      </c>
      <c r="AD201" s="122">
        <v>518606422</v>
      </c>
      <c r="AE201" s="118" t="s">
        <v>3250</v>
      </c>
      <c r="AF201" s="123"/>
      <c r="AG201" s="118" t="s">
        <v>3252</v>
      </c>
      <c r="AH201" s="122">
        <v>518615082</v>
      </c>
      <c r="AI201" s="118" t="s">
        <v>3250</v>
      </c>
      <c r="AJ201" s="119" t="s">
        <v>4150</v>
      </c>
      <c r="AK201" s="119" t="s">
        <v>4150</v>
      </c>
      <c r="AL201" s="119" t="s">
        <v>4042</v>
      </c>
    </row>
    <row r="202" spans="1:38" s="141" customFormat="1" ht="30" customHeight="1" x14ac:dyDescent="0.25">
      <c r="A202" s="121">
        <v>838225</v>
      </c>
      <c r="B202" s="110" t="s">
        <v>3253</v>
      </c>
      <c r="C202" s="116" t="s">
        <v>3254</v>
      </c>
      <c r="D202" s="116" t="s">
        <v>3255</v>
      </c>
      <c r="E202" s="112" t="s">
        <v>3256</v>
      </c>
      <c r="F202" s="112" t="s">
        <v>3257</v>
      </c>
      <c r="G202" s="112" t="s">
        <v>3258</v>
      </c>
      <c r="H202" s="112" t="s">
        <v>3259</v>
      </c>
      <c r="I202" s="113">
        <v>3756</v>
      </c>
      <c r="J202" s="113">
        <v>21</v>
      </c>
      <c r="K202" s="112" t="s">
        <v>131</v>
      </c>
      <c r="L202" s="112" t="s">
        <v>3260</v>
      </c>
      <c r="M202" s="112" t="s">
        <v>3261</v>
      </c>
      <c r="N202" s="112" t="s">
        <v>196</v>
      </c>
      <c r="O202" s="112" t="s">
        <v>3262</v>
      </c>
      <c r="P202" s="112" t="s">
        <v>3263</v>
      </c>
      <c r="Q202" s="112" t="s">
        <v>198</v>
      </c>
      <c r="R202" s="112" t="s">
        <v>3264</v>
      </c>
      <c r="S202" s="112" t="s">
        <v>2824</v>
      </c>
      <c r="T202" s="114" t="s">
        <v>140</v>
      </c>
      <c r="U202" s="115" t="s">
        <v>141</v>
      </c>
      <c r="V202" s="116" t="s">
        <v>3265</v>
      </c>
      <c r="W202" s="116" t="s">
        <v>3852</v>
      </c>
      <c r="X202" s="116" t="s">
        <v>3266</v>
      </c>
      <c r="Y202" s="114" t="s">
        <v>3267</v>
      </c>
      <c r="Z202" s="117"/>
      <c r="AA202" s="117"/>
      <c r="AB202" s="117"/>
      <c r="AC202" s="118" t="s">
        <v>3268</v>
      </c>
      <c r="AD202" s="122">
        <v>518343011</v>
      </c>
      <c r="AE202" s="118" t="s">
        <v>3269</v>
      </c>
      <c r="AF202" s="123"/>
      <c r="AG202" s="118" t="s">
        <v>3270</v>
      </c>
      <c r="AH202" s="118" t="s">
        <v>3271</v>
      </c>
      <c r="AI202" s="118" t="s">
        <v>3272</v>
      </c>
      <c r="AJ202" s="119" t="s">
        <v>4150</v>
      </c>
      <c r="AK202" s="119" t="s">
        <v>4150</v>
      </c>
      <c r="AL202" s="119" t="s">
        <v>4042</v>
      </c>
    </row>
    <row r="203" spans="1:38" s="141" customFormat="1" ht="30" customHeight="1" x14ac:dyDescent="0.25">
      <c r="A203" s="127">
        <v>60575573</v>
      </c>
      <c r="B203" s="110" t="s">
        <v>3273</v>
      </c>
      <c r="C203" s="116" t="s">
        <v>147</v>
      </c>
      <c r="D203" s="116" t="s">
        <v>3274</v>
      </c>
      <c r="E203" s="112" t="s">
        <v>3275</v>
      </c>
      <c r="F203" s="112" t="s">
        <v>3276</v>
      </c>
      <c r="G203" s="112" t="s">
        <v>2852</v>
      </c>
      <c r="H203" s="112" t="s">
        <v>3277</v>
      </c>
      <c r="I203" s="113">
        <v>39</v>
      </c>
      <c r="J203" s="113"/>
      <c r="K203" s="112" t="s">
        <v>226</v>
      </c>
      <c r="L203" s="112" t="s">
        <v>3278</v>
      </c>
      <c r="M203" s="112" t="s">
        <v>3279</v>
      </c>
      <c r="N203" s="112" t="s">
        <v>196</v>
      </c>
      <c r="O203" s="112" t="s">
        <v>3280</v>
      </c>
      <c r="P203" s="112" t="s">
        <v>3281</v>
      </c>
      <c r="Q203" s="112" t="s">
        <v>198</v>
      </c>
      <c r="R203" s="112" t="s">
        <v>3282</v>
      </c>
      <c r="S203" s="112" t="s">
        <v>2858</v>
      </c>
      <c r="T203" s="114" t="s">
        <v>140</v>
      </c>
      <c r="U203" s="115" t="s">
        <v>141</v>
      </c>
      <c r="V203" s="116" t="s">
        <v>3283</v>
      </c>
      <c r="W203" s="116" t="s">
        <v>3284</v>
      </c>
      <c r="X203" s="116" t="s">
        <v>3285</v>
      </c>
      <c r="Y203" s="114" t="s">
        <v>3286</v>
      </c>
      <c r="Z203" s="117"/>
      <c r="AA203" s="117"/>
      <c r="AB203" s="117"/>
      <c r="AC203" s="118" t="s">
        <v>3287</v>
      </c>
      <c r="AD203" s="122">
        <v>776382007</v>
      </c>
      <c r="AE203" s="118" t="s">
        <v>3286</v>
      </c>
      <c r="AF203" s="123"/>
      <c r="AG203" s="118" t="s">
        <v>3287</v>
      </c>
      <c r="AH203" s="122">
        <v>776382007</v>
      </c>
      <c r="AI203" s="118" t="s">
        <v>3288</v>
      </c>
      <c r="AJ203" s="119" t="s">
        <v>4150</v>
      </c>
      <c r="AK203" s="119" t="s">
        <v>4150</v>
      </c>
      <c r="AL203" s="119" t="s">
        <v>4042</v>
      </c>
    </row>
    <row r="204" spans="1:38" s="141" customFormat="1" ht="30" customHeight="1" x14ac:dyDescent="0.25">
      <c r="A204" s="127">
        <v>69651914</v>
      </c>
      <c r="B204" s="110" t="s">
        <v>55</v>
      </c>
      <c r="C204" s="116" t="s">
        <v>147</v>
      </c>
      <c r="D204" s="116" t="s">
        <v>3289</v>
      </c>
      <c r="E204" s="112" t="s">
        <v>3290</v>
      </c>
      <c r="F204" s="112" t="s">
        <v>3291</v>
      </c>
      <c r="G204" s="112" t="s">
        <v>3292</v>
      </c>
      <c r="H204" s="112" t="s">
        <v>3293</v>
      </c>
      <c r="I204" s="113">
        <v>243</v>
      </c>
      <c r="J204" s="113"/>
      <c r="K204" s="112" t="s">
        <v>131</v>
      </c>
      <c r="L204" s="112" t="s">
        <v>3294</v>
      </c>
      <c r="M204" s="112" t="s">
        <v>3295</v>
      </c>
      <c r="N204" s="112" t="s">
        <v>196</v>
      </c>
      <c r="O204" s="112" t="s">
        <v>3296</v>
      </c>
      <c r="P204" s="112" t="s">
        <v>3297</v>
      </c>
      <c r="Q204" s="112" t="s">
        <v>198</v>
      </c>
      <c r="R204" s="112" t="s">
        <v>3298</v>
      </c>
      <c r="S204" s="112" t="s">
        <v>3299</v>
      </c>
      <c r="T204" s="114" t="s">
        <v>140</v>
      </c>
      <c r="U204" s="115" t="s">
        <v>141</v>
      </c>
      <c r="V204" s="125">
        <v>518699661</v>
      </c>
      <c r="W204" s="116" t="s">
        <v>3300</v>
      </c>
      <c r="X204" s="116" t="s">
        <v>56</v>
      </c>
      <c r="Y204" s="114" t="s">
        <v>56</v>
      </c>
      <c r="Z204" s="117"/>
      <c r="AA204" s="117"/>
      <c r="AB204" s="117"/>
      <c r="AC204" s="118" t="s">
        <v>3301</v>
      </c>
      <c r="AD204" s="122">
        <v>518699664</v>
      </c>
      <c r="AE204" s="118" t="s">
        <v>3302</v>
      </c>
      <c r="AF204" s="123"/>
      <c r="AG204" s="118" t="s">
        <v>3303</v>
      </c>
      <c r="AH204" s="122">
        <v>601568010</v>
      </c>
      <c r="AI204" s="118" t="s">
        <v>56</v>
      </c>
      <c r="AJ204" s="119" t="s">
        <v>4150</v>
      </c>
      <c r="AK204" s="119" t="s">
        <v>4150</v>
      </c>
      <c r="AL204" s="119" t="s">
        <v>4042</v>
      </c>
    </row>
    <row r="205" spans="1:38" s="141" customFormat="1" ht="33.75" customHeight="1" x14ac:dyDescent="0.25">
      <c r="A205" s="121">
        <v>90352</v>
      </c>
      <c r="B205" s="138" t="s">
        <v>57</v>
      </c>
      <c r="C205" s="2" t="s">
        <v>147</v>
      </c>
      <c r="D205" s="3" t="s">
        <v>3304</v>
      </c>
      <c r="E205" s="112" t="s">
        <v>3305</v>
      </c>
      <c r="F205" s="112" t="s">
        <v>3306</v>
      </c>
      <c r="G205" s="112" t="s">
        <v>2817</v>
      </c>
      <c r="H205" s="112" t="s">
        <v>3307</v>
      </c>
      <c r="I205" s="113">
        <v>27</v>
      </c>
      <c r="J205" s="113">
        <v>9</v>
      </c>
      <c r="K205" s="112" t="s">
        <v>131</v>
      </c>
      <c r="L205" s="112" t="s">
        <v>3308</v>
      </c>
      <c r="M205" s="112" t="s">
        <v>3309</v>
      </c>
      <c r="N205" s="112" t="s">
        <v>196</v>
      </c>
      <c r="O205" s="112" t="s">
        <v>3310</v>
      </c>
      <c r="P205" s="112" t="s">
        <v>3311</v>
      </c>
      <c r="Q205" s="112" t="s">
        <v>198</v>
      </c>
      <c r="R205" s="112" t="s">
        <v>3312</v>
      </c>
      <c r="S205" s="112" t="s">
        <v>2824</v>
      </c>
      <c r="T205" s="114" t="s">
        <v>367</v>
      </c>
      <c r="U205" s="132" t="s">
        <v>3313</v>
      </c>
      <c r="V205" s="125">
        <v>518355735</v>
      </c>
      <c r="W205" s="116" t="s">
        <v>58</v>
      </c>
      <c r="X205" s="116" t="s">
        <v>3314</v>
      </c>
      <c r="Y205" s="114" t="s">
        <v>58</v>
      </c>
      <c r="Z205" s="117"/>
      <c r="AA205" s="117"/>
      <c r="AB205" s="117"/>
      <c r="AC205" s="118" t="s">
        <v>3315</v>
      </c>
      <c r="AD205" s="122">
        <v>518352568</v>
      </c>
      <c r="AE205" s="118" t="s">
        <v>3316</v>
      </c>
      <c r="AF205" s="123" t="s">
        <v>3317</v>
      </c>
      <c r="AG205" s="118" t="s">
        <v>3318</v>
      </c>
      <c r="AH205" s="118" t="s">
        <v>3319</v>
      </c>
      <c r="AI205" s="118" t="s">
        <v>3320</v>
      </c>
      <c r="AJ205" s="119" t="s">
        <v>4150</v>
      </c>
      <c r="AK205" s="119" t="s">
        <v>4150</v>
      </c>
      <c r="AL205" s="119" t="s">
        <v>4042</v>
      </c>
    </row>
    <row r="206" spans="1:38" s="141" customFormat="1" ht="45" x14ac:dyDescent="0.25">
      <c r="A206" s="121">
        <v>559130</v>
      </c>
      <c r="B206" s="110" t="s">
        <v>3321</v>
      </c>
      <c r="C206" s="116" t="s">
        <v>147</v>
      </c>
      <c r="D206" s="116" t="s">
        <v>4189</v>
      </c>
      <c r="E206" s="112" t="s">
        <v>3322</v>
      </c>
      <c r="F206" s="112" t="s">
        <v>3323</v>
      </c>
      <c r="G206" s="112" t="s">
        <v>3324</v>
      </c>
      <c r="H206" s="112" t="s">
        <v>3325</v>
      </c>
      <c r="I206" s="113">
        <v>813</v>
      </c>
      <c r="J206" s="113">
        <v>1</v>
      </c>
      <c r="K206" s="112" t="s">
        <v>131</v>
      </c>
      <c r="L206" s="112" t="s">
        <v>3326</v>
      </c>
      <c r="M206" s="112" t="s">
        <v>4190</v>
      </c>
      <c r="N206" s="112" t="s">
        <v>196</v>
      </c>
      <c r="O206" s="112" t="s">
        <v>4191</v>
      </c>
      <c r="P206" s="112" t="s">
        <v>4192</v>
      </c>
      <c r="Q206" s="112" t="s">
        <v>198</v>
      </c>
      <c r="R206" s="112" t="s">
        <v>4193</v>
      </c>
      <c r="S206" s="112" t="s">
        <v>2824</v>
      </c>
      <c r="T206" s="114" t="s">
        <v>140</v>
      </c>
      <c r="U206" s="115" t="s">
        <v>141</v>
      </c>
      <c r="V206" s="125" t="s">
        <v>4194</v>
      </c>
      <c r="W206" s="116" t="s">
        <v>3327</v>
      </c>
      <c r="X206" s="152" t="s">
        <v>4195</v>
      </c>
      <c r="Y206" s="114" t="s">
        <v>3327</v>
      </c>
      <c r="Z206" s="117"/>
      <c r="AA206" s="126">
        <v>518342560</v>
      </c>
      <c r="AB206" s="117" t="s">
        <v>3327</v>
      </c>
      <c r="AC206" s="118" t="s">
        <v>3328</v>
      </c>
      <c r="AD206" s="122">
        <v>518342558</v>
      </c>
      <c r="AE206" s="118" t="s">
        <v>3327</v>
      </c>
      <c r="AF206" s="123"/>
      <c r="AG206" s="118" t="s">
        <v>3329</v>
      </c>
      <c r="AH206" s="122">
        <v>518342558</v>
      </c>
      <c r="AI206" s="118" t="s">
        <v>3327</v>
      </c>
      <c r="AJ206" s="119" t="s">
        <v>4150</v>
      </c>
      <c r="AK206" s="119" t="s">
        <v>4150</v>
      </c>
      <c r="AL206" s="119" t="s">
        <v>4042</v>
      </c>
    </row>
    <row r="207" spans="1:38" s="141" customFormat="1" ht="30" customHeight="1" x14ac:dyDescent="0.25">
      <c r="A207" s="127">
        <v>70836931</v>
      </c>
      <c r="B207" s="1" t="s">
        <v>3330</v>
      </c>
      <c r="C207" s="116" t="s">
        <v>147</v>
      </c>
      <c r="D207" s="116" t="s">
        <v>3331</v>
      </c>
      <c r="E207" s="112" t="s">
        <v>3332</v>
      </c>
      <c r="F207" s="112" t="s">
        <v>3333</v>
      </c>
      <c r="G207" s="112" t="s">
        <v>2817</v>
      </c>
      <c r="H207" s="112" t="s">
        <v>3334</v>
      </c>
      <c r="I207" s="113">
        <v>3655</v>
      </c>
      <c r="J207" s="113">
        <v>2</v>
      </c>
      <c r="K207" s="112" t="s">
        <v>131</v>
      </c>
      <c r="L207" s="112" t="s">
        <v>3335</v>
      </c>
      <c r="M207" s="112" t="s">
        <v>3336</v>
      </c>
      <c r="N207" s="112" t="s">
        <v>134</v>
      </c>
      <c r="O207" s="112" t="s">
        <v>3337</v>
      </c>
      <c r="P207" s="112" t="s">
        <v>3338</v>
      </c>
      <c r="Q207" s="112" t="s">
        <v>137</v>
      </c>
      <c r="R207" s="112" t="s">
        <v>3339</v>
      </c>
      <c r="S207" s="112" t="s">
        <v>2824</v>
      </c>
      <c r="T207" s="114" t="s">
        <v>140</v>
      </c>
      <c r="U207" s="115" t="s">
        <v>141</v>
      </c>
      <c r="V207" s="116">
        <v>518351365</v>
      </c>
      <c r="W207" s="116" t="s">
        <v>3852</v>
      </c>
      <c r="X207" s="116" t="s">
        <v>3340</v>
      </c>
      <c r="Y207" s="114" t="s">
        <v>3340</v>
      </c>
      <c r="Z207" s="117" t="s">
        <v>235</v>
      </c>
      <c r="AA207" s="117" t="s">
        <v>235</v>
      </c>
      <c r="AB207" s="117" t="s">
        <v>235</v>
      </c>
      <c r="AC207" s="118" t="s">
        <v>235</v>
      </c>
      <c r="AD207" s="118" t="s">
        <v>235</v>
      </c>
      <c r="AE207" s="118" t="s">
        <v>235</v>
      </c>
      <c r="AF207" s="118" t="s">
        <v>235</v>
      </c>
      <c r="AG207" s="118" t="s">
        <v>235</v>
      </c>
      <c r="AH207" s="118" t="s">
        <v>235</v>
      </c>
      <c r="AI207" s="118" t="s">
        <v>235</v>
      </c>
      <c r="AJ207" s="119" t="s">
        <v>4042</v>
      </c>
      <c r="AK207" s="145" t="s">
        <v>4042</v>
      </c>
      <c r="AL207" s="119" t="s">
        <v>4042</v>
      </c>
    </row>
    <row r="208" spans="1:38" s="141" customFormat="1" ht="30" customHeight="1" x14ac:dyDescent="0.25">
      <c r="A208" s="121">
        <v>373290</v>
      </c>
      <c r="B208" s="138" t="s">
        <v>3341</v>
      </c>
      <c r="C208" s="2" t="s">
        <v>3342</v>
      </c>
      <c r="D208" s="3" t="s">
        <v>3343</v>
      </c>
      <c r="E208" s="112" t="s">
        <v>3344</v>
      </c>
      <c r="F208" s="112" t="s">
        <v>3345</v>
      </c>
      <c r="G208" s="112" t="s">
        <v>2817</v>
      </c>
      <c r="H208" s="112" t="s">
        <v>3346</v>
      </c>
      <c r="I208" s="113">
        <v>601</v>
      </c>
      <c r="J208" s="113">
        <v>2</v>
      </c>
      <c r="K208" s="112" t="s">
        <v>131</v>
      </c>
      <c r="L208" s="112" t="s">
        <v>3347</v>
      </c>
      <c r="M208" s="112" t="s">
        <v>3348</v>
      </c>
      <c r="N208" s="112" t="s">
        <v>134</v>
      </c>
      <c r="O208" s="112" t="s">
        <v>3349</v>
      </c>
      <c r="P208" s="112" t="s">
        <v>3350</v>
      </c>
      <c r="Q208" s="112" t="s">
        <v>137</v>
      </c>
      <c r="R208" s="112" t="s">
        <v>3351</v>
      </c>
      <c r="S208" s="112" t="s">
        <v>2824</v>
      </c>
      <c r="T208" s="114" t="s">
        <v>367</v>
      </c>
      <c r="U208" s="132" t="s">
        <v>3352</v>
      </c>
      <c r="V208" s="116" t="s">
        <v>3353</v>
      </c>
      <c r="W208" s="116" t="s">
        <v>3354</v>
      </c>
      <c r="X208" s="116" t="s">
        <v>3355</v>
      </c>
      <c r="Y208" s="114" t="s">
        <v>3356</v>
      </c>
      <c r="Z208" s="117"/>
      <c r="AA208" s="117"/>
      <c r="AB208" s="117"/>
      <c r="AC208" s="118" t="s">
        <v>3357</v>
      </c>
      <c r="AD208" s="122">
        <v>518351051</v>
      </c>
      <c r="AE208" s="118" t="s">
        <v>3356</v>
      </c>
      <c r="AF208" s="123"/>
      <c r="AG208" s="118" t="s">
        <v>3358</v>
      </c>
      <c r="AH208" s="122">
        <v>725709992</v>
      </c>
      <c r="AI208" s="118"/>
      <c r="AJ208" s="119" t="s">
        <v>4150</v>
      </c>
      <c r="AK208" s="119" t="s">
        <v>4150</v>
      </c>
      <c r="AL208" s="119" t="s">
        <v>4042</v>
      </c>
    </row>
    <row r="209" spans="1:38" s="141" customFormat="1" ht="30" customHeight="1" x14ac:dyDescent="0.25">
      <c r="A209" s="121">
        <v>559539</v>
      </c>
      <c r="B209" s="110" t="s">
        <v>3359</v>
      </c>
      <c r="C209" s="116" t="s">
        <v>147</v>
      </c>
      <c r="D209" s="116" t="s">
        <v>3360</v>
      </c>
      <c r="E209" s="112" t="s">
        <v>3361</v>
      </c>
      <c r="F209" s="112" t="s">
        <v>3362</v>
      </c>
      <c r="G209" s="112" t="s">
        <v>2817</v>
      </c>
      <c r="H209" s="112" t="s">
        <v>3363</v>
      </c>
      <c r="I209" s="113">
        <v>2222</v>
      </c>
      <c r="J209" s="113">
        <v>32</v>
      </c>
      <c r="K209" s="112" t="s">
        <v>131</v>
      </c>
      <c r="L209" s="112" t="s">
        <v>3364</v>
      </c>
      <c r="M209" s="112" t="s">
        <v>3365</v>
      </c>
      <c r="N209" s="112" t="s">
        <v>134</v>
      </c>
      <c r="O209" s="112" t="s">
        <v>3366</v>
      </c>
      <c r="P209" s="112" t="s">
        <v>3367</v>
      </c>
      <c r="Q209" s="112" t="s">
        <v>137</v>
      </c>
      <c r="R209" s="112" t="s">
        <v>3368</v>
      </c>
      <c r="S209" s="112" t="s">
        <v>2824</v>
      </c>
      <c r="T209" s="114" t="s">
        <v>140</v>
      </c>
      <c r="U209" s="115" t="s">
        <v>141</v>
      </c>
      <c r="V209" s="116" t="s">
        <v>3369</v>
      </c>
      <c r="W209" s="116" t="s">
        <v>3370</v>
      </c>
      <c r="X209" s="116" t="s">
        <v>3371</v>
      </c>
      <c r="Y209" s="114" t="s">
        <v>3372</v>
      </c>
      <c r="Z209" s="117"/>
      <c r="AA209" s="117"/>
      <c r="AB209" s="117"/>
      <c r="AC209" s="118" t="s">
        <v>3373</v>
      </c>
      <c r="AD209" s="122">
        <v>723355345</v>
      </c>
      <c r="AE209" s="118" t="s">
        <v>3372</v>
      </c>
      <c r="AF209" s="123"/>
      <c r="AG209" s="118"/>
      <c r="AH209" s="122"/>
      <c r="AI209" s="118"/>
      <c r="AJ209" s="119" t="s">
        <v>4150</v>
      </c>
      <c r="AK209" s="119" t="s">
        <v>4150</v>
      </c>
      <c r="AL209" s="119" t="s">
        <v>4042</v>
      </c>
    </row>
    <row r="210" spans="1:38" s="141" customFormat="1" ht="30" customHeight="1" x14ac:dyDescent="0.25">
      <c r="A210" s="127">
        <v>64480020</v>
      </c>
      <c r="B210" s="110" t="s">
        <v>3374</v>
      </c>
      <c r="C210" s="116" t="s">
        <v>147</v>
      </c>
      <c r="D210" s="116" t="s">
        <v>3375</v>
      </c>
      <c r="E210" s="112" t="s">
        <v>3376</v>
      </c>
      <c r="F210" s="112" t="s">
        <v>3377</v>
      </c>
      <c r="G210" s="112" t="s">
        <v>2817</v>
      </c>
      <c r="H210" s="112" t="s">
        <v>3378</v>
      </c>
      <c r="I210" s="113">
        <v>2267</v>
      </c>
      <c r="J210" s="113">
        <v>1</v>
      </c>
      <c r="K210" s="112" t="s">
        <v>131</v>
      </c>
      <c r="L210" s="112" t="s">
        <v>3379</v>
      </c>
      <c r="M210" s="112" t="s">
        <v>3380</v>
      </c>
      <c r="N210" s="112" t="s">
        <v>134</v>
      </c>
      <c r="O210" s="112" t="s">
        <v>3381</v>
      </c>
      <c r="P210" s="112" t="s">
        <v>3382</v>
      </c>
      <c r="Q210" s="112" t="s">
        <v>137</v>
      </c>
      <c r="R210" s="112" t="s">
        <v>3383</v>
      </c>
      <c r="S210" s="112" t="s">
        <v>2824</v>
      </c>
      <c r="T210" s="114" t="s">
        <v>140</v>
      </c>
      <c r="U210" s="115" t="s">
        <v>141</v>
      </c>
      <c r="V210" s="116" t="s">
        <v>3384</v>
      </c>
      <c r="W210" s="116" t="s">
        <v>3852</v>
      </c>
      <c r="X210" s="116" t="s">
        <v>3385</v>
      </c>
      <c r="Y210" s="114" t="s">
        <v>3386</v>
      </c>
      <c r="Z210" s="117"/>
      <c r="AA210" s="117"/>
      <c r="AB210" s="117"/>
      <c r="AC210" s="118" t="s">
        <v>3387</v>
      </c>
      <c r="AD210" s="122">
        <v>518305306</v>
      </c>
      <c r="AE210" s="118" t="s">
        <v>3388</v>
      </c>
      <c r="AF210" s="123"/>
      <c r="AG210" s="118" t="s">
        <v>3380</v>
      </c>
      <c r="AH210" s="118" t="s">
        <v>3389</v>
      </c>
      <c r="AI210" s="118" t="s">
        <v>3390</v>
      </c>
      <c r="AJ210" s="119" t="s">
        <v>4150</v>
      </c>
      <c r="AK210" s="119" t="s">
        <v>4150</v>
      </c>
      <c r="AL210" s="119" t="s">
        <v>4042</v>
      </c>
    </row>
    <row r="211" spans="1:38" s="141" customFormat="1" ht="30" customHeight="1" x14ac:dyDescent="0.25">
      <c r="A211" s="127">
        <v>47377470</v>
      </c>
      <c r="B211" s="138" t="s">
        <v>3391</v>
      </c>
      <c r="C211" s="131" t="s">
        <v>147</v>
      </c>
      <c r="D211" s="131" t="s">
        <v>3392</v>
      </c>
      <c r="E211" s="112" t="s">
        <v>3393</v>
      </c>
      <c r="F211" s="112" t="s">
        <v>3394</v>
      </c>
      <c r="G211" s="112" t="s">
        <v>2817</v>
      </c>
      <c r="H211" s="112" t="s">
        <v>3378</v>
      </c>
      <c r="I211" s="113">
        <v>1717</v>
      </c>
      <c r="J211" s="113">
        <v>3</v>
      </c>
      <c r="K211" s="112" t="s">
        <v>131</v>
      </c>
      <c r="L211" s="112" t="s">
        <v>3395</v>
      </c>
      <c r="M211" s="112" t="s">
        <v>2820</v>
      </c>
      <c r="N211" s="112" t="s">
        <v>4196</v>
      </c>
      <c r="O211" s="112" t="s">
        <v>4197</v>
      </c>
      <c r="P211" s="112" t="s">
        <v>2822</v>
      </c>
      <c r="Q211" s="112" t="s">
        <v>4198</v>
      </c>
      <c r="R211" s="112" t="s">
        <v>4199</v>
      </c>
      <c r="S211" s="112" t="s">
        <v>2824</v>
      </c>
      <c r="T211" s="114" t="s">
        <v>245</v>
      </c>
      <c r="U211" s="132" t="s">
        <v>3396</v>
      </c>
      <c r="V211" s="116" t="s">
        <v>3995</v>
      </c>
      <c r="W211" s="116" t="s">
        <v>3852</v>
      </c>
      <c r="X211" s="116" t="s">
        <v>3397</v>
      </c>
      <c r="Y211" s="114" t="s">
        <v>3398</v>
      </c>
      <c r="Z211" s="117"/>
      <c r="AA211" s="117"/>
      <c r="AB211" s="117"/>
      <c r="AC211" s="118" t="s">
        <v>3399</v>
      </c>
      <c r="AD211" s="122">
        <v>518306902</v>
      </c>
      <c r="AE211" s="118" t="s">
        <v>3398</v>
      </c>
      <c r="AF211" s="123"/>
      <c r="AG211" s="118" t="s">
        <v>3400</v>
      </c>
      <c r="AH211" s="122" t="s">
        <v>3401</v>
      </c>
      <c r="AI211" s="118" t="s">
        <v>3402</v>
      </c>
      <c r="AJ211" s="119" t="s">
        <v>4150</v>
      </c>
      <c r="AK211" s="119" t="s">
        <v>4150</v>
      </c>
      <c r="AL211" s="119" t="s">
        <v>4042</v>
      </c>
    </row>
    <row r="212" spans="1:38" s="141" customFormat="1" ht="30" customHeight="1" x14ac:dyDescent="0.25">
      <c r="A212" s="127">
        <v>71197788</v>
      </c>
      <c r="B212" s="110" t="s">
        <v>3403</v>
      </c>
      <c r="C212" s="116" t="s">
        <v>147</v>
      </c>
      <c r="D212" s="116" t="s">
        <v>3404</v>
      </c>
      <c r="E212" s="112" t="s">
        <v>3405</v>
      </c>
      <c r="F212" s="112" t="s">
        <v>3406</v>
      </c>
      <c r="G212" s="112" t="s">
        <v>3407</v>
      </c>
      <c r="H212" s="112" t="s">
        <v>3408</v>
      </c>
      <c r="I212" s="113">
        <v>3969</v>
      </c>
      <c r="J212" s="113">
        <v>2</v>
      </c>
      <c r="K212" s="112" t="s">
        <v>226</v>
      </c>
      <c r="L212" s="112" t="s">
        <v>3409</v>
      </c>
      <c r="M212" s="112" t="s">
        <v>3410</v>
      </c>
      <c r="N212" s="112" t="s">
        <v>196</v>
      </c>
      <c r="O212" s="112" t="s">
        <v>3411</v>
      </c>
      <c r="P212" s="112" t="s">
        <v>3412</v>
      </c>
      <c r="Q212" s="112" t="s">
        <v>198</v>
      </c>
      <c r="R212" s="112" t="s">
        <v>3413</v>
      </c>
      <c r="S212" s="112" t="s">
        <v>2824</v>
      </c>
      <c r="T212" s="114" t="s">
        <v>140</v>
      </c>
      <c r="U212" s="115" t="s">
        <v>141</v>
      </c>
      <c r="V212" s="125">
        <v>518353638</v>
      </c>
      <c r="W212" s="116" t="s">
        <v>3414</v>
      </c>
      <c r="X212" s="116" t="s">
        <v>3996</v>
      </c>
      <c r="Y212" s="114" t="s">
        <v>3996</v>
      </c>
      <c r="Z212" s="117"/>
      <c r="AA212" s="126"/>
      <c r="AB212" s="117"/>
      <c r="AC212" s="118"/>
      <c r="AD212" s="122"/>
      <c r="AE212" s="118"/>
      <c r="AF212" s="123"/>
      <c r="AG212" s="118"/>
      <c r="AH212" s="122"/>
      <c r="AI212" s="118"/>
      <c r="AJ212" s="119" t="s">
        <v>4150</v>
      </c>
      <c r="AK212" s="145" t="s">
        <v>4042</v>
      </c>
      <c r="AL212" s="119" t="s">
        <v>4042</v>
      </c>
    </row>
    <row r="213" spans="1:38" s="141" customFormat="1" ht="30" customHeight="1" x14ac:dyDescent="0.25">
      <c r="A213" s="121">
        <v>226637</v>
      </c>
      <c r="B213" s="110" t="s">
        <v>3415</v>
      </c>
      <c r="C213" s="134" t="s">
        <v>3416</v>
      </c>
      <c r="D213" s="131" t="s">
        <v>3417</v>
      </c>
      <c r="E213" s="112" t="s">
        <v>3418</v>
      </c>
      <c r="F213" s="112" t="s">
        <v>3419</v>
      </c>
      <c r="G213" s="112" t="s">
        <v>3420</v>
      </c>
      <c r="H213" s="112" t="s">
        <v>811</v>
      </c>
      <c r="I213" s="113">
        <v>2731</v>
      </c>
      <c r="J213" s="113">
        <v>11</v>
      </c>
      <c r="K213" s="112" t="s">
        <v>131</v>
      </c>
      <c r="L213" s="112" t="s">
        <v>3421</v>
      </c>
      <c r="M213" s="140" t="s">
        <v>3422</v>
      </c>
      <c r="N213" s="112" t="s">
        <v>134</v>
      </c>
      <c r="O213" s="112" t="s">
        <v>3423</v>
      </c>
      <c r="P213" s="112" t="s">
        <v>3424</v>
      </c>
      <c r="Q213" s="112" t="s">
        <v>137</v>
      </c>
      <c r="R213" s="112" t="s">
        <v>3425</v>
      </c>
      <c r="S213" s="112" t="s">
        <v>2824</v>
      </c>
      <c r="T213" s="114" t="s">
        <v>328</v>
      </c>
      <c r="U213" s="132" t="s">
        <v>3426</v>
      </c>
      <c r="V213" s="116" t="s">
        <v>3427</v>
      </c>
      <c r="W213" s="116" t="s">
        <v>3428</v>
      </c>
      <c r="X213" s="116" t="s">
        <v>3429</v>
      </c>
      <c r="Y213" s="114" t="s">
        <v>3430</v>
      </c>
      <c r="Z213" s="117"/>
      <c r="AA213" s="117"/>
      <c r="AB213" s="117"/>
      <c r="AC213" s="118" t="s">
        <v>3431</v>
      </c>
      <c r="AD213" s="122">
        <v>518306311</v>
      </c>
      <c r="AE213" s="118" t="s">
        <v>3432</v>
      </c>
      <c r="AF213" s="123"/>
      <c r="AG213" s="118" t="s">
        <v>3433</v>
      </c>
      <c r="AH213" s="122">
        <v>518306259</v>
      </c>
      <c r="AI213" s="118" t="s">
        <v>3434</v>
      </c>
      <c r="AJ213" s="119" t="s">
        <v>4150</v>
      </c>
      <c r="AK213" s="119" t="s">
        <v>4150</v>
      </c>
      <c r="AL213" s="119" t="s">
        <v>4042</v>
      </c>
    </row>
    <row r="214" spans="1:38" s="141" customFormat="1" ht="30" customHeight="1" x14ac:dyDescent="0.25">
      <c r="A214" s="127">
        <v>49939424</v>
      </c>
      <c r="B214" s="110" t="s">
        <v>3435</v>
      </c>
      <c r="C214" s="116" t="s">
        <v>147</v>
      </c>
      <c r="D214" s="116" t="s">
        <v>3436</v>
      </c>
      <c r="E214" s="112" t="s">
        <v>3437</v>
      </c>
      <c r="F214" s="112" t="s">
        <v>3438</v>
      </c>
      <c r="G214" s="112" t="s">
        <v>3439</v>
      </c>
      <c r="H214" s="112" t="s">
        <v>3440</v>
      </c>
      <c r="I214" s="113">
        <v>848</v>
      </c>
      <c r="J214" s="113"/>
      <c r="K214" s="112" t="s">
        <v>226</v>
      </c>
      <c r="L214" s="112" t="s">
        <v>3441</v>
      </c>
      <c r="M214" s="112" t="s">
        <v>3442</v>
      </c>
      <c r="N214" s="112" t="s">
        <v>134</v>
      </c>
      <c r="O214" s="112" t="s">
        <v>3443</v>
      </c>
      <c r="P214" s="112" t="s">
        <v>3444</v>
      </c>
      <c r="Q214" s="112" t="s">
        <v>137</v>
      </c>
      <c r="R214" s="112" t="s">
        <v>3445</v>
      </c>
      <c r="S214" s="112" t="s">
        <v>3446</v>
      </c>
      <c r="T214" s="114" t="s">
        <v>140</v>
      </c>
      <c r="U214" s="115" t="s">
        <v>141</v>
      </c>
      <c r="V214" s="125">
        <v>736604437</v>
      </c>
      <c r="W214" s="116" t="s">
        <v>3852</v>
      </c>
      <c r="X214" s="116" t="s">
        <v>3447</v>
      </c>
      <c r="Y214" s="114" t="s">
        <v>3447</v>
      </c>
      <c r="Z214" s="117"/>
      <c r="AA214" s="117"/>
      <c r="AB214" s="117"/>
      <c r="AC214" s="118"/>
      <c r="AD214" s="118"/>
      <c r="AE214" s="118"/>
      <c r="AF214" s="123"/>
      <c r="AG214" s="118"/>
      <c r="AH214" s="118"/>
      <c r="AI214" s="118"/>
      <c r="AJ214" s="119" t="s">
        <v>4150</v>
      </c>
      <c r="AK214" s="119" t="s">
        <v>4150</v>
      </c>
      <c r="AL214" s="119" t="s">
        <v>4042</v>
      </c>
    </row>
    <row r="215" spans="1:38" s="141" customFormat="1" ht="30" customHeight="1" x14ac:dyDescent="0.25">
      <c r="A215" s="127">
        <v>61742902</v>
      </c>
      <c r="B215" s="110" t="s">
        <v>59</v>
      </c>
      <c r="C215" s="116" t="s">
        <v>147</v>
      </c>
      <c r="D215" s="116" t="s">
        <v>3448</v>
      </c>
      <c r="E215" s="112" t="s">
        <v>3449</v>
      </c>
      <c r="F215" s="112" t="s">
        <v>3450</v>
      </c>
      <c r="G215" s="112" t="s">
        <v>3439</v>
      </c>
      <c r="H215" s="112" t="s">
        <v>3055</v>
      </c>
      <c r="I215" s="113">
        <v>379</v>
      </c>
      <c r="J215" s="113"/>
      <c r="K215" s="112" t="s">
        <v>131</v>
      </c>
      <c r="L215" s="112" t="s">
        <v>3451</v>
      </c>
      <c r="M215" s="112" t="s">
        <v>3452</v>
      </c>
      <c r="N215" s="112" t="s">
        <v>196</v>
      </c>
      <c r="O215" s="112" t="s">
        <v>3453</v>
      </c>
      <c r="P215" s="112" t="s">
        <v>3454</v>
      </c>
      <c r="Q215" s="112" t="s">
        <v>198</v>
      </c>
      <c r="R215" s="112" t="s">
        <v>3455</v>
      </c>
      <c r="S215" s="112" t="s">
        <v>3446</v>
      </c>
      <c r="T215" s="114" t="s">
        <v>140</v>
      </c>
      <c r="U215" s="115" t="s">
        <v>141</v>
      </c>
      <c r="V215" s="116" t="s">
        <v>3456</v>
      </c>
      <c r="W215" s="116" t="s">
        <v>3852</v>
      </c>
      <c r="X215" s="116" t="s">
        <v>3457</v>
      </c>
      <c r="Y215" s="114" t="s">
        <v>60</v>
      </c>
      <c r="Z215" s="117" t="s">
        <v>3458</v>
      </c>
      <c r="AA215" s="126">
        <v>518332186</v>
      </c>
      <c r="AB215" s="117" t="s">
        <v>3459</v>
      </c>
      <c r="AC215" s="118" t="s">
        <v>3460</v>
      </c>
      <c r="AD215" s="122">
        <v>518332106</v>
      </c>
      <c r="AE215" s="118" t="s">
        <v>3461</v>
      </c>
      <c r="AF215" s="123"/>
      <c r="AG215" s="118" t="s">
        <v>3462</v>
      </c>
      <c r="AH215" s="118" t="s">
        <v>3463</v>
      </c>
      <c r="AI215" s="118" t="s">
        <v>3464</v>
      </c>
      <c r="AJ215" s="119" t="s">
        <v>4150</v>
      </c>
      <c r="AK215" s="119" t="s">
        <v>4150</v>
      </c>
      <c r="AL215" s="119" t="s">
        <v>4042</v>
      </c>
    </row>
    <row r="216" spans="1:38" s="141" customFormat="1" ht="30" customHeight="1" x14ac:dyDescent="0.25">
      <c r="A216" s="127">
        <v>47375604</v>
      </c>
      <c r="B216" s="138" t="s">
        <v>61</v>
      </c>
      <c r="C216" s="131" t="s">
        <v>147</v>
      </c>
      <c r="D216" s="131" t="s">
        <v>3465</v>
      </c>
      <c r="E216" s="112" t="s">
        <v>3466</v>
      </c>
      <c r="F216" s="112" t="s">
        <v>3467</v>
      </c>
      <c r="G216" s="112" t="s">
        <v>3439</v>
      </c>
      <c r="H216" s="112" t="s">
        <v>3468</v>
      </c>
      <c r="I216" s="113">
        <v>515</v>
      </c>
      <c r="J216" s="113"/>
      <c r="K216" s="112" t="s">
        <v>131</v>
      </c>
      <c r="L216" s="112" t="s">
        <v>3469</v>
      </c>
      <c r="M216" s="112" t="s">
        <v>3470</v>
      </c>
      <c r="N216" s="112" t="s">
        <v>196</v>
      </c>
      <c r="O216" s="112" t="s">
        <v>3471</v>
      </c>
      <c r="P216" s="112" t="s">
        <v>3472</v>
      </c>
      <c r="Q216" s="112" t="s">
        <v>198</v>
      </c>
      <c r="R216" s="112" t="s">
        <v>3473</v>
      </c>
      <c r="S216" s="112" t="s">
        <v>3446</v>
      </c>
      <c r="T216" s="114" t="s">
        <v>245</v>
      </c>
      <c r="U216" s="132" t="s">
        <v>3474</v>
      </c>
      <c r="V216" s="116" t="s">
        <v>3475</v>
      </c>
      <c r="W216" s="116" t="s">
        <v>3852</v>
      </c>
      <c r="X216" s="116" t="s">
        <v>3476</v>
      </c>
      <c r="Y216" s="114" t="s">
        <v>3477</v>
      </c>
      <c r="Z216" s="117"/>
      <c r="AA216" s="117"/>
      <c r="AB216" s="117"/>
      <c r="AC216" s="118" t="s">
        <v>3478</v>
      </c>
      <c r="AD216" s="122">
        <v>518332967</v>
      </c>
      <c r="AE216" s="118" t="s">
        <v>3477</v>
      </c>
      <c r="AF216" s="123"/>
      <c r="AG216" s="118" t="s">
        <v>62</v>
      </c>
      <c r="AH216" s="122">
        <v>737107306</v>
      </c>
      <c r="AI216" s="118" t="s">
        <v>63</v>
      </c>
      <c r="AJ216" s="119" t="s">
        <v>4150</v>
      </c>
      <c r="AK216" s="119" t="s">
        <v>4150</v>
      </c>
      <c r="AL216" s="119" t="s">
        <v>4042</v>
      </c>
    </row>
    <row r="217" spans="1:38" s="141" customFormat="1" ht="30" customHeight="1" x14ac:dyDescent="0.25">
      <c r="A217" s="127">
        <v>70837601</v>
      </c>
      <c r="B217" s="110" t="s">
        <v>3479</v>
      </c>
      <c r="C217" s="116" t="s">
        <v>147</v>
      </c>
      <c r="D217" s="116" t="s">
        <v>3480</v>
      </c>
      <c r="E217" s="112" t="s">
        <v>3481</v>
      </c>
      <c r="F217" s="112" t="s">
        <v>3482</v>
      </c>
      <c r="G217" s="112" t="s">
        <v>3439</v>
      </c>
      <c r="H217" s="112" t="s">
        <v>3468</v>
      </c>
      <c r="I217" s="113">
        <v>509</v>
      </c>
      <c r="J217" s="113"/>
      <c r="K217" s="112" t="s">
        <v>226</v>
      </c>
      <c r="L217" s="112" t="s">
        <v>3483</v>
      </c>
      <c r="M217" s="112" t="s">
        <v>3484</v>
      </c>
      <c r="N217" s="112" t="s">
        <v>134</v>
      </c>
      <c r="O217" s="112" t="s">
        <v>3485</v>
      </c>
      <c r="P217" s="112" t="s">
        <v>3486</v>
      </c>
      <c r="Q217" s="112" t="s">
        <v>137</v>
      </c>
      <c r="R217" s="112" t="s">
        <v>3487</v>
      </c>
      <c r="S217" s="112" t="s">
        <v>3446</v>
      </c>
      <c r="T217" s="114" t="s">
        <v>140</v>
      </c>
      <c r="U217" s="115" t="s">
        <v>141</v>
      </c>
      <c r="V217" s="125">
        <v>518305520</v>
      </c>
      <c r="W217" s="116" t="s">
        <v>3852</v>
      </c>
      <c r="X217" s="116" t="s">
        <v>3488</v>
      </c>
      <c r="Y217" s="114" t="s">
        <v>3488</v>
      </c>
      <c r="Z217" s="117"/>
      <c r="AA217" s="117"/>
      <c r="AB217" s="117"/>
      <c r="AC217" s="118" t="s">
        <v>3489</v>
      </c>
      <c r="AD217" s="122">
        <v>518305521</v>
      </c>
      <c r="AE217" s="118" t="s">
        <v>3488</v>
      </c>
      <c r="AF217" s="123"/>
      <c r="AG217" s="118" t="s">
        <v>3490</v>
      </c>
      <c r="AH217" s="122">
        <v>518305530</v>
      </c>
      <c r="AI217" s="118" t="s">
        <v>3488</v>
      </c>
      <c r="AJ217" s="119" t="s">
        <v>4150</v>
      </c>
      <c r="AK217" s="119" t="s">
        <v>4150</v>
      </c>
      <c r="AL217" s="119" t="s">
        <v>4042</v>
      </c>
    </row>
    <row r="218" spans="1:38" s="141" customFormat="1" ht="30" customHeight="1" x14ac:dyDescent="0.25">
      <c r="A218" s="121">
        <v>837385</v>
      </c>
      <c r="B218" s="110" t="s">
        <v>64</v>
      </c>
      <c r="C218" s="116" t="s">
        <v>3491</v>
      </c>
      <c r="D218" s="116" t="s">
        <v>3492</v>
      </c>
      <c r="E218" s="112" t="s">
        <v>3493</v>
      </c>
      <c r="F218" s="112" t="s">
        <v>3494</v>
      </c>
      <c r="G218" s="112" t="s">
        <v>3439</v>
      </c>
      <c r="H218" s="112" t="s">
        <v>3495</v>
      </c>
      <c r="I218" s="113">
        <v>890</v>
      </c>
      <c r="J218" s="113"/>
      <c r="K218" s="112" t="s">
        <v>131</v>
      </c>
      <c r="L218" s="112" t="s">
        <v>3496</v>
      </c>
      <c r="M218" s="112" t="s">
        <v>3497</v>
      </c>
      <c r="N218" s="112" t="s">
        <v>196</v>
      </c>
      <c r="O218" s="112" t="s">
        <v>3498</v>
      </c>
      <c r="P218" s="112" t="s">
        <v>3499</v>
      </c>
      <c r="Q218" s="112" t="s">
        <v>198</v>
      </c>
      <c r="R218" s="112" t="s">
        <v>3500</v>
      </c>
      <c r="S218" s="112" t="s">
        <v>3446</v>
      </c>
      <c r="T218" s="114" t="s">
        <v>140</v>
      </c>
      <c r="U218" s="115" t="s">
        <v>141</v>
      </c>
      <c r="V218" s="116" t="s">
        <v>3501</v>
      </c>
      <c r="W218" s="116" t="s">
        <v>65</v>
      </c>
      <c r="X218" s="116" t="s">
        <v>3502</v>
      </c>
      <c r="Y218" s="114" t="s">
        <v>3503</v>
      </c>
      <c r="Z218" s="117" t="s">
        <v>3504</v>
      </c>
      <c r="AA218" s="126">
        <v>702013777</v>
      </c>
      <c r="AB218" s="117" t="s">
        <v>3505</v>
      </c>
      <c r="AC218" s="118" t="s">
        <v>3506</v>
      </c>
      <c r="AD218" s="122">
        <v>518307360</v>
      </c>
      <c r="AE218" s="118" t="s">
        <v>3507</v>
      </c>
      <c r="AF218" s="123" t="s">
        <v>3508</v>
      </c>
      <c r="AG218" s="118" t="s">
        <v>3509</v>
      </c>
      <c r="AH218" s="118" t="s">
        <v>3510</v>
      </c>
      <c r="AI218" s="118" t="s">
        <v>3511</v>
      </c>
      <c r="AJ218" s="119" t="s">
        <v>4150</v>
      </c>
      <c r="AK218" s="119" t="s">
        <v>4150</v>
      </c>
      <c r="AL218" s="119" t="s">
        <v>4150</v>
      </c>
    </row>
    <row r="219" spans="1:38" s="141" customFormat="1" ht="30" customHeight="1" x14ac:dyDescent="0.25">
      <c r="A219" s="127">
        <v>64480046</v>
      </c>
      <c r="B219" s="110" t="s">
        <v>3512</v>
      </c>
      <c r="C219" s="116" t="s">
        <v>147</v>
      </c>
      <c r="D219" s="116" t="s">
        <v>3513</v>
      </c>
      <c r="E219" s="112" t="s">
        <v>3514</v>
      </c>
      <c r="F219" s="112" t="s">
        <v>3515</v>
      </c>
      <c r="G219" s="112" t="s">
        <v>3439</v>
      </c>
      <c r="H219" s="112" t="s">
        <v>3516</v>
      </c>
      <c r="I219" s="113">
        <v>1255</v>
      </c>
      <c r="J219" s="113"/>
      <c r="K219" s="112" t="s">
        <v>131</v>
      </c>
      <c r="L219" s="112" t="s">
        <v>3517</v>
      </c>
      <c r="M219" s="112" t="s">
        <v>3518</v>
      </c>
      <c r="N219" s="112" t="s">
        <v>196</v>
      </c>
      <c r="O219" s="112" t="s">
        <v>3519</v>
      </c>
      <c r="P219" s="112" t="s">
        <v>3520</v>
      </c>
      <c r="Q219" s="112" t="s">
        <v>198</v>
      </c>
      <c r="R219" s="112" t="s">
        <v>3521</v>
      </c>
      <c r="S219" s="112" t="s">
        <v>3446</v>
      </c>
      <c r="T219" s="114" t="s">
        <v>140</v>
      </c>
      <c r="U219" s="115" t="s">
        <v>141</v>
      </c>
      <c r="V219" s="125">
        <v>518334578</v>
      </c>
      <c r="W219" s="116" t="s">
        <v>3522</v>
      </c>
      <c r="X219" s="116" t="s">
        <v>3523</v>
      </c>
      <c r="Y219" s="114" t="s">
        <v>3522</v>
      </c>
      <c r="Z219" s="117"/>
      <c r="AA219" s="117"/>
      <c r="AB219" s="117"/>
      <c r="AC219" s="118" t="s">
        <v>3524</v>
      </c>
      <c r="AD219" s="122">
        <v>518334578</v>
      </c>
      <c r="AE219" s="118" t="s">
        <v>3522</v>
      </c>
      <c r="AF219" s="123"/>
      <c r="AG219" s="118" t="s">
        <v>3525</v>
      </c>
      <c r="AH219" s="122">
        <v>518334578</v>
      </c>
      <c r="AI219" s="118" t="s">
        <v>3522</v>
      </c>
      <c r="AJ219" s="119" t="s">
        <v>4150</v>
      </c>
      <c r="AK219" s="119" t="s">
        <v>4150</v>
      </c>
      <c r="AL219" s="119" t="s">
        <v>4042</v>
      </c>
    </row>
    <row r="220" spans="1:38" s="141" customFormat="1" ht="30" customHeight="1" x14ac:dyDescent="0.25">
      <c r="A220" s="127">
        <v>70841373</v>
      </c>
      <c r="B220" s="110" t="s">
        <v>3526</v>
      </c>
      <c r="C220" s="116" t="s">
        <v>147</v>
      </c>
      <c r="D220" s="116" t="s">
        <v>3527</v>
      </c>
      <c r="E220" s="112" t="s">
        <v>3528</v>
      </c>
      <c r="F220" s="112" t="s">
        <v>3529</v>
      </c>
      <c r="G220" s="112" t="s">
        <v>3530</v>
      </c>
      <c r="H220" s="112" t="s">
        <v>3531</v>
      </c>
      <c r="I220" s="113">
        <v>462</v>
      </c>
      <c r="J220" s="113"/>
      <c r="K220" s="112" t="s">
        <v>131</v>
      </c>
      <c r="L220" s="112" t="s">
        <v>3532</v>
      </c>
      <c r="M220" s="112" t="s">
        <v>3533</v>
      </c>
      <c r="N220" s="112" t="s">
        <v>134</v>
      </c>
      <c r="O220" s="112" t="s">
        <v>3534</v>
      </c>
      <c r="P220" s="112" t="s">
        <v>3535</v>
      </c>
      <c r="Q220" s="112" t="s">
        <v>137</v>
      </c>
      <c r="R220" s="112" t="s">
        <v>3536</v>
      </c>
      <c r="S220" s="112" t="s">
        <v>3537</v>
      </c>
      <c r="T220" s="114" t="s">
        <v>140</v>
      </c>
      <c r="U220" s="115" t="s">
        <v>141</v>
      </c>
      <c r="V220" s="116">
        <v>777801484</v>
      </c>
      <c r="W220" s="116" t="s">
        <v>3852</v>
      </c>
      <c r="X220" s="116" t="s">
        <v>3538</v>
      </c>
      <c r="Y220" s="114" t="s">
        <v>3538</v>
      </c>
      <c r="Z220" s="117"/>
      <c r="AA220" s="126"/>
      <c r="AB220" s="117" t="s">
        <v>3539</v>
      </c>
      <c r="AC220" s="118"/>
      <c r="AD220" s="122"/>
      <c r="AE220" s="118" t="s">
        <v>3539</v>
      </c>
      <c r="AF220" s="123"/>
      <c r="AG220" s="118"/>
      <c r="AH220" s="122"/>
      <c r="AI220" s="118" t="s">
        <v>3539</v>
      </c>
      <c r="AJ220" s="119" t="s">
        <v>4150</v>
      </c>
      <c r="AK220" s="119" t="s">
        <v>4150</v>
      </c>
      <c r="AL220" s="119" t="s">
        <v>4042</v>
      </c>
    </row>
    <row r="221" spans="1:38" s="141" customFormat="1" ht="30" customHeight="1" x14ac:dyDescent="0.25">
      <c r="A221" s="127">
        <v>49939416</v>
      </c>
      <c r="B221" s="110" t="s">
        <v>3540</v>
      </c>
      <c r="C221" s="116" t="s">
        <v>147</v>
      </c>
      <c r="D221" s="116" t="s">
        <v>3541</v>
      </c>
      <c r="E221" s="112" t="s">
        <v>3542</v>
      </c>
      <c r="F221" s="112" t="s">
        <v>3543</v>
      </c>
      <c r="G221" s="112" t="s">
        <v>2067</v>
      </c>
      <c r="H221" s="112" t="s">
        <v>3544</v>
      </c>
      <c r="I221" s="113">
        <v>1495</v>
      </c>
      <c r="J221" s="113"/>
      <c r="K221" s="112" t="s">
        <v>131</v>
      </c>
      <c r="L221" s="112" t="s">
        <v>3545</v>
      </c>
      <c r="M221" s="112" t="s">
        <v>3546</v>
      </c>
      <c r="N221" s="112" t="s">
        <v>196</v>
      </c>
      <c r="O221" s="112" t="s">
        <v>3547</v>
      </c>
      <c r="P221" s="112" t="s">
        <v>3548</v>
      </c>
      <c r="Q221" s="112" t="s">
        <v>198</v>
      </c>
      <c r="R221" s="112" t="s">
        <v>3549</v>
      </c>
      <c r="S221" s="112" t="s">
        <v>2074</v>
      </c>
      <c r="T221" s="114" t="s">
        <v>140</v>
      </c>
      <c r="U221" s="115" t="s">
        <v>141</v>
      </c>
      <c r="V221" s="125">
        <v>518324084</v>
      </c>
      <c r="W221" s="116" t="s">
        <v>3852</v>
      </c>
      <c r="X221" s="116" t="s">
        <v>3550</v>
      </c>
      <c r="Y221" s="114" t="s">
        <v>3550</v>
      </c>
      <c r="Z221" s="117"/>
      <c r="AA221" s="117"/>
      <c r="AB221" s="117"/>
      <c r="AC221" s="118"/>
      <c r="AD221" s="118"/>
      <c r="AE221" s="118"/>
      <c r="AF221" s="123"/>
      <c r="AG221" s="118"/>
      <c r="AH221" s="118"/>
      <c r="AI221" s="118"/>
      <c r="AJ221" s="119" t="s">
        <v>4150</v>
      </c>
      <c r="AK221" s="145" t="s">
        <v>4042</v>
      </c>
      <c r="AL221" s="119" t="s">
        <v>4042</v>
      </c>
    </row>
    <row r="222" spans="1:38" s="141" customFormat="1" ht="30" customHeight="1" x14ac:dyDescent="0.25">
      <c r="A222" s="127">
        <v>70851221</v>
      </c>
      <c r="B222" s="110" t="s">
        <v>3551</v>
      </c>
      <c r="C222" s="116" t="s">
        <v>147</v>
      </c>
      <c r="D222" s="116" t="s">
        <v>3552</v>
      </c>
      <c r="E222" s="112" t="s">
        <v>3553</v>
      </c>
      <c r="F222" s="112" t="s">
        <v>3554</v>
      </c>
      <c r="G222" s="112" t="s">
        <v>3555</v>
      </c>
      <c r="H222" s="112" t="s">
        <v>2318</v>
      </c>
      <c r="I222" s="113">
        <v>79</v>
      </c>
      <c r="J222" s="113">
        <v>1</v>
      </c>
      <c r="K222" s="112" t="s">
        <v>226</v>
      </c>
      <c r="L222" s="112" t="s">
        <v>3556</v>
      </c>
      <c r="M222" s="112" t="s">
        <v>3557</v>
      </c>
      <c r="N222" s="112" t="s">
        <v>134</v>
      </c>
      <c r="O222" s="112" t="s">
        <v>3558</v>
      </c>
      <c r="P222" s="112" t="s">
        <v>3559</v>
      </c>
      <c r="Q222" s="112" t="s">
        <v>137</v>
      </c>
      <c r="R222" s="112" t="s">
        <v>3560</v>
      </c>
      <c r="S222" s="112" t="s">
        <v>3561</v>
      </c>
      <c r="T222" s="114" t="s">
        <v>140</v>
      </c>
      <c r="U222" s="115" t="s">
        <v>141</v>
      </c>
      <c r="V222" s="116" t="s">
        <v>3562</v>
      </c>
      <c r="W222" s="116" t="s">
        <v>3852</v>
      </c>
      <c r="X222" s="116" t="s">
        <v>3563</v>
      </c>
      <c r="Y222" s="114" t="s">
        <v>3563</v>
      </c>
      <c r="Z222" s="117"/>
      <c r="AA222" s="117"/>
      <c r="AB222" s="117"/>
      <c r="AC222" s="118" t="s">
        <v>3564</v>
      </c>
      <c r="AD222" s="122">
        <v>519420204</v>
      </c>
      <c r="AE222" s="118" t="s">
        <v>3565</v>
      </c>
      <c r="AF222" s="123"/>
      <c r="AG222" s="118"/>
      <c r="AH222" s="118"/>
      <c r="AI222" s="118"/>
      <c r="AJ222" s="119" t="s">
        <v>4042</v>
      </c>
      <c r="AK222" s="145" t="s">
        <v>4042</v>
      </c>
      <c r="AL222" s="119" t="s">
        <v>4042</v>
      </c>
    </row>
    <row r="223" spans="1:38" s="141" customFormat="1" ht="30" customHeight="1" x14ac:dyDescent="0.25">
      <c r="A223" s="121">
        <v>226572</v>
      </c>
      <c r="B223" s="110" t="s">
        <v>3566</v>
      </c>
      <c r="C223" s="135" t="s">
        <v>147</v>
      </c>
      <c r="D223" s="136" t="s">
        <v>3567</v>
      </c>
      <c r="E223" s="112" t="s">
        <v>3568</v>
      </c>
      <c r="F223" s="112" t="s">
        <v>3569</v>
      </c>
      <c r="G223" s="112" t="s">
        <v>3570</v>
      </c>
      <c r="H223" s="112" t="s">
        <v>3571</v>
      </c>
      <c r="I223" s="113">
        <v>151</v>
      </c>
      <c r="J223" s="113"/>
      <c r="K223" s="112" t="s">
        <v>131</v>
      </c>
      <c r="L223" s="112" t="s">
        <v>3572</v>
      </c>
      <c r="M223" s="112" t="s">
        <v>3573</v>
      </c>
      <c r="N223" s="112" t="s">
        <v>196</v>
      </c>
      <c r="O223" s="112" t="s">
        <v>3574</v>
      </c>
      <c r="P223" s="112" t="s">
        <v>3575</v>
      </c>
      <c r="Q223" s="112" t="s">
        <v>198</v>
      </c>
      <c r="R223" s="112" t="s">
        <v>3576</v>
      </c>
      <c r="S223" s="112" t="s">
        <v>3577</v>
      </c>
      <c r="T223" s="114" t="s">
        <v>328</v>
      </c>
      <c r="U223" s="132" t="s">
        <v>3578</v>
      </c>
      <c r="V223" s="116" t="s">
        <v>3579</v>
      </c>
      <c r="W223" s="116" t="s">
        <v>3852</v>
      </c>
      <c r="X223" s="116" t="s">
        <v>3580</v>
      </c>
      <c r="Y223" s="114" t="s">
        <v>3580</v>
      </c>
      <c r="Z223" s="117"/>
      <c r="AA223" s="117"/>
      <c r="AB223" s="117"/>
      <c r="AC223" s="118" t="s">
        <v>3581</v>
      </c>
      <c r="AD223" s="122">
        <v>544240032</v>
      </c>
      <c r="AE223" s="118" t="s">
        <v>3582</v>
      </c>
      <c r="AF223" s="123"/>
      <c r="AG223" s="118" t="s">
        <v>3583</v>
      </c>
      <c r="AH223" s="122">
        <v>544240032</v>
      </c>
      <c r="AI223" s="118" t="s">
        <v>3584</v>
      </c>
      <c r="AJ223" s="119" t="s">
        <v>4150</v>
      </c>
      <c r="AK223" s="119" t="s">
        <v>4150</v>
      </c>
      <c r="AL223" s="119" t="s">
        <v>4042</v>
      </c>
    </row>
    <row r="224" spans="1:38" s="141" customFormat="1" ht="30" customHeight="1" x14ac:dyDescent="0.25">
      <c r="A224" s="121">
        <v>380407</v>
      </c>
      <c r="B224" s="110" t="s">
        <v>3585</v>
      </c>
      <c r="C224" s="116" t="s">
        <v>3586</v>
      </c>
      <c r="D224" s="116" t="s">
        <v>3587</v>
      </c>
      <c r="E224" s="112" t="s">
        <v>3588</v>
      </c>
      <c r="F224" s="112" t="s">
        <v>3589</v>
      </c>
      <c r="G224" s="112" t="s">
        <v>3590</v>
      </c>
      <c r="H224" s="112" t="s">
        <v>3591</v>
      </c>
      <c r="I224" s="113">
        <v>496</v>
      </c>
      <c r="J224" s="113"/>
      <c r="K224" s="112" t="s">
        <v>131</v>
      </c>
      <c r="L224" s="112" t="s">
        <v>3592</v>
      </c>
      <c r="M224" s="112" t="s">
        <v>3593</v>
      </c>
      <c r="N224" s="112" t="s">
        <v>134</v>
      </c>
      <c r="O224" s="112" t="s">
        <v>3594</v>
      </c>
      <c r="P224" s="112" t="s">
        <v>3595</v>
      </c>
      <c r="Q224" s="112" t="s">
        <v>137</v>
      </c>
      <c r="R224" s="112" t="s">
        <v>3596</v>
      </c>
      <c r="S224" s="112" t="s">
        <v>3597</v>
      </c>
      <c r="T224" s="114" t="s">
        <v>140</v>
      </c>
      <c r="U224" s="115" t="s">
        <v>141</v>
      </c>
      <c r="V224" s="116" t="s">
        <v>3598</v>
      </c>
      <c r="W224" s="116" t="s">
        <v>3599</v>
      </c>
      <c r="X224" s="116" t="s">
        <v>3600</v>
      </c>
      <c r="Y224" s="114" t="s">
        <v>3601</v>
      </c>
      <c r="Z224" s="117"/>
      <c r="AA224" s="117"/>
      <c r="AB224" s="117"/>
      <c r="AC224" s="118" t="s">
        <v>3602</v>
      </c>
      <c r="AD224" s="122">
        <v>724075666</v>
      </c>
      <c r="AE224" s="118" t="s">
        <v>3601</v>
      </c>
      <c r="AF224" s="123"/>
      <c r="AG224" s="118" t="s">
        <v>3603</v>
      </c>
      <c r="AH224" s="122">
        <v>602512161</v>
      </c>
      <c r="AI224" s="118" t="s">
        <v>3604</v>
      </c>
      <c r="AJ224" s="119" t="s">
        <v>4150</v>
      </c>
      <c r="AK224" s="119" t="s">
        <v>4150</v>
      </c>
      <c r="AL224" s="119" t="s">
        <v>4042</v>
      </c>
    </row>
    <row r="225" spans="1:38" s="141" customFormat="1" ht="30" customHeight="1" x14ac:dyDescent="0.25">
      <c r="A225" s="121">
        <v>209392</v>
      </c>
      <c r="B225" s="138" t="s">
        <v>3605</v>
      </c>
      <c r="C225" s="131" t="s">
        <v>147</v>
      </c>
      <c r="D225" s="131" t="s">
        <v>3606</v>
      </c>
      <c r="E225" s="112" t="s">
        <v>3607</v>
      </c>
      <c r="F225" s="112" t="s">
        <v>3608</v>
      </c>
      <c r="G225" s="112" t="s">
        <v>3609</v>
      </c>
      <c r="H225" s="112" t="s">
        <v>3610</v>
      </c>
      <c r="I225" s="113">
        <v>57</v>
      </c>
      <c r="J225" s="113"/>
      <c r="K225" s="112" t="s">
        <v>131</v>
      </c>
      <c r="L225" s="112" t="s">
        <v>3611</v>
      </c>
      <c r="M225" s="112" t="s">
        <v>3612</v>
      </c>
      <c r="N225" s="112" t="s">
        <v>134</v>
      </c>
      <c r="O225" s="112" t="s">
        <v>3613</v>
      </c>
      <c r="P225" s="112" t="s">
        <v>3614</v>
      </c>
      <c r="Q225" s="112" t="s">
        <v>137</v>
      </c>
      <c r="R225" s="112" t="s">
        <v>3615</v>
      </c>
      <c r="S225" s="112" t="s">
        <v>3616</v>
      </c>
      <c r="T225" s="114" t="s">
        <v>245</v>
      </c>
      <c r="U225" s="132" t="s">
        <v>3617</v>
      </c>
      <c r="V225" s="116" t="s">
        <v>3618</v>
      </c>
      <c r="W225" s="116" t="s">
        <v>3852</v>
      </c>
      <c r="X225" s="116" t="s">
        <v>3619</v>
      </c>
      <c r="Y225" s="114" t="s">
        <v>3620</v>
      </c>
      <c r="Z225" s="117"/>
      <c r="AA225" s="117"/>
      <c r="AB225" s="117"/>
      <c r="AC225" s="118" t="s">
        <v>3621</v>
      </c>
      <c r="AD225" s="118" t="s">
        <v>3622</v>
      </c>
      <c r="AE225" s="118" t="s">
        <v>3620</v>
      </c>
      <c r="AF225" s="123"/>
      <c r="AG225" s="118" t="s">
        <v>3623</v>
      </c>
      <c r="AH225" s="122">
        <v>702001456</v>
      </c>
      <c r="AI225" s="118" t="s">
        <v>3624</v>
      </c>
      <c r="AJ225" s="119" t="s">
        <v>4150</v>
      </c>
      <c r="AK225" s="119" t="s">
        <v>4150</v>
      </c>
      <c r="AL225" s="119" t="s">
        <v>4042</v>
      </c>
    </row>
    <row r="226" spans="1:38" s="141" customFormat="1" ht="30.75" customHeight="1" x14ac:dyDescent="0.25">
      <c r="A226" s="121">
        <v>559261</v>
      </c>
      <c r="B226" s="110" t="s">
        <v>3625</v>
      </c>
      <c r="C226" s="116" t="s">
        <v>147</v>
      </c>
      <c r="D226" s="116" t="s">
        <v>3626</v>
      </c>
      <c r="E226" s="112" t="s">
        <v>3627</v>
      </c>
      <c r="F226" s="112" t="s">
        <v>3628</v>
      </c>
      <c r="G226" s="112" t="s">
        <v>3629</v>
      </c>
      <c r="H226" s="112" t="s">
        <v>3630</v>
      </c>
      <c r="I226" s="113">
        <v>500</v>
      </c>
      <c r="J226" s="113"/>
      <c r="K226" s="112" t="s">
        <v>131</v>
      </c>
      <c r="L226" s="112" t="s">
        <v>3631</v>
      </c>
      <c r="M226" s="112" t="s">
        <v>3632</v>
      </c>
      <c r="N226" s="112" t="s">
        <v>134</v>
      </c>
      <c r="O226" s="112" t="s">
        <v>3633</v>
      </c>
      <c r="P226" s="112" t="s">
        <v>3634</v>
      </c>
      <c r="Q226" s="112" t="s">
        <v>137</v>
      </c>
      <c r="R226" s="112" t="s">
        <v>3635</v>
      </c>
      <c r="S226" s="112" t="s">
        <v>3636</v>
      </c>
      <c r="T226" s="114" t="s">
        <v>140</v>
      </c>
      <c r="U226" s="115" t="s">
        <v>141</v>
      </c>
      <c r="V226" s="125" t="s">
        <v>3637</v>
      </c>
      <c r="W226" s="116" t="s">
        <v>3638</v>
      </c>
      <c r="X226" s="116" t="s">
        <v>3639</v>
      </c>
      <c r="Y226" s="114" t="s">
        <v>3640</v>
      </c>
      <c r="Z226" s="117"/>
      <c r="AA226" s="117"/>
      <c r="AB226" s="117"/>
      <c r="AC226" s="118" t="s">
        <v>3641</v>
      </c>
      <c r="AD226" s="118" t="s">
        <v>3642</v>
      </c>
      <c r="AE226" s="118" t="s">
        <v>3640</v>
      </c>
      <c r="AF226" s="123" t="s">
        <v>3643</v>
      </c>
      <c r="AG226" s="118" t="s">
        <v>3644</v>
      </c>
      <c r="AH226" s="122">
        <v>517384262</v>
      </c>
      <c r="AI226" s="118" t="s">
        <v>3645</v>
      </c>
      <c r="AJ226" s="119" t="s">
        <v>4150</v>
      </c>
      <c r="AK226" s="119" t="s">
        <v>4150</v>
      </c>
      <c r="AL226" s="119" t="s">
        <v>4042</v>
      </c>
    </row>
    <row r="227" spans="1:38" s="141" customFormat="1" ht="30" customHeight="1" x14ac:dyDescent="0.25">
      <c r="A227" s="127">
        <v>70921245</v>
      </c>
      <c r="B227" s="138" t="s">
        <v>3646</v>
      </c>
      <c r="C227" s="131" t="s">
        <v>147</v>
      </c>
      <c r="D227" s="131" t="s">
        <v>3647</v>
      </c>
      <c r="E227" s="112" t="s">
        <v>3648</v>
      </c>
      <c r="F227" s="112" t="s">
        <v>3649</v>
      </c>
      <c r="G227" s="112" t="s">
        <v>3650</v>
      </c>
      <c r="H227" s="112" t="s">
        <v>3651</v>
      </c>
      <c r="I227" s="113">
        <v>1</v>
      </c>
      <c r="J227" s="113"/>
      <c r="K227" s="112" t="s">
        <v>131</v>
      </c>
      <c r="L227" s="112" t="s">
        <v>3652</v>
      </c>
      <c r="M227" s="112" t="s">
        <v>3997</v>
      </c>
      <c r="N227" s="112" t="s">
        <v>196</v>
      </c>
      <c r="O227" s="112" t="s">
        <v>3998</v>
      </c>
      <c r="P227" s="112" t="s">
        <v>3997</v>
      </c>
      <c r="Q227" s="112" t="s">
        <v>198</v>
      </c>
      <c r="R227" s="112" t="s">
        <v>3999</v>
      </c>
      <c r="S227" s="112" t="s">
        <v>3653</v>
      </c>
      <c r="T227" s="114" t="s">
        <v>245</v>
      </c>
      <c r="U227" s="132" t="s">
        <v>3654</v>
      </c>
      <c r="V227" s="125">
        <v>517305111</v>
      </c>
      <c r="W227" s="116" t="s">
        <v>3655</v>
      </c>
      <c r="X227" s="160" t="s">
        <v>4000</v>
      </c>
      <c r="Y227" s="114" t="s">
        <v>3656</v>
      </c>
      <c r="Z227" s="117"/>
      <c r="AA227" s="117"/>
      <c r="AB227" s="117"/>
      <c r="AC227" s="118" t="s">
        <v>3657</v>
      </c>
      <c r="AD227" s="122">
        <v>517305126</v>
      </c>
      <c r="AE227" s="118" t="s">
        <v>3656</v>
      </c>
      <c r="AF227" s="123"/>
      <c r="AG227" s="118" t="s">
        <v>3658</v>
      </c>
      <c r="AH227" s="122">
        <v>739634133</v>
      </c>
      <c r="AI227" s="118" t="s">
        <v>3659</v>
      </c>
      <c r="AJ227" s="119" t="s">
        <v>4150</v>
      </c>
      <c r="AK227" s="119" t="s">
        <v>4150</v>
      </c>
      <c r="AL227" s="119" t="s">
        <v>4042</v>
      </c>
    </row>
    <row r="228" spans="1:38" s="141" customFormat="1" ht="30" customHeight="1" x14ac:dyDescent="0.25">
      <c r="A228" s="127">
        <v>47885939</v>
      </c>
      <c r="B228" s="1" t="s">
        <v>3660</v>
      </c>
      <c r="C228" s="116" t="s">
        <v>147</v>
      </c>
      <c r="D228" s="116" t="s">
        <v>3661</v>
      </c>
      <c r="E228" s="112" t="s">
        <v>3662</v>
      </c>
      <c r="F228" s="112" t="s">
        <v>3663</v>
      </c>
      <c r="G228" s="112" t="s">
        <v>3664</v>
      </c>
      <c r="H228" s="112" t="s">
        <v>3665</v>
      </c>
      <c r="I228" s="113">
        <v>281</v>
      </c>
      <c r="J228" s="113">
        <v>12</v>
      </c>
      <c r="K228" s="112" t="s">
        <v>226</v>
      </c>
      <c r="L228" s="112" t="s">
        <v>3666</v>
      </c>
      <c r="M228" s="112" t="s">
        <v>3667</v>
      </c>
      <c r="N228" s="112" t="s">
        <v>134</v>
      </c>
      <c r="O228" s="112" t="s">
        <v>3668</v>
      </c>
      <c r="P228" s="112" t="s">
        <v>3669</v>
      </c>
      <c r="Q228" s="112" t="s">
        <v>137</v>
      </c>
      <c r="R228" s="112" t="s">
        <v>3670</v>
      </c>
      <c r="S228" s="112" t="s">
        <v>3671</v>
      </c>
      <c r="T228" s="114" t="s">
        <v>140</v>
      </c>
      <c r="U228" s="115" t="s">
        <v>141</v>
      </c>
      <c r="V228" s="116">
        <v>515531191</v>
      </c>
      <c r="W228" s="116" t="s">
        <v>3852</v>
      </c>
      <c r="X228" s="116" t="s">
        <v>3672</v>
      </c>
      <c r="Y228" s="114" t="s">
        <v>3672</v>
      </c>
      <c r="Z228" s="117" t="s">
        <v>235</v>
      </c>
      <c r="AA228" s="117" t="s">
        <v>235</v>
      </c>
      <c r="AB228" s="117" t="s">
        <v>235</v>
      </c>
      <c r="AC228" s="118" t="s">
        <v>235</v>
      </c>
      <c r="AD228" s="118" t="s">
        <v>235</v>
      </c>
      <c r="AE228" s="118" t="s">
        <v>235</v>
      </c>
      <c r="AF228" s="118" t="s">
        <v>235</v>
      </c>
      <c r="AG228" s="118" t="s">
        <v>235</v>
      </c>
      <c r="AH228" s="118" t="s">
        <v>235</v>
      </c>
      <c r="AI228" s="118" t="s">
        <v>235</v>
      </c>
      <c r="AJ228" s="119" t="s">
        <v>4042</v>
      </c>
      <c r="AK228" s="145" t="s">
        <v>4042</v>
      </c>
      <c r="AL228" s="119" t="s">
        <v>4042</v>
      </c>
    </row>
    <row r="229" spans="1:38" s="141" customFormat="1" ht="30" customHeight="1" x14ac:dyDescent="0.25">
      <c r="A229" s="127">
        <v>62077457</v>
      </c>
      <c r="B229" s="110" t="s">
        <v>3673</v>
      </c>
      <c r="C229" s="116" t="s">
        <v>147</v>
      </c>
      <c r="D229" s="116" t="s">
        <v>3674</v>
      </c>
      <c r="E229" s="112" t="s">
        <v>3675</v>
      </c>
      <c r="F229" s="112" t="s">
        <v>3676</v>
      </c>
      <c r="G229" s="112" t="s">
        <v>3677</v>
      </c>
      <c r="H229" s="112" t="s">
        <v>3678</v>
      </c>
      <c r="I229" s="113">
        <v>48</v>
      </c>
      <c r="J229" s="113"/>
      <c r="K229" s="112" t="s">
        <v>226</v>
      </c>
      <c r="L229" s="112" t="s">
        <v>3679</v>
      </c>
      <c r="M229" s="112" t="s">
        <v>4200</v>
      </c>
      <c r="N229" s="112" t="s">
        <v>134</v>
      </c>
      <c r="O229" s="112" t="s">
        <v>4201</v>
      </c>
      <c r="P229" s="112" t="s">
        <v>4202</v>
      </c>
      <c r="Q229" s="112" t="s">
        <v>137</v>
      </c>
      <c r="R229" s="112" t="s">
        <v>4203</v>
      </c>
      <c r="S229" s="112" t="s">
        <v>3680</v>
      </c>
      <c r="T229" s="114" t="s">
        <v>140</v>
      </c>
      <c r="U229" s="115" t="s">
        <v>141</v>
      </c>
      <c r="V229" s="125">
        <v>516463922</v>
      </c>
      <c r="W229" s="116" t="s">
        <v>3852</v>
      </c>
      <c r="X229" s="116" t="s">
        <v>3681</v>
      </c>
      <c r="Y229" s="114" t="s">
        <v>3681</v>
      </c>
      <c r="Z229" s="117"/>
      <c r="AA229" s="117"/>
      <c r="AB229" s="117"/>
      <c r="AC229" s="118" t="s">
        <v>3682</v>
      </c>
      <c r="AD229" s="122">
        <v>516463922</v>
      </c>
      <c r="AE229" s="118" t="s">
        <v>3681</v>
      </c>
      <c r="AF229" s="123"/>
      <c r="AG229" s="118" t="s">
        <v>3683</v>
      </c>
      <c r="AH229" s="122">
        <v>516463226</v>
      </c>
      <c r="AI229" s="118" t="s">
        <v>3681</v>
      </c>
      <c r="AJ229" s="119" t="s">
        <v>4150</v>
      </c>
      <c r="AK229" s="119" t="s">
        <v>4150</v>
      </c>
      <c r="AL229" s="119" t="s">
        <v>4042</v>
      </c>
    </row>
    <row r="230" spans="1:38" s="141" customFormat="1" ht="30" customHeight="1" x14ac:dyDescent="0.25">
      <c r="A230" s="121">
        <v>380458</v>
      </c>
      <c r="B230" s="138" t="s">
        <v>3684</v>
      </c>
      <c r="C230" s="131" t="s">
        <v>147</v>
      </c>
      <c r="D230" s="131" t="s">
        <v>3685</v>
      </c>
      <c r="E230" s="112" t="s">
        <v>3686</v>
      </c>
      <c r="F230" s="112" t="s">
        <v>3687</v>
      </c>
      <c r="G230" s="112" t="s">
        <v>3688</v>
      </c>
      <c r="H230" s="112" t="s">
        <v>3610</v>
      </c>
      <c r="I230" s="113">
        <v>1</v>
      </c>
      <c r="J230" s="113"/>
      <c r="K230" s="112" t="s">
        <v>226</v>
      </c>
      <c r="L230" s="112" t="s">
        <v>3689</v>
      </c>
      <c r="M230" s="112" t="s">
        <v>3690</v>
      </c>
      <c r="N230" s="112" t="s">
        <v>196</v>
      </c>
      <c r="O230" s="112" t="s">
        <v>3691</v>
      </c>
      <c r="P230" s="112" t="s">
        <v>3692</v>
      </c>
      <c r="Q230" s="112" t="s">
        <v>198</v>
      </c>
      <c r="R230" s="112" t="s">
        <v>3693</v>
      </c>
      <c r="S230" s="112" t="s">
        <v>3694</v>
      </c>
      <c r="T230" s="114" t="s">
        <v>245</v>
      </c>
      <c r="U230" s="132" t="s">
        <v>3695</v>
      </c>
      <c r="V230" s="125" t="s">
        <v>3696</v>
      </c>
      <c r="W230" s="116" t="s">
        <v>3852</v>
      </c>
      <c r="X230" s="116" t="s">
        <v>3697</v>
      </c>
      <c r="Y230" s="114" t="s">
        <v>3699</v>
      </c>
      <c r="Z230" s="117"/>
      <c r="AA230" s="117"/>
      <c r="AB230" s="117"/>
      <c r="AC230" s="118" t="s">
        <v>3698</v>
      </c>
      <c r="AD230" s="122">
        <v>516426450</v>
      </c>
      <c r="AE230" s="118" t="s">
        <v>3699</v>
      </c>
      <c r="AF230" s="123"/>
      <c r="AG230" s="118" t="s">
        <v>3700</v>
      </c>
      <c r="AH230" s="122">
        <v>516426450</v>
      </c>
      <c r="AI230" s="118" t="s">
        <v>3701</v>
      </c>
      <c r="AJ230" s="119" t="s">
        <v>4150</v>
      </c>
      <c r="AK230" s="119" t="s">
        <v>4150</v>
      </c>
      <c r="AL230" s="119" t="s">
        <v>4042</v>
      </c>
    </row>
    <row r="231" spans="1:38" s="141" customFormat="1" ht="30" customHeight="1" x14ac:dyDescent="0.25">
      <c r="A231" s="127">
        <v>60575514</v>
      </c>
      <c r="B231" s="110" t="s">
        <v>3702</v>
      </c>
      <c r="C231" s="116" t="s">
        <v>147</v>
      </c>
      <c r="D231" s="131" t="s">
        <v>3703</v>
      </c>
      <c r="E231" s="112" t="s">
        <v>3704</v>
      </c>
      <c r="F231" s="112" t="s">
        <v>3705</v>
      </c>
      <c r="G231" s="112" t="s">
        <v>2317</v>
      </c>
      <c r="H231" s="112" t="s">
        <v>842</v>
      </c>
      <c r="I231" s="113">
        <v>1060</v>
      </c>
      <c r="J231" s="113">
        <v>4</v>
      </c>
      <c r="K231" s="112" t="s">
        <v>131</v>
      </c>
      <c r="L231" s="112" t="s">
        <v>3706</v>
      </c>
      <c r="M231" s="112" t="s">
        <v>3707</v>
      </c>
      <c r="N231" s="112" t="s">
        <v>134</v>
      </c>
      <c r="O231" s="112" t="s">
        <v>3708</v>
      </c>
      <c r="P231" s="112" t="s">
        <v>3709</v>
      </c>
      <c r="Q231" s="112" t="s">
        <v>137</v>
      </c>
      <c r="R231" s="112" t="s">
        <v>3710</v>
      </c>
      <c r="S231" s="112" t="s">
        <v>2276</v>
      </c>
      <c r="T231" s="114" t="s">
        <v>140</v>
      </c>
      <c r="U231" s="115" t="s">
        <v>141</v>
      </c>
      <c r="V231" s="125">
        <v>602413823</v>
      </c>
      <c r="W231" s="116" t="s">
        <v>3852</v>
      </c>
      <c r="X231" s="116" t="s">
        <v>3711</v>
      </c>
      <c r="Y231" s="114" t="s">
        <v>4001</v>
      </c>
      <c r="Z231" s="117"/>
      <c r="AA231" s="117"/>
      <c r="AB231" s="117"/>
      <c r="AC231" s="118" t="s">
        <v>3712</v>
      </c>
      <c r="AD231" s="122" t="s">
        <v>3713</v>
      </c>
      <c r="AE231" s="118" t="s">
        <v>3714</v>
      </c>
      <c r="AF231" s="123"/>
      <c r="AG231" s="118" t="s">
        <v>3715</v>
      </c>
      <c r="AH231" s="122">
        <v>702013809</v>
      </c>
      <c r="AI231" s="118" t="s">
        <v>3716</v>
      </c>
      <c r="AJ231" s="119" t="s">
        <v>4150</v>
      </c>
      <c r="AK231" s="119" t="s">
        <v>4150</v>
      </c>
      <c r="AL231" s="119" t="s">
        <v>4042</v>
      </c>
    </row>
    <row r="232" spans="1:38" s="141" customFormat="1" ht="30" customHeight="1" x14ac:dyDescent="0.25">
      <c r="A232" s="161">
        <v>70888337</v>
      </c>
      <c r="B232" s="162" t="s">
        <v>3717</v>
      </c>
      <c r="C232" s="163" t="s">
        <v>3718</v>
      </c>
      <c r="D232" s="163" t="s">
        <v>3719</v>
      </c>
      <c r="E232" s="164" t="s">
        <v>3720</v>
      </c>
      <c r="F232" s="164" t="s">
        <v>514</v>
      </c>
      <c r="G232" s="164" t="s">
        <v>3721</v>
      </c>
      <c r="H232" s="164" t="s">
        <v>515</v>
      </c>
      <c r="I232" s="165">
        <v>449</v>
      </c>
      <c r="J232" s="165">
        <v>3</v>
      </c>
      <c r="K232" s="164" t="s">
        <v>131</v>
      </c>
      <c r="L232" s="164" t="s">
        <v>3722</v>
      </c>
      <c r="M232" s="164" t="s">
        <v>4002</v>
      </c>
      <c r="N232" s="164" t="s">
        <v>3723</v>
      </c>
      <c r="O232" s="164" t="s">
        <v>4003</v>
      </c>
      <c r="P232" s="164" t="s">
        <v>4004</v>
      </c>
      <c r="Q232" s="164" t="s">
        <v>3724</v>
      </c>
      <c r="R232" s="164" t="s">
        <v>4005</v>
      </c>
      <c r="S232" s="164" t="s">
        <v>139</v>
      </c>
      <c r="T232" s="166" t="s">
        <v>3725</v>
      </c>
      <c r="U232" s="167" t="s">
        <v>141</v>
      </c>
      <c r="V232" s="163">
        <v>541658812</v>
      </c>
      <c r="W232" s="163" t="s">
        <v>3726</v>
      </c>
      <c r="X232" s="163" t="s">
        <v>4204</v>
      </c>
      <c r="Y232" s="114" t="s">
        <v>3727</v>
      </c>
      <c r="Z232" s="117"/>
      <c r="AA232" s="117"/>
      <c r="AB232" s="117"/>
      <c r="AC232" s="118"/>
      <c r="AD232" s="118"/>
      <c r="AE232" s="118"/>
      <c r="AF232" s="123"/>
      <c r="AG232" s="118" t="s">
        <v>3728</v>
      </c>
      <c r="AH232" s="118" t="s">
        <v>3729</v>
      </c>
      <c r="AI232" s="118" t="s">
        <v>3730</v>
      </c>
      <c r="AJ232" s="119" t="s">
        <v>4150</v>
      </c>
      <c r="AK232" s="119" t="s">
        <v>4150</v>
      </c>
      <c r="AL232" s="119" t="s">
        <v>4042</v>
      </c>
    </row>
    <row r="233" spans="1:38" s="141" customFormat="1" ht="30" customHeight="1" x14ac:dyDescent="0.25">
      <c r="A233" s="127">
        <v>29319498</v>
      </c>
      <c r="B233" s="110" t="s">
        <v>66</v>
      </c>
      <c r="C233" s="116" t="s">
        <v>3731</v>
      </c>
      <c r="D233" s="116" t="s">
        <v>3732</v>
      </c>
      <c r="E233" s="112" t="s">
        <v>3733</v>
      </c>
      <c r="F233" s="112" t="s">
        <v>3734</v>
      </c>
      <c r="G233" s="112" t="s">
        <v>3735</v>
      </c>
      <c r="H233" s="112" t="s">
        <v>3736</v>
      </c>
      <c r="I233" s="113">
        <v>554</v>
      </c>
      <c r="J233" s="113">
        <v>12</v>
      </c>
      <c r="K233" s="112" t="s">
        <v>287</v>
      </c>
      <c r="L233" s="112" t="s">
        <v>3737</v>
      </c>
      <c r="M233" s="112" t="s">
        <v>3738</v>
      </c>
      <c r="N233" s="112" t="s">
        <v>134</v>
      </c>
      <c r="O233" s="112" t="s">
        <v>3739</v>
      </c>
      <c r="P233" s="112" t="s">
        <v>3740</v>
      </c>
      <c r="Q233" s="112" t="s">
        <v>137</v>
      </c>
      <c r="R233" s="112" t="s">
        <v>3741</v>
      </c>
      <c r="S233" s="112" t="s">
        <v>139</v>
      </c>
      <c r="T233" s="114" t="s">
        <v>3742</v>
      </c>
      <c r="U233" s="132" t="s">
        <v>3743</v>
      </c>
      <c r="V233" s="125">
        <v>725078997</v>
      </c>
      <c r="W233" s="116" t="s">
        <v>3852</v>
      </c>
      <c r="X233" s="116" t="s">
        <v>3744</v>
      </c>
      <c r="Y233" s="114" t="s">
        <v>3745</v>
      </c>
      <c r="Z233" s="118"/>
      <c r="AA233" s="118"/>
      <c r="AB233" s="118"/>
      <c r="AC233" s="118" t="s">
        <v>3746</v>
      </c>
      <c r="AD233" s="122">
        <v>730896547</v>
      </c>
      <c r="AE233" s="118" t="s">
        <v>3747</v>
      </c>
      <c r="AF233" s="123"/>
      <c r="AG233" s="118" t="s">
        <v>3748</v>
      </c>
      <c r="AH233" s="122">
        <v>730896546</v>
      </c>
      <c r="AI233" s="118" t="s">
        <v>3749</v>
      </c>
      <c r="AJ233" s="119" t="s">
        <v>4150</v>
      </c>
      <c r="AK233" s="145" t="s">
        <v>4042</v>
      </c>
      <c r="AL233" s="119" t="s">
        <v>4042</v>
      </c>
    </row>
    <row r="234" spans="1:38" s="141" customFormat="1" ht="30" customHeight="1" x14ac:dyDescent="0.25">
      <c r="A234" s="127">
        <v>63481251</v>
      </c>
      <c r="B234" s="110" t="s">
        <v>3750</v>
      </c>
      <c r="C234" s="131" t="s">
        <v>3751</v>
      </c>
      <c r="D234" s="116" t="s">
        <v>3752</v>
      </c>
      <c r="E234" s="112" t="s">
        <v>3753</v>
      </c>
      <c r="F234" s="112" t="s">
        <v>3754</v>
      </c>
      <c r="G234" s="112" t="s">
        <v>1072</v>
      </c>
      <c r="H234" s="112" t="s">
        <v>1086</v>
      </c>
      <c r="I234" s="113">
        <v>2153</v>
      </c>
      <c r="J234" s="113" t="s">
        <v>3755</v>
      </c>
      <c r="K234" s="112" t="s">
        <v>131</v>
      </c>
      <c r="L234" s="112" t="s">
        <v>3756</v>
      </c>
      <c r="M234" s="112" t="s">
        <v>1096</v>
      </c>
      <c r="N234" s="112" t="s">
        <v>3757</v>
      </c>
      <c r="O234" s="112" t="s">
        <v>3758</v>
      </c>
      <c r="P234" s="112" t="s">
        <v>1098</v>
      </c>
      <c r="Q234" s="112" t="s">
        <v>3759</v>
      </c>
      <c r="R234" s="112" t="s">
        <v>3760</v>
      </c>
      <c r="S234" s="112" t="s">
        <v>1041</v>
      </c>
      <c r="T234" s="114" t="s">
        <v>140</v>
      </c>
      <c r="U234" s="132" t="s">
        <v>3761</v>
      </c>
      <c r="V234" s="125">
        <v>603511259</v>
      </c>
      <c r="W234" s="116" t="s">
        <v>4205</v>
      </c>
      <c r="X234" s="116" t="s">
        <v>3852</v>
      </c>
      <c r="Y234" s="114" t="s">
        <v>3852</v>
      </c>
      <c r="Z234" s="118" t="s">
        <v>235</v>
      </c>
      <c r="AA234" s="118" t="s">
        <v>235</v>
      </c>
      <c r="AB234" s="118" t="s">
        <v>235</v>
      </c>
      <c r="AC234" s="118" t="s">
        <v>235</v>
      </c>
      <c r="AD234" s="118" t="s">
        <v>235</v>
      </c>
      <c r="AE234" s="118" t="s">
        <v>235</v>
      </c>
      <c r="AF234" s="123" t="s">
        <v>235</v>
      </c>
      <c r="AG234" s="118" t="s">
        <v>235</v>
      </c>
      <c r="AH234" s="118" t="s">
        <v>235</v>
      </c>
      <c r="AI234" s="118" t="s">
        <v>235</v>
      </c>
      <c r="AJ234" s="119" t="s">
        <v>4042</v>
      </c>
      <c r="AK234" s="145" t="s">
        <v>4042</v>
      </c>
      <c r="AL234" s="119" t="s">
        <v>4042</v>
      </c>
    </row>
    <row r="235" spans="1:38" ht="30" customHeight="1" x14ac:dyDescent="0.25">
      <c r="A235" s="121">
        <v>4212029</v>
      </c>
      <c r="B235" s="110" t="s">
        <v>3762</v>
      </c>
      <c r="C235" s="116" t="s">
        <v>3763</v>
      </c>
      <c r="D235" s="116" t="s">
        <v>3764</v>
      </c>
      <c r="E235" s="112" t="s">
        <v>3765</v>
      </c>
      <c r="F235" s="112" t="s">
        <v>3766</v>
      </c>
      <c r="G235" s="112" t="s">
        <v>2776</v>
      </c>
      <c r="H235" s="112" t="s">
        <v>1448</v>
      </c>
      <c r="I235" s="113">
        <v>716</v>
      </c>
      <c r="J235" s="113">
        <v>41</v>
      </c>
      <c r="K235" s="112" t="s">
        <v>226</v>
      </c>
      <c r="L235" s="112" t="s">
        <v>3767</v>
      </c>
      <c r="M235" s="112" t="s">
        <v>2332</v>
      </c>
      <c r="N235" s="112" t="s">
        <v>1482</v>
      </c>
      <c r="O235" s="112" t="s">
        <v>2332</v>
      </c>
      <c r="P235" s="112" t="s">
        <v>2334</v>
      </c>
      <c r="Q235" s="112" t="s">
        <v>3768</v>
      </c>
      <c r="R235" s="112" t="s">
        <v>2334</v>
      </c>
      <c r="S235" s="112" t="s">
        <v>2762</v>
      </c>
      <c r="T235" s="114" t="s">
        <v>328</v>
      </c>
      <c r="U235" s="132" t="s">
        <v>3769</v>
      </c>
      <c r="V235" s="125" t="s">
        <v>3770</v>
      </c>
      <c r="W235" s="114" t="s">
        <v>4006</v>
      </c>
      <c r="X235" s="116" t="s">
        <v>3771</v>
      </c>
      <c r="Y235" s="114" t="s">
        <v>3772</v>
      </c>
      <c r="Z235" s="118"/>
      <c r="AA235" s="118"/>
      <c r="AB235" s="118"/>
      <c r="AC235" s="118" t="s">
        <v>3773</v>
      </c>
      <c r="AD235" s="118">
        <v>519407352</v>
      </c>
      <c r="AE235" s="118" t="s">
        <v>3774</v>
      </c>
      <c r="AF235" s="123"/>
      <c r="AG235" s="118" t="s">
        <v>3775</v>
      </c>
      <c r="AH235" s="122">
        <v>601552369</v>
      </c>
      <c r="AI235" s="146" t="s">
        <v>3776</v>
      </c>
      <c r="AJ235" s="119" t="s">
        <v>4150</v>
      </c>
      <c r="AK235" s="119" t="s">
        <v>4150</v>
      </c>
      <c r="AL235" s="119" t="s">
        <v>4042</v>
      </c>
    </row>
    <row r="236" spans="1:38" ht="30" customHeight="1" x14ac:dyDescent="0.25">
      <c r="A236" s="121">
        <v>4551320</v>
      </c>
      <c r="B236" s="110" t="s">
        <v>3777</v>
      </c>
      <c r="C236" s="131" t="s">
        <v>147</v>
      </c>
      <c r="D236" s="116" t="s">
        <v>3778</v>
      </c>
      <c r="E236" s="112" t="s">
        <v>3779</v>
      </c>
      <c r="F236" s="112" t="s">
        <v>3780</v>
      </c>
      <c r="G236" s="112" t="s">
        <v>2445</v>
      </c>
      <c r="H236" s="112" t="s">
        <v>2462</v>
      </c>
      <c r="I236" s="113">
        <v>1</v>
      </c>
      <c r="J236" s="113">
        <v>1</v>
      </c>
      <c r="K236" s="112" t="s">
        <v>226</v>
      </c>
      <c r="L236" s="112" t="s">
        <v>3781</v>
      </c>
      <c r="M236" s="112" t="s">
        <v>3782</v>
      </c>
      <c r="N236" s="112" t="s">
        <v>196</v>
      </c>
      <c r="O236" s="112" t="s">
        <v>3783</v>
      </c>
      <c r="P236" s="112" t="s">
        <v>3784</v>
      </c>
      <c r="Q236" s="112" t="s">
        <v>198</v>
      </c>
      <c r="R236" s="112" t="s">
        <v>3785</v>
      </c>
      <c r="S236" s="112" t="s">
        <v>2452</v>
      </c>
      <c r="T236" s="114" t="s">
        <v>367</v>
      </c>
      <c r="U236" s="132" t="s">
        <v>3786</v>
      </c>
      <c r="V236" s="125" t="s">
        <v>3787</v>
      </c>
      <c r="W236" s="116" t="s">
        <v>3788</v>
      </c>
      <c r="X236" s="116" t="s">
        <v>3789</v>
      </c>
      <c r="Y236" s="114" t="s">
        <v>3790</v>
      </c>
      <c r="Z236" s="118"/>
      <c r="AA236" s="118"/>
      <c r="AB236" s="118"/>
      <c r="AC236" s="118" t="s">
        <v>3791</v>
      </c>
      <c r="AD236" s="122">
        <v>516417221</v>
      </c>
      <c r="AE236" s="118" t="s">
        <v>3790</v>
      </c>
      <c r="AF236" s="123"/>
      <c r="AG236" s="118"/>
      <c r="AH236" s="122"/>
      <c r="AI236" s="118"/>
      <c r="AJ236" s="119" t="s">
        <v>4150</v>
      </c>
      <c r="AK236" s="119" t="s">
        <v>4150</v>
      </c>
      <c r="AL236" s="119" t="s">
        <v>4042</v>
      </c>
    </row>
    <row r="237" spans="1:38" ht="30" customHeight="1" x14ac:dyDescent="0.25">
      <c r="A237" s="121">
        <v>4536649</v>
      </c>
      <c r="B237" s="110" t="s">
        <v>3792</v>
      </c>
      <c r="C237" s="116" t="s">
        <v>3793</v>
      </c>
      <c r="D237" s="116" t="s">
        <v>3794</v>
      </c>
      <c r="E237" s="112" t="s">
        <v>3795</v>
      </c>
      <c r="F237" s="112" t="s">
        <v>3796</v>
      </c>
      <c r="G237" s="112" t="s">
        <v>1072</v>
      </c>
      <c r="H237" s="112" t="s">
        <v>3797</v>
      </c>
      <c r="I237" s="113">
        <v>642</v>
      </c>
      <c r="J237" s="113">
        <v>1</v>
      </c>
      <c r="K237" s="112" t="s">
        <v>226</v>
      </c>
      <c r="L237" s="112" t="s">
        <v>3798</v>
      </c>
      <c r="M237" s="112" t="s">
        <v>3799</v>
      </c>
      <c r="N237" s="112" t="s">
        <v>134</v>
      </c>
      <c r="O237" s="140" t="s">
        <v>3800</v>
      </c>
      <c r="P237" s="112" t="s">
        <v>3801</v>
      </c>
      <c r="Q237" s="112" t="s">
        <v>137</v>
      </c>
      <c r="R237" s="112" t="s">
        <v>3802</v>
      </c>
      <c r="S237" s="112" t="s">
        <v>1041</v>
      </c>
      <c r="T237" s="114" t="s">
        <v>367</v>
      </c>
      <c r="U237" s="132" t="s">
        <v>3803</v>
      </c>
      <c r="V237" s="125" t="s">
        <v>3804</v>
      </c>
      <c r="W237" s="116" t="s">
        <v>3805</v>
      </c>
      <c r="X237" s="116" t="s">
        <v>3806</v>
      </c>
      <c r="Y237" s="114" t="s">
        <v>3807</v>
      </c>
      <c r="Z237" s="118"/>
      <c r="AA237" s="118"/>
      <c r="AB237" s="118"/>
      <c r="AC237" s="118" t="s">
        <v>3808</v>
      </c>
      <c r="AD237" s="122">
        <v>775995403</v>
      </c>
      <c r="AE237" s="118" t="s">
        <v>3807</v>
      </c>
      <c r="AF237" s="123"/>
      <c r="AG237" s="118"/>
      <c r="AH237" s="122"/>
      <c r="AI237" s="118"/>
      <c r="AJ237" s="119" t="s">
        <v>4150</v>
      </c>
      <c r="AK237" s="119" t="s">
        <v>4150</v>
      </c>
      <c r="AL237" s="119" t="s">
        <v>4042</v>
      </c>
    </row>
    <row r="238" spans="1:38" ht="30" customHeight="1" x14ac:dyDescent="0.25">
      <c r="A238" s="121">
        <v>4150015</v>
      </c>
      <c r="B238" s="110" t="s">
        <v>3809</v>
      </c>
      <c r="C238" s="116" t="s">
        <v>147</v>
      </c>
      <c r="D238" s="116" t="s">
        <v>3810</v>
      </c>
      <c r="E238" s="112" t="s">
        <v>3811</v>
      </c>
      <c r="F238" s="112" t="s">
        <v>3812</v>
      </c>
      <c r="G238" s="112" t="s">
        <v>3813</v>
      </c>
      <c r="H238" s="112" t="s">
        <v>3814</v>
      </c>
      <c r="I238" s="113">
        <v>1079</v>
      </c>
      <c r="J238" s="113"/>
      <c r="K238" s="112" t="s">
        <v>131</v>
      </c>
      <c r="L238" s="112" t="s">
        <v>3815</v>
      </c>
      <c r="M238" s="112" t="s">
        <v>3816</v>
      </c>
      <c r="N238" s="112" t="s">
        <v>134</v>
      </c>
      <c r="O238" s="112" t="s">
        <v>3817</v>
      </c>
      <c r="P238" s="112" t="s">
        <v>3818</v>
      </c>
      <c r="Q238" s="112" t="s">
        <v>137</v>
      </c>
      <c r="R238" s="112" t="s">
        <v>3819</v>
      </c>
      <c r="S238" s="112" t="s">
        <v>3820</v>
      </c>
      <c r="T238" s="114" t="s">
        <v>245</v>
      </c>
      <c r="U238" s="132" t="s">
        <v>3821</v>
      </c>
      <c r="V238" s="168">
        <v>544422430</v>
      </c>
      <c r="W238" s="116" t="s">
        <v>4007</v>
      </c>
      <c r="X238" s="116" t="s">
        <v>3822</v>
      </c>
      <c r="Y238" s="114" t="s">
        <v>3823</v>
      </c>
      <c r="Z238" s="118"/>
      <c r="AA238" s="137"/>
      <c r="AB238" s="118"/>
      <c r="AC238" s="118" t="s">
        <v>3824</v>
      </c>
      <c r="AD238" s="137" t="s">
        <v>3825</v>
      </c>
      <c r="AE238" s="118" t="s">
        <v>3826</v>
      </c>
      <c r="AF238" s="123"/>
      <c r="AG238" s="118" t="s">
        <v>3827</v>
      </c>
      <c r="AH238" s="137" t="s">
        <v>3828</v>
      </c>
      <c r="AI238" s="118" t="s">
        <v>3829</v>
      </c>
      <c r="AJ238" s="119" t="s">
        <v>4150</v>
      </c>
      <c r="AK238" s="119" t="s">
        <v>4150</v>
      </c>
      <c r="AL238" s="119" t="s">
        <v>4042</v>
      </c>
    </row>
    <row r="239" spans="1:38" ht="30" customHeight="1" x14ac:dyDescent="0.25">
      <c r="A239" s="127">
        <v>71175938</v>
      </c>
      <c r="B239" s="110" t="s">
        <v>3830</v>
      </c>
      <c r="C239" s="116" t="s">
        <v>147</v>
      </c>
      <c r="D239" s="116" t="s">
        <v>3831</v>
      </c>
      <c r="E239" s="112" t="s">
        <v>3832</v>
      </c>
      <c r="F239" s="112" t="s">
        <v>3833</v>
      </c>
      <c r="G239" s="112" t="s">
        <v>3834</v>
      </c>
      <c r="H239" s="112" t="s">
        <v>3835</v>
      </c>
      <c r="I239" s="113">
        <v>494</v>
      </c>
      <c r="J239" s="113">
        <v>3</v>
      </c>
      <c r="K239" s="112" t="s">
        <v>131</v>
      </c>
      <c r="L239" s="112" t="s">
        <v>3836</v>
      </c>
      <c r="M239" s="112" t="s">
        <v>3837</v>
      </c>
      <c r="N239" s="112" t="s">
        <v>196</v>
      </c>
      <c r="O239" s="112" t="s">
        <v>3837</v>
      </c>
      <c r="P239" s="112" t="s">
        <v>3838</v>
      </c>
      <c r="Q239" s="112" t="s">
        <v>198</v>
      </c>
      <c r="R239" s="112" t="s">
        <v>3839</v>
      </c>
      <c r="S239" s="112" t="s">
        <v>139</v>
      </c>
      <c r="T239" s="114" t="s">
        <v>3840</v>
      </c>
      <c r="U239" s="132" t="s">
        <v>3841</v>
      </c>
      <c r="V239" s="125" t="s">
        <v>3842</v>
      </c>
      <c r="W239" s="116" t="s">
        <v>3852</v>
      </c>
      <c r="X239" s="116" t="s">
        <v>3843</v>
      </c>
      <c r="Y239" s="114" t="s">
        <v>4008</v>
      </c>
      <c r="Z239" s="118"/>
      <c r="AA239" s="122">
        <v>602395627</v>
      </c>
      <c r="AB239" s="118"/>
      <c r="AC239" s="118"/>
      <c r="AD239" s="122"/>
      <c r="AE239" s="118"/>
      <c r="AF239" s="123"/>
      <c r="AG239" s="118"/>
      <c r="AH239" s="122"/>
      <c r="AI239" s="118"/>
      <c r="AJ239" s="119" t="s">
        <v>4042</v>
      </c>
      <c r="AK239" s="119" t="s">
        <v>4042</v>
      </c>
      <c r="AL239" s="119" t="s">
        <v>4042</v>
      </c>
    </row>
  </sheetData>
  <autoFilter ref="B1:AK239" xr:uid="{00000000-0001-0000-0000-000000000000}"/>
  <conditionalFormatting sqref="B83:B1048576 B2:B81">
    <cfRule type="duplicateValues" dxfId="106" priority="95"/>
  </conditionalFormatting>
  <conditionalFormatting sqref="B25">
    <cfRule type="duplicateValues" dxfId="105" priority="94"/>
  </conditionalFormatting>
  <conditionalFormatting sqref="B19">
    <cfRule type="duplicateValues" dxfId="104" priority="93"/>
  </conditionalFormatting>
  <conditionalFormatting sqref="B84">
    <cfRule type="duplicateValues" dxfId="103" priority="92"/>
  </conditionalFormatting>
  <conditionalFormatting sqref="B68">
    <cfRule type="duplicateValues" dxfId="102" priority="91"/>
  </conditionalFormatting>
  <conditionalFormatting sqref="B158">
    <cfRule type="duplicateValues" dxfId="101" priority="90"/>
  </conditionalFormatting>
  <conditionalFormatting sqref="B8">
    <cfRule type="duplicateValues" dxfId="100" priority="89"/>
  </conditionalFormatting>
  <conditionalFormatting sqref="B123">
    <cfRule type="duplicateValues" dxfId="99" priority="88"/>
  </conditionalFormatting>
  <conditionalFormatting sqref="B121">
    <cfRule type="duplicateValues" dxfId="98" priority="87"/>
  </conditionalFormatting>
  <conditionalFormatting sqref="B9">
    <cfRule type="duplicateValues" dxfId="97" priority="86"/>
  </conditionalFormatting>
  <conditionalFormatting sqref="B26">
    <cfRule type="duplicateValues" dxfId="96" priority="85"/>
  </conditionalFormatting>
  <conditionalFormatting sqref="D83:D1048576 D1:D81">
    <cfRule type="duplicateValues" dxfId="95" priority="84"/>
  </conditionalFormatting>
  <conditionalFormatting sqref="AJ1:AL1048576">
    <cfRule type="cellIs" dxfId="94" priority="83" operator="equal">
      <formula>"ANO"</formula>
    </cfRule>
  </conditionalFormatting>
  <conditionalFormatting sqref="AK3">
    <cfRule type="cellIs" dxfId="93" priority="82" operator="equal">
      <formula>"ANO"</formula>
    </cfRule>
  </conditionalFormatting>
  <conditionalFormatting sqref="AK4:AK5">
    <cfRule type="cellIs" dxfId="92" priority="81" operator="equal">
      <formula>"ANO"</formula>
    </cfRule>
  </conditionalFormatting>
  <conditionalFormatting sqref="AK8">
    <cfRule type="cellIs" dxfId="91" priority="80" operator="equal">
      <formula>"ANO"</formula>
    </cfRule>
  </conditionalFormatting>
  <conditionalFormatting sqref="AK11:AK14">
    <cfRule type="cellIs" dxfId="90" priority="79" operator="equal">
      <formula>"ANO"</formula>
    </cfRule>
  </conditionalFormatting>
  <conditionalFormatting sqref="AK15:AK23">
    <cfRule type="cellIs" dxfId="89" priority="78" operator="equal">
      <formula>"ANO"</formula>
    </cfRule>
  </conditionalFormatting>
  <conditionalFormatting sqref="AK26">
    <cfRule type="cellIs" dxfId="88" priority="77" operator="equal">
      <formula>"ANO"</formula>
    </cfRule>
  </conditionalFormatting>
  <conditionalFormatting sqref="AK27:AK35">
    <cfRule type="cellIs" dxfId="87" priority="76" operator="equal">
      <formula>"ANO"</formula>
    </cfRule>
  </conditionalFormatting>
  <conditionalFormatting sqref="AK36:AK47">
    <cfRule type="cellIs" dxfId="86" priority="75" operator="equal">
      <formula>"ANO"</formula>
    </cfRule>
  </conditionalFormatting>
  <conditionalFormatting sqref="AK58:AK66">
    <cfRule type="cellIs" dxfId="85" priority="74" operator="equal">
      <formula>"ANO"</formula>
    </cfRule>
  </conditionalFormatting>
  <conditionalFormatting sqref="AK67:AK73">
    <cfRule type="cellIs" dxfId="84" priority="73" operator="equal">
      <formula>"ANO"</formula>
    </cfRule>
  </conditionalFormatting>
  <conditionalFormatting sqref="AK75:AK85">
    <cfRule type="cellIs" dxfId="83" priority="72" operator="equal">
      <formula>"ANO"</formula>
    </cfRule>
  </conditionalFormatting>
  <conditionalFormatting sqref="AK87:AK97">
    <cfRule type="cellIs" dxfId="82" priority="71" operator="equal">
      <formula>"ANO"</formula>
    </cfRule>
  </conditionalFormatting>
  <conditionalFormatting sqref="AK99:AK103">
    <cfRule type="cellIs" dxfId="81" priority="70" operator="equal">
      <formula>"ANO"</formula>
    </cfRule>
  </conditionalFormatting>
  <conditionalFormatting sqref="AK105:AK109">
    <cfRule type="cellIs" dxfId="80" priority="69" operator="equal">
      <formula>"ANO"</formula>
    </cfRule>
  </conditionalFormatting>
  <conditionalFormatting sqref="AK111:AK118">
    <cfRule type="cellIs" dxfId="79" priority="68" operator="equal">
      <formula>"ANO"</formula>
    </cfRule>
  </conditionalFormatting>
  <conditionalFormatting sqref="AK119">
    <cfRule type="cellIs" dxfId="78" priority="67" operator="equal">
      <formula>"ANO"</formula>
    </cfRule>
  </conditionalFormatting>
  <conditionalFormatting sqref="AK121:AK124">
    <cfRule type="cellIs" dxfId="77" priority="66" operator="equal">
      <formula>"ANO"</formula>
    </cfRule>
  </conditionalFormatting>
  <conditionalFormatting sqref="AK126:AK129">
    <cfRule type="cellIs" dxfId="76" priority="65" operator="equal">
      <formula>"ANO"</formula>
    </cfRule>
  </conditionalFormatting>
  <conditionalFormatting sqref="AK131">
    <cfRule type="cellIs" dxfId="75" priority="64" operator="equal">
      <formula>"ANO"</formula>
    </cfRule>
  </conditionalFormatting>
  <conditionalFormatting sqref="AK134:AK136">
    <cfRule type="cellIs" dxfId="74" priority="63" operator="equal">
      <formula>"ANO"</formula>
    </cfRule>
  </conditionalFormatting>
  <conditionalFormatting sqref="AK138:AK145">
    <cfRule type="cellIs" dxfId="73" priority="62" operator="equal">
      <formula>"ANO"</formula>
    </cfRule>
  </conditionalFormatting>
  <conditionalFormatting sqref="AK146">
    <cfRule type="cellIs" dxfId="72" priority="61" operator="equal">
      <formula>"ANO"</formula>
    </cfRule>
  </conditionalFormatting>
  <conditionalFormatting sqref="AK148:AK150">
    <cfRule type="cellIs" dxfId="71" priority="60" operator="equal">
      <formula>"ANO"</formula>
    </cfRule>
  </conditionalFormatting>
  <conditionalFormatting sqref="AK152:AK154">
    <cfRule type="cellIs" dxfId="70" priority="59" operator="equal">
      <formula>"ANO"</formula>
    </cfRule>
  </conditionalFormatting>
  <conditionalFormatting sqref="AK155:AK160">
    <cfRule type="cellIs" dxfId="69" priority="58" operator="equal">
      <formula>"ANO"</formula>
    </cfRule>
  </conditionalFormatting>
  <conditionalFormatting sqref="AK162:AK163">
    <cfRule type="cellIs" dxfId="68" priority="57" operator="equal">
      <formula>"ANO"</formula>
    </cfRule>
  </conditionalFormatting>
  <conditionalFormatting sqref="AK165:AK172">
    <cfRule type="cellIs" dxfId="67" priority="56" operator="equal">
      <formula>"ANO"</formula>
    </cfRule>
  </conditionalFormatting>
  <conditionalFormatting sqref="AK173">
    <cfRule type="cellIs" dxfId="66" priority="55" operator="equal">
      <formula>"ANO"</formula>
    </cfRule>
  </conditionalFormatting>
  <conditionalFormatting sqref="AK175:AK181">
    <cfRule type="cellIs" dxfId="65" priority="54" operator="equal">
      <formula>"ANO"</formula>
    </cfRule>
  </conditionalFormatting>
  <conditionalFormatting sqref="AK182:AK183">
    <cfRule type="cellIs" dxfId="64" priority="53" operator="equal">
      <formula>"ANO"</formula>
    </cfRule>
  </conditionalFormatting>
  <conditionalFormatting sqref="AK185:AK189">
    <cfRule type="cellIs" dxfId="63" priority="52" operator="equal">
      <formula>"ANO"</formula>
    </cfRule>
  </conditionalFormatting>
  <conditionalFormatting sqref="AK191:AK195">
    <cfRule type="cellIs" dxfId="62" priority="51" operator="equal">
      <formula>"ANO"</formula>
    </cfRule>
  </conditionalFormatting>
  <conditionalFormatting sqref="AK197">
    <cfRule type="cellIs" dxfId="61" priority="50" operator="equal">
      <formula>"ANO"</formula>
    </cfRule>
  </conditionalFormatting>
  <conditionalFormatting sqref="AK199:AK204">
    <cfRule type="cellIs" dxfId="60" priority="49" operator="equal">
      <formula>"ANO"</formula>
    </cfRule>
  </conditionalFormatting>
  <conditionalFormatting sqref="AK205:AK206">
    <cfRule type="cellIs" dxfId="59" priority="48" operator="equal">
      <formula>"ANO"</formula>
    </cfRule>
  </conditionalFormatting>
  <conditionalFormatting sqref="AK208:AK211">
    <cfRule type="cellIs" dxfId="58" priority="47" operator="equal">
      <formula>"ANO"</formula>
    </cfRule>
  </conditionalFormatting>
  <conditionalFormatting sqref="AK213:AK220">
    <cfRule type="cellIs" dxfId="57" priority="46" operator="equal">
      <formula>"ANO"</formula>
    </cfRule>
  </conditionalFormatting>
  <conditionalFormatting sqref="AK223:AK227">
    <cfRule type="cellIs" dxfId="56" priority="45" operator="equal">
      <formula>"ANO"</formula>
    </cfRule>
  </conditionalFormatting>
  <conditionalFormatting sqref="AK229:AK232">
    <cfRule type="cellIs" dxfId="55" priority="44" operator="equal">
      <formula>"ANO"</formula>
    </cfRule>
  </conditionalFormatting>
  <conditionalFormatting sqref="AK235:AK238">
    <cfRule type="cellIs" dxfId="54" priority="43" operator="equal">
      <formula>"ANO"</formula>
    </cfRule>
  </conditionalFormatting>
  <conditionalFormatting sqref="B82">
    <cfRule type="duplicateValues" dxfId="53" priority="42"/>
  </conditionalFormatting>
  <conditionalFormatting sqref="D82">
    <cfRule type="duplicateValues" dxfId="52" priority="41"/>
  </conditionalFormatting>
  <conditionalFormatting sqref="AL3 AL5 AL7 AL9 AL11 AL13 AL15 AL17 AL19 AL21 AL23 AL25 AL27 AL29 AL31 AL33 AL35 AL37 AL39 AL41 AL43 AL45 AL47 AL49 AL51 AL53 AL55:AL56 AL58 AL60 AL62 AL64 AL66 AL68 AL70 AL72 AL74 AL76 AL78 AL80 AL82 AL84 AL86 AL88 AL90 AL92 AL94 AL96 AL98 AL100 AL102 AL104 AL106 AL108 AL110 AL112 AL114 AL116 AL118 AL120 AL122 AL124 AL126 AL128 AL130 AL132 AL134 AL136 AL138 AL140 AL142 AL144 AL146 AL148 AL150 AL152 AL154 AL156 AL158 AL160 AL162 AL164 AL166 AL168 AL170 AL172 AL174 AL176 AL178 AL180 AL182 AL184 AL186 AL188 AL190 AL192 AL194 AL196 AL198 AL200 AL202 AL204 AL206 AL208 AL210 AL212 AL214 AL216 AL218 AL220 AL222 AL224 AL226 AL228 AL230 AL232 AL234 AL236 AL238">
    <cfRule type="cellIs" dxfId="51" priority="40" operator="equal">
      <formula>"ANO"</formula>
    </cfRule>
  </conditionalFormatting>
  <conditionalFormatting sqref="AL4:AL5">
    <cfRule type="cellIs" dxfId="50" priority="39" operator="equal">
      <formula>"ANO"</formula>
    </cfRule>
  </conditionalFormatting>
  <conditionalFormatting sqref="AL8">
    <cfRule type="cellIs" dxfId="49" priority="38" operator="equal">
      <formula>"ANO"</formula>
    </cfRule>
  </conditionalFormatting>
  <conditionalFormatting sqref="AL11:AL14">
    <cfRule type="cellIs" dxfId="48" priority="37" operator="equal">
      <formula>"ANO"</formula>
    </cfRule>
  </conditionalFormatting>
  <conditionalFormatting sqref="AL15:AL23">
    <cfRule type="cellIs" dxfId="47" priority="36" operator="equal">
      <formula>"ANO"</formula>
    </cfRule>
  </conditionalFormatting>
  <conditionalFormatting sqref="AL26">
    <cfRule type="cellIs" dxfId="46" priority="35" operator="equal">
      <formula>"ANO"</formula>
    </cfRule>
  </conditionalFormatting>
  <conditionalFormatting sqref="AL27:AL35">
    <cfRule type="cellIs" dxfId="45" priority="34" operator="equal">
      <formula>"ANO"</formula>
    </cfRule>
  </conditionalFormatting>
  <conditionalFormatting sqref="AL36:AL47">
    <cfRule type="cellIs" dxfId="44" priority="33" operator="equal">
      <formula>"ANO"</formula>
    </cfRule>
  </conditionalFormatting>
  <conditionalFormatting sqref="AL58:AL66">
    <cfRule type="cellIs" dxfId="43" priority="32" operator="equal">
      <formula>"ANO"</formula>
    </cfRule>
  </conditionalFormatting>
  <conditionalFormatting sqref="AL67:AL73">
    <cfRule type="cellIs" dxfId="42" priority="31" operator="equal">
      <formula>"ANO"</formula>
    </cfRule>
  </conditionalFormatting>
  <conditionalFormatting sqref="AL75:AL85">
    <cfRule type="cellIs" dxfId="41" priority="30" operator="equal">
      <formula>"ANO"</formula>
    </cfRule>
  </conditionalFormatting>
  <conditionalFormatting sqref="AL87:AL97">
    <cfRule type="cellIs" dxfId="40" priority="29" operator="equal">
      <formula>"ANO"</formula>
    </cfRule>
  </conditionalFormatting>
  <conditionalFormatting sqref="AL99:AL103">
    <cfRule type="cellIs" dxfId="39" priority="28" operator="equal">
      <formula>"ANO"</formula>
    </cfRule>
  </conditionalFormatting>
  <conditionalFormatting sqref="AL105:AL109">
    <cfRule type="cellIs" dxfId="38" priority="27" operator="equal">
      <formula>"ANO"</formula>
    </cfRule>
  </conditionalFormatting>
  <conditionalFormatting sqref="AL111:AL118">
    <cfRule type="cellIs" dxfId="37" priority="26" operator="equal">
      <formula>"ANO"</formula>
    </cfRule>
  </conditionalFormatting>
  <conditionalFormatting sqref="AL119">
    <cfRule type="cellIs" dxfId="36" priority="25" operator="equal">
      <formula>"ANO"</formula>
    </cfRule>
  </conditionalFormatting>
  <conditionalFormatting sqref="AL121:AL124">
    <cfRule type="cellIs" dxfId="35" priority="24" operator="equal">
      <formula>"ANO"</formula>
    </cfRule>
  </conditionalFormatting>
  <conditionalFormatting sqref="AL126:AL129">
    <cfRule type="cellIs" dxfId="34" priority="23" operator="equal">
      <formula>"ANO"</formula>
    </cfRule>
  </conditionalFormatting>
  <conditionalFormatting sqref="AL131">
    <cfRule type="cellIs" dxfId="33" priority="22" operator="equal">
      <formula>"ANO"</formula>
    </cfRule>
  </conditionalFormatting>
  <conditionalFormatting sqref="AL134:AL136">
    <cfRule type="cellIs" dxfId="32" priority="21" operator="equal">
      <formula>"ANO"</formula>
    </cfRule>
  </conditionalFormatting>
  <conditionalFormatting sqref="AL138:AL145">
    <cfRule type="cellIs" dxfId="31" priority="20" operator="equal">
      <formula>"ANO"</formula>
    </cfRule>
  </conditionalFormatting>
  <conditionalFormatting sqref="AL146">
    <cfRule type="cellIs" dxfId="30" priority="19" operator="equal">
      <formula>"ANO"</formula>
    </cfRule>
  </conditionalFormatting>
  <conditionalFormatting sqref="AL148:AL150">
    <cfRule type="cellIs" dxfId="29" priority="18" operator="equal">
      <formula>"ANO"</formula>
    </cfRule>
  </conditionalFormatting>
  <conditionalFormatting sqref="AL152:AL154">
    <cfRule type="cellIs" dxfId="28" priority="17" operator="equal">
      <formula>"ANO"</formula>
    </cfRule>
  </conditionalFormatting>
  <conditionalFormatting sqref="AL155:AL160">
    <cfRule type="cellIs" dxfId="27" priority="16" operator="equal">
      <formula>"ANO"</formula>
    </cfRule>
  </conditionalFormatting>
  <conditionalFormatting sqref="AL162:AL163">
    <cfRule type="cellIs" dxfId="26" priority="15" operator="equal">
      <formula>"ANO"</formula>
    </cfRule>
  </conditionalFormatting>
  <conditionalFormatting sqref="AL165:AL172">
    <cfRule type="cellIs" dxfId="25" priority="14" operator="equal">
      <formula>"ANO"</formula>
    </cfRule>
  </conditionalFormatting>
  <conditionalFormatting sqref="AL173">
    <cfRule type="cellIs" dxfId="24" priority="13" operator="equal">
      <formula>"ANO"</formula>
    </cfRule>
  </conditionalFormatting>
  <conditionalFormatting sqref="AL175:AL181">
    <cfRule type="cellIs" dxfId="23" priority="12" operator="equal">
      <formula>"ANO"</formula>
    </cfRule>
  </conditionalFormatting>
  <conditionalFormatting sqref="AL182:AL183">
    <cfRule type="cellIs" dxfId="22" priority="11" operator="equal">
      <formula>"ANO"</formula>
    </cfRule>
  </conditionalFormatting>
  <conditionalFormatting sqref="AL185:AL189">
    <cfRule type="cellIs" dxfId="21" priority="10" operator="equal">
      <formula>"ANO"</formula>
    </cfRule>
  </conditionalFormatting>
  <conditionalFormatting sqref="AL191:AL195">
    <cfRule type="cellIs" dxfId="20" priority="9" operator="equal">
      <formula>"ANO"</formula>
    </cfRule>
  </conditionalFormatting>
  <conditionalFormatting sqref="AL197">
    <cfRule type="cellIs" dxfId="19" priority="8" operator="equal">
      <formula>"ANO"</formula>
    </cfRule>
  </conditionalFormatting>
  <conditionalFormatting sqref="AL199:AL204">
    <cfRule type="cellIs" dxfId="18" priority="7" operator="equal">
      <formula>"ANO"</formula>
    </cfRule>
  </conditionalFormatting>
  <conditionalFormatting sqref="AL205:AL206">
    <cfRule type="cellIs" dxfId="17" priority="6" operator="equal">
      <formula>"ANO"</formula>
    </cfRule>
  </conditionalFormatting>
  <conditionalFormatting sqref="AL208:AL211">
    <cfRule type="cellIs" dxfId="16" priority="5" operator="equal">
      <formula>"ANO"</formula>
    </cfRule>
  </conditionalFormatting>
  <conditionalFormatting sqref="AL213:AL220">
    <cfRule type="cellIs" dxfId="15" priority="4" operator="equal">
      <formula>"ANO"</formula>
    </cfRule>
  </conditionalFormatting>
  <conditionalFormatting sqref="AL223:AL227">
    <cfRule type="cellIs" dxfId="14" priority="3" operator="equal">
      <formula>"ANO"</formula>
    </cfRule>
  </conditionalFormatting>
  <conditionalFormatting sqref="AL229:AL232">
    <cfRule type="cellIs" dxfId="13" priority="2" operator="equal">
      <formula>"ANO"</formula>
    </cfRule>
  </conditionalFormatting>
  <conditionalFormatting sqref="AL235:AL238">
    <cfRule type="cellIs" dxfId="12" priority="1" operator="equal">
      <formula>"ANO"</formula>
    </cfRule>
  </conditionalFormatting>
  <hyperlinks>
    <hyperlink ref="AI17" r:id="rId1" xr:uid="{31A90F36-14F2-48E3-ADE7-62FAF0ACCE3F}"/>
    <hyperlink ref="AE84" r:id="rId2" xr:uid="{26418C8D-79FB-4EFC-B5BB-2BD5744EB844}"/>
    <hyperlink ref="AE146" r:id="rId3" xr:uid="{19EE5D44-6C9A-45F1-A571-76FECC1D69A9}"/>
    <hyperlink ref="AI227" r:id="rId4" xr:uid="{9D368AF8-4FA1-41D5-A30D-7BC7A1F251E0}"/>
    <hyperlink ref="AE52" r:id="rId5" xr:uid="{E63FABF4-5B9B-4BDF-B87C-0E0519CB36FE}"/>
    <hyperlink ref="AE136" r:id="rId6" xr:uid="{83B063ED-266B-4EB8-9D0F-5EB5C765C4ED}"/>
    <hyperlink ref="AE44" r:id="rId7" xr:uid="{C293D73D-6C9A-48FB-B64B-12D1DEB37BFB}"/>
    <hyperlink ref="AE183" r:id="rId8" xr:uid="{010A906D-FA0E-455B-B812-3583DDBCBD4B}"/>
    <hyperlink ref="AB31" r:id="rId9" xr:uid="{135B428A-BCE4-4CF5-A25B-B34EF3134889}"/>
    <hyperlink ref="AE106" r:id="rId10" xr:uid="{DBEC7A5C-1BFB-4F51-A507-33DA3E68F53B}"/>
    <hyperlink ref="AI235" r:id="rId11" xr:uid="{AA0FABFF-595B-4F7C-B962-06087D6B6917}"/>
    <hyperlink ref="AI131" r:id="rId12" xr:uid="{C9446E6C-6237-48F8-9503-413DD420F6D0}"/>
    <hyperlink ref="AE41" r:id="rId13" xr:uid="{71813878-FB87-476A-9B78-0C72B1FCFB27}"/>
    <hyperlink ref="AB97" r:id="rId14" display="horakovsky@SSSEbrno.cz" xr:uid="{9FB345F1-2D4E-4FEB-BC16-48C7CEDA31C8}"/>
    <hyperlink ref="X6" r:id="rId15" xr:uid="{74C622BE-9866-49D3-A9E2-59220B818661}"/>
    <hyperlink ref="X8" r:id="rId16" xr:uid="{843468F6-E78B-4844-AF4A-0C9F4123663A}"/>
    <hyperlink ref="AI109" r:id="rId17" xr:uid="{BC3BEE8F-8A2C-4D86-8DD1-C036405BDA14}"/>
    <hyperlink ref="W46" r:id="rId18" xr:uid="{626E31F3-19C8-4CC2-AB04-4E718774F652}"/>
    <hyperlink ref="X32" r:id="rId19" xr:uid="{AF54155C-DB8B-4F69-8AB4-25D2431EA9E9}"/>
    <hyperlink ref="X87" r:id="rId20" xr:uid="{D14E3EA4-C111-483C-8AEC-438C71387C06}"/>
    <hyperlink ref="W154" r:id="rId21" xr:uid="{5F5A58A4-8470-469E-B052-6848C3796AA4}"/>
    <hyperlink ref="W140" r:id="rId22" xr:uid="{F74EA708-14A1-4F55-B378-1E15F20A335F}"/>
    <hyperlink ref="W136" r:id="rId23" xr:uid="{A4BFA6D4-D84F-409F-8DA5-B1D31410641E}"/>
    <hyperlink ref="X123" r:id="rId24" xr:uid="{11A128B1-618F-4C85-986B-48086EE563FD}"/>
    <hyperlink ref="W103" r:id="rId25" display="ss.gellnerova@skolyjm.cz" xr:uid="{B416BE02-7ECE-4B17-9CDB-113F4131ED68}"/>
    <hyperlink ref="W191" r:id="rId26" xr:uid="{5A8CEFB5-5349-479E-87C7-741B92C5B19F}"/>
    <hyperlink ref="X206" r:id="rId27" xr:uid="{83D6745D-8BAD-4830-8FAE-B85C4CBC15D6}"/>
    <hyperlink ref="W50" r:id="rId28" xr:uid="{C36B9958-B471-496F-9299-9E394DB357B2}"/>
    <hyperlink ref="Y125" r:id="rId29" xr:uid="{EB9BE026-FD9D-4DED-BD47-75DC02A15572}"/>
    <hyperlink ref="X51" r:id="rId30" xr:uid="{28F7FD0E-E454-45EF-87C9-433124152881}"/>
    <hyperlink ref="W51" r:id="rId31" xr:uid="{2CE81CF7-3C7A-43B0-B46A-94CD207DC75C}"/>
    <hyperlink ref="Y161" r:id="rId32" xr:uid="{029A2438-72B3-446E-B490-7F7C6E9963D6}"/>
    <hyperlink ref="AE161" r:id="rId33" xr:uid="{80781474-0B9B-4006-A7D3-209D5D049309}"/>
    <hyperlink ref="X128" r:id="rId34" xr:uid="{39E5ED11-D15E-4548-ADA2-AD89047B428B}"/>
    <hyperlink ref="Y128" r:id="rId35" xr:uid="{B7829E63-2003-48B6-B976-A0FE95610235}"/>
    <hyperlink ref="X116" r:id="rId36" xr:uid="{49F79865-720C-4C74-8040-027B8464633D}"/>
    <hyperlink ref="AI161" r:id="rId37" xr:uid="{C8C1F120-289E-43DC-8B77-0B3D3D638359}"/>
    <hyperlink ref="X227" r:id="rId38" xr:uid="{88629BA3-D0CE-43B3-A14F-BC922A4BAF2E}"/>
    <hyperlink ref="Y178" r:id="rId39" xr:uid="{92018996-A38E-4FC9-97BC-9539F674615D}"/>
    <hyperlink ref="Y239" r:id="rId40" xr:uid="{7FA0EA75-B5AD-441A-9CDA-7041DB5C01A6}"/>
    <hyperlink ref="AI97" r:id="rId41" display="horakovsky@SSSEbrno.cz" xr:uid="{10139930-071D-4FD6-B4CE-F8E2BAD5DC78}"/>
    <hyperlink ref="X61" r:id="rId42" xr:uid="{28307DE0-E877-4269-849F-6881041A4E45}"/>
    <hyperlink ref="W116" r:id="rId43" xr:uid="{91DC1215-E38B-4FE0-8278-66EE8EA38762}"/>
    <hyperlink ref="Y116" r:id="rId44" xr:uid="{08039332-5356-4318-882B-A469D45DBDDF}"/>
    <hyperlink ref="AE116" r:id="rId45" display="stipcak@ssakyjov.cz" xr:uid="{37F89CF1-2816-49FB-BF1D-54F9DF43D653}"/>
    <hyperlink ref="AI116" r:id="rId46" display="stipcak@ssakyjov.cz" xr:uid="{81028837-AF93-4FD2-BF72-CFD28E639CD8}"/>
    <hyperlink ref="AB116" r:id="rId47" xr:uid="{178C2901-30AE-4E89-8ABC-2572A1E9A59A}"/>
    <hyperlink ref="Y79" r:id="rId48" xr:uid="{753DA926-AD2B-4761-8D27-17AC9EC72901}"/>
    <hyperlink ref="Y87" r:id="rId49" xr:uid="{F5F7B143-7D39-4CF1-9BC0-B9EA773BBD34}"/>
    <hyperlink ref="X131" r:id="rId50" xr:uid="{BC644A20-2898-4216-BA90-A55081AF86BB}"/>
    <hyperlink ref="AE88" r:id="rId51" xr:uid="{E8C5E4EA-41DB-47E3-8F0A-603DEA3540E1}"/>
    <hyperlink ref="W143" r:id="rId52" xr:uid="{81C8E30B-D285-4EFD-812A-0F441391ADF9}"/>
    <hyperlink ref="AI63" r:id="rId53" xr:uid="{3D890073-D165-4408-8341-DE9E40136779}"/>
    <hyperlink ref="Y189" r:id="rId54" xr:uid="{395AF3E1-68CC-4248-8316-CF291642DF86}"/>
    <hyperlink ref="W189" r:id="rId55" xr:uid="{1F8502CB-7480-4247-8B9B-20ABB374DB6A}"/>
    <hyperlink ref="Y8" r:id="rId56" xr:uid="{65FFFDC3-7482-45BD-9A0B-CC9EC82E32FA}"/>
    <hyperlink ref="W131" r:id="rId57" xr:uid="{50A42464-35CA-43AF-AE84-0FAD961A5854}"/>
    <hyperlink ref="W162" r:id="rId58" xr:uid="{3CA47DAA-5F20-4BAD-8391-21FCA1CA4BED}"/>
    <hyperlink ref="X189" r:id="rId59" xr:uid="{6FFB8317-FDAF-4AD1-B647-E77D515FD39A}"/>
    <hyperlink ref="W235" r:id="rId60" xr:uid="{17F05E20-DE3B-42DA-A8C7-A7707AE43D91}"/>
    <hyperlink ref="X140" r:id="rId61" xr:uid="{249B5DCB-0888-41FA-B8A0-4E0093A7BD6E}"/>
    <hyperlink ref="Y181" r:id="rId62" xr:uid="{E350EE9E-BBDC-42DB-9C28-B704099310B4}"/>
    <hyperlink ref="X232" r:id="rId63" xr:uid="{AEA67519-141B-41EE-BC74-C779CAA4D1CB}"/>
  </hyperlinks>
  <printOptions gridLines="1" gridLinesSet="0"/>
  <pageMargins left="0.15748031496062992" right="0.15748031496062992" top="0.19685039370078741" bottom="0.15748031496062992" header="0.15748031496062992" footer="0.15748031496062992"/>
  <pageSetup paperSize="9" scale="28" fitToHeight="0" orientation="portrait" r:id="rId64"/>
  <headerFooter alignWithMargins="0"/>
  <legacyDrawing r:id="rId6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41EBAA-1AC4-43CB-9D16-A0EB25C7A832}">
  <dimension ref="A1:S65"/>
  <sheetViews>
    <sheetView zoomScale="70" zoomScaleNormal="70" workbookViewId="0">
      <pane ySplit="1" topLeftCell="A2" activePane="bottomLeft" state="frozen"/>
      <selection pane="bottomLeft" activeCell="D16" sqref="D16"/>
    </sheetView>
  </sheetViews>
  <sheetFormatPr defaultRowHeight="15" x14ac:dyDescent="0.25"/>
  <cols>
    <col min="1" max="1" width="15" customWidth="1"/>
    <col min="2" max="2" width="26.85546875" bestFit="1" customWidth="1"/>
    <col min="3" max="3" width="28.7109375" customWidth="1"/>
    <col min="4" max="4" width="23" customWidth="1"/>
    <col min="5" max="5" width="13.140625" customWidth="1"/>
    <col min="6" max="18" width="15.7109375" customWidth="1"/>
  </cols>
  <sheetData>
    <row r="1" spans="1:19" s="179" customFormat="1" ht="42.6" customHeight="1" x14ac:dyDescent="0.25">
      <c r="A1" s="179" t="s">
        <v>4010</v>
      </c>
      <c r="B1" s="179" t="s">
        <v>4009</v>
      </c>
      <c r="C1" s="179" t="s">
        <v>4206</v>
      </c>
      <c r="D1" s="179" t="s">
        <v>4207</v>
      </c>
      <c r="E1" s="179" t="s">
        <v>4208</v>
      </c>
      <c r="F1" s="179" t="s">
        <v>4209</v>
      </c>
      <c r="G1" s="179" t="s">
        <v>4210</v>
      </c>
      <c r="H1" s="179" t="s">
        <v>4211</v>
      </c>
      <c r="I1" s="179" t="s">
        <v>4212</v>
      </c>
      <c r="J1" s="179" t="s">
        <v>4213</v>
      </c>
      <c r="K1" s="179" t="s">
        <v>4214</v>
      </c>
      <c r="L1" s="179" t="s">
        <v>4215</v>
      </c>
      <c r="M1" s="179" t="s">
        <v>4216</v>
      </c>
      <c r="N1" s="179" t="s">
        <v>4217</v>
      </c>
      <c r="O1" s="179" t="s">
        <v>4218</v>
      </c>
      <c r="P1" s="179" t="s">
        <v>4219</v>
      </c>
      <c r="Q1" s="179" t="s">
        <v>4220</v>
      </c>
      <c r="R1" s="179" t="s">
        <v>4221</v>
      </c>
      <c r="S1" s="179" t="s">
        <v>4405</v>
      </c>
    </row>
    <row r="2" spans="1:19" s="231" customFormat="1" x14ac:dyDescent="0.25">
      <c r="A2" s="231">
        <v>53163</v>
      </c>
      <c r="B2" s="231" t="s">
        <v>4228</v>
      </c>
      <c r="C2" s="231" t="s">
        <v>4229</v>
      </c>
      <c r="D2" s="231" t="s">
        <v>4230</v>
      </c>
      <c r="E2" s="231" t="s">
        <v>4011</v>
      </c>
      <c r="F2" s="231" t="s">
        <v>4011</v>
      </c>
      <c r="G2" s="231">
        <v>135</v>
      </c>
      <c r="J2" s="231">
        <v>3</v>
      </c>
      <c r="M2" s="231">
        <v>3</v>
      </c>
    </row>
    <row r="3" spans="1:19" x14ac:dyDescent="0.25">
      <c r="A3">
        <v>55301</v>
      </c>
      <c r="B3" t="s">
        <v>4231</v>
      </c>
      <c r="C3" t="s">
        <v>5</v>
      </c>
      <c r="D3" t="s">
        <v>356</v>
      </c>
      <c r="E3" t="s">
        <v>4011</v>
      </c>
      <c r="F3" t="s">
        <v>4011</v>
      </c>
      <c r="G3">
        <v>0</v>
      </c>
      <c r="H3">
        <v>150</v>
      </c>
      <c r="I3">
        <v>0</v>
      </c>
      <c r="J3">
        <v>0</v>
      </c>
      <c r="K3">
        <v>0</v>
      </c>
      <c r="L3">
        <v>0</v>
      </c>
      <c r="M3">
        <v>0</v>
      </c>
      <c r="N3">
        <v>0</v>
      </c>
      <c r="O3">
        <v>0</v>
      </c>
      <c r="P3">
        <v>0</v>
      </c>
      <c r="Q3">
        <v>0</v>
      </c>
      <c r="R3">
        <v>0</v>
      </c>
    </row>
    <row r="4" spans="1:19" s="217" customFormat="1" x14ac:dyDescent="0.25">
      <c r="A4" s="217">
        <v>56324</v>
      </c>
      <c r="B4" s="217" t="s">
        <v>4233</v>
      </c>
      <c r="C4" s="217" t="s">
        <v>4234</v>
      </c>
      <c r="D4" s="217" t="s">
        <v>4232</v>
      </c>
      <c r="E4" s="217" t="s">
        <v>4011</v>
      </c>
      <c r="F4" s="217" t="s">
        <v>4011</v>
      </c>
      <c r="G4" s="217">
        <v>0</v>
      </c>
      <c r="H4" s="217">
        <v>75</v>
      </c>
      <c r="I4" s="217">
        <v>0</v>
      </c>
      <c r="J4" s="217">
        <v>0</v>
      </c>
      <c r="K4" s="217">
        <v>4</v>
      </c>
      <c r="L4" s="217">
        <v>0</v>
      </c>
      <c r="M4" s="217">
        <v>0</v>
      </c>
      <c r="N4" s="217">
        <v>0</v>
      </c>
      <c r="O4" s="217">
        <v>0</v>
      </c>
      <c r="P4" s="217">
        <v>0</v>
      </c>
      <c r="Q4" s="217">
        <v>0</v>
      </c>
      <c r="R4" s="217">
        <v>0</v>
      </c>
    </row>
    <row r="5" spans="1:19" x14ac:dyDescent="0.25">
      <c r="A5">
        <v>89257</v>
      </c>
      <c r="B5" t="s">
        <v>4235</v>
      </c>
      <c r="C5" t="s">
        <v>4236</v>
      </c>
      <c r="D5" t="s">
        <v>4237</v>
      </c>
      <c r="E5" t="s">
        <v>4011</v>
      </c>
      <c r="F5" t="s">
        <v>4011</v>
      </c>
      <c r="G5">
        <v>10</v>
      </c>
      <c r="H5">
        <v>53</v>
      </c>
      <c r="I5">
        <v>2</v>
      </c>
      <c r="J5">
        <v>9</v>
      </c>
      <c r="K5">
        <v>4</v>
      </c>
      <c r="L5">
        <v>3</v>
      </c>
      <c r="M5">
        <v>6</v>
      </c>
      <c r="N5">
        <v>0</v>
      </c>
      <c r="O5">
        <v>0</v>
      </c>
      <c r="P5">
        <v>2</v>
      </c>
      <c r="Q5">
        <v>0</v>
      </c>
      <c r="R5">
        <v>0</v>
      </c>
    </row>
    <row r="6" spans="1:19" x14ac:dyDescent="0.25">
      <c r="A6">
        <v>212920</v>
      </c>
      <c r="B6" t="s">
        <v>4238</v>
      </c>
      <c r="C6" t="s">
        <v>4239</v>
      </c>
      <c r="D6" t="s">
        <v>4240</v>
      </c>
      <c r="E6" t="s">
        <v>4011</v>
      </c>
      <c r="F6" t="s">
        <v>4011</v>
      </c>
      <c r="G6">
        <v>10</v>
      </c>
      <c r="H6">
        <v>75</v>
      </c>
    </row>
    <row r="7" spans="1:19" x14ac:dyDescent="0.25">
      <c r="A7">
        <v>226475</v>
      </c>
      <c r="B7" t="s">
        <v>4241</v>
      </c>
      <c r="C7" t="s">
        <v>4242</v>
      </c>
      <c r="D7" t="s">
        <v>4243</v>
      </c>
      <c r="E7" t="s">
        <v>4011</v>
      </c>
      <c r="F7" t="s">
        <v>4011</v>
      </c>
      <c r="H7">
        <v>100</v>
      </c>
      <c r="N7">
        <v>10</v>
      </c>
    </row>
    <row r="8" spans="1:19" x14ac:dyDescent="0.25">
      <c r="A8">
        <v>226556</v>
      </c>
      <c r="B8" t="s">
        <v>4244</v>
      </c>
      <c r="C8" t="s">
        <v>2560</v>
      </c>
      <c r="D8" t="s">
        <v>4245</v>
      </c>
      <c r="E8" t="s">
        <v>4011</v>
      </c>
      <c r="F8" t="s">
        <v>4011</v>
      </c>
      <c r="G8">
        <v>100</v>
      </c>
    </row>
    <row r="9" spans="1:19" x14ac:dyDescent="0.25">
      <c r="A9">
        <v>346292</v>
      </c>
      <c r="B9" t="s">
        <v>4303</v>
      </c>
      <c r="C9" t="s">
        <v>4304</v>
      </c>
      <c r="D9" t="s">
        <v>4305</v>
      </c>
      <c r="E9" t="s">
        <v>4011</v>
      </c>
      <c r="F9" t="s">
        <v>4011</v>
      </c>
      <c r="G9">
        <v>480</v>
      </c>
    </row>
    <row r="10" spans="1:19" x14ac:dyDescent="0.25">
      <c r="A10">
        <v>380458</v>
      </c>
      <c r="B10" t="s">
        <v>4246</v>
      </c>
      <c r="C10" t="s">
        <v>3697</v>
      </c>
      <c r="D10" t="s">
        <v>3690</v>
      </c>
      <c r="E10" t="s">
        <v>4011</v>
      </c>
      <c r="F10" t="s">
        <v>4011</v>
      </c>
      <c r="G10">
        <v>0</v>
      </c>
      <c r="H10">
        <v>20</v>
      </c>
      <c r="I10">
        <v>0</v>
      </c>
      <c r="J10">
        <v>0</v>
      </c>
      <c r="K10">
        <v>0</v>
      </c>
      <c r="L10">
        <v>0</v>
      </c>
      <c r="M10">
        <v>0</v>
      </c>
      <c r="N10">
        <v>0</v>
      </c>
      <c r="O10">
        <v>0</v>
      </c>
      <c r="P10">
        <v>0</v>
      </c>
      <c r="Q10">
        <v>0</v>
      </c>
      <c r="R10">
        <v>0</v>
      </c>
    </row>
    <row r="11" spans="1:19" x14ac:dyDescent="0.25">
      <c r="A11">
        <v>380521</v>
      </c>
      <c r="B11" t="s">
        <v>4247</v>
      </c>
      <c r="C11" t="s">
        <v>4248</v>
      </c>
      <c r="D11" t="s">
        <v>4249</v>
      </c>
      <c r="E11" t="s">
        <v>4011</v>
      </c>
      <c r="F11" t="s">
        <v>4011</v>
      </c>
      <c r="G11">
        <v>10</v>
      </c>
      <c r="H11">
        <v>0</v>
      </c>
      <c r="I11">
        <v>0</v>
      </c>
      <c r="J11">
        <v>0</v>
      </c>
      <c r="K11">
        <v>0</v>
      </c>
      <c r="L11">
        <v>0</v>
      </c>
      <c r="M11">
        <v>0</v>
      </c>
      <c r="N11">
        <v>0</v>
      </c>
      <c r="O11">
        <v>0</v>
      </c>
      <c r="P11">
        <v>0</v>
      </c>
      <c r="Q11">
        <v>0</v>
      </c>
      <c r="R11">
        <v>0</v>
      </c>
    </row>
    <row r="12" spans="1:19" x14ac:dyDescent="0.25">
      <c r="A12">
        <v>390348</v>
      </c>
      <c r="B12" t="s">
        <v>4250</v>
      </c>
      <c r="C12" t="s">
        <v>1080</v>
      </c>
      <c r="D12" t="s">
        <v>4251</v>
      </c>
      <c r="E12" t="s">
        <v>4011</v>
      </c>
      <c r="F12" t="s">
        <v>4011</v>
      </c>
      <c r="G12">
        <v>0</v>
      </c>
      <c r="H12">
        <v>25</v>
      </c>
      <c r="I12">
        <v>0</v>
      </c>
      <c r="J12">
        <v>0</v>
      </c>
      <c r="K12">
        <v>0</v>
      </c>
      <c r="L12">
        <v>0</v>
      </c>
      <c r="M12">
        <v>0</v>
      </c>
      <c r="N12">
        <v>0</v>
      </c>
      <c r="O12">
        <v>0</v>
      </c>
      <c r="P12">
        <v>0</v>
      </c>
      <c r="Q12">
        <v>0</v>
      </c>
      <c r="R12">
        <v>0</v>
      </c>
    </row>
    <row r="13" spans="1:19" x14ac:dyDescent="0.25">
      <c r="A13">
        <v>530506</v>
      </c>
      <c r="B13" t="s">
        <v>4252</v>
      </c>
      <c r="C13" t="s">
        <v>4253</v>
      </c>
      <c r="D13" t="s">
        <v>4254</v>
      </c>
      <c r="E13" t="s">
        <v>4011</v>
      </c>
      <c r="F13" t="s">
        <v>4011</v>
      </c>
      <c r="G13">
        <v>10</v>
      </c>
      <c r="H13">
        <v>40</v>
      </c>
    </row>
    <row r="14" spans="1:19" x14ac:dyDescent="0.25">
      <c r="A14">
        <v>558982</v>
      </c>
      <c r="B14" t="s">
        <v>4255</v>
      </c>
      <c r="C14" t="s">
        <v>4256</v>
      </c>
      <c r="D14" t="s">
        <v>4257</v>
      </c>
      <c r="E14" t="s">
        <v>4011</v>
      </c>
      <c r="F14" t="s">
        <v>4011</v>
      </c>
      <c r="G14">
        <v>150</v>
      </c>
      <c r="M14">
        <v>2</v>
      </c>
    </row>
    <row r="15" spans="1:19" x14ac:dyDescent="0.25">
      <c r="A15">
        <v>558991</v>
      </c>
      <c r="B15" t="s">
        <v>4258</v>
      </c>
      <c r="C15" t="s">
        <v>28</v>
      </c>
      <c r="D15" t="s">
        <v>4259</v>
      </c>
      <c r="E15" t="s">
        <v>4011</v>
      </c>
      <c r="F15" t="s">
        <v>4011</v>
      </c>
      <c r="H15">
        <v>100</v>
      </c>
      <c r="N15">
        <v>2</v>
      </c>
    </row>
    <row r="16" spans="1:19" x14ac:dyDescent="0.25">
      <c r="A16">
        <v>559415</v>
      </c>
      <c r="B16" t="s">
        <v>4260</v>
      </c>
      <c r="C16" t="s">
        <v>4261</v>
      </c>
      <c r="D16" t="s">
        <v>4262</v>
      </c>
      <c r="E16" t="s">
        <v>4011</v>
      </c>
      <c r="F16" t="s">
        <v>4011</v>
      </c>
      <c r="H16">
        <v>100</v>
      </c>
    </row>
    <row r="17" spans="1:18" x14ac:dyDescent="0.25">
      <c r="A17">
        <v>559466</v>
      </c>
      <c r="B17" t="s">
        <v>4263</v>
      </c>
      <c r="C17" t="s">
        <v>4264</v>
      </c>
      <c r="D17" t="s">
        <v>4265</v>
      </c>
      <c r="E17" t="s">
        <v>4011</v>
      </c>
      <c r="F17" t="s">
        <v>4011</v>
      </c>
      <c r="G17">
        <v>200</v>
      </c>
      <c r="M17">
        <v>25</v>
      </c>
    </row>
    <row r="18" spans="1:18" x14ac:dyDescent="0.25">
      <c r="A18">
        <v>566756</v>
      </c>
      <c r="B18" t="s">
        <v>4266</v>
      </c>
      <c r="C18" t="s">
        <v>4267</v>
      </c>
      <c r="D18" t="s">
        <v>4268</v>
      </c>
      <c r="E18" t="s">
        <v>4011</v>
      </c>
      <c r="F18" t="s">
        <v>4011</v>
      </c>
      <c r="G18">
        <v>80</v>
      </c>
      <c r="M18">
        <v>5</v>
      </c>
    </row>
    <row r="19" spans="1:18" x14ac:dyDescent="0.25">
      <c r="A19">
        <v>567043</v>
      </c>
      <c r="B19" t="s">
        <v>4269</v>
      </c>
      <c r="C19" t="s">
        <v>4270</v>
      </c>
      <c r="D19" t="s">
        <v>4271</v>
      </c>
      <c r="E19" t="s">
        <v>4011</v>
      </c>
      <c r="F19" t="s">
        <v>4011</v>
      </c>
      <c r="H19">
        <v>50</v>
      </c>
    </row>
    <row r="20" spans="1:18" x14ac:dyDescent="0.25">
      <c r="A20">
        <v>567213</v>
      </c>
      <c r="B20" t="s">
        <v>4272</v>
      </c>
      <c r="C20" t="s">
        <v>4273</v>
      </c>
      <c r="D20" t="s">
        <v>4274</v>
      </c>
      <c r="E20" t="s">
        <v>4011</v>
      </c>
      <c r="F20" t="s">
        <v>4011</v>
      </c>
      <c r="I20">
        <v>75</v>
      </c>
    </row>
    <row r="21" spans="1:18" x14ac:dyDescent="0.25">
      <c r="A21">
        <v>567396</v>
      </c>
      <c r="B21" t="s">
        <v>4275</v>
      </c>
      <c r="C21" t="s">
        <v>4276</v>
      </c>
      <c r="D21" t="s">
        <v>4277</v>
      </c>
      <c r="E21" t="s">
        <v>4011</v>
      </c>
      <c r="F21" t="s">
        <v>4011</v>
      </c>
      <c r="H21">
        <v>30</v>
      </c>
    </row>
    <row r="22" spans="1:18" x14ac:dyDescent="0.25">
      <c r="A22">
        <v>567582</v>
      </c>
      <c r="B22" t="s">
        <v>4278</v>
      </c>
      <c r="C22" t="s">
        <v>755</v>
      </c>
      <c r="D22" t="s">
        <v>757</v>
      </c>
      <c r="E22" t="s">
        <v>4011</v>
      </c>
      <c r="F22" t="s">
        <v>4011</v>
      </c>
      <c r="G22">
        <v>100</v>
      </c>
    </row>
    <row r="23" spans="1:18" x14ac:dyDescent="0.25">
      <c r="A23">
        <v>637980</v>
      </c>
      <c r="B23" t="s">
        <v>4279</v>
      </c>
      <c r="C23" t="s">
        <v>4280</v>
      </c>
      <c r="D23" t="s">
        <v>4281</v>
      </c>
      <c r="E23" t="s">
        <v>4011</v>
      </c>
      <c r="F23" t="s">
        <v>4011</v>
      </c>
      <c r="H23">
        <v>35</v>
      </c>
      <c r="N23">
        <v>2</v>
      </c>
    </row>
    <row r="24" spans="1:18" x14ac:dyDescent="0.25">
      <c r="A24">
        <v>637998</v>
      </c>
      <c r="B24" t="s">
        <v>4282</v>
      </c>
      <c r="C24" t="s">
        <v>4283</v>
      </c>
      <c r="D24" t="s">
        <v>4284</v>
      </c>
      <c r="E24" t="s">
        <v>4011</v>
      </c>
      <c r="F24" t="s">
        <v>4011</v>
      </c>
      <c r="G24">
        <v>20</v>
      </c>
      <c r="M24">
        <v>3</v>
      </c>
    </row>
    <row r="25" spans="1:18" x14ac:dyDescent="0.25">
      <c r="A25">
        <v>638013</v>
      </c>
      <c r="B25" t="s">
        <v>4285</v>
      </c>
      <c r="C25" t="s">
        <v>4286</v>
      </c>
      <c r="D25" t="s">
        <v>4287</v>
      </c>
      <c r="E25" t="s">
        <v>4011</v>
      </c>
      <c r="F25" t="s">
        <v>4011</v>
      </c>
      <c r="G25">
        <v>150</v>
      </c>
      <c r="H25">
        <v>0</v>
      </c>
      <c r="I25">
        <v>0</v>
      </c>
      <c r="J25">
        <v>0</v>
      </c>
      <c r="K25">
        <v>0</v>
      </c>
      <c r="L25">
        <v>0</v>
      </c>
      <c r="M25">
        <v>2</v>
      </c>
      <c r="N25">
        <v>0</v>
      </c>
      <c r="O25">
        <v>0</v>
      </c>
      <c r="P25">
        <v>0</v>
      </c>
      <c r="Q25">
        <v>0</v>
      </c>
      <c r="R25">
        <v>0</v>
      </c>
    </row>
    <row r="26" spans="1:18" x14ac:dyDescent="0.25">
      <c r="A26">
        <v>837385</v>
      </c>
      <c r="B26" t="s">
        <v>4288</v>
      </c>
      <c r="C26" t="s">
        <v>65</v>
      </c>
      <c r="D26" t="s">
        <v>4289</v>
      </c>
      <c r="E26" t="s">
        <v>4011</v>
      </c>
      <c r="F26" t="s">
        <v>4011</v>
      </c>
      <c r="G26">
        <v>60</v>
      </c>
    </row>
    <row r="27" spans="1:18" x14ac:dyDescent="0.25">
      <c r="A27">
        <v>838993</v>
      </c>
      <c r="B27" t="s">
        <v>4290</v>
      </c>
      <c r="C27" t="s">
        <v>3879</v>
      </c>
      <c r="D27" t="s">
        <v>9</v>
      </c>
      <c r="E27" t="s">
        <v>4011</v>
      </c>
      <c r="F27" t="s">
        <v>4011</v>
      </c>
      <c r="H27">
        <v>42</v>
      </c>
    </row>
    <row r="28" spans="1:18" x14ac:dyDescent="0.25">
      <c r="A28">
        <v>839205</v>
      </c>
      <c r="B28" t="s">
        <v>4291</v>
      </c>
      <c r="C28" t="s">
        <v>4292</v>
      </c>
      <c r="D28" t="s">
        <v>4293</v>
      </c>
      <c r="E28" t="s">
        <v>4011</v>
      </c>
      <c r="F28" t="s">
        <v>4011</v>
      </c>
      <c r="H28">
        <v>900</v>
      </c>
      <c r="N28">
        <v>60</v>
      </c>
      <c r="Q28">
        <v>220</v>
      </c>
    </row>
    <row r="29" spans="1:18" x14ac:dyDescent="0.25">
      <c r="A29">
        <v>15530213</v>
      </c>
      <c r="B29" t="s">
        <v>4294</v>
      </c>
      <c r="C29" t="s">
        <v>4295</v>
      </c>
      <c r="D29" t="s">
        <v>4296</v>
      </c>
      <c r="E29" t="s">
        <v>4011</v>
      </c>
      <c r="F29" t="s">
        <v>4011</v>
      </c>
      <c r="G29">
        <v>200</v>
      </c>
      <c r="H29">
        <v>0</v>
      </c>
      <c r="I29">
        <v>0</v>
      </c>
      <c r="J29">
        <v>0</v>
      </c>
      <c r="K29">
        <v>0</v>
      </c>
      <c r="L29">
        <v>0</v>
      </c>
      <c r="M29">
        <v>10</v>
      </c>
      <c r="N29">
        <v>0</v>
      </c>
      <c r="O29">
        <v>0</v>
      </c>
      <c r="P29">
        <v>0</v>
      </c>
      <c r="Q29">
        <v>0</v>
      </c>
      <c r="R29">
        <v>0</v>
      </c>
    </row>
    <row r="30" spans="1:18" x14ac:dyDescent="0.25">
      <c r="A30">
        <v>16355474</v>
      </c>
      <c r="B30" t="s">
        <v>4297</v>
      </c>
      <c r="C30" t="s">
        <v>4298</v>
      </c>
      <c r="D30" t="s">
        <v>4299</v>
      </c>
      <c r="E30" t="s">
        <v>4011</v>
      </c>
      <c r="F30" t="s">
        <v>4011</v>
      </c>
      <c r="G30">
        <v>50</v>
      </c>
      <c r="M30">
        <v>5</v>
      </c>
    </row>
    <row r="31" spans="1:18" x14ac:dyDescent="0.25">
      <c r="A31">
        <v>29319498</v>
      </c>
      <c r="B31" t="s">
        <v>4300</v>
      </c>
      <c r="C31" t="s">
        <v>4301</v>
      </c>
      <c r="D31" t="s">
        <v>4302</v>
      </c>
      <c r="E31" t="s">
        <v>4011</v>
      </c>
      <c r="F31" t="s">
        <v>4011</v>
      </c>
      <c r="G31">
        <v>20</v>
      </c>
      <c r="J31">
        <v>5</v>
      </c>
      <c r="K31">
        <v>5</v>
      </c>
      <c r="L31">
        <v>5</v>
      </c>
      <c r="R31">
        <v>20</v>
      </c>
    </row>
    <row r="32" spans="1:18" x14ac:dyDescent="0.25">
      <c r="A32">
        <v>44947721</v>
      </c>
      <c r="B32" t="s">
        <v>4306</v>
      </c>
      <c r="C32" t="s">
        <v>1166</v>
      </c>
      <c r="D32" t="s">
        <v>4307</v>
      </c>
      <c r="E32" t="s">
        <v>4011</v>
      </c>
      <c r="F32" t="s">
        <v>4011</v>
      </c>
      <c r="I32">
        <v>10</v>
      </c>
    </row>
    <row r="33" spans="1:18" s="211" customFormat="1" x14ac:dyDescent="0.25">
      <c r="A33" s="211">
        <v>44993412</v>
      </c>
      <c r="B33" s="211" t="s">
        <v>4358</v>
      </c>
      <c r="C33" s="211" t="s">
        <v>7</v>
      </c>
      <c r="D33" s="211" t="s">
        <v>4359</v>
      </c>
      <c r="E33" s="211" t="s">
        <v>4011</v>
      </c>
      <c r="F33" s="211" t="s">
        <v>4011</v>
      </c>
      <c r="G33" s="211">
        <v>60</v>
      </c>
      <c r="J33" s="211">
        <v>20</v>
      </c>
      <c r="K33" s="211">
        <v>4</v>
      </c>
      <c r="L33" s="211">
        <v>4</v>
      </c>
      <c r="M33" s="211">
        <v>2</v>
      </c>
      <c r="N33" s="211">
        <v>5</v>
      </c>
    </row>
    <row r="34" spans="1:18" x14ac:dyDescent="0.25">
      <c r="A34">
        <v>44993510</v>
      </c>
      <c r="B34" t="s">
        <v>4308</v>
      </c>
      <c r="C34" t="s">
        <v>586</v>
      </c>
      <c r="D34" t="s">
        <v>585</v>
      </c>
      <c r="E34" t="s">
        <v>4011</v>
      </c>
      <c r="F34" t="s">
        <v>4011</v>
      </c>
      <c r="G34">
        <v>50</v>
      </c>
    </row>
    <row r="35" spans="1:18" x14ac:dyDescent="0.25">
      <c r="A35">
        <v>44993528</v>
      </c>
      <c r="B35" t="s">
        <v>4309</v>
      </c>
      <c r="C35" t="s">
        <v>4310</v>
      </c>
      <c r="D35" t="s">
        <v>4311</v>
      </c>
      <c r="E35" t="s">
        <v>4011</v>
      </c>
      <c r="F35" t="s">
        <v>4011</v>
      </c>
      <c r="G35">
        <v>10</v>
      </c>
    </row>
    <row r="36" spans="1:18" x14ac:dyDescent="0.25">
      <c r="A36">
        <v>45671702</v>
      </c>
      <c r="B36" t="s">
        <v>4312</v>
      </c>
      <c r="C36" t="s">
        <v>4313</v>
      </c>
      <c r="D36" t="s">
        <v>316</v>
      </c>
      <c r="E36" t="s">
        <v>4011</v>
      </c>
      <c r="F36" t="s">
        <v>4011</v>
      </c>
      <c r="G36">
        <v>50</v>
      </c>
    </row>
    <row r="37" spans="1:18" x14ac:dyDescent="0.25">
      <c r="A37">
        <v>45671711</v>
      </c>
      <c r="B37" t="s">
        <v>4314</v>
      </c>
      <c r="C37" t="s">
        <v>4315</v>
      </c>
      <c r="D37" t="s">
        <v>4316</v>
      </c>
      <c r="E37" t="s">
        <v>4011</v>
      </c>
      <c r="F37" t="s">
        <v>4011</v>
      </c>
      <c r="G37">
        <v>0</v>
      </c>
      <c r="H37">
        <v>20</v>
      </c>
      <c r="I37">
        <v>0</v>
      </c>
      <c r="J37">
        <v>0</v>
      </c>
      <c r="K37">
        <v>0</v>
      </c>
      <c r="L37">
        <v>0</v>
      </c>
      <c r="M37">
        <v>0</v>
      </c>
      <c r="N37">
        <v>0</v>
      </c>
      <c r="O37">
        <v>0</v>
      </c>
      <c r="P37">
        <v>0</v>
      </c>
      <c r="Q37">
        <v>0</v>
      </c>
      <c r="R37">
        <v>0</v>
      </c>
    </row>
    <row r="38" spans="1:18" x14ac:dyDescent="0.25">
      <c r="A38">
        <v>45671729</v>
      </c>
      <c r="B38" t="s">
        <v>4317</v>
      </c>
      <c r="C38" t="s">
        <v>4318</v>
      </c>
      <c r="D38" t="s">
        <v>4319</v>
      </c>
      <c r="E38" t="s">
        <v>4011</v>
      </c>
      <c r="F38" t="s">
        <v>4011</v>
      </c>
      <c r="G38">
        <v>50</v>
      </c>
    </row>
    <row r="39" spans="1:18" x14ac:dyDescent="0.25">
      <c r="A39">
        <v>45671761</v>
      </c>
      <c r="B39" t="s">
        <v>4320</v>
      </c>
      <c r="C39" t="s">
        <v>4321</v>
      </c>
      <c r="D39" t="s">
        <v>4322</v>
      </c>
      <c r="E39" t="s">
        <v>4011</v>
      </c>
      <c r="F39" t="s">
        <v>4011</v>
      </c>
      <c r="G39">
        <v>30</v>
      </c>
      <c r="K39">
        <v>5</v>
      </c>
    </row>
    <row r="40" spans="1:18" x14ac:dyDescent="0.25">
      <c r="A40">
        <v>45671788</v>
      </c>
      <c r="B40" t="s">
        <v>4323</v>
      </c>
      <c r="C40" t="s">
        <v>48</v>
      </c>
      <c r="D40" t="s">
        <v>4324</v>
      </c>
      <c r="E40" t="s">
        <v>4011</v>
      </c>
      <c r="F40" t="s">
        <v>4011</v>
      </c>
      <c r="H40">
        <v>20</v>
      </c>
    </row>
    <row r="41" spans="1:18" x14ac:dyDescent="0.25">
      <c r="A41">
        <v>47375604</v>
      </c>
      <c r="B41" t="s">
        <v>4325</v>
      </c>
      <c r="C41" t="s">
        <v>63</v>
      </c>
      <c r="D41" t="s">
        <v>62</v>
      </c>
      <c r="E41" t="s">
        <v>4011</v>
      </c>
      <c r="F41" t="s">
        <v>4011</v>
      </c>
      <c r="G41">
        <v>50</v>
      </c>
      <c r="M41">
        <v>1</v>
      </c>
      <c r="P41">
        <v>1</v>
      </c>
    </row>
    <row r="42" spans="1:18" x14ac:dyDescent="0.25">
      <c r="A42">
        <v>48452751</v>
      </c>
      <c r="B42" t="s">
        <v>4326</v>
      </c>
      <c r="C42" t="s">
        <v>46</v>
      </c>
      <c r="D42" t="s">
        <v>45</v>
      </c>
      <c r="E42" t="s">
        <v>4011</v>
      </c>
      <c r="F42" t="s">
        <v>4011</v>
      </c>
      <c r="H42">
        <v>35</v>
      </c>
    </row>
    <row r="43" spans="1:18" x14ac:dyDescent="0.25">
      <c r="A43">
        <v>49439723</v>
      </c>
      <c r="B43" t="s">
        <v>4327</v>
      </c>
      <c r="C43" t="s">
        <v>12</v>
      </c>
      <c r="D43" t="s">
        <v>4328</v>
      </c>
      <c r="E43" t="s">
        <v>4011</v>
      </c>
      <c r="F43" t="s">
        <v>4011</v>
      </c>
      <c r="G43">
        <v>75</v>
      </c>
    </row>
    <row r="44" spans="1:18" x14ac:dyDescent="0.25">
      <c r="A44">
        <v>49459881</v>
      </c>
      <c r="B44" t="s">
        <v>4329</v>
      </c>
      <c r="C44" t="s">
        <v>23</v>
      </c>
      <c r="D44" t="s">
        <v>22</v>
      </c>
      <c r="E44" t="s">
        <v>4011</v>
      </c>
      <c r="F44" t="s">
        <v>4011</v>
      </c>
      <c r="G44">
        <v>25</v>
      </c>
      <c r="M44">
        <v>5</v>
      </c>
    </row>
    <row r="45" spans="1:18" x14ac:dyDescent="0.25">
      <c r="A45">
        <v>49459899</v>
      </c>
      <c r="B45" t="s">
        <v>4330</v>
      </c>
      <c r="C45" t="s">
        <v>3124</v>
      </c>
      <c r="D45" t="s">
        <v>4331</v>
      </c>
      <c r="E45" t="s">
        <v>4011</v>
      </c>
      <c r="F45" t="s">
        <v>4011</v>
      </c>
      <c r="G45">
        <v>40</v>
      </c>
      <c r="N45">
        <v>1</v>
      </c>
    </row>
    <row r="46" spans="1:18" x14ac:dyDescent="0.25">
      <c r="A46">
        <v>49461249</v>
      </c>
      <c r="B46" t="s">
        <v>4332</v>
      </c>
      <c r="C46" t="s">
        <v>37</v>
      </c>
      <c r="D46" t="s">
        <v>4333</v>
      </c>
      <c r="E46" t="s">
        <v>4011</v>
      </c>
      <c r="F46" t="s">
        <v>4011</v>
      </c>
      <c r="G46">
        <v>0</v>
      </c>
      <c r="H46">
        <v>75</v>
      </c>
      <c r="I46">
        <v>0</v>
      </c>
      <c r="J46">
        <v>0</v>
      </c>
      <c r="K46">
        <v>0</v>
      </c>
      <c r="L46">
        <v>0</v>
      </c>
      <c r="M46">
        <v>0</v>
      </c>
      <c r="N46">
        <v>5</v>
      </c>
      <c r="O46">
        <v>0</v>
      </c>
      <c r="P46">
        <v>0</v>
      </c>
      <c r="Q46">
        <v>0</v>
      </c>
      <c r="R46">
        <v>0</v>
      </c>
    </row>
    <row r="47" spans="1:18" x14ac:dyDescent="0.25">
      <c r="A47">
        <v>49939416</v>
      </c>
      <c r="B47" t="s">
        <v>4334</v>
      </c>
      <c r="C47" t="s">
        <v>4335</v>
      </c>
      <c r="D47" t="s">
        <v>4336</v>
      </c>
      <c r="E47" t="s">
        <v>4011</v>
      </c>
      <c r="F47" t="s">
        <v>4011</v>
      </c>
      <c r="G47">
        <v>20</v>
      </c>
    </row>
    <row r="48" spans="1:18" x14ac:dyDescent="0.25">
      <c r="A48">
        <v>60552255</v>
      </c>
      <c r="B48" t="s">
        <v>4337</v>
      </c>
      <c r="C48" t="s">
        <v>3925</v>
      </c>
      <c r="D48" t="s">
        <v>4338</v>
      </c>
      <c r="E48" t="s">
        <v>4011</v>
      </c>
      <c r="F48" t="s">
        <v>4011</v>
      </c>
      <c r="G48">
        <v>0</v>
      </c>
      <c r="H48">
        <v>450</v>
      </c>
      <c r="I48">
        <v>0</v>
      </c>
      <c r="J48">
        <v>0</v>
      </c>
      <c r="K48">
        <v>0</v>
      </c>
      <c r="L48">
        <v>0</v>
      </c>
      <c r="M48">
        <v>0</v>
      </c>
      <c r="N48">
        <v>0</v>
      </c>
      <c r="O48">
        <v>0</v>
      </c>
      <c r="P48">
        <v>0</v>
      </c>
      <c r="Q48">
        <v>0</v>
      </c>
      <c r="R48">
        <v>0</v>
      </c>
    </row>
    <row r="49" spans="1:18" x14ac:dyDescent="0.25">
      <c r="A49">
        <v>60555211</v>
      </c>
      <c r="B49" t="s">
        <v>4339</v>
      </c>
      <c r="C49" t="s">
        <v>4340</v>
      </c>
      <c r="D49" t="s">
        <v>4341</v>
      </c>
      <c r="E49" t="s">
        <v>4011</v>
      </c>
      <c r="F49" t="s">
        <v>4011</v>
      </c>
      <c r="G49">
        <v>0</v>
      </c>
      <c r="H49">
        <v>300</v>
      </c>
      <c r="I49">
        <v>0</v>
      </c>
      <c r="J49">
        <v>0</v>
      </c>
      <c r="K49">
        <v>0</v>
      </c>
      <c r="L49">
        <v>0</v>
      </c>
      <c r="M49">
        <v>0</v>
      </c>
      <c r="N49">
        <v>0</v>
      </c>
      <c r="O49">
        <v>0</v>
      </c>
      <c r="P49">
        <v>0</v>
      </c>
      <c r="Q49">
        <v>0</v>
      </c>
      <c r="R49">
        <v>0</v>
      </c>
    </row>
    <row r="50" spans="1:18" x14ac:dyDescent="0.25">
      <c r="A50">
        <v>60680300</v>
      </c>
      <c r="B50" t="s">
        <v>4342</v>
      </c>
      <c r="C50" t="s">
        <v>2877</v>
      </c>
      <c r="D50" t="s">
        <v>4343</v>
      </c>
      <c r="E50" t="s">
        <v>4011</v>
      </c>
      <c r="F50" t="s">
        <v>4011</v>
      </c>
      <c r="G50">
        <v>40</v>
      </c>
    </row>
    <row r="51" spans="1:18" x14ac:dyDescent="0.25">
      <c r="A51">
        <v>60680318</v>
      </c>
      <c r="B51" t="s">
        <v>4344</v>
      </c>
      <c r="C51" t="s">
        <v>4345</v>
      </c>
      <c r="D51" t="s">
        <v>4346</v>
      </c>
      <c r="E51" t="s">
        <v>4011</v>
      </c>
      <c r="F51" t="s">
        <v>4011</v>
      </c>
      <c r="H51">
        <v>40</v>
      </c>
    </row>
    <row r="52" spans="1:18" x14ac:dyDescent="0.25">
      <c r="A52">
        <v>60680351</v>
      </c>
      <c r="B52" t="s">
        <v>4347</v>
      </c>
      <c r="C52" t="s">
        <v>4348</v>
      </c>
      <c r="D52" t="s">
        <v>4349</v>
      </c>
      <c r="E52" t="s">
        <v>4011</v>
      </c>
      <c r="F52" t="s">
        <v>4011</v>
      </c>
      <c r="I52">
        <v>50</v>
      </c>
      <c r="L52">
        <v>5</v>
      </c>
    </row>
    <row r="53" spans="1:18" x14ac:dyDescent="0.25">
      <c r="A53">
        <v>62073109</v>
      </c>
      <c r="B53" t="s">
        <v>4350</v>
      </c>
      <c r="C53" t="s">
        <v>4351</v>
      </c>
      <c r="D53" t="s">
        <v>4352</v>
      </c>
      <c r="E53" t="s">
        <v>4011</v>
      </c>
      <c r="F53" t="s">
        <v>4011</v>
      </c>
      <c r="M53">
        <v>5</v>
      </c>
    </row>
    <row r="54" spans="1:18" x14ac:dyDescent="0.25">
      <c r="A54">
        <v>62073117</v>
      </c>
      <c r="B54" t="s">
        <v>4353</v>
      </c>
      <c r="C54" t="s">
        <v>18</v>
      </c>
      <c r="D54" t="s">
        <v>17</v>
      </c>
      <c r="E54" t="s">
        <v>4011</v>
      </c>
      <c r="F54" t="s">
        <v>4011</v>
      </c>
      <c r="H54">
        <v>50</v>
      </c>
    </row>
    <row r="55" spans="1:18" x14ac:dyDescent="0.25">
      <c r="A55">
        <v>62157299</v>
      </c>
      <c r="B55" t="s">
        <v>4354</v>
      </c>
      <c r="C55" t="s">
        <v>1574</v>
      </c>
      <c r="D55" t="s">
        <v>4355</v>
      </c>
      <c r="E55" t="s">
        <v>4011</v>
      </c>
      <c r="F55" t="s">
        <v>4011</v>
      </c>
      <c r="G55">
        <v>150</v>
      </c>
      <c r="H55">
        <v>50</v>
      </c>
    </row>
    <row r="56" spans="1:18" x14ac:dyDescent="0.25">
      <c r="A56">
        <v>62157396</v>
      </c>
      <c r="B56" t="s">
        <v>4356</v>
      </c>
      <c r="C56" t="s">
        <v>3946</v>
      </c>
      <c r="D56" t="s">
        <v>4357</v>
      </c>
      <c r="E56" t="s">
        <v>4011</v>
      </c>
      <c r="F56" t="s">
        <v>4011</v>
      </c>
      <c r="H56">
        <v>25</v>
      </c>
    </row>
    <row r="57" spans="1:18" x14ac:dyDescent="0.25">
      <c r="A57">
        <v>62160095</v>
      </c>
      <c r="B57" t="s">
        <v>4360</v>
      </c>
      <c r="C57" t="s">
        <v>4361</v>
      </c>
      <c r="D57" t="s">
        <v>4362</v>
      </c>
      <c r="E57" t="s">
        <v>4011</v>
      </c>
      <c r="F57" t="s">
        <v>4011</v>
      </c>
      <c r="G57">
        <v>20</v>
      </c>
      <c r="M57">
        <v>1</v>
      </c>
    </row>
    <row r="58" spans="1:18" x14ac:dyDescent="0.25">
      <c r="A58">
        <v>66596769</v>
      </c>
      <c r="B58" t="s">
        <v>4363</v>
      </c>
      <c r="C58" t="s">
        <v>54</v>
      </c>
      <c r="D58" t="s">
        <v>4364</v>
      </c>
      <c r="E58" t="s">
        <v>4011</v>
      </c>
      <c r="F58" t="s">
        <v>4011</v>
      </c>
      <c r="G58">
        <v>90</v>
      </c>
      <c r="H58">
        <v>0</v>
      </c>
      <c r="I58">
        <v>0</v>
      </c>
      <c r="J58">
        <v>0</v>
      </c>
      <c r="K58">
        <v>0</v>
      </c>
      <c r="L58">
        <v>0</v>
      </c>
      <c r="M58">
        <v>0</v>
      </c>
      <c r="N58">
        <v>0</v>
      </c>
      <c r="O58">
        <v>0</v>
      </c>
      <c r="P58">
        <v>0</v>
      </c>
      <c r="Q58">
        <v>0</v>
      </c>
      <c r="R58">
        <v>0</v>
      </c>
    </row>
    <row r="59" spans="1:18" x14ac:dyDescent="0.25">
      <c r="A59">
        <v>70284849</v>
      </c>
      <c r="B59" t="s">
        <v>4365</v>
      </c>
      <c r="C59" t="s">
        <v>1890</v>
      </c>
      <c r="D59" t="s">
        <v>4366</v>
      </c>
      <c r="E59" t="s">
        <v>4011</v>
      </c>
      <c r="F59" t="s">
        <v>4011</v>
      </c>
      <c r="G59">
        <v>50</v>
      </c>
      <c r="M59">
        <v>10</v>
      </c>
    </row>
    <row r="60" spans="1:18" x14ac:dyDescent="0.25">
      <c r="A60">
        <v>70285756</v>
      </c>
      <c r="B60" t="s">
        <v>4367</v>
      </c>
      <c r="C60" t="s">
        <v>629</v>
      </c>
      <c r="D60" t="s">
        <v>625</v>
      </c>
      <c r="E60" t="s">
        <v>4011</v>
      </c>
      <c r="F60" t="s">
        <v>4011</v>
      </c>
      <c r="G60">
        <v>100</v>
      </c>
      <c r="M60">
        <v>15</v>
      </c>
    </row>
    <row r="61" spans="1:18" x14ac:dyDescent="0.25">
      <c r="A61">
        <v>70838763</v>
      </c>
      <c r="B61" t="s">
        <v>4368</v>
      </c>
      <c r="C61" t="s">
        <v>2645</v>
      </c>
      <c r="D61" t="s">
        <v>4369</v>
      </c>
      <c r="E61" t="s">
        <v>4011</v>
      </c>
      <c r="F61" t="s">
        <v>4011</v>
      </c>
      <c r="H61">
        <v>5</v>
      </c>
    </row>
    <row r="62" spans="1:18" x14ac:dyDescent="0.25">
      <c r="A62">
        <v>70843155</v>
      </c>
      <c r="B62" t="s">
        <v>4370</v>
      </c>
      <c r="C62" t="s">
        <v>4371</v>
      </c>
      <c r="D62" t="s">
        <v>4305</v>
      </c>
      <c r="E62" t="s">
        <v>4011</v>
      </c>
      <c r="F62" t="s">
        <v>4011</v>
      </c>
      <c r="G62">
        <v>150</v>
      </c>
    </row>
    <row r="63" spans="1:18" x14ac:dyDescent="0.25">
      <c r="A63">
        <v>70921245</v>
      </c>
      <c r="B63" t="s">
        <v>4372</v>
      </c>
      <c r="C63" t="s">
        <v>4373</v>
      </c>
      <c r="D63" t="s">
        <v>4374</v>
      </c>
      <c r="E63" t="s">
        <v>4011</v>
      </c>
      <c r="F63" t="s">
        <v>4011</v>
      </c>
      <c r="G63">
        <v>75</v>
      </c>
      <c r="N63">
        <v>5</v>
      </c>
    </row>
    <row r="64" spans="1:18" x14ac:dyDescent="0.25">
      <c r="A64">
        <v>70997241</v>
      </c>
      <c r="B64" t="s">
        <v>4375</v>
      </c>
      <c r="C64" t="s">
        <v>4376</v>
      </c>
      <c r="D64" t="s">
        <v>4377</v>
      </c>
      <c r="E64" t="s">
        <v>4011</v>
      </c>
      <c r="F64" t="s">
        <v>4011</v>
      </c>
      <c r="G64">
        <v>50</v>
      </c>
    </row>
    <row r="65" spans="2:19" x14ac:dyDescent="0.25">
      <c r="B65" s="209"/>
      <c r="C65" s="209"/>
      <c r="D65" s="209"/>
      <c r="E65" s="209"/>
      <c r="F65" s="209"/>
      <c r="G65">
        <f>SUBTOTAL(109,DNS_05_06__kancelářský_papír___sběr_dat34[Xerografický papír A4, BÍLÝ, 80g, kvalita A        (1 balík = 500 listů)])</f>
        <v>2970</v>
      </c>
      <c r="H65">
        <f>SUBTOTAL(109,DNS_05_06__kancelářský_papír___sběr_dat34[Xerografický papír A4, BÍLÝ, 80g, kvalita B        (1 balík = 500 listů)])</f>
        <v>2865</v>
      </c>
      <c r="I65">
        <f>SUBTOTAL(109,DNS_05_06__kancelářský_papír___sběr_dat34[Xerografický papír A4, BÍLÝ, 80g, kvalita C        (1 balík = 500 listů)])</f>
        <v>137</v>
      </c>
      <c r="J65">
        <f>SUBTOTAL(109,DNS_05_06__kancelářský_papír___sběr_dat34[Xerografický papír A4, BÍLÝ, 160g, (1 balík = 250 listů)])</f>
        <v>37</v>
      </c>
      <c r="K65">
        <f>SUBTOTAL(109,DNS_05_06__kancelářský_papír___sběr_dat34[Xerografický papír A4, BAREVNÝ, 80g, (1 balík = 500 listů)])</f>
        <v>22</v>
      </c>
      <c r="L65">
        <f>SUBTOTAL(109,DNS_05_06__kancelářský_papír___sběr_dat34[Xerografický papír A4, BAREVNÝ, 160g, (1 balík = 250 listů)])</f>
        <v>17</v>
      </c>
      <c r="M65">
        <f>SUBTOTAL(109,DNS_05_06__kancelářský_papír___sběr_dat34[Xerografický papír A3, BÍLÝ, 80g, kvalita A        (1 balík = 500 listů)])</f>
        <v>100</v>
      </c>
      <c r="N65">
        <f>SUBTOTAL(109,DNS_05_06__kancelářský_papír___sběr_dat34[Xerografický papír A3, BÍLÝ, 80g, kvalita B        (1 balík = 500 listů)])</f>
        <v>90</v>
      </c>
      <c r="O65">
        <f>SUBTOTAL(109,DNS_05_06__kancelářský_papír___sběr_dat34[Xerografický papír A3, BÍLÝ, 80g, kvalita C        (1 balík = 500 listů)])</f>
        <v>0</v>
      </c>
      <c r="P65">
        <f>SUBTOTAL(109,DNS_05_06__kancelářský_papír___sběr_dat34[Xerografický papír A3, BAREVNÝ, 80g, (1 balík = 500 listů)])</f>
        <v>3</v>
      </c>
      <c r="Q65">
        <f>SUBTOTAL(109,DNS_05_06__kancelářský_papír___sběr_dat34[Xerografický papír A5, BÍLÝ, 80g, (1 balík = 500 listů)])</f>
        <v>220</v>
      </c>
      <c r="R65">
        <f>SUBTOTAL(109,DNS_05_06__kancelářský_papír___sběr_dat34[Xerografický papír A4, RECYKLOVANÝ, 80g, (1 balík = 500 listů)])</f>
        <v>20</v>
      </c>
      <c r="S65">
        <f>SUM(DNS_05_06__kancelářský_papír___sběr_dat34[[#Totals],[Xerografický papír A4, BÍLÝ, 80g, kvalita A        (1 balík = 500 listů)]:[Xerografický papír A4, RECYKLOVANÝ, 80g, (1 balík = 500 listů)]])</f>
        <v>6481</v>
      </c>
    </row>
  </sheetData>
  <sortState xmlns:xlrd2="http://schemas.microsoft.com/office/spreadsheetml/2017/richdata2" ref="A13:A64">
    <sortCondition ref="A13:A64"/>
  </sortState>
  <pageMargins left="0.7" right="0.7" top="0.78740157499999996" bottom="0.78740157499999996" header="0.3" footer="0.3"/>
  <pageSetup paperSize="9" orientation="portrait" verticalDpi="0" r:id="rId1"/>
  <tableParts count="1">
    <tablePart r:id="rId2"/>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EB612C-F19B-447E-A337-D90F0CB5C625}">
  <sheetPr>
    <pageSetUpPr fitToPage="1"/>
  </sheetPr>
  <dimension ref="A1:K68"/>
  <sheetViews>
    <sheetView showGridLines="0" view="pageBreakPreview" zoomScale="85" zoomScaleNormal="85" zoomScaleSheetLayoutView="85" workbookViewId="0">
      <selection activeCell="D5" sqref="D5"/>
    </sheetView>
  </sheetViews>
  <sheetFormatPr defaultColWidth="9.140625" defaultRowHeight="15" x14ac:dyDescent="0.25"/>
  <cols>
    <col min="1" max="1" width="17.7109375" style="22" customWidth="1"/>
    <col min="2" max="2" width="17.7109375" style="24" customWidth="1"/>
    <col min="3" max="7" width="17.7109375" style="22" customWidth="1"/>
    <col min="8" max="11" width="15.7109375" style="22" customWidth="1"/>
    <col min="12" max="16384" width="9.140625" style="22"/>
  </cols>
  <sheetData>
    <row r="1" spans="1:7" ht="17.25" x14ac:dyDescent="0.25">
      <c r="A1" s="236" t="s">
        <v>4017</v>
      </c>
      <c r="B1" s="236"/>
      <c r="C1" s="236"/>
      <c r="D1" s="236"/>
      <c r="E1" s="236"/>
      <c r="F1" s="236"/>
      <c r="G1" s="236"/>
    </row>
    <row r="2" spans="1:7" ht="21.75" customHeight="1" x14ac:dyDescent="0.25">
      <c r="A2" s="23"/>
    </row>
    <row r="3" spans="1:7" x14ac:dyDescent="0.25">
      <c r="A3" s="237" t="s">
        <v>4018</v>
      </c>
      <c r="B3" s="237"/>
      <c r="C3" s="237"/>
    </row>
    <row r="4" spans="1:7" s="25" customFormat="1" ht="42" customHeight="1" x14ac:dyDescent="0.25">
      <c r="A4" s="238" t="str">
        <f>VLOOKUP(D5,'Seznam PO'!A:D,4,0)</f>
        <v>Mateřská škola speciální, základní škola speciální a praktická škola Elpis Brno, příspěvková organizace</v>
      </c>
      <c r="B4" s="238"/>
      <c r="C4" s="238"/>
      <c r="D4" s="238"/>
      <c r="E4" s="238"/>
      <c r="F4" s="238"/>
      <c r="G4" s="238"/>
    </row>
    <row r="5" spans="1:7" s="25" customFormat="1" x14ac:dyDescent="0.25">
      <c r="A5" s="239" t="s">
        <v>4019</v>
      </c>
      <c r="B5" s="239"/>
      <c r="C5" s="239"/>
      <c r="D5" s="49">
        <v>62160095</v>
      </c>
    </row>
    <row r="6" spans="1:7" s="25" customFormat="1" x14ac:dyDescent="0.25">
      <c r="A6" s="239" t="s">
        <v>4020</v>
      </c>
      <c r="B6" s="239"/>
      <c r="C6" s="239"/>
      <c r="D6" s="26" t="str">
        <f>VLOOKUP(D5,'Seznam PO'!A:C,3,0)</f>
        <v>není plátce DPH</v>
      </c>
    </row>
    <row r="7" spans="1:7" s="25" customFormat="1" x14ac:dyDescent="0.25">
      <c r="A7" s="239" t="s">
        <v>4021</v>
      </c>
      <c r="B7" s="239"/>
      <c r="C7" s="239"/>
      <c r="D7" s="26" t="str">
        <f>VLOOKUP(D5,'Seznam PO'!A:B,2,0)</f>
        <v>JM_115</v>
      </c>
    </row>
    <row r="8" spans="1:7" s="25" customFormat="1" x14ac:dyDescent="0.25">
      <c r="A8" s="239" t="s">
        <v>4022</v>
      </c>
      <c r="B8" s="239"/>
      <c r="C8" s="239"/>
      <c r="D8" s="26" t="str">
        <f>VLOOKUP(D5,'Seznam PO'!A:E,5,0)</f>
        <v>Koperníkova 803/2, 615 00 Brno</v>
      </c>
    </row>
    <row r="9" spans="1:7" s="25" customFormat="1" x14ac:dyDescent="0.25">
      <c r="A9" s="239" t="s">
        <v>4023</v>
      </c>
      <c r="B9" s="239"/>
      <c r="C9" s="239"/>
      <c r="D9" s="26" t="str">
        <f>VLOOKUP(D5,'Seznam PO'!A:U,21,0)</f>
        <v>v registru ekonomických subjektů ČSÚ v ARES</v>
      </c>
    </row>
    <row r="10" spans="1:7" s="25" customFormat="1" x14ac:dyDescent="0.25">
      <c r="A10" s="239" t="s">
        <v>4024</v>
      </c>
      <c r="B10" s="239"/>
      <c r="C10" s="239"/>
      <c r="D10" s="26" t="str">
        <f>VLOOKUP(D5,'Seznam PO'!A:R,16,0)</f>
        <v>Mgr. Pavlínou Pohlovou</v>
      </c>
    </row>
    <row r="11" spans="1:7" s="25" customFormat="1" x14ac:dyDescent="0.25">
      <c r="A11" s="26"/>
      <c r="B11" s="26"/>
      <c r="C11" s="26"/>
      <c r="D11" s="26"/>
    </row>
    <row r="12" spans="1:7" x14ac:dyDescent="0.25">
      <c r="A12" s="237" t="s">
        <v>4025</v>
      </c>
      <c r="B12" s="237"/>
      <c r="C12" s="237"/>
      <c r="D12" s="24"/>
    </row>
    <row r="13" spans="1:7" x14ac:dyDescent="0.25">
      <c r="A13" s="240" t="s">
        <v>4026</v>
      </c>
      <c r="B13" s="240"/>
      <c r="C13" s="240"/>
      <c r="D13" s="24"/>
    </row>
    <row r="14" spans="1:7" x14ac:dyDescent="0.25">
      <c r="A14" s="235" t="s">
        <v>4019</v>
      </c>
      <c r="B14" s="235"/>
      <c r="C14" s="235"/>
      <c r="D14" s="24">
        <v>28353242</v>
      </c>
    </row>
    <row r="15" spans="1:7" x14ac:dyDescent="0.25">
      <c r="A15" s="235" t="s">
        <v>4020</v>
      </c>
      <c r="B15" s="235"/>
      <c r="C15" s="235"/>
      <c r="D15" s="24" t="s">
        <v>4027</v>
      </c>
    </row>
    <row r="16" spans="1:7" x14ac:dyDescent="0.25">
      <c r="A16" s="235" t="s">
        <v>4022</v>
      </c>
      <c r="B16" s="235"/>
      <c r="C16" s="235"/>
      <c r="D16" s="24" t="s">
        <v>4028</v>
      </c>
    </row>
    <row r="17" spans="1:7" x14ac:dyDescent="0.25">
      <c r="A17" s="235" t="s">
        <v>4023</v>
      </c>
      <c r="B17" s="235"/>
      <c r="C17" s="235"/>
      <c r="D17" s="24" t="s">
        <v>4029</v>
      </c>
    </row>
    <row r="18" spans="1:7" x14ac:dyDescent="0.25">
      <c r="A18" s="235" t="s">
        <v>4024</v>
      </c>
      <c r="B18" s="235"/>
      <c r="C18" s="235"/>
      <c r="D18" s="24" t="s">
        <v>4030</v>
      </c>
    </row>
    <row r="19" spans="1:7" x14ac:dyDescent="0.25">
      <c r="A19" s="235"/>
      <c r="B19" s="235"/>
      <c r="C19" s="235"/>
    </row>
    <row r="21" spans="1:7" s="27" customFormat="1" ht="54" customHeight="1" x14ac:dyDescent="0.25">
      <c r="A21" s="242" t="s">
        <v>4031</v>
      </c>
      <c r="B21" s="242"/>
      <c r="C21" s="242"/>
      <c r="D21" s="242"/>
      <c r="E21" s="242"/>
      <c r="F21" s="242"/>
      <c r="G21" s="242"/>
    </row>
    <row r="22" spans="1:7" s="27" customFormat="1" ht="30.75" customHeight="1" x14ac:dyDescent="0.25">
      <c r="A22" s="243" t="s">
        <v>4032</v>
      </c>
      <c r="B22" s="243"/>
      <c r="C22" s="243"/>
      <c r="D22" s="243"/>
      <c r="E22" s="243"/>
      <c r="F22" s="243"/>
      <c r="G22" s="243"/>
    </row>
    <row r="23" spans="1:7" s="27" customFormat="1" ht="24" customHeight="1" x14ac:dyDescent="0.25">
      <c r="A23" s="28"/>
      <c r="B23" s="244" t="s">
        <v>4033</v>
      </c>
      <c r="C23" s="244"/>
      <c r="D23" s="244"/>
      <c r="E23" s="244"/>
      <c r="F23" s="244"/>
      <c r="G23" s="28"/>
    </row>
    <row r="24" spans="1:7" s="27" customFormat="1" ht="33.75" customHeight="1" x14ac:dyDescent="0.25">
      <c r="A24" s="243" t="s">
        <v>4224</v>
      </c>
      <c r="B24" s="241"/>
      <c r="C24" s="241"/>
      <c r="D24" s="241"/>
      <c r="E24" s="241"/>
      <c r="F24" s="241"/>
      <c r="G24" s="241"/>
    </row>
    <row r="25" spans="1:7" s="27" customFormat="1" ht="23.25" customHeight="1" x14ac:dyDescent="0.25">
      <c r="A25" s="29"/>
      <c r="B25" s="29"/>
      <c r="C25" s="241" t="s">
        <v>4034</v>
      </c>
      <c r="D25" s="241"/>
      <c r="E25" s="241"/>
      <c r="F25" s="29"/>
      <c r="G25" s="29"/>
    </row>
    <row r="26" spans="1:7" s="27" customFormat="1" ht="15.75" customHeight="1" x14ac:dyDescent="0.25">
      <c r="A26" s="245" t="s">
        <v>4225</v>
      </c>
      <c r="B26" s="242"/>
      <c r="C26" s="242"/>
      <c r="D26" s="242"/>
      <c r="E26" s="242"/>
      <c r="F26" s="242"/>
      <c r="G26" s="242"/>
    </row>
    <row r="27" spans="1:7" s="27" customFormat="1" ht="15" customHeight="1" x14ac:dyDescent="0.25">
      <c r="A27" s="29"/>
      <c r="B27" s="29"/>
      <c r="C27" s="241" t="s">
        <v>4035</v>
      </c>
      <c r="D27" s="241"/>
      <c r="E27" s="241"/>
      <c r="F27" s="29"/>
      <c r="G27" s="29"/>
    </row>
    <row r="28" spans="1:7" s="27" customFormat="1" ht="27.75" customHeight="1" x14ac:dyDescent="0.25">
      <c r="A28" s="245" t="s">
        <v>4145</v>
      </c>
      <c r="B28" s="242"/>
      <c r="C28" s="242"/>
      <c r="D28" s="242"/>
      <c r="E28" s="242"/>
      <c r="F28" s="242"/>
      <c r="G28" s="242"/>
    </row>
    <row r="29" spans="1:7" s="27" customFormat="1" ht="18" customHeight="1" x14ac:dyDescent="0.25">
      <c r="A29" s="241" t="s">
        <v>4036</v>
      </c>
      <c r="B29" s="241"/>
      <c r="C29" s="241"/>
      <c r="D29" s="241"/>
      <c r="E29" s="241"/>
      <c r="F29" s="241"/>
      <c r="G29" s="241"/>
    </row>
    <row r="30" spans="1:7" s="83" customFormat="1" ht="18" customHeight="1" x14ac:dyDescent="0.25">
      <c r="A30" s="84"/>
      <c r="B30" s="254" t="s">
        <v>4143</v>
      </c>
      <c r="C30" s="255"/>
      <c r="D30" s="255"/>
      <c r="E30" s="184">
        <f>'03Specifikace'!U20</f>
        <v>371687.9</v>
      </c>
      <c r="F30" s="185" t="s">
        <v>4144</v>
      </c>
      <c r="G30" s="84"/>
    </row>
    <row r="31" spans="1:7" s="27" customFormat="1" ht="12.75" customHeight="1" x14ac:dyDescent="0.25">
      <c r="A31" s="30"/>
      <c r="B31" s="30"/>
    </row>
    <row r="32" spans="1:7" s="27" customFormat="1" ht="51" customHeight="1" x14ac:dyDescent="0.25">
      <c r="A32" s="247" t="s">
        <v>4037</v>
      </c>
      <c r="B32" s="248" t="s">
        <v>4038</v>
      </c>
      <c r="C32" s="248"/>
      <c r="D32" s="248"/>
      <c r="E32" s="31" t="s">
        <v>69</v>
      </c>
      <c r="F32" s="31" t="s">
        <v>70</v>
      </c>
      <c r="G32" s="31" t="s">
        <v>71</v>
      </c>
    </row>
    <row r="33" spans="1:11" s="27" customFormat="1" ht="23.25" customHeight="1" x14ac:dyDescent="0.25">
      <c r="A33" s="247"/>
      <c r="B33" s="32" t="s">
        <v>4039</v>
      </c>
      <c r="C33" s="33" t="s">
        <v>4040</v>
      </c>
      <c r="D33" s="34" t="s">
        <v>4041</v>
      </c>
      <c r="E33" s="35"/>
      <c r="F33" s="36"/>
      <c r="G33" s="36"/>
    </row>
    <row r="34" spans="1:11" s="27" customFormat="1" ht="23.25" customHeight="1" x14ac:dyDescent="0.25">
      <c r="A34" s="37" t="s">
        <v>4150</v>
      </c>
      <c r="B34" s="37">
        <f>VLOOKUP(D5,'Sběr dat'!A:R,7,0)</f>
        <v>20</v>
      </c>
      <c r="C34" s="37">
        <f>VLOOKUP(D5,'Sběr dat'!A:S,8,0)</f>
        <v>0</v>
      </c>
      <c r="D34" s="37">
        <f>VLOOKUP(D5,'Sběr dat'!A:T,9,0)</f>
        <v>0</v>
      </c>
      <c r="E34" s="37">
        <f>VLOOKUP(D5,'Sběr dat'!A:U,10,0)</f>
        <v>0</v>
      </c>
      <c r="F34" s="37">
        <f>VLOOKUP(D5,'Sběr dat'!A:U,11,0)</f>
        <v>0</v>
      </c>
      <c r="G34" s="37">
        <f>VLOOKUP(D5,'Sběr dat'!A:W,12,0)</f>
        <v>0</v>
      </c>
    </row>
    <row r="35" spans="1:11" s="27" customFormat="1" ht="15.75" customHeight="1" x14ac:dyDescent="0.25">
      <c r="A35" s="38"/>
      <c r="B35" s="38"/>
      <c r="C35" s="38"/>
      <c r="D35" s="38"/>
      <c r="E35" s="38"/>
      <c r="F35" s="38"/>
      <c r="G35" s="38"/>
    </row>
    <row r="36" spans="1:11" s="27" customFormat="1" ht="51" customHeight="1" x14ac:dyDescent="0.25">
      <c r="A36" s="39"/>
      <c r="B36" s="248" t="s">
        <v>4043</v>
      </c>
      <c r="C36" s="248"/>
      <c r="D36" s="248"/>
      <c r="E36" s="31" t="s">
        <v>4015</v>
      </c>
      <c r="F36" s="31" t="s">
        <v>72</v>
      </c>
      <c r="G36" s="31" t="s">
        <v>4044</v>
      </c>
      <c r="J36" s="40"/>
      <c r="K36" s="40"/>
    </row>
    <row r="37" spans="1:11" s="27" customFormat="1" ht="23.25" customHeight="1" x14ac:dyDescent="0.25">
      <c r="A37" s="38"/>
      <c r="B37" s="32" t="s">
        <v>4039</v>
      </c>
      <c r="C37" s="33" t="s">
        <v>4040</v>
      </c>
      <c r="D37" s="34" t="s">
        <v>4041</v>
      </c>
      <c r="E37" s="36"/>
      <c r="F37" s="36"/>
      <c r="G37" s="36"/>
      <c r="J37" s="40"/>
      <c r="K37" s="40"/>
    </row>
    <row r="38" spans="1:11" s="27" customFormat="1" ht="23.25" customHeight="1" x14ac:dyDescent="0.25">
      <c r="A38" s="41"/>
      <c r="B38" s="37">
        <f>VLOOKUP(D5,'Sběr dat'!A:R,13,0)</f>
        <v>1</v>
      </c>
      <c r="C38" s="37">
        <f>VLOOKUP(D5,'Sběr dat'!A:S,14,0)</f>
        <v>0</v>
      </c>
      <c r="D38" s="37">
        <f>VLOOKUP(D5,'Sběr dat'!A:T,15,0)</f>
        <v>0</v>
      </c>
      <c r="E38" s="37">
        <f>VLOOKUP(D5,'Sběr dat'!A:U,16,0)</f>
        <v>0</v>
      </c>
      <c r="F38" s="37">
        <f>VLOOKUP(D5,'Sběr dat'!A:V,17,0)</f>
        <v>0</v>
      </c>
      <c r="G38" s="37">
        <f>VLOOKUP(D5,'Sběr dat'!A:W,18,0)</f>
        <v>0</v>
      </c>
      <c r="J38" s="40"/>
      <c r="K38" s="40"/>
    </row>
    <row r="39" spans="1:11" ht="28.5" customHeight="1" x14ac:dyDescent="0.25">
      <c r="A39" s="249" t="s">
        <v>4045</v>
      </c>
      <c r="B39" s="249"/>
      <c r="C39" s="249"/>
      <c r="D39" s="249"/>
      <c r="E39" s="249"/>
      <c r="F39" s="249"/>
      <c r="G39" s="249"/>
    </row>
    <row r="40" spans="1:11" ht="28.5" customHeight="1" x14ac:dyDescent="0.25">
      <c r="A40" s="250" t="s">
        <v>4046</v>
      </c>
      <c r="B40" s="250"/>
      <c r="C40" s="250"/>
      <c r="D40" s="250"/>
      <c r="E40" s="250"/>
      <c r="F40" s="250"/>
      <c r="G40" s="250"/>
    </row>
    <row r="41" spans="1:11" ht="37.5" customHeight="1" x14ac:dyDescent="0.25">
      <c r="A41" s="242" t="s">
        <v>4047</v>
      </c>
      <c r="B41" s="242"/>
      <c r="C41" s="242"/>
      <c r="D41" s="242"/>
      <c r="E41" s="242"/>
      <c r="F41" s="242"/>
      <c r="G41" s="242"/>
    </row>
    <row r="42" spans="1:11" ht="21" customHeight="1" x14ac:dyDescent="0.25">
      <c r="A42" s="29"/>
      <c r="B42" s="29"/>
      <c r="C42" s="29"/>
      <c r="D42" s="29"/>
      <c r="E42" s="29"/>
      <c r="F42" s="29"/>
      <c r="G42" s="29"/>
    </row>
    <row r="43" spans="1:11" ht="24" customHeight="1" x14ac:dyDescent="0.25">
      <c r="A43" s="251" t="s">
        <v>4048</v>
      </c>
      <c r="B43" s="251"/>
      <c r="C43" s="251"/>
      <c r="D43" s="251"/>
      <c r="E43" s="251"/>
      <c r="F43" s="251"/>
      <c r="G43" s="251"/>
    </row>
    <row r="44" spans="1:11" s="42" customFormat="1" ht="59.25" customHeight="1" x14ac:dyDescent="0.25">
      <c r="A44" s="252" t="s">
        <v>4049</v>
      </c>
      <c r="B44" s="252"/>
      <c r="C44" s="252"/>
      <c r="D44" s="252"/>
      <c r="E44" s="252"/>
      <c r="F44" s="252"/>
      <c r="G44" s="252"/>
    </row>
    <row r="45" spans="1:11" ht="42.75" customHeight="1" x14ac:dyDescent="0.25">
      <c r="A45" s="253" t="s">
        <v>4050</v>
      </c>
      <c r="B45" s="253"/>
      <c r="C45" s="253"/>
      <c r="D45" s="253"/>
      <c r="E45" s="253"/>
      <c r="F45" s="253"/>
      <c r="G45" s="253"/>
    </row>
    <row r="46" spans="1:11" ht="27.75" customHeight="1" x14ac:dyDescent="0.25">
      <c r="A46" s="246" t="str">
        <f>A24</f>
        <v>DNS 06 - Dodávka kancelářského papíru s náhradním plněním</v>
      </c>
      <c r="B46" s="246"/>
      <c r="C46" s="246"/>
      <c r="D46" s="246"/>
      <c r="E46" s="246"/>
      <c r="F46" s="246"/>
      <c r="G46" s="246"/>
    </row>
    <row r="47" spans="1:11" ht="27.75" customHeight="1" x14ac:dyDescent="0.25">
      <c r="A47" s="253" t="s">
        <v>4051</v>
      </c>
      <c r="B47" s="253"/>
      <c r="C47" s="253"/>
      <c r="D47" s="253"/>
      <c r="E47" s="253"/>
      <c r="F47" s="253"/>
      <c r="G47" s="253"/>
    </row>
    <row r="48" spans="1:11" ht="57.75" customHeight="1" x14ac:dyDescent="0.25">
      <c r="A48" s="253" t="s">
        <v>4052</v>
      </c>
      <c r="B48" s="253"/>
      <c r="C48" s="253"/>
      <c r="D48" s="253"/>
      <c r="E48" s="253"/>
      <c r="F48" s="253"/>
      <c r="G48" s="253"/>
    </row>
    <row r="49" spans="1:7" ht="50.25" customHeight="1" x14ac:dyDescent="0.25">
      <c r="A49" s="253" t="s">
        <v>4053</v>
      </c>
      <c r="B49" s="253"/>
      <c r="C49" s="253"/>
      <c r="D49" s="253"/>
      <c r="E49" s="253"/>
      <c r="F49" s="253"/>
      <c r="G49" s="253"/>
    </row>
    <row r="50" spans="1:7" ht="34.5" customHeight="1" x14ac:dyDescent="0.25">
      <c r="A50" s="253" t="s">
        <v>4054</v>
      </c>
      <c r="B50" s="253"/>
      <c r="C50" s="253"/>
      <c r="D50" s="253"/>
      <c r="E50" s="253"/>
      <c r="F50" s="253"/>
      <c r="G50" s="253"/>
    </row>
    <row r="51" spans="1:7" ht="57.75" customHeight="1" x14ac:dyDescent="0.25">
      <c r="A51" s="253" t="s">
        <v>4055</v>
      </c>
      <c r="B51" s="253"/>
      <c r="C51" s="253"/>
      <c r="D51" s="253"/>
      <c r="E51" s="253"/>
      <c r="F51" s="253"/>
      <c r="G51" s="253"/>
    </row>
    <row r="52" spans="1:7" s="25" customFormat="1" ht="36.75" customHeight="1" x14ac:dyDescent="0.25">
      <c r="A52" s="43" t="str">
        <f>VLOOKUP(D5,'Seznam PO'!A:S,19,0)</f>
        <v>V Brně</v>
      </c>
      <c r="B52" s="43" t="s">
        <v>4056</v>
      </c>
      <c r="C52" s="43"/>
      <c r="D52" s="43"/>
      <c r="E52" s="43"/>
      <c r="F52" s="43"/>
      <c r="G52" s="43"/>
    </row>
    <row r="53" spans="1:7" s="25" customFormat="1" ht="18" customHeight="1" x14ac:dyDescent="0.25">
      <c r="A53" s="44"/>
      <c r="B53" s="26"/>
    </row>
    <row r="54" spans="1:7" s="25" customFormat="1" ht="25.5" customHeight="1" x14ac:dyDescent="0.25">
      <c r="A54" s="257" t="str">
        <f>VLOOKUP(D5,'Seznam PO'!A:D,4,0)</f>
        <v>Mateřská škola speciální, základní škola speciální a praktická škola Elpis Brno, příspěvková organizace</v>
      </c>
      <c r="B54" s="257"/>
      <c r="C54" s="257"/>
      <c r="D54" s="257"/>
      <c r="E54" s="257"/>
      <c r="F54" s="257"/>
      <c r="G54" s="257"/>
    </row>
    <row r="55" spans="1:7" s="25" customFormat="1" x14ac:dyDescent="0.25">
      <c r="A55" s="44" t="s">
        <v>4057</v>
      </c>
      <c r="B55" s="26"/>
    </row>
    <row r="56" spans="1:7" s="25" customFormat="1" ht="38.25" customHeight="1" x14ac:dyDescent="0.25">
      <c r="A56" s="256" t="str">
        <f>VLOOKUP(D5,'Seznam PO'!A:O,15,0)</f>
        <v>Mgr. Pavlína Pohlová, ředitelka</v>
      </c>
      <c r="B56" s="256"/>
    </row>
    <row r="57" spans="1:7" s="25" customFormat="1" x14ac:dyDescent="0.25">
      <c r="A57" s="45"/>
      <c r="B57" s="46"/>
    </row>
    <row r="58" spans="1:7" x14ac:dyDescent="0.25">
      <c r="A58" s="47"/>
      <c r="B58" s="48"/>
    </row>
    <row r="59" spans="1:7" x14ac:dyDescent="0.25">
      <c r="A59" s="47"/>
      <c r="B59" s="48"/>
    </row>
    <row r="60" spans="1:7" x14ac:dyDescent="0.25">
      <c r="A60" s="47"/>
      <c r="B60" s="48"/>
    </row>
    <row r="61" spans="1:7" x14ac:dyDescent="0.25">
      <c r="B61" s="48"/>
    </row>
    <row r="62" spans="1:7" x14ac:dyDescent="0.25">
      <c r="A62" s="47"/>
      <c r="B62" s="48"/>
    </row>
    <row r="63" spans="1:7" x14ac:dyDescent="0.25">
      <c r="A63" s="47"/>
      <c r="B63" s="48"/>
    </row>
    <row r="64" spans="1:7" x14ac:dyDescent="0.25">
      <c r="B64" s="48"/>
    </row>
    <row r="65" spans="1:2" x14ac:dyDescent="0.25">
      <c r="B65" s="48"/>
    </row>
    <row r="66" spans="1:2" x14ac:dyDescent="0.25">
      <c r="A66" s="47"/>
      <c r="B66" s="48"/>
    </row>
    <row r="67" spans="1:2" x14ac:dyDescent="0.25">
      <c r="A67" s="47"/>
      <c r="B67" s="48"/>
    </row>
    <row r="68" spans="1:2" x14ac:dyDescent="0.25">
      <c r="A68" s="47"/>
      <c r="B68" s="48"/>
    </row>
  </sheetData>
  <protectedRanges>
    <protectedRange algorithmName="SHA-512" hashValue="mTkkanTixVL5uCvhyOBIYohZHKQ8zmIqx1FDQQZazwhi/B7IIrwbD3Be/f7kxeyCZ2w6OXXSgbTEtWwx8adIOw==" saltValue="FNSPzFOrcNw2tR2R6nItmA==" spinCount="100000" sqref="D5" name="Oblast1"/>
  </protectedRanges>
  <mergeCells count="44">
    <mergeCell ref="A56:B56"/>
    <mergeCell ref="A47:G47"/>
    <mergeCell ref="A48:G48"/>
    <mergeCell ref="A49:G49"/>
    <mergeCell ref="A50:G50"/>
    <mergeCell ref="A51:G51"/>
    <mergeCell ref="A54:G54"/>
    <mergeCell ref="A46:G46"/>
    <mergeCell ref="A28:G28"/>
    <mergeCell ref="A29:G29"/>
    <mergeCell ref="A32:A33"/>
    <mergeCell ref="B32:D32"/>
    <mergeCell ref="B36:D36"/>
    <mergeCell ref="A39:G39"/>
    <mergeCell ref="A40:G40"/>
    <mergeCell ref="A41:G41"/>
    <mergeCell ref="A43:G43"/>
    <mergeCell ref="A44:G44"/>
    <mergeCell ref="A45:G45"/>
    <mergeCell ref="B30:D30"/>
    <mergeCell ref="C27:E27"/>
    <mergeCell ref="A15:C15"/>
    <mergeCell ref="A16:C16"/>
    <mergeCell ref="A17:C17"/>
    <mergeCell ref="A18:C18"/>
    <mergeCell ref="A19:C19"/>
    <mergeCell ref="A21:G21"/>
    <mergeCell ref="A22:G22"/>
    <mergeCell ref="B23:F23"/>
    <mergeCell ref="A24:G24"/>
    <mergeCell ref="C25:E25"/>
    <mergeCell ref="A26:G26"/>
    <mergeCell ref="A14:C14"/>
    <mergeCell ref="A1:G1"/>
    <mergeCell ref="A3:C3"/>
    <mergeCell ref="A4:G4"/>
    <mergeCell ref="A5:C5"/>
    <mergeCell ref="A6:C6"/>
    <mergeCell ref="A7:C7"/>
    <mergeCell ref="A8:C8"/>
    <mergeCell ref="A9:C9"/>
    <mergeCell ref="A10:C10"/>
    <mergeCell ref="A12:C12"/>
    <mergeCell ref="A13:C13"/>
  </mergeCells>
  <conditionalFormatting sqref="D5">
    <cfRule type="cellIs" dxfId="0" priority="1" operator="between">
      <formula>1</formula>
      <formula>10000000000000</formula>
    </cfRule>
  </conditionalFormatting>
  <pageMargins left="1.7716535433070868" right="0.98425196850393704" top="0.98425196850393704" bottom="0.98425196850393704" header="0.51181102362204722" footer="0.51181102362204722"/>
  <pageSetup paperSize="9" scale="49"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AE92BC-EDA7-4DEC-8B5B-2DFDAFA0C1E8}">
  <sheetPr>
    <pageSetUpPr fitToPage="1"/>
  </sheetPr>
  <dimension ref="A1:U26"/>
  <sheetViews>
    <sheetView view="pageBreakPreview" topLeftCell="A4" zoomScale="70" zoomScaleNormal="70" zoomScaleSheetLayoutView="70" zoomScalePageLayoutView="55" workbookViewId="0">
      <selection activeCell="A16" sqref="A16:XFD16"/>
    </sheetView>
  </sheetViews>
  <sheetFormatPr defaultColWidth="9.140625" defaultRowHeight="15" x14ac:dyDescent="0.25"/>
  <cols>
    <col min="1" max="1" width="9.140625" style="51" customWidth="1"/>
    <col min="2" max="2" width="50.7109375" style="51" customWidth="1"/>
    <col min="3" max="4" width="14.5703125" style="51" customWidth="1"/>
    <col min="5" max="5" width="24" style="75" customWidth="1"/>
    <col min="6" max="6" width="19.28515625" style="52" customWidth="1"/>
    <col min="7" max="7" width="19.28515625" style="76" customWidth="1"/>
    <col min="8" max="15" width="14.5703125" style="76" customWidth="1"/>
    <col min="16" max="16" width="16.85546875" style="75" customWidth="1"/>
    <col min="17" max="17" width="23.5703125" style="75" customWidth="1"/>
    <col min="18" max="21" width="16.42578125" style="82" customWidth="1"/>
    <col min="22" max="16384" width="9.140625" style="75"/>
  </cols>
  <sheetData>
    <row r="1" spans="1:21" s="53" customFormat="1" ht="29.25" customHeight="1" x14ac:dyDescent="0.25">
      <c r="A1" s="232" t="s">
        <v>4064</v>
      </c>
      <c r="B1" s="232"/>
      <c r="C1" s="232"/>
      <c r="D1" s="232"/>
      <c r="E1" s="232"/>
      <c r="F1" s="232"/>
      <c r="G1" s="232"/>
      <c r="H1" s="232"/>
      <c r="I1" s="232"/>
      <c r="J1" s="232"/>
      <c r="K1" s="232"/>
      <c r="L1" s="232"/>
      <c r="M1" s="232"/>
      <c r="N1" s="232"/>
      <c r="O1" s="232"/>
      <c r="P1" s="232"/>
      <c r="Q1" s="232"/>
      <c r="R1" s="81"/>
      <c r="S1" s="81"/>
      <c r="T1" s="81"/>
      <c r="U1" s="81"/>
    </row>
    <row r="2" spans="1:21" s="53" customFormat="1" ht="18.75" customHeight="1" x14ac:dyDescent="0.25">
      <c r="A2" s="233" t="s">
        <v>235</v>
      </c>
      <c r="B2" s="233"/>
      <c r="C2" s="233"/>
      <c r="D2" s="233"/>
      <c r="E2" s="233"/>
      <c r="F2" s="233"/>
      <c r="G2" s="233"/>
      <c r="H2" s="233"/>
      <c r="I2" s="233"/>
      <c r="J2" s="233"/>
      <c r="K2" s="233"/>
      <c r="L2" s="233"/>
      <c r="M2" s="233"/>
      <c r="N2" s="233"/>
      <c r="O2" s="233"/>
      <c r="P2" s="233"/>
      <c r="Q2" s="233"/>
      <c r="R2" s="81"/>
      <c r="S2" s="81"/>
      <c r="T2" s="81"/>
      <c r="U2" s="81"/>
    </row>
    <row r="3" spans="1:21" s="53" customFormat="1" x14ac:dyDescent="0.25">
      <c r="A3" s="233" t="s">
        <v>4065</v>
      </c>
      <c r="B3" s="233"/>
      <c r="C3" s="233"/>
      <c r="D3" s="233"/>
      <c r="E3" s="233"/>
      <c r="F3" s="233"/>
      <c r="G3" s="233"/>
      <c r="H3" s="233"/>
      <c r="I3" s="233"/>
      <c r="J3" s="233"/>
      <c r="K3" s="233"/>
      <c r="L3" s="233"/>
      <c r="M3" s="233"/>
      <c r="N3" s="233"/>
      <c r="O3" s="233"/>
      <c r="P3" s="233"/>
      <c r="Q3" s="233"/>
      <c r="R3" s="81"/>
      <c r="S3" s="81"/>
      <c r="T3" s="81"/>
      <c r="U3" s="81"/>
    </row>
    <row r="4" spans="1:21" s="53" customFormat="1" x14ac:dyDescent="0.25">
      <c r="A4" s="50"/>
      <c r="B4" s="50"/>
      <c r="C4" s="50"/>
      <c r="D4" s="50"/>
      <c r="E4" s="50"/>
      <c r="F4" s="50"/>
      <c r="G4" s="50"/>
      <c r="H4" s="50"/>
      <c r="I4" s="50"/>
      <c r="J4" s="50"/>
      <c r="K4" s="50"/>
      <c r="L4" s="50"/>
      <c r="M4" s="50"/>
      <c r="N4" s="50"/>
      <c r="O4" s="50"/>
      <c r="P4" s="50"/>
      <c r="Q4" s="50"/>
      <c r="R4" s="81"/>
      <c r="S4" s="81"/>
      <c r="T4" s="81"/>
      <c r="U4" s="81"/>
    </row>
    <row r="5" spans="1:21" s="53" customFormat="1" ht="42.95" customHeight="1" x14ac:dyDescent="0.25">
      <c r="A5" s="258" t="s">
        <v>4066</v>
      </c>
      <c r="B5" s="258"/>
      <c r="C5" s="258"/>
      <c r="D5" s="258"/>
      <c r="E5" s="258"/>
      <c r="F5" s="258"/>
      <c r="G5" s="258"/>
      <c r="H5" s="258"/>
      <c r="I5" s="258"/>
      <c r="J5" s="258"/>
      <c r="K5" s="258"/>
      <c r="L5" s="258"/>
      <c r="M5" s="258"/>
      <c r="N5" s="258"/>
      <c r="O5" s="258"/>
      <c r="P5" s="258"/>
      <c r="Q5" s="258"/>
      <c r="R5" s="81"/>
      <c r="S5" s="81"/>
      <c r="T5" s="81"/>
      <c r="U5" s="81"/>
    </row>
    <row r="6" spans="1:21" s="53" customFormat="1" ht="19.5" customHeight="1" x14ac:dyDescent="0.25">
      <c r="A6" s="259"/>
      <c r="B6" s="259"/>
      <c r="C6" s="259"/>
      <c r="D6" s="259"/>
      <c r="E6" s="259"/>
      <c r="F6" s="259"/>
      <c r="G6" s="259"/>
      <c r="H6" s="259"/>
      <c r="I6" s="259"/>
      <c r="J6" s="259"/>
      <c r="K6" s="259"/>
      <c r="L6" s="259"/>
      <c r="M6" s="259"/>
      <c r="N6" s="259"/>
      <c r="O6" s="259"/>
      <c r="R6" s="81"/>
      <c r="S6" s="81"/>
      <c r="T6" s="81"/>
      <c r="U6" s="81"/>
    </row>
    <row r="7" spans="1:21" s="60" customFormat="1" ht="99.95" customHeight="1" x14ac:dyDescent="0.25">
      <c r="A7" s="54" t="s">
        <v>4067</v>
      </c>
      <c r="B7" s="54" t="s">
        <v>4068</v>
      </c>
      <c r="C7" s="54" t="s">
        <v>4121</v>
      </c>
      <c r="D7" s="54" t="s">
        <v>4069</v>
      </c>
      <c r="E7" s="55" t="s">
        <v>4122</v>
      </c>
      <c r="F7" s="55" t="s">
        <v>4123</v>
      </c>
      <c r="G7" s="55" t="s">
        <v>4070</v>
      </c>
      <c r="H7" s="56" t="s">
        <v>4071</v>
      </c>
      <c r="I7" s="56" t="s">
        <v>4072</v>
      </c>
      <c r="J7" s="55" t="s">
        <v>4073</v>
      </c>
      <c r="K7" s="55" t="s">
        <v>4074</v>
      </c>
      <c r="L7" s="57" t="s">
        <v>4075</v>
      </c>
      <c r="M7" s="55" t="s">
        <v>4076</v>
      </c>
      <c r="N7" s="55" t="s">
        <v>4077</v>
      </c>
      <c r="O7" s="55" t="s">
        <v>4078</v>
      </c>
      <c r="P7" s="58" t="s">
        <v>4079</v>
      </c>
      <c r="Q7" s="59" t="s">
        <v>4080</v>
      </c>
      <c r="R7" s="80" t="s">
        <v>4226</v>
      </c>
      <c r="S7" s="80" t="s">
        <v>4227</v>
      </c>
      <c r="T7" s="80" t="s">
        <v>4146</v>
      </c>
      <c r="U7" s="80" t="s">
        <v>4125</v>
      </c>
    </row>
    <row r="8" spans="1:21" s="53" customFormat="1" ht="30" customHeight="1" x14ac:dyDescent="0.25">
      <c r="A8" s="61">
        <v>1</v>
      </c>
      <c r="B8" s="62" t="s">
        <v>4081</v>
      </c>
      <c r="C8" s="63">
        <v>80</v>
      </c>
      <c r="D8" s="63" t="s">
        <v>4082</v>
      </c>
      <c r="E8" s="63" t="s">
        <v>4083</v>
      </c>
      <c r="F8" s="63" t="s">
        <v>4084</v>
      </c>
      <c r="G8" s="63" t="s">
        <v>4085</v>
      </c>
      <c r="H8" s="63" t="s">
        <v>4086</v>
      </c>
      <c r="I8" s="64">
        <v>500</v>
      </c>
      <c r="J8" s="63" t="s">
        <v>4087</v>
      </c>
      <c r="K8" s="63" t="s">
        <v>4087</v>
      </c>
      <c r="L8" s="63" t="s">
        <v>4087</v>
      </c>
      <c r="M8" s="63" t="s">
        <v>4087</v>
      </c>
      <c r="N8" s="63" t="s">
        <v>4087</v>
      </c>
      <c r="O8" s="63" t="s">
        <v>4087</v>
      </c>
      <c r="P8" s="65">
        <f>'01Seznam Zadavatelů'!G69</f>
        <v>2970</v>
      </c>
      <c r="Q8" s="66"/>
      <c r="R8" s="81">
        <v>54.5</v>
      </c>
      <c r="S8" s="81">
        <v>58.3</v>
      </c>
      <c r="T8" s="81">
        <f>AVERAGE(R8,S8)</f>
        <v>56.4</v>
      </c>
      <c r="U8" s="81">
        <f t="shared" ref="U8:U19" si="0">T8*P8</f>
        <v>167508</v>
      </c>
    </row>
    <row r="9" spans="1:21" s="53" customFormat="1" ht="30" customHeight="1" x14ac:dyDescent="0.25">
      <c r="A9" s="61">
        <v>2</v>
      </c>
      <c r="B9" s="62" t="s">
        <v>4088</v>
      </c>
      <c r="C9" s="63">
        <v>80</v>
      </c>
      <c r="D9" s="63" t="s">
        <v>4082</v>
      </c>
      <c r="E9" s="63" t="s">
        <v>4089</v>
      </c>
      <c r="F9" s="63" t="s">
        <v>4090</v>
      </c>
      <c r="G9" s="63" t="s">
        <v>4091</v>
      </c>
      <c r="H9" s="63" t="s">
        <v>4092</v>
      </c>
      <c r="I9" s="64">
        <v>500</v>
      </c>
      <c r="J9" s="63" t="s">
        <v>4087</v>
      </c>
      <c r="K9" s="63" t="s">
        <v>4087</v>
      </c>
      <c r="L9" s="63" t="s">
        <v>4087</v>
      </c>
      <c r="M9" s="63" t="s">
        <v>4087</v>
      </c>
      <c r="N9" s="67" t="s">
        <v>4093</v>
      </c>
      <c r="O9" s="63" t="s">
        <v>4087</v>
      </c>
      <c r="P9" s="65">
        <f>'01Seznam Zadavatelů'!H69</f>
        <v>2865</v>
      </c>
      <c r="Q9" s="66"/>
      <c r="R9" s="81">
        <v>53.5</v>
      </c>
      <c r="S9" s="81">
        <v>57.3</v>
      </c>
      <c r="T9" s="81">
        <f t="shared" ref="T9:T19" si="1">AVERAGE(R9,S9)</f>
        <v>55.4</v>
      </c>
      <c r="U9" s="81">
        <f t="shared" si="0"/>
        <v>158721</v>
      </c>
    </row>
    <row r="10" spans="1:21" s="53" customFormat="1" ht="30" customHeight="1" x14ac:dyDescent="0.25">
      <c r="A10" s="61">
        <v>3</v>
      </c>
      <c r="B10" s="62" t="s">
        <v>4094</v>
      </c>
      <c r="C10" s="63">
        <v>80</v>
      </c>
      <c r="D10" s="63" t="s">
        <v>4082</v>
      </c>
      <c r="E10" s="63" t="s">
        <v>4095</v>
      </c>
      <c r="F10" s="63" t="s">
        <v>4096</v>
      </c>
      <c r="G10" s="63" t="s">
        <v>4091</v>
      </c>
      <c r="H10" s="63" t="s">
        <v>4097</v>
      </c>
      <c r="I10" s="64">
        <v>500</v>
      </c>
      <c r="J10" s="68" t="s">
        <v>4098</v>
      </c>
      <c r="K10" s="68" t="s">
        <v>4098</v>
      </c>
      <c r="L10" s="68" t="s">
        <v>4087</v>
      </c>
      <c r="M10" s="69" t="s">
        <v>4098</v>
      </c>
      <c r="N10" s="67" t="s">
        <v>4093</v>
      </c>
      <c r="O10" s="70" t="s">
        <v>4098</v>
      </c>
      <c r="P10" s="65">
        <f>'01Seznam Zadavatelů'!I69</f>
        <v>137</v>
      </c>
      <c r="Q10" s="66"/>
      <c r="R10" s="81">
        <v>51.9</v>
      </c>
      <c r="S10" s="81">
        <v>54.5</v>
      </c>
      <c r="T10" s="81">
        <f t="shared" si="1"/>
        <v>53.2</v>
      </c>
      <c r="U10" s="81">
        <f t="shared" si="0"/>
        <v>7288.4000000000005</v>
      </c>
    </row>
    <row r="11" spans="1:21" s="53" customFormat="1" ht="30" customHeight="1" x14ac:dyDescent="0.25">
      <c r="A11" s="61">
        <v>4</v>
      </c>
      <c r="B11" s="62" t="s">
        <v>4099</v>
      </c>
      <c r="C11" s="63">
        <v>160</v>
      </c>
      <c r="D11" s="63" t="s">
        <v>4082</v>
      </c>
      <c r="E11" s="63" t="s">
        <v>4083</v>
      </c>
      <c r="F11" s="63" t="s">
        <v>4090</v>
      </c>
      <c r="G11" s="63" t="s">
        <v>4100</v>
      </c>
      <c r="H11" s="63" t="s">
        <v>4101</v>
      </c>
      <c r="I11" s="64">
        <v>250</v>
      </c>
      <c r="J11" s="68" t="s">
        <v>4087</v>
      </c>
      <c r="K11" s="68" t="s">
        <v>4087</v>
      </c>
      <c r="L11" s="68" t="s">
        <v>4087</v>
      </c>
      <c r="M11" s="69" t="s">
        <v>4087</v>
      </c>
      <c r="N11" s="69" t="s">
        <v>4087</v>
      </c>
      <c r="O11" s="70" t="s">
        <v>4087</v>
      </c>
      <c r="P11" s="65">
        <f>'01Seznam Zadavatelů'!J69</f>
        <v>37</v>
      </c>
      <c r="Q11" s="66"/>
      <c r="R11" s="81"/>
      <c r="S11" s="81">
        <v>93</v>
      </c>
      <c r="T11" s="81">
        <f t="shared" si="1"/>
        <v>93</v>
      </c>
      <c r="U11" s="81">
        <f t="shared" si="0"/>
        <v>3441</v>
      </c>
    </row>
    <row r="12" spans="1:21" s="53" customFormat="1" ht="30" customHeight="1" x14ac:dyDescent="0.25">
      <c r="A12" s="61">
        <v>5</v>
      </c>
      <c r="B12" s="71" t="s">
        <v>4102</v>
      </c>
      <c r="C12" s="63">
        <v>80</v>
      </c>
      <c r="D12" s="63" t="s">
        <v>4082</v>
      </c>
      <c r="E12" s="67" t="s">
        <v>4093</v>
      </c>
      <c r="F12" s="67" t="s">
        <v>4093</v>
      </c>
      <c r="G12" s="63" t="s">
        <v>4103</v>
      </c>
      <c r="H12" s="63" t="s">
        <v>4119</v>
      </c>
      <c r="I12" s="64">
        <v>500</v>
      </c>
      <c r="J12" s="72" t="s">
        <v>4087</v>
      </c>
      <c r="K12" s="72" t="s">
        <v>4087</v>
      </c>
      <c r="L12" s="72" t="s">
        <v>4087</v>
      </c>
      <c r="M12" s="73" t="s">
        <v>4087</v>
      </c>
      <c r="N12" s="67" t="s">
        <v>4093</v>
      </c>
      <c r="O12" s="74" t="s">
        <v>4098</v>
      </c>
      <c r="P12" s="65">
        <f>'01Seznam Zadavatelů'!K69</f>
        <v>22</v>
      </c>
      <c r="Q12" s="66"/>
      <c r="R12" s="81">
        <v>109</v>
      </c>
      <c r="S12" s="81">
        <v>109</v>
      </c>
      <c r="T12" s="81">
        <f t="shared" si="1"/>
        <v>109</v>
      </c>
      <c r="U12" s="81">
        <f t="shared" si="0"/>
        <v>2398</v>
      </c>
    </row>
    <row r="13" spans="1:21" s="199" customFormat="1" ht="30" customHeight="1" x14ac:dyDescent="0.25">
      <c r="A13" s="61">
        <v>6</v>
      </c>
      <c r="B13" s="71" t="s">
        <v>4104</v>
      </c>
      <c r="C13" s="193">
        <v>160</v>
      </c>
      <c r="D13" s="193" t="s">
        <v>4082</v>
      </c>
      <c r="E13" s="67" t="s">
        <v>4093</v>
      </c>
      <c r="F13" s="67" t="s">
        <v>4093</v>
      </c>
      <c r="G13" s="193" t="s">
        <v>4105</v>
      </c>
      <c r="H13" s="193" t="s">
        <v>4119</v>
      </c>
      <c r="I13" s="194">
        <v>250</v>
      </c>
      <c r="J13" s="72" t="s">
        <v>4087</v>
      </c>
      <c r="K13" s="72" t="s">
        <v>4087</v>
      </c>
      <c r="L13" s="72" t="s">
        <v>4087</v>
      </c>
      <c r="M13" s="73" t="s">
        <v>4087</v>
      </c>
      <c r="N13" s="73" t="s">
        <v>4087</v>
      </c>
      <c r="O13" s="195" t="s">
        <v>4098</v>
      </c>
      <c r="P13" s="196">
        <f>'01Seznam Zadavatelů'!L69</f>
        <v>17</v>
      </c>
      <c r="Q13" s="197"/>
      <c r="R13" s="198">
        <v>125</v>
      </c>
      <c r="S13" s="198">
        <v>139</v>
      </c>
      <c r="T13" s="198">
        <f t="shared" si="1"/>
        <v>132</v>
      </c>
      <c r="U13" s="198">
        <f t="shared" si="0"/>
        <v>2244</v>
      </c>
    </row>
    <row r="14" spans="1:21" s="199" customFormat="1" ht="30" customHeight="1" x14ac:dyDescent="0.25">
      <c r="A14" s="61">
        <v>7</v>
      </c>
      <c r="B14" s="71" t="s">
        <v>4106</v>
      </c>
      <c r="C14" s="193">
        <v>80</v>
      </c>
      <c r="D14" s="193" t="s">
        <v>4107</v>
      </c>
      <c r="E14" s="193" t="s">
        <v>4083</v>
      </c>
      <c r="F14" s="193" t="s">
        <v>4084</v>
      </c>
      <c r="G14" s="193" t="s">
        <v>4085</v>
      </c>
      <c r="H14" s="193" t="s">
        <v>4108</v>
      </c>
      <c r="I14" s="194">
        <v>500</v>
      </c>
      <c r="J14" s="68" t="s">
        <v>4087</v>
      </c>
      <c r="K14" s="68" t="s">
        <v>4087</v>
      </c>
      <c r="L14" s="68" t="s">
        <v>4087</v>
      </c>
      <c r="M14" s="69" t="s">
        <v>4087</v>
      </c>
      <c r="N14" s="69" t="s">
        <v>4087</v>
      </c>
      <c r="O14" s="200" t="s">
        <v>4087</v>
      </c>
      <c r="P14" s="196">
        <f>'01Seznam Zadavatelů'!M69</f>
        <v>100</v>
      </c>
      <c r="Q14" s="197"/>
      <c r="R14" s="198">
        <v>109</v>
      </c>
      <c r="S14" s="198">
        <v>117</v>
      </c>
      <c r="T14" s="198">
        <f t="shared" si="1"/>
        <v>113</v>
      </c>
      <c r="U14" s="198">
        <f t="shared" si="0"/>
        <v>11300</v>
      </c>
    </row>
    <row r="15" spans="1:21" s="199" customFormat="1" ht="30" customHeight="1" x14ac:dyDescent="0.25">
      <c r="A15" s="61">
        <v>8</v>
      </c>
      <c r="B15" s="71" t="s">
        <v>4109</v>
      </c>
      <c r="C15" s="193">
        <v>80</v>
      </c>
      <c r="D15" s="193" t="s">
        <v>4107</v>
      </c>
      <c r="E15" s="193" t="s">
        <v>4089</v>
      </c>
      <c r="F15" s="193" t="s">
        <v>4090</v>
      </c>
      <c r="G15" s="193" t="s">
        <v>4091</v>
      </c>
      <c r="H15" s="193" t="s">
        <v>4092</v>
      </c>
      <c r="I15" s="194">
        <v>500</v>
      </c>
      <c r="J15" s="68" t="s">
        <v>4087</v>
      </c>
      <c r="K15" s="68" t="s">
        <v>4087</v>
      </c>
      <c r="L15" s="68" t="s">
        <v>4087</v>
      </c>
      <c r="M15" s="69" t="s">
        <v>4087</v>
      </c>
      <c r="N15" s="67" t="s">
        <v>4093</v>
      </c>
      <c r="O15" s="200" t="s">
        <v>4087</v>
      </c>
      <c r="P15" s="196">
        <f>'01Seznam Zadavatelů'!N69</f>
        <v>90</v>
      </c>
      <c r="Q15" s="197"/>
      <c r="R15" s="198">
        <v>107</v>
      </c>
      <c r="S15" s="198">
        <v>113</v>
      </c>
      <c r="T15" s="198">
        <f t="shared" si="1"/>
        <v>110</v>
      </c>
      <c r="U15" s="198">
        <f t="shared" si="0"/>
        <v>9900</v>
      </c>
    </row>
    <row r="16" spans="1:21" s="229" customFormat="1" ht="30" customHeight="1" x14ac:dyDescent="0.25">
      <c r="A16" s="218">
        <v>9</v>
      </c>
      <c r="B16" s="219" t="s">
        <v>4110</v>
      </c>
      <c r="C16" s="220">
        <v>80</v>
      </c>
      <c r="D16" s="220" t="s">
        <v>4107</v>
      </c>
      <c r="E16" s="220" t="s">
        <v>4095</v>
      </c>
      <c r="F16" s="220" t="s">
        <v>4096</v>
      </c>
      <c r="G16" s="220" t="s">
        <v>4091</v>
      </c>
      <c r="H16" s="220" t="s">
        <v>4097</v>
      </c>
      <c r="I16" s="221">
        <v>500</v>
      </c>
      <c r="J16" s="222" t="s">
        <v>4098</v>
      </c>
      <c r="K16" s="222" t="s">
        <v>4098</v>
      </c>
      <c r="L16" s="222" t="s">
        <v>4087</v>
      </c>
      <c r="M16" s="223" t="s">
        <v>4098</v>
      </c>
      <c r="N16" s="224" t="s">
        <v>4093</v>
      </c>
      <c r="O16" s="225" t="s">
        <v>4098</v>
      </c>
      <c r="P16" s="226">
        <f>'01Seznam Zadavatelů'!O69</f>
        <v>0</v>
      </c>
      <c r="Q16" s="227"/>
      <c r="R16" s="228"/>
      <c r="S16" s="228">
        <v>109</v>
      </c>
      <c r="T16" s="228">
        <f t="shared" si="1"/>
        <v>109</v>
      </c>
      <c r="U16" s="228">
        <f t="shared" si="0"/>
        <v>0</v>
      </c>
    </row>
    <row r="17" spans="1:21" s="199" customFormat="1" ht="36" customHeight="1" x14ac:dyDescent="0.25">
      <c r="A17" s="61">
        <v>10</v>
      </c>
      <c r="B17" s="71" t="s">
        <v>4117</v>
      </c>
      <c r="C17" s="193">
        <v>80</v>
      </c>
      <c r="D17" s="193" t="s">
        <v>4107</v>
      </c>
      <c r="E17" s="193" t="s">
        <v>4118</v>
      </c>
      <c r="F17" s="193" t="s">
        <v>4118</v>
      </c>
      <c r="G17" s="193" t="s">
        <v>4085</v>
      </c>
      <c r="H17" s="193" t="s">
        <v>4108</v>
      </c>
      <c r="I17" s="194">
        <v>500</v>
      </c>
      <c r="J17" s="72" t="s">
        <v>4087</v>
      </c>
      <c r="K17" s="72" t="s">
        <v>4087</v>
      </c>
      <c r="L17" s="72" t="s">
        <v>4087</v>
      </c>
      <c r="M17" s="73" t="s">
        <v>4087</v>
      </c>
      <c r="N17" s="67" t="s">
        <v>4118</v>
      </c>
      <c r="O17" s="195" t="s">
        <v>4087</v>
      </c>
      <c r="P17" s="196">
        <f>'01Seznam Zadavatelů'!P69</f>
        <v>3</v>
      </c>
      <c r="Q17" s="201"/>
      <c r="R17" s="198">
        <v>276</v>
      </c>
      <c r="S17" s="198">
        <v>299</v>
      </c>
      <c r="T17" s="198">
        <f t="shared" si="1"/>
        <v>287.5</v>
      </c>
      <c r="U17" s="198">
        <f t="shared" si="0"/>
        <v>862.5</v>
      </c>
    </row>
    <row r="18" spans="1:21" s="199" customFormat="1" ht="30" customHeight="1" x14ac:dyDescent="0.25">
      <c r="A18" s="61">
        <v>11</v>
      </c>
      <c r="B18" s="71" t="s">
        <v>4111</v>
      </c>
      <c r="C18" s="193">
        <v>80</v>
      </c>
      <c r="D18" s="193" t="s">
        <v>4112</v>
      </c>
      <c r="E18" s="193" t="s">
        <v>4113</v>
      </c>
      <c r="F18" s="193" t="s">
        <v>4114</v>
      </c>
      <c r="G18" s="193" t="s">
        <v>4091</v>
      </c>
      <c r="H18" s="193" t="s">
        <v>4092</v>
      </c>
      <c r="I18" s="194">
        <v>500</v>
      </c>
      <c r="J18" s="68" t="s">
        <v>4087</v>
      </c>
      <c r="K18" s="68" t="s">
        <v>4087</v>
      </c>
      <c r="L18" s="68" t="s">
        <v>4087</v>
      </c>
      <c r="M18" s="69" t="s">
        <v>4087</v>
      </c>
      <c r="N18" s="67" t="s">
        <v>4093</v>
      </c>
      <c r="O18" s="200" t="s">
        <v>4087</v>
      </c>
      <c r="P18" s="202">
        <f>'01Seznam Zadavatelů'!Q69</f>
        <v>220</v>
      </c>
      <c r="Q18" s="197"/>
      <c r="R18" s="198"/>
      <c r="S18" s="198">
        <v>30.5</v>
      </c>
      <c r="T18" s="198">
        <f t="shared" si="1"/>
        <v>30.5</v>
      </c>
      <c r="U18" s="198">
        <f t="shared" si="0"/>
        <v>6710</v>
      </c>
    </row>
    <row r="19" spans="1:21" s="199" customFormat="1" ht="30" customHeight="1" x14ac:dyDescent="0.25">
      <c r="A19" s="61">
        <v>12</v>
      </c>
      <c r="B19" s="71" t="s">
        <v>4115</v>
      </c>
      <c r="C19" s="193">
        <v>80</v>
      </c>
      <c r="D19" s="193" t="s">
        <v>4082</v>
      </c>
      <c r="E19" s="193" t="s">
        <v>4120</v>
      </c>
      <c r="F19" s="193">
        <v>95</v>
      </c>
      <c r="G19" s="193" t="s">
        <v>4116</v>
      </c>
      <c r="H19" s="67" t="s">
        <v>4093</v>
      </c>
      <c r="I19" s="194">
        <v>500</v>
      </c>
      <c r="J19" s="68" t="s">
        <v>4087</v>
      </c>
      <c r="K19" s="68" t="s">
        <v>4087</v>
      </c>
      <c r="L19" s="68" t="s">
        <v>4087</v>
      </c>
      <c r="M19" s="69" t="s">
        <v>4098</v>
      </c>
      <c r="N19" s="67" t="s">
        <v>4093</v>
      </c>
      <c r="O19" s="200" t="s">
        <v>4087</v>
      </c>
      <c r="P19" s="202">
        <f>'01Seznam Zadavatelů'!R69</f>
        <v>20</v>
      </c>
      <c r="Q19" s="197"/>
      <c r="R19" s="198">
        <v>62.5</v>
      </c>
      <c r="S19" s="198">
        <v>69</v>
      </c>
      <c r="T19" s="198">
        <f t="shared" si="1"/>
        <v>65.75</v>
      </c>
      <c r="U19" s="198">
        <f t="shared" si="0"/>
        <v>1315</v>
      </c>
    </row>
    <row r="20" spans="1:21" ht="30" customHeight="1" x14ac:dyDescent="0.25">
      <c r="M20" s="77"/>
      <c r="N20" s="77"/>
      <c r="O20" s="10" t="s">
        <v>4124</v>
      </c>
      <c r="P20" s="79">
        <f>SUM(P8:P19)</f>
        <v>6481</v>
      </c>
      <c r="U20" s="82">
        <f>SUM(U8:U19)</f>
        <v>371687.9</v>
      </c>
    </row>
    <row r="21" spans="1:21" x14ac:dyDescent="0.25">
      <c r="P21" s="78"/>
    </row>
    <row r="22" spans="1:21" x14ac:dyDescent="0.25">
      <c r="P22" s="78"/>
    </row>
    <row r="23" spans="1:21" x14ac:dyDescent="0.25">
      <c r="P23" s="78"/>
    </row>
    <row r="24" spans="1:21" x14ac:dyDescent="0.25">
      <c r="P24" s="78"/>
    </row>
    <row r="25" spans="1:21" x14ac:dyDescent="0.25">
      <c r="P25" s="78"/>
    </row>
    <row r="26" spans="1:21" x14ac:dyDescent="0.25">
      <c r="P26" s="78"/>
    </row>
  </sheetData>
  <sheetProtection selectLockedCells="1"/>
  <protectedRanges>
    <protectedRange sqref="Q8:Q16 Q18:Q19" name="Oblast1"/>
    <protectedRange algorithmName="SHA-512" hashValue="BR1lW2zgvwUQNRPkrGURQT45s3k1Up+BF1bAmSU9ETDYH9s3ERUvQNZDBI7EyevXhdedCkGvhyG/e0JtMURv6Q==" saltValue="b9KhHPy5z98cybUSOuOVkQ==" spinCount="100000" sqref="B17" name="Range1"/>
    <protectedRange algorithmName="SHA-512" hashValue="BR1lW2zgvwUQNRPkrGURQT45s3k1Up+BF1bAmSU9ETDYH9s3ERUvQNZDBI7EyevXhdedCkGvhyG/e0JtMURv6Q==" saltValue="b9KhHPy5z98cybUSOuOVkQ==" spinCount="100000" sqref="C8:N19" name="Range1_1"/>
  </protectedRanges>
  <autoFilter ref="B7:O18" xr:uid="{00000000-0009-0000-0000-000000000000}"/>
  <mergeCells count="5">
    <mergeCell ref="A1:Q1"/>
    <mergeCell ref="A2:Q2"/>
    <mergeCell ref="A3:Q3"/>
    <mergeCell ref="A5:Q5"/>
    <mergeCell ref="A6:O6"/>
  </mergeCells>
  <pageMargins left="0.39370078740157483" right="0.39370078740157483" top="0.39370078740157483" bottom="0.39370078740157483" header="0.31496062992125984" footer="0.31496062992125984"/>
  <pageSetup paperSize="9" scale="45" fitToHeight="0" orientation="landscape" r:id="rId1"/>
  <headerFooter>
    <oddFooter>&amp;RStránka &amp;"-,Tučné"&amp;P&amp;"-,Obyčejné" z &amp;"-,Tučné"&amp;N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CBFA3C-CA89-489F-8A14-4D3CCC8448CE}">
  <dimension ref="A1:M22"/>
  <sheetViews>
    <sheetView tabSelected="1" view="pageBreakPreview" zoomScale="85" zoomScaleNormal="100" zoomScaleSheetLayoutView="85" workbookViewId="0">
      <selection activeCell="C5" sqref="C5"/>
    </sheetView>
  </sheetViews>
  <sheetFormatPr defaultColWidth="8.7109375" defaultRowHeight="15" x14ac:dyDescent="0.25"/>
  <cols>
    <col min="1" max="1" width="58.42578125" style="78" customWidth="1"/>
    <col min="2" max="2" width="18.42578125" style="85" customWidth="1"/>
    <col min="3" max="3" width="27.42578125" style="78" customWidth="1"/>
    <col min="4" max="4" width="22.42578125" style="78" customWidth="1"/>
    <col min="5" max="16384" width="8.7109375" style="78"/>
  </cols>
  <sheetData>
    <row r="1" spans="1:4" x14ac:dyDescent="0.25">
      <c r="A1" s="260" t="s">
        <v>4126</v>
      </c>
      <c r="B1" s="260"/>
      <c r="C1" s="260"/>
      <c r="D1" s="260"/>
    </row>
    <row r="2" spans="1:4" x14ac:dyDescent="0.25">
      <c r="A2" s="261" t="s">
        <v>235</v>
      </c>
      <c r="B2" s="261"/>
      <c r="C2" s="261"/>
      <c r="D2" s="261"/>
    </row>
    <row r="3" spans="1:4" x14ac:dyDescent="0.25">
      <c r="A3" s="260" t="s">
        <v>4127</v>
      </c>
      <c r="B3" s="260"/>
      <c r="C3" s="260"/>
      <c r="D3" s="260"/>
    </row>
    <row r="5" spans="1:4" ht="78" customHeight="1" x14ac:dyDescent="0.25">
      <c r="A5" s="90" t="s">
        <v>4128</v>
      </c>
      <c r="B5" s="91" t="s">
        <v>4129</v>
      </c>
      <c r="C5" s="92" t="s">
        <v>4142</v>
      </c>
      <c r="D5" s="93" t="s">
        <v>4130</v>
      </c>
    </row>
    <row r="6" spans="1:4" ht="21" customHeight="1" x14ac:dyDescent="0.25">
      <c r="A6" s="94" t="s">
        <v>4131</v>
      </c>
      <c r="B6" s="88">
        <f>'03Specifikace'!P8</f>
        <v>2970</v>
      </c>
      <c r="C6" s="86">
        <v>0</v>
      </c>
      <c r="D6" s="95">
        <f>B6*C6</f>
        <v>0</v>
      </c>
    </row>
    <row r="7" spans="1:4" ht="21" customHeight="1" x14ac:dyDescent="0.25">
      <c r="A7" s="94" t="s">
        <v>4132</v>
      </c>
      <c r="B7" s="88">
        <f>'03Specifikace'!P9</f>
        <v>2865</v>
      </c>
      <c r="C7" s="86">
        <v>0</v>
      </c>
      <c r="D7" s="95">
        <f t="shared" ref="D7:D8" si="0">B7*C7</f>
        <v>0</v>
      </c>
    </row>
    <row r="8" spans="1:4" ht="21" customHeight="1" x14ac:dyDescent="0.25">
      <c r="A8" s="94" t="s">
        <v>4133</v>
      </c>
      <c r="B8" s="88">
        <f>'03Specifikace'!P10</f>
        <v>137</v>
      </c>
      <c r="C8" s="86">
        <v>0</v>
      </c>
      <c r="D8" s="95">
        <f t="shared" si="0"/>
        <v>0</v>
      </c>
    </row>
    <row r="9" spans="1:4" ht="21" customHeight="1" x14ac:dyDescent="0.25">
      <c r="A9" s="94" t="s">
        <v>69</v>
      </c>
      <c r="B9" s="88">
        <f>'03Specifikace'!P11</f>
        <v>37</v>
      </c>
      <c r="C9" s="86">
        <v>0</v>
      </c>
      <c r="D9" s="95">
        <f>B9*C9</f>
        <v>0</v>
      </c>
    </row>
    <row r="10" spans="1:4" ht="21" customHeight="1" x14ac:dyDescent="0.25">
      <c r="A10" s="94" t="s">
        <v>4134</v>
      </c>
      <c r="B10" s="88">
        <f>'03Specifikace'!P12</f>
        <v>22</v>
      </c>
      <c r="C10" s="86">
        <v>0</v>
      </c>
      <c r="D10" s="95">
        <f>B10*C10</f>
        <v>0</v>
      </c>
    </row>
    <row r="11" spans="1:4" s="207" customFormat="1" ht="21" customHeight="1" x14ac:dyDescent="0.25">
      <c r="A11" s="203" t="s">
        <v>4135</v>
      </c>
      <c r="B11" s="204">
        <f>'03Specifikace'!P13</f>
        <v>17</v>
      </c>
      <c r="C11" s="205">
        <v>0</v>
      </c>
      <c r="D11" s="206">
        <f>B11*C11</f>
        <v>0</v>
      </c>
    </row>
    <row r="12" spans="1:4" s="207" customFormat="1" ht="21" customHeight="1" x14ac:dyDescent="0.25">
      <c r="A12" s="203" t="s">
        <v>4136</v>
      </c>
      <c r="B12" s="204">
        <f>'03Specifikace'!P14</f>
        <v>100</v>
      </c>
      <c r="C12" s="205">
        <v>0</v>
      </c>
      <c r="D12" s="206">
        <f t="shared" ref="D12:D13" si="1">B12*C12</f>
        <v>0</v>
      </c>
    </row>
    <row r="13" spans="1:4" s="207" customFormat="1" ht="21" customHeight="1" x14ac:dyDescent="0.25">
      <c r="A13" s="203" t="s">
        <v>4137</v>
      </c>
      <c r="B13" s="204">
        <f>'03Specifikace'!P15</f>
        <v>90</v>
      </c>
      <c r="C13" s="205">
        <v>0</v>
      </c>
      <c r="D13" s="206">
        <f t="shared" si="1"/>
        <v>0</v>
      </c>
    </row>
    <row r="14" spans="1:4" s="207" customFormat="1" ht="21" customHeight="1" x14ac:dyDescent="0.25">
      <c r="A14" s="203" t="s">
        <v>4141</v>
      </c>
      <c r="B14" s="204">
        <f>'03Specifikace'!P17</f>
        <v>3</v>
      </c>
      <c r="C14" s="205">
        <v>0</v>
      </c>
      <c r="D14" s="206">
        <f>B14*C14</f>
        <v>0</v>
      </c>
    </row>
    <row r="15" spans="1:4" s="207" customFormat="1" ht="21" customHeight="1" x14ac:dyDescent="0.25">
      <c r="A15" s="203" t="s">
        <v>72</v>
      </c>
      <c r="B15" s="208">
        <f>'03Specifikace'!P18</f>
        <v>220</v>
      </c>
      <c r="C15" s="205">
        <v>0</v>
      </c>
      <c r="D15" s="206">
        <f t="shared" ref="D15:D16" si="2">B15*C15</f>
        <v>0</v>
      </c>
    </row>
    <row r="16" spans="1:4" s="207" customFormat="1" ht="21" customHeight="1" x14ac:dyDescent="0.25">
      <c r="A16" s="203" t="s">
        <v>4138</v>
      </c>
      <c r="B16" s="208">
        <f>'03Specifikace'!P19</f>
        <v>20</v>
      </c>
      <c r="C16" s="205">
        <v>0</v>
      </c>
      <c r="D16" s="206">
        <f t="shared" si="2"/>
        <v>0</v>
      </c>
    </row>
    <row r="17" spans="1:13" s="89" customFormat="1" ht="27" customHeight="1" x14ac:dyDescent="0.25">
      <c r="A17" s="263" t="s">
        <v>4139</v>
      </c>
      <c r="B17" s="264"/>
      <c r="C17" s="265"/>
      <c r="D17" s="96">
        <f>SUM(D6:D16)</f>
        <v>0</v>
      </c>
    </row>
    <row r="19" spans="1:13" ht="36" customHeight="1" x14ac:dyDescent="0.25">
      <c r="A19" s="262" t="s">
        <v>4140</v>
      </c>
      <c r="B19" s="262"/>
      <c r="C19" s="262"/>
      <c r="D19" s="262"/>
      <c r="E19" s="87"/>
      <c r="F19" s="87"/>
      <c r="G19" s="87"/>
      <c r="H19" s="87"/>
      <c r="I19" s="87"/>
      <c r="J19" s="87"/>
      <c r="K19" s="87"/>
      <c r="L19" s="87"/>
      <c r="M19" s="87"/>
    </row>
    <row r="22" spans="1:13" hidden="1" x14ac:dyDescent="0.25">
      <c r="B22" s="230">
        <f>SUM(B6:B16)</f>
        <v>6481</v>
      </c>
    </row>
  </sheetData>
  <sheetProtection algorithmName="SHA-512" hashValue="soFn9+1olr1CfVltJ8n5OOROdq0lHNl4F+ki2zkHU14Hornbuml3u45DnBDBGDYwtISiQThxEkcwU6nmit66xw==" saltValue="hEuocrMOi9G3EgB0DlRP9Q==" spinCount="100000" sheet="1" selectLockedCells="1"/>
  <protectedRanges>
    <protectedRange algorithmName="SHA-512" hashValue="PaJ7F+ZVSnXfNTXdRxpapdF8Deq5rfeozMPCsL+RoWKnvghBQMhbDjTNiMc8W+BjO8zBTOk+9esRGRnTyq2+zg==" saltValue="4RBs2DbvoooDNnLRv5sGVQ==" spinCount="100000" sqref="C6:C16" name="Oblast2"/>
    <protectedRange sqref="C7:C16" name="Oblast1"/>
  </protectedRanges>
  <mergeCells count="5">
    <mergeCell ref="A1:D1"/>
    <mergeCell ref="A2:D2"/>
    <mergeCell ref="A3:D3"/>
    <mergeCell ref="A19:D19"/>
    <mergeCell ref="A17:C17"/>
  </mergeCells>
  <pageMargins left="0.70866141732283461" right="0.70866141732283461" top="0.74803149606299213" bottom="0.74803149606299213" header="0.31496062992125984" footer="0.31496062992125984"/>
  <pageSetup paperSize="9" orientation="landscape" r:id="rId1"/>
  <headerFooter>
    <oddFooter>&amp;RStránka &amp;P z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C79A6D75-2308-42D1-8CF1-D08A5C6F18EE}">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vt:i4>
      </vt:variant>
      <vt:variant>
        <vt:lpstr>Pojmenované oblasti</vt:lpstr>
      </vt:variant>
      <vt:variant>
        <vt:i4>6</vt:i4>
      </vt:variant>
    </vt:vector>
  </HeadingPairs>
  <TitlesOfParts>
    <vt:vector size="12" baseType="lpstr">
      <vt:lpstr>01Seznam Zadavatelů</vt:lpstr>
      <vt:lpstr>Seznam PO</vt:lpstr>
      <vt:lpstr>Sběr dat</vt:lpstr>
      <vt:lpstr>Žádost CZVZ</vt:lpstr>
      <vt:lpstr>03Specifikace</vt:lpstr>
      <vt:lpstr>04Cena plnění</vt:lpstr>
      <vt:lpstr>'03Specifikace'!Názvy_tisku</vt:lpstr>
      <vt:lpstr>'Seznam PO'!Názvy_tisku</vt:lpstr>
      <vt:lpstr>'01Seznam Zadavatelů'!Oblast_tisku</vt:lpstr>
      <vt:lpstr>'03Specifikace'!Oblast_tisku</vt:lpstr>
      <vt:lpstr>'04Cena plnění'!Oblast_tisku</vt:lpstr>
      <vt:lpstr>'Žádost CZVZ'!Oblast_tisku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Cejiza, s.r.o.</dc:creator>
  <cp:lastModifiedBy>Dušan Baranovič</cp:lastModifiedBy>
  <cp:lastPrinted>2021-11-25T09:03:21Z</cp:lastPrinted>
  <dcterms:created xsi:type="dcterms:W3CDTF">2020-03-03T09:53:26Z</dcterms:created>
  <dcterms:modified xsi:type="dcterms:W3CDTF">2021-12-02T16:15:26Z</dcterms:modified>
</cp:coreProperties>
</file>