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/>
  <bookViews>
    <workbookView xWindow="65416" yWindow="65416" windowWidth="29040" windowHeight="16440" activeTab="0"/>
  </bookViews>
  <sheets>
    <sheet name="Rekapitulace stavby" sheetId="1" r:id="rId1"/>
    <sheet name="MOHYLA 1 - SO.01  Obnova ..." sheetId="2" r:id="rId2"/>
    <sheet name="MOHYLA 3B - SO.03 - B - V..." sheetId="3" r:id="rId3"/>
    <sheet name="MOHYLA 3D - SO.03 - D - I..." sheetId="4" r:id="rId4"/>
    <sheet name="MOHYLA 3N1O - SO.03 - N1+..." sheetId="5" r:id="rId5"/>
    <sheet name="MOHYLA 4G - SO.04 - G  Zp..." sheetId="6" r:id="rId6"/>
    <sheet name="MOHYLA 4Q - SO.04 - Q - Z..." sheetId="7" r:id="rId7"/>
    <sheet name="MOHYLA 5A - SO.05 - A - N..." sheetId="8" r:id="rId8"/>
    <sheet name="MOHYLA 6R - SO.06 - R - V..." sheetId="9" r:id="rId9"/>
    <sheet name="MOHYLA 8F - SO.08 - F - V..." sheetId="10" r:id="rId10"/>
    <sheet name="MOHYLA 9H - SO.09 - H - P..." sheetId="11" r:id="rId11"/>
    <sheet name="MOHYLA 9I - SO.09 - I  Po..." sheetId="12" r:id="rId12"/>
    <sheet name="MOHYLA 9K - SO.09 - K - R..." sheetId="13" r:id="rId13"/>
    <sheet name="MOHYLA 9P - SO.09 - P  Ko..." sheetId="14" r:id="rId14"/>
    <sheet name="MOHYLA C - SO 10 CCTV" sheetId="15" r:id="rId15"/>
    <sheet name="MOHYLA E - SO 10 EPS,EZS" sheetId="16" r:id="rId16"/>
    <sheet name="MOHYLA K - SO 03 Kanalizace" sheetId="17" r:id="rId17"/>
    <sheet name="MOHYLA KP - SO 06  Kanali..." sheetId="18" r:id="rId18"/>
    <sheet name="MOHYLA SI - SO 03,05,08 S..." sheetId="19" r:id="rId19"/>
    <sheet name="MOHYLA SL - SO 03  Slabop..." sheetId="20" r:id="rId20"/>
    <sheet name="MOHYLA V - Vytápění" sheetId="21" r:id="rId21"/>
    <sheet name="MOHYLA VZ - Vzduchotechnika" sheetId="22" r:id="rId22"/>
    <sheet name="MOHYLA Z - VRN" sheetId="23" r:id="rId23"/>
    <sheet name="Pokyny pro vyplnění" sheetId="24" r:id="rId24"/>
  </sheets>
  <definedNames>
    <definedName name="_xlnm._FilterDatabase" localSheetId="1" hidden="1">'MOHYLA 1 - SO.01  Obnova ...'!$C$88:$K$177</definedName>
    <definedName name="_xlnm._FilterDatabase" localSheetId="2" hidden="1">'MOHYLA 3B - SO.03 - B - V...'!$C$90:$K$183</definedName>
    <definedName name="_xlnm._FilterDatabase" localSheetId="3" hidden="1">'MOHYLA 3D - SO.03 - D - I...'!$C$97:$K$408</definedName>
    <definedName name="_xlnm._FilterDatabase" localSheetId="4" hidden="1">'MOHYLA 3N1O - SO.03 - N1+...'!$C$98:$K$603</definedName>
    <definedName name="_xlnm._FilterDatabase" localSheetId="5" hidden="1">'MOHYLA 4G - SO.04 - G  Zp...'!$C$92:$K$263</definedName>
    <definedName name="_xlnm._FilterDatabase" localSheetId="6" hidden="1">'MOHYLA 4Q - SO.04 - Q - Z...'!$C$87:$K$157</definedName>
    <definedName name="_xlnm._FilterDatabase" localSheetId="7" hidden="1">'MOHYLA 5A - SO.05 - A - N...'!$C$92:$K$276</definedName>
    <definedName name="_xlnm._FilterDatabase" localSheetId="8" hidden="1">'MOHYLA 6R - SO.06 - R - V...'!$C$85:$K$131</definedName>
    <definedName name="_xlnm._FilterDatabase" localSheetId="9" hidden="1">'MOHYLA 8F - SO.08 - F - V...'!$C$89:$K$193</definedName>
    <definedName name="_xlnm._FilterDatabase" localSheetId="10" hidden="1">'MOHYLA 9H - SO.09 - H - P...'!$C$84:$K$157</definedName>
    <definedName name="_xlnm._FilterDatabase" localSheetId="11" hidden="1">'MOHYLA 9I - SO.09 - I  Po...'!$C$85:$K$150</definedName>
    <definedName name="_xlnm._FilterDatabase" localSheetId="12" hidden="1">'MOHYLA 9K - SO.09 - K - R...'!$C$84:$K$205</definedName>
    <definedName name="_xlnm._FilterDatabase" localSheetId="13" hidden="1">'MOHYLA 9P - SO.09 - P  Ko...'!$C$80:$K$84</definedName>
    <definedName name="_xlnm._FilterDatabase" localSheetId="14" hidden="1">'MOHYLA C - SO 10 CCTV'!$C$87:$K$173</definedName>
    <definedName name="_xlnm._FilterDatabase" localSheetId="15" hidden="1">'MOHYLA E - SO 10 EPS,EZS'!$C$82:$K$119</definedName>
    <definedName name="_xlnm._FilterDatabase" localSheetId="16" hidden="1">'MOHYLA K - SO 03 Kanalizace'!$C$90:$K$178</definedName>
    <definedName name="_xlnm._FilterDatabase" localSheetId="17" hidden="1">'MOHYLA KP - SO 06  Kanali...'!$C$88:$K$182</definedName>
    <definedName name="_xlnm._FilterDatabase" localSheetId="18" hidden="1">'MOHYLA SI - SO 03,05,08 S...'!$C$84:$K$237</definedName>
    <definedName name="_xlnm._FilterDatabase" localSheetId="19" hidden="1">'MOHYLA SL - SO 03  Slabop...'!$C$81:$K$121</definedName>
    <definedName name="_xlnm._FilterDatabase" localSheetId="20" hidden="1">'MOHYLA V - Vytápění'!$C$83:$K$162</definedName>
    <definedName name="_xlnm._FilterDatabase" localSheetId="21" hidden="1">'MOHYLA VZ - Vzduchotechnika'!$C$83:$K$163</definedName>
    <definedName name="_xlnm._FilterDatabase" localSheetId="22" hidden="1">'MOHYLA Z - VRN'!$C$86:$K$178</definedName>
    <definedName name="_xlnm.Print_Area" localSheetId="1">'MOHYLA 1 - SO.01  Obnova ...'!$C$4:$J$39,'MOHYLA 1 - SO.01  Obnova ...'!$C$45:$J$70,'MOHYLA 1 - SO.01  Obnova ...'!$C$76:$K$177</definedName>
    <definedName name="_xlnm.Print_Area" localSheetId="2">'MOHYLA 3B - SO.03 - B - V...'!$C$4:$J$39,'MOHYLA 3B - SO.03 - B - V...'!$C$45:$J$72,'MOHYLA 3B - SO.03 - B - V...'!$C$78:$K$183</definedName>
    <definedName name="_xlnm.Print_Area" localSheetId="3">'MOHYLA 3D - SO.03 - D - I...'!$C$4:$J$39,'MOHYLA 3D - SO.03 - D - I...'!$C$45:$J$79,'MOHYLA 3D - SO.03 - D - I...'!$C$85:$K$408</definedName>
    <definedName name="_xlnm.Print_Area" localSheetId="4">'MOHYLA 3N1O - SO.03 - N1+...'!$C$4:$J$39,'MOHYLA 3N1O - SO.03 - N1+...'!$C$45:$J$80,'MOHYLA 3N1O - SO.03 - N1+...'!$C$86:$K$603</definedName>
    <definedName name="_xlnm.Print_Area" localSheetId="5">'MOHYLA 4G - SO.04 - G  Zp...'!$C$4:$J$39,'MOHYLA 4G - SO.04 - G  Zp...'!$C$45:$J$74,'MOHYLA 4G - SO.04 - G  Zp...'!$C$80:$K$263</definedName>
    <definedName name="_xlnm.Print_Area" localSheetId="6">'MOHYLA 4Q - SO.04 - Q - Z...'!$C$4:$J$39,'MOHYLA 4Q - SO.04 - Q - Z...'!$C$45:$J$69,'MOHYLA 4Q - SO.04 - Q - Z...'!$C$75:$K$157</definedName>
    <definedName name="_xlnm.Print_Area" localSheetId="7">'MOHYLA 5A - SO.05 - A - N...'!$C$4:$J$39,'MOHYLA 5A - SO.05 - A - N...'!$C$45:$J$74,'MOHYLA 5A - SO.05 - A - N...'!$C$80:$K$276</definedName>
    <definedName name="_xlnm.Print_Area" localSheetId="8">'MOHYLA 6R - SO.06 - R - V...'!$C$4:$J$39,'MOHYLA 6R - SO.06 - R - V...'!$C$45:$J$67,'MOHYLA 6R - SO.06 - R - V...'!$C$73:$K$131</definedName>
    <definedName name="_xlnm.Print_Area" localSheetId="9">'MOHYLA 8F - SO.08 - F - V...'!$C$4:$J$39,'MOHYLA 8F - SO.08 - F - V...'!$C$45:$J$71,'MOHYLA 8F - SO.08 - F - V...'!$C$77:$K$193</definedName>
    <definedName name="_xlnm.Print_Area" localSheetId="10">'MOHYLA 9H - SO.09 - H - P...'!$C$4:$J$39,'MOHYLA 9H - SO.09 - H - P...'!$C$45:$J$66,'MOHYLA 9H - SO.09 - H - P...'!$C$72:$K$157</definedName>
    <definedName name="_xlnm.Print_Area" localSheetId="11">'MOHYLA 9I - SO.09 - I  Po...'!$C$4:$J$39,'MOHYLA 9I - SO.09 - I  Po...'!$C$45:$J$67,'MOHYLA 9I - SO.09 - I  Po...'!$C$73:$K$150</definedName>
    <definedName name="_xlnm.Print_Area" localSheetId="12">'MOHYLA 9K - SO.09 - K - R...'!$C$4:$J$39,'MOHYLA 9K - SO.09 - K - R...'!$C$45:$J$66,'MOHYLA 9K - SO.09 - K - R...'!$C$72:$K$205</definedName>
    <definedName name="_xlnm.Print_Area" localSheetId="13">'MOHYLA 9P - SO.09 - P  Ko...'!$C$4:$J$39,'MOHYLA 9P - SO.09 - P  Ko...'!$C$45:$J$62,'MOHYLA 9P - SO.09 - P  Ko...'!$C$68:$K$84</definedName>
    <definedName name="_xlnm.Print_Area" localSheetId="14">'MOHYLA C - SO 10 CCTV'!$C$4:$J$39,'MOHYLA C - SO 10 CCTV'!$C$45:$J$69,'MOHYLA C - SO 10 CCTV'!$C$75:$K$173</definedName>
    <definedName name="_xlnm.Print_Area" localSheetId="15">'MOHYLA E - SO 10 EPS,EZS'!$C$4:$J$39,'MOHYLA E - SO 10 EPS,EZS'!$C$45:$J$64,'MOHYLA E - SO 10 EPS,EZS'!$C$70:$K$119</definedName>
    <definedName name="_xlnm.Print_Area" localSheetId="16">'MOHYLA K - SO 03 Kanalizace'!$C$4:$J$39,'MOHYLA K - SO 03 Kanalizace'!$C$45:$J$72,'MOHYLA K - SO 03 Kanalizace'!$C$78:$K$178</definedName>
    <definedName name="_xlnm.Print_Area" localSheetId="17">'MOHYLA KP - SO 06  Kanali...'!$C$4:$J$39,'MOHYLA KP - SO 06  Kanali...'!$C$45:$J$70,'MOHYLA KP - SO 06  Kanali...'!$C$76:$K$182</definedName>
    <definedName name="_xlnm.Print_Area" localSheetId="18">'MOHYLA SI - SO 03,05,08 S...'!$C$4:$J$39,'MOHYLA SI - SO 03,05,08 S...'!$C$45:$J$66,'MOHYLA SI - SO 03,05,08 S...'!$C$72:$K$237</definedName>
    <definedName name="_xlnm.Print_Area" localSheetId="19">'MOHYLA SL - SO 03  Slabop...'!$C$4:$J$39,'MOHYLA SL - SO 03  Slabop...'!$C$45:$J$63,'MOHYLA SL - SO 03  Slabop...'!$C$69:$K$121</definedName>
    <definedName name="_xlnm.Print_Area" localSheetId="20">'MOHYLA V - Vytápění'!$C$4:$J$39,'MOHYLA V - Vytápění'!$C$45:$J$65,'MOHYLA V - Vytápění'!$C$71:$K$162</definedName>
    <definedName name="_xlnm.Print_Area" localSheetId="21">'MOHYLA VZ - Vzduchotechnika'!$C$4:$J$39,'MOHYLA VZ - Vzduchotechnika'!$C$45:$J$65,'MOHYLA VZ - Vzduchotechnika'!$C$71:$K$163</definedName>
    <definedName name="_xlnm.Print_Area" localSheetId="22">'MOHYLA Z - VRN'!$C$4:$J$39,'MOHYLA Z - VRN'!$C$45:$J$68,'MOHYLA Z - VRN'!$C$74:$K$178</definedName>
    <definedName name="_xlnm.Print_Area" localSheetId="2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stavby'!$C$42:$AQ$77</definedName>
    <definedName name="_xlnm.Print_Titles" localSheetId="0">'Rekapitulace stavby'!$52:$52</definedName>
    <definedName name="_xlnm.Print_Titles" localSheetId="1">'MOHYLA 1 - SO.01  Obnova ...'!$88:$88</definedName>
    <definedName name="_xlnm.Print_Titles" localSheetId="2">'MOHYLA 3B - SO.03 - B - V...'!$90:$90</definedName>
    <definedName name="_xlnm.Print_Titles" localSheetId="3">'MOHYLA 3D - SO.03 - D - I...'!$97:$97</definedName>
    <definedName name="_xlnm.Print_Titles" localSheetId="4">'MOHYLA 3N1O - SO.03 - N1+...'!$98:$98</definedName>
    <definedName name="_xlnm.Print_Titles" localSheetId="5">'MOHYLA 4G - SO.04 - G  Zp...'!$92:$92</definedName>
    <definedName name="_xlnm.Print_Titles" localSheetId="6">'MOHYLA 4Q - SO.04 - Q - Z...'!$87:$87</definedName>
    <definedName name="_xlnm.Print_Titles" localSheetId="7">'MOHYLA 5A - SO.05 - A - N...'!$92:$92</definedName>
    <definedName name="_xlnm.Print_Titles" localSheetId="8">'MOHYLA 6R - SO.06 - R - V...'!$85:$85</definedName>
    <definedName name="_xlnm.Print_Titles" localSheetId="9">'MOHYLA 8F - SO.08 - F - V...'!$89:$89</definedName>
    <definedName name="_xlnm.Print_Titles" localSheetId="10">'MOHYLA 9H - SO.09 - H - P...'!$84:$84</definedName>
    <definedName name="_xlnm.Print_Titles" localSheetId="11">'MOHYLA 9I - SO.09 - I  Po...'!$85:$85</definedName>
    <definedName name="_xlnm.Print_Titles" localSheetId="12">'MOHYLA 9K - SO.09 - K - R...'!$84:$84</definedName>
    <definedName name="_xlnm.Print_Titles" localSheetId="13">'MOHYLA 9P - SO.09 - P  Ko...'!$80:$80</definedName>
    <definedName name="_xlnm.Print_Titles" localSheetId="14">'MOHYLA C - SO 10 CCTV'!$87:$87</definedName>
    <definedName name="_xlnm.Print_Titles" localSheetId="16">'MOHYLA K - SO 03 Kanalizace'!$90:$90</definedName>
    <definedName name="_xlnm.Print_Titles" localSheetId="17">'MOHYLA KP - SO 06  Kanali...'!$88:$88</definedName>
    <definedName name="_xlnm.Print_Titles" localSheetId="19">'MOHYLA SL - SO 03  Slabop...'!$81:$81</definedName>
    <definedName name="_xlnm.Print_Titles" localSheetId="20">'MOHYLA V - Vytápění'!$83:$83</definedName>
    <definedName name="_xlnm.Print_Titles" localSheetId="21">'MOHYLA VZ - Vzduchotechnika'!$83:$83</definedName>
    <definedName name="_xlnm.Print_Titles" localSheetId="22">'MOHYLA Z - VRN'!$86:$86</definedName>
  </definedNames>
  <calcPr calcId="191029"/>
  <extLst/>
</workbook>
</file>

<file path=xl/sharedStrings.xml><?xml version="1.0" encoding="utf-8"?>
<sst xmlns="http://schemas.openxmlformats.org/spreadsheetml/2006/main" count="27980" uniqueCount="4053">
  <si>
    <t>Export Komplet</t>
  </si>
  <si>
    <t>VZ</t>
  </si>
  <si>
    <t>2.0</t>
  </si>
  <si>
    <t/>
  </si>
  <si>
    <t>False</t>
  </si>
  <si>
    <t>{d768c6f6-c824-4dd9-9295-e8ebd8c582b3}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</si>
  <si>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</si>
  <si>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</si>
  <si>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</si>
  <si>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</si>
  <si>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</si>
  <si>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</si>
  <si>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</si>
  <si>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</si>
  <si>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</si>
  <si>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MOHYLA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</si>
  <si>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</si>
  <si>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</si>
  <si>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PAMÁTNÍK MOHYLA MÍRU, REKONSTRUKCE NÁVŠTĚVNICKÉ INFRASTRUKTURY</t>
  </si>
  <si>
    <t>KSO:</t>
  </si>
  <si>
    <t>8014916</t>
  </si>
  <si>
    <t>CC-CZ:</t>
  </si>
  <si>
    <t>Místo:</t>
  </si>
  <si>
    <t>Pracký kopec u obce Prace</t>
  </si>
  <si>
    <t>Datum:</t>
  </si>
  <si>
    <t>5. 5. 2021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</si>
  <si>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</si>
  <si>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</si>
  <si>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</si>
  <si>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</si>
  <si>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</si>
  <si>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</si>
  <si>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</si>
  <si>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PETR FRANTA ARCHITEKTI   ASOC., s.r.o.</t>
  </si>
  <si>
    <t>True</t>
  </si>
  <si>
    <t>Zpracovatel:</t>
  </si>
  <si>
    <t>Hana Pejšová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</si>
  <si>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</si>
  <si>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</si>
  <si>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</si>
  <si>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</si>
  <si>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</si>
  <si>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</si>
  <si>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</si>
  <si>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</si>
  <si>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</si>
  <si>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</si>
  <si>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</si>
  <si>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</si>
  <si>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</si>
  <si>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</si>
  <si>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</si>
  <si>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</si>
  <si>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</si>
  <si>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</si>
  <si>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</si>
  <si>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</si>
  <si>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</si>
  <si>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</si>
  <si>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</si>
  <si>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</si>
  <si>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</si>
  <si>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</si>
  <si>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</si>
  <si>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</si>
  <si>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</si>
  <si>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</si>
  <si>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</si>
  <si>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</si>
  <si>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</si>
  <si>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</si>
  <si>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</si>
  <si>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</si>
  <si>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</si>
  <si>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</si>
  <si>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</si>
  <si>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</si>
  <si>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</si>
  <si>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MOHYLA 1</t>
  </si>
  <si>
    <t>SO.01  Obnova měděné střechy muzea</t>
  </si>
  <si>
    <t>STA</t>
  </si>
  <si>
    <t>1</t>
  </si>
  <si>
    <t>{d7c89cbd-9800-4912-834d-f8acaeef99dc}</t>
  </si>
  <si>
    <t>2</t>
  </si>
  <si>
    <t>MOHYLA 3B</t>
  </si>
  <si>
    <t>SO.03 - B - Výměna západní skleněné stěny</t>
  </si>
  <si>
    <t>{eef669ab-225d-47e6-9168-fe7d657dbf48}</t>
  </si>
  <si>
    <t>MOHYLA 3D</t>
  </si>
  <si>
    <t>SO.03 - D - Interiér obslužného prostoru muzea</t>
  </si>
  <si>
    <t>{df28cf63-907d-42be-9ddf-cf1fcac0d76b}</t>
  </si>
  <si>
    <t>MOHYLA 3N1O</t>
  </si>
  <si>
    <t>SO.03 - N1+O - Rozšíření provozních prostor - zázemí pro zaměstnance</t>
  </si>
  <si>
    <t>{6362e9d5-406a-4efe-8d60-c3f7ce5dc554}</t>
  </si>
  <si>
    <t>MOHYLA 4G</t>
  </si>
  <si>
    <t>SO.04 - G  Zpřístupnění stávající zatravněné pochozí střechy</t>
  </si>
  <si>
    <t>{80f24a9c-3b76-4647-b811-111229c323fd}</t>
  </si>
  <si>
    <t>MOHYLA 4Q</t>
  </si>
  <si>
    <t>SO.04 - Q - Zřízení vyhlídkových míst a dalekohledy</t>
  </si>
  <si>
    <t>{5c54dda9-9f87-48a0-bdb9-eade847e1c33}</t>
  </si>
  <si>
    <t>MOHYLA 5A</t>
  </si>
  <si>
    <t>SO.05 - A - Nástupní prostor pro vstup do muzea - vstupní zádveří,skleněné předstěny</t>
  </si>
  <si>
    <t>{4b20a6b1-b1ec-4400-b547-0692b0e46472}</t>
  </si>
  <si>
    <t>MOHYLA 6R</t>
  </si>
  <si>
    <t>SO.06 - R - Vybudování podzemního zásobníku dešťové vody</t>
  </si>
  <si>
    <t>{f784df38-7c4a-4fd9-81fc-13c678e080bb}</t>
  </si>
  <si>
    <t>MOHYLA 8F</t>
  </si>
  <si>
    <t>SO.08 - F - Venkovní terasa</t>
  </si>
  <si>
    <t>{530b2322-0334-42ac-b0e6-0123eb7cf00c}</t>
  </si>
  <si>
    <t>MOHYLA 9H</t>
  </si>
  <si>
    <t>SO.09 - H - Příchozí komunikační cesta od parkoviště</t>
  </si>
  <si>
    <t>{beac57a6-10c5-41fe-8326-ba38273bbcff}</t>
  </si>
  <si>
    <t>MOHYLA 9I</t>
  </si>
  <si>
    <t>SO.09 - I  Pořízení venkovního mobiliáře do areálu Památníku</t>
  </si>
  <si>
    <t>{619af4fb-7e33-40d2-8577-209bdf34a148}</t>
  </si>
  <si>
    <t>MOHYLA 9K</t>
  </si>
  <si>
    <t>SO.09 - K - Rekonstrukce kolem kaple Mohyla míru</t>
  </si>
  <si>
    <t>{65bf567a-cce7-4ebe-9042-b51ba4189edf}</t>
  </si>
  <si>
    <t>MOHYLA 9P</t>
  </si>
  <si>
    <t>SO.09 - P  Koncepční řešení parkové úpravy areálu</t>
  </si>
  <si>
    <t>{036e087b-e031-4d1c-b120-c82e0cc6a3b7}</t>
  </si>
  <si>
    <t>MOHYLA C</t>
  </si>
  <si>
    <t>SO 10 CCTV</t>
  </si>
  <si>
    <t>{2316cdfe-527c-4b13-9cfb-5a57be20be21}</t>
  </si>
  <si>
    <t>MOHYLA E</t>
  </si>
  <si>
    <t>SO 10 EPS,EZS</t>
  </si>
  <si>
    <t>{9fd7e591-7741-4732-854b-95f49eb0cc1e}</t>
  </si>
  <si>
    <t>MOHYLA K</t>
  </si>
  <si>
    <t>SO 03 Kanalizace</t>
  </si>
  <si>
    <t>{361c59a5-c3cb-42a4-a77a-85d4feffca46}</t>
  </si>
  <si>
    <t>MOHYLA KP</t>
  </si>
  <si>
    <t>SO 06  Kanalizační přípojka</t>
  </si>
  <si>
    <t>{160c106a-c523-4192-a3aa-b63d6bf4e30f}</t>
  </si>
  <si>
    <t>MOHYLA SI</t>
  </si>
  <si>
    <t>SO 03,05,08 Silnoproud</t>
  </si>
  <si>
    <t>{6c85cfb2-44a4-466e-9034-7b98138f7066}</t>
  </si>
  <si>
    <t>MOHYLA SL</t>
  </si>
  <si>
    <t>SO 03  Slaboproud</t>
  </si>
  <si>
    <t>{f05e7b9c-71ff-4a9a-9837-5ef4c88928f3}</t>
  </si>
  <si>
    <t>MOHYLA V</t>
  </si>
  <si>
    <t>Vytápění</t>
  </si>
  <si>
    <t>{b63fc29e-3e5e-47c0-8c8f-6689749f6ba0}</t>
  </si>
  <si>
    <t>MOHYLA VZ</t>
  </si>
  <si>
    <t>Vzduchotechnika</t>
  </si>
  <si>
    <t>{a85cb828-65ea-4670-96b8-4849801c941a}</t>
  </si>
  <si>
    <t>MOHYLA Z</t>
  </si>
  <si>
    <t>VRN</t>
  </si>
  <si>
    <t>{baf8deb4-45d6-41e9-b8e2-0ad529bab115}</t>
  </si>
  <si>
    <t>KRYCÍ LIST SOUPISU PRACÍ</t>
  </si>
  <si>
    <t>Objekt:</t>
  </si>
  <si>
    <t>MOHYLA 1 - SO.01  Obnova měděné střechy muzea</t>
  </si>
  <si>
    <t xml:space="preserve">  Obchodní názvy výrobků jsou pro určení minimálního kvalitativního standardu. lze použít ekvivalentní výrobek.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</si>
  <si>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</si>
  <si>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</si>
  <si>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</si>
  <si>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</si>
  <si>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</si>
  <si>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997 - Přesun sutě</t>
  </si>
  <si>
    <t>PSV - Práce a dodávky PSV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</si>
  <si>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</si>
  <si>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</si>
  <si>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</si>
  <si>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</si>
  <si>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</si>
  <si>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 vč přesunů hmot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</si>
  <si>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</si>
  <si>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</si>
  <si>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</si>
  <si>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</si>
  <si>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</si>
  <si>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</si>
  <si>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</si>
  <si>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</si>
  <si>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</si>
  <si>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</si>
  <si>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</si>
  <si>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</si>
  <si>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</si>
  <si>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</si>
  <si>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</si>
  <si>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</si>
  <si>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</si>
  <si>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</si>
  <si>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</si>
  <si>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</si>
  <si>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997013112</t>
  </si>
  <si>
    <t>Vnitrostaveništní doprava suti a vybouraných hmot vodorovně do 50 m svisle s použitím mechanizace pro budovy a haly výšky přes 6 do 9 m</t>
  </si>
  <si>
    <t>t</t>
  </si>
  <si>
    <t>CS ÚRS 2021 01</t>
  </si>
  <si>
    <t>4</t>
  </si>
  <si>
    <t>-1434331721</t>
  </si>
  <si>
    <t>Online PSC</t>
  </si>
  <si>
    <t>https://podminky.urs.cz/item/CS_URS_2021_01/997013112</t>
  </si>
  <si>
    <t>997013501</t>
  </si>
  <si>
    <t>Odvoz suti a vybouraných hmot na skládku nebo meziskládku se složením, na vzdálenost do 1 km vč měděného plechu</t>
  </si>
  <si>
    <t>1678269314</t>
  </si>
  <si>
    <t>https://podminky.urs.cz/item/CS_URS_2021_01/997013501</t>
  </si>
  <si>
    <t>3</t>
  </si>
  <si>
    <t>997013509</t>
  </si>
  <si>
    <t>Odvoz suti a vybouraných hmot na skládku nebo meziskládku se složením, na vzdálenost Příplatek k ceně za každý další i započatý 1 km přes 1 km vč měděného plechu</t>
  </si>
  <si>
    <t>553321017</t>
  </si>
  <si>
    <t>https://podminky.urs.cz/item/CS_URS_2021_01/997013509</t>
  </si>
  <si>
    <t>VV</t>
  </si>
  <si>
    <t>0,656*19</t>
  </si>
  <si>
    <t>997013631</t>
  </si>
  <si>
    <t>Poplatek za uložení stavebního odpadu na skládce (skládkovné) směsného stavebního a demoličního zatříděného do Katalogu odpadů pod kódem 17 09 04</t>
  </si>
  <si>
    <t>-1746544578</t>
  </si>
  <si>
    <t>https://podminky.urs.cz/item/CS_URS_2021_01/997013631</t>
  </si>
  <si>
    <t>0,656-0,18-0,352</t>
  </si>
  <si>
    <t>5</t>
  </si>
  <si>
    <t>997013811</t>
  </si>
  <si>
    <t>Poplatek za uložení stavebního odpadu na skládce (skládkovné) dřevěného zatříděného do Katalogu odpadů pod kódem 170 201</t>
  </si>
  <si>
    <t>630338513</t>
  </si>
  <si>
    <t>https://podminky.urs.cz/item/CS_URS_2021_01/997013811</t>
  </si>
  <si>
    <t>6</t>
  </si>
  <si>
    <t>997013814</t>
  </si>
  <si>
    <t>Poplatek za uložení stavebního odpadu na skládce (skládkovné) z izolačních materiálů zatříděného do Katalogu odpadů pod kódem 170 604</t>
  </si>
  <si>
    <t>-1726358305</t>
  </si>
  <si>
    <t>https://podminky.urs.cz/item/CS_URS_2021_01/997013814</t>
  </si>
  <si>
    <t>PSV</t>
  </si>
  <si>
    <t>Práce a dodávky PSV</t>
  </si>
  <si>
    <t>712</t>
  </si>
  <si>
    <t>Povlakové krytiny</t>
  </si>
  <si>
    <t>7</t>
  </si>
  <si>
    <t>712300831</t>
  </si>
  <si>
    <t>Odstranění ze střech plochých do 10° krytiny povlakové jednovrstvé</t>
  </si>
  <si>
    <t>m2</t>
  </si>
  <si>
    <t>16</t>
  </si>
  <si>
    <t>932231734</t>
  </si>
  <si>
    <t>https://podminky.urs.cz/item/CS_URS_2021_01/712300831</t>
  </si>
  <si>
    <t>separační vrstva</t>
  </si>
  <si>
    <t>30</t>
  </si>
  <si>
    <t>721</t>
  </si>
  <si>
    <t>Zdravotechnika - vnitřní kanalizace</t>
  </si>
  <si>
    <t>8</t>
  </si>
  <si>
    <t>72123321R</t>
  </si>
  <si>
    <t>Střešní vpusť zaatiková pro Cu střechy,DN 150,kompl prov - D+M dle ozn DVAt</t>
  </si>
  <si>
    <t>kus</t>
  </si>
  <si>
    <t>-1573238013</t>
  </si>
  <si>
    <t>9</t>
  </si>
  <si>
    <t>721242106</t>
  </si>
  <si>
    <t>Lapače střešních splavenin polypropylenové (PP) se svislým odtokem DN 125</t>
  </si>
  <si>
    <t>104508316</t>
  </si>
  <si>
    <t>https://podminky.urs.cz/item/CS_URS_2021_01/721242106</t>
  </si>
  <si>
    <t>10</t>
  </si>
  <si>
    <t>998721102</t>
  </si>
  <si>
    <t>Přesun hmot pro vnitřní kanalizace stanovený z hmotnosti přesunovaného materiálu vodorovná dopravní vzdálenost do 50 m v objektech výšky přes 6 do 12 m</t>
  </si>
  <si>
    <t>1771895884</t>
  </si>
  <si>
    <t>https://podminky.urs.cz/item/CS_URS_2021_01/998721102</t>
  </si>
  <si>
    <t>762</t>
  </si>
  <si>
    <t>Konstrukce tesařské</t>
  </si>
  <si>
    <t>11</t>
  </si>
  <si>
    <t>762341933</t>
  </si>
  <si>
    <t>Bednění a laťování střech vyřezání jednotlivých otvorů bez rozebrání krytiny v bednění z prken tl. do 32 mm, otvoru plochy jednotlivě přes 4 m2</t>
  </si>
  <si>
    <t>m</t>
  </si>
  <si>
    <t>881811307</t>
  </si>
  <si>
    <t>https://podminky.urs.cz/item/CS_URS_2021_01/762341933</t>
  </si>
  <si>
    <t>12</t>
  </si>
  <si>
    <t>762343912</t>
  </si>
  <si>
    <t>Bednění a laťování střech zabednění jednotlivých otvorů ve střeše prkny tl. do 32 mm (materiál v ceně), otvoru plochy jednotlivě přes 1 do 4 m2</t>
  </si>
  <si>
    <t>1974037542</t>
  </si>
  <si>
    <t>https://podminky.urs.cz/item/CS_URS_2021_01/762343912</t>
  </si>
  <si>
    <t>13</t>
  </si>
  <si>
    <t>762395000</t>
  </si>
  <si>
    <t>Spojovací prostředky krovů, bednění a laťování, nadstřešních konstrukcí svory, prkna, hřebíky, pásová ocel, vruty</t>
  </si>
  <si>
    <t>m3</t>
  </si>
  <si>
    <t>-472298779</t>
  </si>
  <si>
    <t>https://podminky.urs.cz/item/CS_URS_2021_01/762395000</t>
  </si>
  <si>
    <t>30*0,032</t>
  </si>
  <si>
    <t>14</t>
  </si>
  <si>
    <t>998762102</t>
  </si>
  <si>
    <t>Přesun hmot pro konstrukce tesařské stanovený z hmotnosti přesunovaného materiálu vodorovná dopravní vzdálenost do 50 m v objektech výšky přes 6 do 12 m</t>
  </si>
  <si>
    <t>589868813</t>
  </si>
  <si>
    <t>https://podminky.urs.cz/item/CS_URS_2021_01/998762102</t>
  </si>
  <si>
    <t>764</t>
  </si>
  <si>
    <t>Konstrukce klempířské</t>
  </si>
  <si>
    <t>76400000R</t>
  </si>
  <si>
    <t>Výkup mědi</t>
  </si>
  <si>
    <t>kg</t>
  </si>
  <si>
    <t>-1089129873</t>
  </si>
  <si>
    <t>764002414</t>
  </si>
  <si>
    <t>Montáž separační vrstvy jakékoli rš</t>
  </si>
  <si>
    <t>-2074022276</t>
  </si>
  <si>
    <t>https://podminky.urs.cz/item/CS_URS_2021_01/764002414</t>
  </si>
  <si>
    <t>17</t>
  </si>
  <si>
    <t>M</t>
  </si>
  <si>
    <t>28329223</t>
  </si>
  <si>
    <t>fólie difuzně propustné s nakašírovanou strukturovanou rohoží pod hladkou plechovou krytinu</t>
  </si>
  <si>
    <t>32</t>
  </si>
  <si>
    <t>2020395448</t>
  </si>
  <si>
    <t>https://podminky.urs.cz/item/CS_URS_2021_01/28329223</t>
  </si>
  <si>
    <t>30*1,15 'Přepočtené koeficientem množství</t>
  </si>
  <si>
    <t>18</t>
  </si>
  <si>
    <t>764004861</t>
  </si>
  <si>
    <t>Demontáž klempířských konstrukcí svodu do suti</t>
  </si>
  <si>
    <t>-1872769250</t>
  </si>
  <si>
    <t>https://podminky.urs.cz/item/CS_URS_2021_01/764004861</t>
  </si>
  <si>
    <t>19</t>
  </si>
  <si>
    <t>764131431</t>
  </si>
  <si>
    <t>Krytina ze svitků nebo tabulí z měděného plechu s úpravou u okapů, prostupů a výčnělků střechy rovné drážkováním z tabulí, velikosti 1000 x 2000 mm, sklon střechy do 30°</t>
  </si>
  <si>
    <t>-973455634</t>
  </si>
  <si>
    <t>https://podminky.urs.cz/item/CS_URS_2021_01/764131431</t>
  </si>
  <si>
    <t>20</t>
  </si>
  <si>
    <t>764231406</t>
  </si>
  <si>
    <t>Oplechování střešních prvků z měděného plechu hřebene větraného, včetně větrací mřížky rš 500 mm - K_H1</t>
  </si>
  <si>
    <t>-961226354</t>
  </si>
  <si>
    <t>https://podminky.urs.cz/item/CS_URS_2021_01/764231406</t>
  </si>
  <si>
    <t>76423140K</t>
  </si>
  <si>
    <t>Oplechování střešních prvků z měděného plechu hřebene větraného, včetně větrací mřížky rš 200 mm - K_H2</t>
  </si>
  <si>
    <t>181115613</t>
  </si>
  <si>
    <t>22</t>
  </si>
  <si>
    <t>764231466</t>
  </si>
  <si>
    <t>Oplechování střešních prvků z měděného plechu úžlabí rš 400 mm-K_U1</t>
  </si>
  <si>
    <t>9206880</t>
  </si>
  <si>
    <t>https://podminky.urs.cz/item/CS_URS_2021_01/764231466</t>
  </si>
  <si>
    <t>23</t>
  </si>
  <si>
    <t>764233456</t>
  </si>
  <si>
    <t>Oplechování střešních prvků z měděného plechu sněhový zachytávač průbežný dvoutrubkový</t>
  </si>
  <si>
    <t>301282392</t>
  </si>
  <si>
    <t>https://podminky.urs.cz/item/CS_URS_2021_01/764233456</t>
  </si>
  <si>
    <t>(13,4+7,34*2)*2</t>
  </si>
  <si>
    <t>24</t>
  </si>
  <si>
    <t>76423440R</t>
  </si>
  <si>
    <t>Oplechování L stěny z měděného plechu mechanicky kotvených rš 400 mm - K_L4</t>
  </si>
  <si>
    <t>-1422744193</t>
  </si>
  <si>
    <t>25</t>
  </si>
  <si>
    <t>764234411</t>
  </si>
  <si>
    <t>Oplechování horních ploch zdí a nadezdívek (atik) z měděného plechu mechanicky kotvených přes rš 800 mm - K_A3</t>
  </si>
  <si>
    <t>2146626542</t>
  </si>
  <si>
    <t>https://podminky.urs.cz/item/CS_URS_2021_01/764234411</t>
  </si>
  <si>
    <t>21,22*0,95</t>
  </si>
  <si>
    <t>26</t>
  </si>
  <si>
    <t>764334412</t>
  </si>
  <si>
    <t>Lemování prostupů z měděného plechu bez lišty, střech s krytinou skládanou nebo z plechu - K_P1</t>
  </si>
  <si>
    <t>105912508</t>
  </si>
  <si>
    <t>https://podminky.urs.cz/item/CS_URS_2021_01/764334412</t>
  </si>
  <si>
    <t>6,78*0,3</t>
  </si>
  <si>
    <t>27</t>
  </si>
  <si>
    <t>764531404</t>
  </si>
  <si>
    <t>Žlab podokapní z měděného plechu včetně háků a čel půlkruhový rš 330 mm - K_O1</t>
  </si>
  <si>
    <t>197843670</t>
  </si>
  <si>
    <t>https://podminky.urs.cz/item/CS_URS_2021_01/764531404</t>
  </si>
  <si>
    <t>28</t>
  </si>
  <si>
    <t>76453541R</t>
  </si>
  <si>
    <t>Žlab mezistřešní nebo zaatikový z měděného plechu včetně čel a hrdel uložený v lůžku bez háků rš 1100 mm - K_Z2</t>
  </si>
  <si>
    <t>848078597</t>
  </si>
  <si>
    <t>29</t>
  </si>
  <si>
    <t>764538424</t>
  </si>
  <si>
    <t>Svod z měděného plechu včetně objímek, kolen a odskoků kruhový, průměru 150 mm - DSZ</t>
  </si>
  <si>
    <t>-1112630485</t>
  </si>
  <si>
    <t>https://podminky.urs.cz/item/CS_URS_2021_01/764538424</t>
  </si>
  <si>
    <t>998764102</t>
  </si>
  <si>
    <t>Přesun hmot pro konstrukce klempířské stanovený z hmotnosti přesunovaného materiálu vodorovná dopravní vzdálenost do 50 m v objektech výšky přes 6 do 12 m</t>
  </si>
  <si>
    <t>-1749186651</t>
  </si>
  <si>
    <t>https://podminky.urs.cz/item/CS_URS_2021_01/998764102</t>
  </si>
  <si>
    <t>765</t>
  </si>
  <si>
    <t>Krytina skládaná</t>
  </si>
  <si>
    <t>31</t>
  </si>
  <si>
    <t>765192001</t>
  </si>
  <si>
    <t>Nouzové zakrytí střechy plachtou</t>
  </si>
  <si>
    <t>930425016</t>
  </si>
  <si>
    <t>https://podminky.urs.cz/item/CS_URS_2021_01/765192001</t>
  </si>
  <si>
    <t>998765102</t>
  </si>
  <si>
    <t>Přesun hmot pro krytiny skládané stanovený z hmotnosti přesunovaného materiálu vodorovná dopravní vzdálenost do 50 m na objektech výšky přes 6 do 12 m</t>
  </si>
  <si>
    <t>-665149856</t>
  </si>
  <si>
    <t>https://podminky.urs.cz/item/CS_URS_2021_01/998765102</t>
  </si>
  <si>
    <t>767</t>
  </si>
  <si>
    <t>Konstrukce zámečnické vč přesunů hmot</t>
  </si>
  <si>
    <t>33</t>
  </si>
  <si>
    <t>76788100R</t>
  </si>
  <si>
    <t>Záchytný systém proti pádu,kompl prov - D+M</t>
  </si>
  <si>
    <t>-1977877794</t>
  </si>
  <si>
    <t>34</t>
  </si>
  <si>
    <t>7679951R3</t>
  </si>
  <si>
    <t>Ocelová pochozí lávka na střeše,kompl prov - D+M+kotvení do krovudle det 401</t>
  </si>
  <si>
    <t>-933192439</t>
  </si>
  <si>
    <t>0,8*0,825+0,825*0,9+0,6*(17,805+0,6+15,54+0,75*3)</t>
  </si>
  <si>
    <t>HZS</t>
  </si>
  <si>
    <t>Hodinové zúčtovací sazby</t>
  </si>
  <si>
    <t>35</t>
  </si>
  <si>
    <t>HZS2152</t>
  </si>
  <si>
    <t>Hodinové zúčtovací sazby profesí PSV provádění stavebních konstrukcí klempíř odborný-revize měděné krytiny celé střechy a případná obnova</t>
  </si>
  <si>
    <t>hod</t>
  </si>
  <si>
    <t>512</t>
  </si>
  <si>
    <t>-1306857009</t>
  </si>
  <si>
    <t>https://podminky.urs.cz/item/CS_URS_2021_01/HZS2152</t>
  </si>
  <si>
    <t>MOHYLA 3B - SO.03 - B - Výměna západní skleněné stěny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</si>
  <si>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</si>
  <si>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</si>
  <si>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</si>
  <si>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</si>
  <si>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</si>
  <si>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766 - Konstrukce truhlářské vč přesunů hmot</t>
  </si>
  <si>
    <t xml:space="preserve">    783 - Dokončovací práce - nátěry</t>
  </si>
  <si>
    <t>Svislé a kompletní konstrukce</t>
  </si>
  <si>
    <t>317234410</t>
  </si>
  <si>
    <t>Vyzdívka mezi nosníky cihlami pálenými na maltu cementovou</t>
  </si>
  <si>
    <t>1979055182</t>
  </si>
  <si>
    <t>https://podminky.urs.cz/item/CS_URS_2021_01/317234410</t>
  </si>
  <si>
    <t>0,6*4,6*0,25*2</t>
  </si>
  <si>
    <t>Součet</t>
  </si>
  <si>
    <t>317944323</t>
  </si>
  <si>
    <t>Válcované nosníky dodatečně osazované do připravených otvorů bez zazdění hlav č. 14 až 22</t>
  </si>
  <si>
    <t>1482907022</t>
  </si>
  <si>
    <t>https://podminky.urs.cz/item/CS_URS_2021_01/317944323</t>
  </si>
  <si>
    <t>IPE 180</t>
  </si>
  <si>
    <t>27,6*0,0192</t>
  </si>
  <si>
    <t>319201321</t>
  </si>
  <si>
    <t>Vyrovnání nerovného povrchu vnitřního i vnějšího zdiva bez odsekání vadných cihel, maltou (s dodáním hmot) tl. do 30 mm</t>
  </si>
  <si>
    <t>-729476518</t>
  </si>
  <si>
    <t>https://podminky.urs.cz/item/CS_URS_2021_01/319201321</t>
  </si>
  <si>
    <t>2,2*0,6*4</t>
  </si>
  <si>
    <t>346244381</t>
  </si>
  <si>
    <t>Plentování ocelových válcovaných nosníků jednostranné cihlami na maltu, výška stojiny do 200 mm</t>
  </si>
  <si>
    <t>1183344167</t>
  </si>
  <si>
    <t>https://podminky.urs.cz/item/CS_URS_2021_01/346244381</t>
  </si>
  <si>
    <t>0,25*4,6*2*2</t>
  </si>
  <si>
    <t>346481111</t>
  </si>
  <si>
    <t>Zaplentování rýh, potrubí, válcovaných nosníků, výklenků nebo nik jakéhokoliv tvaru, na maltu ve stěnách nebo před stěnami rabicovým pletivem</t>
  </si>
  <si>
    <t>-1247029361</t>
  </si>
  <si>
    <t>https://podminky.urs.cz/item/CS_URS_2021_01/346481111</t>
  </si>
  <si>
    <t>(0,6+0,18)*2*4,6*2</t>
  </si>
  <si>
    <t>Vodorovné konstrukce</t>
  </si>
  <si>
    <t>413232221</t>
  </si>
  <si>
    <t>Zazdívka zhlaví stropních trámů nebo válcovaných nosníků pálenými cihlami válcovaných nosníků, výšky přes 150 do 300 mm</t>
  </si>
  <si>
    <t>299671935</t>
  </si>
  <si>
    <t>https://podminky.urs.cz/item/CS_URS_2021_01/413232221</t>
  </si>
  <si>
    <t>Úpravy povrchů, podlahy a osazování výplní</t>
  </si>
  <si>
    <t>612325302</t>
  </si>
  <si>
    <t>Vápenocementová omítka ostění nebo nadpraží štuková</t>
  </si>
  <si>
    <t>-519616405</t>
  </si>
  <si>
    <t>https://podminky.urs.cz/item/CS_URS_2021_01/612325302</t>
  </si>
  <si>
    <t>0,6*(2,2*4+4,08*2)</t>
  </si>
  <si>
    <t>0,3*4,6*4</t>
  </si>
  <si>
    <t>62913510R</t>
  </si>
  <si>
    <t>Vyrovnávací vrstva z cementové malty na parapet šířky 600 mm</t>
  </si>
  <si>
    <t>1504239891</t>
  </si>
  <si>
    <t>4,08*2</t>
  </si>
  <si>
    <t>Ostatní konstrukce a práce, bourání</t>
  </si>
  <si>
    <t>949101111</t>
  </si>
  <si>
    <t>Lešení pomocné pracovní pro nátěry stěny vč podlážek</t>
  </si>
  <si>
    <t>2109569040</t>
  </si>
  <si>
    <t>https://podminky.urs.cz/item/CS_URS_2021_01/949101111</t>
  </si>
  <si>
    <t>18*1,5*2</t>
  </si>
  <si>
    <t>968062376</t>
  </si>
  <si>
    <t>Vybourání dřevěných rámů oken s křídly, dveřních zárubní, vrat, stěn, ostění nebo obkladů rámů oken s křídly zdvojených, plochy do 4 m2</t>
  </si>
  <si>
    <t>-1216826634</t>
  </si>
  <si>
    <t>https://podminky.urs.cz/item/CS_URS_2021_01/968062376</t>
  </si>
  <si>
    <t>(1,2+1,2*3)*2,2</t>
  </si>
  <si>
    <t>968062456</t>
  </si>
  <si>
    <t>Vybourání dřevěných rámů oken s křídly, dveřních zárubní, vrat, stěn, ostění nebo obkladů dveřních zárubní, plochy přes 2 m2</t>
  </si>
  <si>
    <t>-499787260</t>
  </si>
  <si>
    <t>https://podminky.urs.cz/item/CS_URS_2021_01/968062456</t>
  </si>
  <si>
    <t>4,925*2,4</t>
  </si>
  <si>
    <t>971033651</t>
  </si>
  <si>
    <t>Vybourání otvorů ve zdivu základovém nebo nadzákladovém z cihel, tvárnic, příčkovek z cihel pálených na maltu vápennou nebo vápenocementovou plochy do 4 m2, tl. do 600 mm</t>
  </si>
  <si>
    <t>454743036</t>
  </si>
  <si>
    <t>https://podminky.urs.cz/item/CS_URS_2021_01/971033651</t>
  </si>
  <si>
    <t>4,08*2,2*0,6*2</t>
  </si>
  <si>
    <t>-1,2*4*2,2*0,6</t>
  </si>
  <si>
    <t>974031666</t>
  </si>
  <si>
    <t>Vysekání rýh ve zdivu cihelném na maltu vápennou nebo vápenocementovou pro vtahování nosníků do zdí, před vybouráním otvoru do hl. 150 mm, při v. nosníku do 250 mm</t>
  </si>
  <si>
    <t>970755597</t>
  </si>
  <si>
    <t>https://podminky.urs.cz/item/CS_URS_2021_01/974031666</t>
  </si>
  <si>
    <t>4,6*6</t>
  </si>
  <si>
    <t>1547914611</t>
  </si>
  <si>
    <t>Odvoz suti a vybouraných hmot na skládku nebo meziskládku se složením, na vzdálenost do 1 km</t>
  </si>
  <si>
    <t>1956754824</t>
  </si>
  <si>
    <t>Odvoz suti a vybouraných hmot na skládku nebo meziskládku se složením, na vzdálenost Příplatek k ceně za každý další i započatý 1 km přes 1 km</t>
  </si>
  <si>
    <t>368584685</t>
  </si>
  <si>
    <t>10,928*19</t>
  </si>
  <si>
    <t>-2032595150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</si>
  <si>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</si>
  <si>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</si>
  <si>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</si>
  <si>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</si>
  <si>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-1359187611</t>
  </si>
  <si>
    <t>https://podminky.urs.cz/item/CS_URS_2021_01/998011002</t>
  </si>
  <si>
    <t>766</t>
  </si>
  <si>
    <t>Konstrukce truhlářské vč přesunů hmot</t>
  </si>
  <si>
    <t>76662391R</t>
  </si>
  <si>
    <t>Repase stáv prosklené stěny</t>
  </si>
  <si>
    <t>-1562235674</t>
  </si>
  <si>
    <t>2,4*(15+15)</t>
  </si>
  <si>
    <t>7676201R1</t>
  </si>
  <si>
    <t>Okno neotvíravé kompletizované,kompl prov - D+M dle popisu v tabulce - O2</t>
  </si>
  <si>
    <t>-1084935729</t>
  </si>
  <si>
    <t>76764110R</t>
  </si>
  <si>
    <t>Dveře automatické kompletizované,kompl prov dle popisu v tabulce - ozn 6</t>
  </si>
  <si>
    <t>-117192460</t>
  </si>
  <si>
    <t>7676411R1</t>
  </si>
  <si>
    <t>Doplnění bočních pevných částí sklem bezpečnostním u dveří, kompl prov dle det 201 d</t>
  </si>
  <si>
    <t>-827580328</t>
  </si>
  <si>
    <t>2,6*(0,95+0,955)</t>
  </si>
  <si>
    <t>76781200R</t>
  </si>
  <si>
    <t>Vnitřní okenní stínění,kompl prov - D+M</t>
  </si>
  <si>
    <t>-1327128026</t>
  </si>
  <si>
    <t>15*2,4*2</t>
  </si>
  <si>
    <t>783</t>
  </si>
  <si>
    <t>Dokončovací práce - nátěry</t>
  </si>
  <si>
    <t>783113101</t>
  </si>
  <si>
    <t>Napouštěcí nátěr truhlářských konstrukcí jednonásobný syntetický</t>
  </si>
  <si>
    <t>-1139440451</t>
  </si>
  <si>
    <t>https://podminky.urs.cz/item/CS_URS_2021_01/783113101</t>
  </si>
  <si>
    <t>783114101</t>
  </si>
  <si>
    <t>Základní nátěr truhlářských konstrukcí jednonásobný syntetický</t>
  </si>
  <si>
    <t>1451501100</t>
  </si>
  <si>
    <t>https://podminky.urs.cz/item/CS_URS_2021_01/783114101</t>
  </si>
  <si>
    <t>783117101</t>
  </si>
  <si>
    <t>Krycí nátěr truhlářských konstrukcí jednonásobný syntetický</t>
  </si>
  <si>
    <t>641056824</t>
  </si>
  <si>
    <t>https://podminky.urs.cz/item/CS_URS_2021_01/783117101</t>
  </si>
  <si>
    <t>783122131</t>
  </si>
  <si>
    <t>Tmelení truhlářských konstrukcí plošné (plné) včetně přebroušení tmelených míst, tmelem disperzním akrylátovým nebo latexovým</t>
  </si>
  <si>
    <t>-420121544</t>
  </si>
  <si>
    <t>https://podminky.urs.cz/item/CS_URS_2021_01/783122131</t>
  </si>
  <si>
    <t>dřevěná prosklená stěna</t>
  </si>
  <si>
    <t>HZS1301</t>
  </si>
  <si>
    <t>Hodinové zúčtovací sazby profesí HSV provádění konstrukcí zedník</t>
  </si>
  <si>
    <t>-690585944</t>
  </si>
  <si>
    <t>https://podminky.urs.cz/item/CS_URS_2021_01/HZS1301</t>
  </si>
  <si>
    <t>úprava pro nové dveře</t>
  </si>
  <si>
    <t>MOHYLA 3D - SO.03 - D - Interiér obslužného prostoru muzea</t>
  </si>
  <si>
    <t xml:space="preserve">    1 - Zemní práce</t>
  </si>
  <si>
    <t xml:space="preserve">    2 - Zakládání</t>
  </si>
  <si>
    <t xml:space="preserve">    713 - Izolace tepelné</t>
  </si>
  <si>
    <t xml:space="preserve">    763 - Konstrukce suché výstavby</t>
  </si>
  <si>
    <t xml:space="preserve">    772 - Podlahy z kamene</t>
  </si>
  <si>
    <t xml:space="preserve">    776 - Podlahy povlakové</t>
  </si>
  <si>
    <t xml:space="preserve">    784 - Dokončovací práce - malby a tapety</t>
  </si>
  <si>
    <t>Zemní práce</t>
  </si>
  <si>
    <t>139751101</t>
  </si>
  <si>
    <t>Vykopávka v uzavřených prostorech ručně v hornině třídy těžitelnosti I skupiny 1 až 3</t>
  </si>
  <si>
    <t>-1602622659</t>
  </si>
  <si>
    <t>https://podminky.urs.cz/item/CS_URS_2021_01/139751101</t>
  </si>
  <si>
    <t>pro patky</t>
  </si>
  <si>
    <t>0,6*0,8*1,2*2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</si>
  <si>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</si>
  <si>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</si>
  <si>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1626787382</t>
  </si>
  <si>
    <t>https://podminky.urs.cz/item/CS_URS_2021_01/162211311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</si>
  <si>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</si>
  <si>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</si>
  <si>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-1269551645</t>
  </si>
  <si>
    <t>https://podminky.urs.cz/item/CS_URS_2021_01/162751117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</si>
  <si>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</si>
  <si>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</si>
  <si>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-1935463773</t>
  </si>
  <si>
    <t>https://podminky.urs.cz/item/CS_URS_2021_01/162751119</t>
  </si>
  <si>
    <t>1,152*10</t>
  </si>
  <si>
    <t>171201201</t>
  </si>
  <si>
    <t>Uložení sypaniny na skládky</t>
  </si>
  <si>
    <t>1602526534</t>
  </si>
  <si>
    <t>https://podminky.urs.cz/item/CS_URS_2021_01/171201201</t>
  </si>
  <si>
    <t>171201221</t>
  </si>
  <si>
    <t>Poplatek za uložení stavebního odpadu na skládce (skládkovné) zeminy a kamení zatříděného do Katalogu odpadů pod kódem 17 05 04</t>
  </si>
  <si>
    <t>1724652099</t>
  </si>
  <si>
    <t>https://podminky.urs.cz/item/CS_URS_2021_01/171201221</t>
  </si>
  <si>
    <t>1,152*1,67</t>
  </si>
  <si>
    <t>Zakládání</t>
  </si>
  <si>
    <t>275321511</t>
  </si>
  <si>
    <t>Základy z betonu železového (bez výztuže) patky z betonu bez zvláštních nároků na prostředí tř. C 25/30</t>
  </si>
  <si>
    <t>-1653297651</t>
  </si>
  <si>
    <t>https://podminky.urs.cz/item/CS_URS_2021_01/275321511</t>
  </si>
  <si>
    <t>275351121</t>
  </si>
  <si>
    <t>Bednění základů patek zřízení</t>
  </si>
  <si>
    <t>-414160530</t>
  </si>
  <si>
    <t>https://podminky.urs.cz/item/CS_URS_2021_01/275351121</t>
  </si>
  <si>
    <t>1,2*2*(0,6+0,8)</t>
  </si>
  <si>
    <t>275351122</t>
  </si>
  <si>
    <t>Bednění základů patek odstranění</t>
  </si>
  <si>
    <t>-1519915842</t>
  </si>
  <si>
    <t>https://podminky.urs.cz/item/CS_URS_2021_01/275351122</t>
  </si>
  <si>
    <t>275361821</t>
  </si>
  <si>
    <t>Výztuž základů patek z betonářské oceli 10 505 (R)</t>
  </si>
  <si>
    <t>1260957998</t>
  </si>
  <si>
    <t>https://podminky.urs.cz/item/CS_URS_2021_01/275361821</t>
  </si>
  <si>
    <t>0,6*0,8*1,2*2*0,077</t>
  </si>
  <si>
    <t>310239411</t>
  </si>
  <si>
    <t>Zazdívka otvorů ve zdivu nadzákladovém cihlami pálenými plochy přes 1 m2 do 4 m2 na maltu cementovou</t>
  </si>
  <si>
    <t>979972289</t>
  </si>
  <si>
    <t>https://podminky.urs.cz/item/CS_URS_2021_01/310239411</t>
  </si>
  <si>
    <t>(3,2*0,5*2+7,4*0,5)*0,25</t>
  </si>
  <si>
    <t>0,25*0,3*1,7</t>
  </si>
  <si>
    <t>317944325</t>
  </si>
  <si>
    <t>Válcované nosníky dodatečně osazované do připravených otvorů bez zazdění hlav č. 24 a vyšší</t>
  </si>
  <si>
    <t>-122944140</t>
  </si>
  <si>
    <t>https://podminky.urs.cz/item/CS_URS_2021_01/317944325</t>
  </si>
  <si>
    <t>1,7*2*0,0307</t>
  </si>
  <si>
    <t>2*0,3*2</t>
  </si>
  <si>
    <t>2,5*0,3*2</t>
  </si>
  <si>
    <t>340271031</t>
  </si>
  <si>
    <t>Zazdívka otvorů v příčkách nebo stěnách pórobetonovými tvárnicemi plochy přes 0,025 m2 do 1 m2, objemová hmotnost 500 kg/m3, tloušťka příčky 125 mm</t>
  </si>
  <si>
    <t>501974800</t>
  </si>
  <si>
    <t>https://podminky.urs.cz/item/CS_URS_2021_01/340271031</t>
  </si>
  <si>
    <t>3,5*0,795</t>
  </si>
  <si>
    <t>342272235</t>
  </si>
  <si>
    <t>Příčka z pórobetonových hladkých tvárnic na tenkovrstvou maltu tl 125 mm vč syst překladů</t>
  </si>
  <si>
    <t>-1350078701</t>
  </si>
  <si>
    <t>https://podminky.urs.cz/item/CS_URS_2021_01/342272235</t>
  </si>
  <si>
    <t>3,5*(4,625+2,7+4,625+2,14+4,195)</t>
  </si>
  <si>
    <t>-(1,58*2+1,78*2)</t>
  </si>
  <si>
    <t>0,5*3,2*2+7,4*0,3*2</t>
  </si>
  <si>
    <t>1,7*0,25*2</t>
  </si>
  <si>
    <t>3,2*(0,5*2+0,25*2)*2</t>
  </si>
  <si>
    <t>7,4*(0,25+0,5)*2</t>
  </si>
  <si>
    <t>(0,3+0,25)*2*1,7</t>
  </si>
  <si>
    <t>612142001</t>
  </si>
  <si>
    <t>Potažení vnitřních ploch pletivem v ploše nebo pruzích, na plném podkladu sklovláknitým vtlačením do tmelu stěn</t>
  </si>
  <si>
    <t>-1216796871</t>
  </si>
  <si>
    <t>https://podminky.urs.cz/item/CS_URS_2021_01/612142001</t>
  </si>
  <si>
    <t>2*57,278</t>
  </si>
  <si>
    <t>3*2</t>
  </si>
  <si>
    <t>612311131</t>
  </si>
  <si>
    <t>Potažení vnitřních ploch štukem tloušťky do 3 mm svislých konstrukcí stěn</t>
  </si>
  <si>
    <t>138643902</t>
  </si>
  <si>
    <t>https://podminky.urs.cz/item/CS_URS_2021_01/612311131</t>
  </si>
  <si>
    <t>pro zcelení ploch</t>
  </si>
  <si>
    <t>221,669</t>
  </si>
  <si>
    <t>612321141</t>
  </si>
  <si>
    <t>Omítka vápenocementová vnitřních ploch nanášená ručně dvouvrstvá, tloušťky jádrové omítky do 10 mm a tloušťky štuku do 3 mm štuková svislých konstrukcí stěn</t>
  </si>
  <si>
    <t>-356062620</t>
  </si>
  <si>
    <t>https://podminky.urs.cz/item/CS_URS_2021_01/612321141</t>
  </si>
  <si>
    <t>612325225</t>
  </si>
  <si>
    <t>Vápenocementová omítka jednotlivých malých ploch štuková na stěnách, plochy jednotlivě přes 1,0 do 4 m2</t>
  </si>
  <si>
    <t>-1462590156</t>
  </si>
  <si>
    <t>https://podminky.urs.cz/item/CS_URS_2021_01/612325225</t>
  </si>
  <si>
    <t>5*2+2</t>
  </si>
  <si>
    <t>0,5*3,2*2</t>
  </si>
  <si>
    <t>0,3*(2*2+0,8+1,2*2)</t>
  </si>
  <si>
    <t>0,3*(2,5*2+1,2)+1,7*0,3*2</t>
  </si>
  <si>
    <t>612325422</t>
  </si>
  <si>
    <t>Oprava vápenocementové omítky vnitřních ploch štukové dvouvrstvé, tloušťky do 20 mm a tloušťky štuku do 3 mm stěn, v rozsahu opravované plochy přes 10 do 30%</t>
  </si>
  <si>
    <t>-1831533865</t>
  </si>
  <si>
    <t>https://podminky.urs.cz/item/CS_URS_2021_01/612325422</t>
  </si>
  <si>
    <t>3,3*(11,53+1,525+2,8+4+1+2+3+4+3,7+2,97*2+1,175*2)</t>
  </si>
  <si>
    <t>3,5*2*(5,44+6,5)</t>
  </si>
  <si>
    <t>250490269</t>
  </si>
  <si>
    <t>146,73</t>
  </si>
  <si>
    <t>39,96</t>
  </si>
  <si>
    <t>95394311R</t>
  </si>
  <si>
    <t>Podlahová krabice vel 300x300 pod dlažbu,kompl prov - D+M</t>
  </si>
  <si>
    <t>-317710256</t>
  </si>
  <si>
    <t>962031133</t>
  </si>
  <si>
    <t>Bourání příček z cihel, tvárnic nebo příčkovek z cihel pálených, plných nebo dutých na maltu vápennou nebo vápenocementovou, tl. do 150 mm</t>
  </si>
  <si>
    <t>1151496129</t>
  </si>
  <si>
    <t>https://podminky.urs.cz/item/CS_URS_2021_01/962031133</t>
  </si>
  <si>
    <t>3,5*(0,825+1,84+2,265+4,56+1,3+2,2+1,2+0,5+0,65+0,91)</t>
  </si>
  <si>
    <t>-1,58*3</t>
  </si>
  <si>
    <t>962032231</t>
  </si>
  <si>
    <t>Bourání zdiva nadzákladového z cihel nebo tvárnic z cihel pálených nebo vápenopískových, na maltu vápennou nebo vápenocementovou, objemu přes 1 m3</t>
  </si>
  <si>
    <t>-2046257184</t>
  </si>
  <si>
    <t>https://podminky.urs.cz/item/CS_URS_2021_01/962032231</t>
  </si>
  <si>
    <t>3,2*4,2*0,5</t>
  </si>
  <si>
    <t>965043421</t>
  </si>
  <si>
    <t>Bourání mazanin betonových s potěrem nebo teracem tl. do 150 mm, plochy do 1 m2</t>
  </si>
  <si>
    <t>402058557</t>
  </si>
  <si>
    <t>https://podminky.urs.cz/item/CS_URS_2021_01/965043421</t>
  </si>
  <si>
    <t>0,6*0,8*0,15</t>
  </si>
  <si>
    <t>965046111</t>
  </si>
  <si>
    <t>Broušení stávajících betonových podlah úběr do 3 mm</t>
  </si>
  <si>
    <t>-1353255723</t>
  </si>
  <si>
    <t>https://podminky.urs.cz/item/CS_URS_2021_01/965046111</t>
  </si>
  <si>
    <t>39,960+108,78+36,1</t>
  </si>
  <si>
    <t>965081213</t>
  </si>
  <si>
    <t>Bourání podlah z dlaždic bez podkladního lože nebo mazaniny, s jakoukoliv výplní spár keramických nebo xylolitových tl. do 10 mm, plochy přes 1 m2</t>
  </si>
  <si>
    <t>-1567615450</t>
  </si>
  <si>
    <t>https://podminky.urs.cz/item/CS_URS_2021_01/965081213</t>
  </si>
  <si>
    <t>965081333</t>
  </si>
  <si>
    <t>Bourání podlah z dlaždic bez podkladního lože nebo mazaniny, s jakoukoliv výplní spár betonových kamenných</t>
  </si>
  <si>
    <t>-1377151414</t>
  </si>
  <si>
    <t>https://podminky.urs.cz/item/CS_URS_2021_01/965081333</t>
  </si>
  <si>
    <t>108,78+36,1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</si>
  <si>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</si>
  <si>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</si>
  <si>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1439231033</t>
  </si>
  <si>
    <t>https://podminky.urs.cz/item/CS_URS_2021_01/967031132</t>
  </si>
  <si>
    <t>0,3*2*2+0,3*2,5*2</t>
  </si>
  <si>
    <t>36</t>
  </si>
  <si>
    <t>2,16*6</t>
  </si>
  <si>
    <t>37</t>
  </si>
  <si>
    <t>968072455</t>
  </si>
  <si>
    <t>Vybourání kovových rámů oken s křídly, dveřních zárubní, vrat, stěn, ostění nebo obkladů dveřních zárubní, plochy do 2 m2</t>
  </si>
  <si>
    <t>1216098020</t>
  </si>
  <si>
    <t>https://podminky.urs.cz/item/CS_URS_2021_01/968072455</t>
  </si>
  <si>
    <t>1,58*3</t>
  </si>
  <si>
    <t>38</t>
  </si>
  <si>
    <t>971033541</t>
  </si>
  <si>
    <t>Vybourání otvorů ve zdivu základovém nebo nadzákladovém z cihel, tvárnic, příčkovek z cihel pálených na maltu vápennou nebo vápenocementovou plochy do 1 m2, tl. do 300 mm</t>
  </si>
  <si>
    <t>-1720692821</t>
  </si>
  <si>
    <t>https://podminky.urs.cz/item/CS_URS_2021_01/971033541</t>
  </si>
  <si>
    <t>parapet</t>
  </si>
  <si>
    <t>0,9*1,22*0,3</t>
  </si>
  <si>
    <t>39</t>
  </si>
  <si>
    <t>971033641</t>
  </si>
  <si>
    <t>Vybourání otvorů ve zdivu základovém nebo nadzákladovém z cihel, tvárnic, příčkovek z cihel pálených na maltu vápennou nebo vápenocementovou plochy do 4 m2, tl. do 300 mm</t>
  </si>
  <si>
    <t>2118162345</t>
  </si>
  <si>
    <t>https://podminky.urs.cz/item/CS_URS_2021_01/971033641</t>
  </si>
  <si>
    <t>mč 1.11</t>
  </si>
  <si>
    <t>2*0,3</t>
  </si>
  <si>
    <t>40</t>
  </si>
  <si>
    <t>974031285</t>
  </si>
  <si>
    <t>Vysekání rýh ve zdivu cihelném na maltu vápennou nebo vápenocementovou v prostoru přilehlém ke stropní konstrukci do hl. 300 mm a šířky do 200 mm</t>
  </si>
  <si>
    <t>202630609</t>
  </si>
  <si>
    <t>https://podminky.urs.cz/item/CS_URS_2021_01/974031285</t>
  </si>
  <si>
    <t>ve zdi pro stojky</t>
  </si>
  <si>
    <t>3*3,2*2</t>
  </si>
  <si>
    <t>41</t>
  </si>
  <si>
    <t>7,4*3+1,7*2</t>
  </si>
  <si>
    <t>42</t>
  </si>
  <si>
    <t>978013141</t>
  </si>
  <si>
    <t>Otlučení vápenných nebo vápenocementových omítek vnitřních ploch stěn s vyškrabáním spar, s očištěním zdiva, v rozsahu přes 10 do 30 %</t>
  </si>
  <si>
    <t>-1743157211</t>
  </si>
  <si>
    <t>https://podminky.urs.cz/item/CS_URS_2021_01/978013141</t>
  </si>
  <si>
    <t>43</t>
  </si>
  <si>
    <t>44</t>
  </si>
  <si>
    <t>45</t>
  </si>
  <si>
    <t>52,985*19</t>
  </si>
  <si>
    <t>46</t>
  </si>
  <si>
    <t>-1749378063</t>
  </si>
  <si>
    <t>52,985-4,387</t>
  </si>
  <si>
    <t>47</t>
  </si>
  <si>
    <t>997013812</t>
  </si>
  <si>
    <t>Poplatek za uložení stavebního odpadu na skládce (skládkovné) z materiálů na bázi sádry zatříděného do Katalogu odpadů pod kódem 170 802</t>
  </si>
  <si>
    <t>537427514</t>
  </si>
  <si>
    <t>https://podminky.urs.cz/item/CS_URS_2021_01/997013812</t>
  </si>
  <si>
    <t>48</t>
  </si>
  <si>
    <t>713</t>
  </si>
  <si>
    <t>Izolace tepelné</t>
  </si>
  <si>
    <t>49</t>
  </si>
  <si>
    <t>713131135</t>
  </si>
  <si>
    <t>Montáž tepelné izolace stěn rohožemi, pásy, deskami, dílci, bloky (izolační materiál ve specifikaci) kotvením k hranolu</t>
  </si>
  <si>
    <t>976822870</t>
  </si>
  <si>
    <t>https://podminky.urs.cz/item/CS_URS_2021_01/713131135</t>
  </si>
  <si>
    <t>det 203</t>
  </si>
  <si>
    <t>0,8*34,3</t>
  </si>
  <si>
    <t>(0,34+0,26)*34,3</t>
  </si>
  <si>
    <t>50</t>
  </si>
  <si>
    <t>28375991</t>
  </si>
  <si>
    <t>deska EPS 150 do plochých střech a podlah λ=0,035 tl 160mm</t>
  </si>
  <si>
    <t>-984460558</t>
  </si>
  <si>
    <t>https://podminky.urs.cz/item/CS_URS_2021_01/28375991</t>
  </si>
  <si>
    <t>51</t>
  </si>
  <si>
    <t>63141447</t>
  </si>
  <si>
    <t>deska tepelně izolační minerální  tl 100mm</t>
  </si>
  <si>
    <t>-744670949</t>
  </si>
  <si>
    <t>https://podminky.urs.cz/item/CS_URS_2021_01/63141447</t>
  </si>
  <si>
    <t>27,44*1,02 'Přepočtené koeficientem množství</t>
  </si>
  <si>
    <t>52</t>
  </si>
  <si>
    <t>998713102</t>
  </si>
  <si>
    <t>Přesun hmot pro izolace tepelné stanovený z hmotnosti přesunovaného materiálu vodorovná dopravní vzdálenost do 50 m v objektech výšky přes 6 m do 12 m</t>
  </si>
  <si>
    <t>-474434097</t>
  </si>
  <si>
    <t>https://podminky.urs.cz/item/CS_URS_2021_01/998713102</t>
  </si>
  <si>
    <t>53</t>
  </si>
  <si>
    <t>762332135</t>
  </si>
  <si>
    <t>Montáž vázaných konstrukcí krovů střech pultových, sedlových, valbových, stanových čtvercového nebo obdélníkového půdorysu, z řeziva hraněného průřezové plochy přes 450 cm2</t>
  </si>
  <si>
    <t>1597445253</t>
  </si>
  <si>
    <t>https://podminky.urs.cz/item/CS_URS_2021_01/762332135</t>
  </si>
  <si>
    <t>u atiky dle det 203</t>
  </si>
  <si>
    <t>34,3</t>
  </si>
  <si>
    <t>54</t>
  </si>
  <si>
    <t>60512140</t>
  </si>
  <si>
    <t>hranol stavební řezivo průřezu do 450cm2 do dl 6m</t>
  </si>
  <si>
    <t>2117382207</t>
  </si>
  <si>
    <t>https://podminky.urs.cz/item/CS_URS_2021_01/60512140</t>
  </si>
  <si>
    <t>34,300*0,18*0,26</t>
  </si>
  <si>
    <t>55</t>
  </si>
  <si>
    <t>76234100R</t>
  </si>
  <si>
    <t>Provedení otvoru ve střeše S2 pro střešní okna vel 800 mm vč úpravy kolem</t>
  </si>
  <si>
    <t>548999158</t>
  </si>
  <si>
    <t>56</t>
  </si>
  <si>
    <t>762341043</t>
  </si>
  <si>
    <t>Bednění a laťování bednění střech rovných sklonu do 60° s vyřezáním otvorů z dřevoštěpkových desek OSB šroubovaných na rošt na pero a drážku, tloušťky desky 15 mm</t>
  </si>
  <si>
    <t>-335045356</t>
  </si>
  <si>
    <t>https://podminky.urs.cz/item/CS_URS_2021_01/762341043</t>
  </si>
  <si>
    <t>u atiky det 203</t>
  </si>
  <si>
    <t>(0,45+0,5)*34,3</t>
  </si>
  <si>
    <t>57</t>
  </si>
  <si>
    <t>1625375195</t>
  </si>
  <si>
    <t>763</t>
  </si>
  <si>
    <t>Konstrukce suché výstavby</t>
  </si>
  <si>
    <t>58</t>
  </si>
  <si>
    <t>763111321</t>
  </si>
  <si>
    <t>Příčka ze sádrokartonových desek s nosnou konstrukcí z jednoduchých ocelových profilů UW, CW jednoduše opláštěná deskou protipožární DF tl. 12,5 mm, EI 45, příčka tl. 75 mm, profil 50 TI tl. 50 mm, Rw 41 dB</t>
  </si>
  <si>
    <t>488450940</t>
  </si>
  <si>
    <t>https://podminky.urs.cz/item/CS_URS_2021_01/763111321</t>
  </si>
  <si>
    <t>59</t>
  </si>
  <si>
    <t>763111717</t>
  </si>
  <si>
    <t>Příčka ze sádrokartonových desek ostatní konstrukce a práce na příčkách ze sádrokartonových desek základní penetrační nátěr (oboustranný)</t>
  </si>
  <si>
    <t>-808732281</t>
  </si>
  <si>
    <t>https://podminky.urs.cz/item/CS_URS_2021_01/763111717</t>
  </si>
  <si>
    <t>60</t>
  </si>
  <si>
    <t>763131412</t>
  </si>
  <si>
    <t>Podhled ze sádrokartonových desek dvouvrstvá zavěšená spodní konstrukce z ocelových profilů CD, UD jednoduše opláštěná deskou standardní A, tl. 12,5 mm, s izolací</t>
  </si>
  <si>
    <t>290349245</t>
  </si>
  <si>
    <t>https://podminky.urs.cz/item/CS_URS_2021_01/763131412</t>
  </si>
  <si>
    <t>61</t>
  </si>
  <si>
    <t>763131714</t>
  </si>
  <si>
    <t>Podhled ze sádrokartonových desek ostatní práce a konstrukce na podhledech ze sádrokartonových desek základní penetrační nátěr</t>
  </si>
  <si>
    <t>-1259906377</t>
  </si>
  <si>
    <t>https://podminky.urs.cz/item/CS_URS_2021_01/763131714</t>
  </si>
  <si>
    <t>111,6+40</t>
  </si>
  <si>
    <t>62</t>
  </si>
  <si>
    <t>763131751</t>
  </si>
  <si>
    <t>Podhled ze sádrokartonových desek ostatní práce a konstrukce na podhledech ze sádrokartonových desek montáž parotěsné zábrany</t>
  </si>
  <si>
    <t>-168688329</t>
  </si>
  <si>
    <t>https://podminky.urs.cz/item/CS_URS_2021_01/763131751</t>
  </si>
  <si>
    <t>63</t>
  </si>
  <si>
    <t>28329276</t>
  </si>
  <si>
    <t>fólie PE vyztužená pro parotěsnou vrstvu (reakce na oheň - třída E) 140g/m2</t>
  </si>
  <si>
    <t>-260504179</t>
  </si>
  <si>
    <t>https://podminky.urs.cz/item/CS_URS_2021_01/28329276</t>
  </si>
  <si>
    <t>111,6*1,1235 'Přepočtené koeficientem množství</t>
  </si>
  <si>
    <t>64</t>
  </si>
  <si>
    <t>763131821</t>
  </si>
  <si>
    <t>Demontáž podhledu nebo samostatného požárního předělu ze sádrokartonových desek s nosnou konstrukcí dvouvrstvou z ocelových profilů, opláštění jednoduché vč parozábrany a TI</t>
  </si>
  <si>
    <t>-1539510332</t>
  </si>
  <si>
    <t>https://podminky.urs.cz/item/CS_URS_2021_01/763131821</t>
  </si>
  <si>
    <t>10*7,5+19,925*3,6+19,9*3,6+5,45*6,7</t>
  </si>
  <si>
    <t>65</t>
  </si>
  <si>
    <t>763161720</t>
  </si>
  <si>
    <t>Podkroví ze sádrokartonových desek dvouvrstvá spodní konstrukce z ocelových profilů CD, UD jednoduše opláštěná deskou protipožární DF, tl. 12,5 mm, TI 200 mm, REI 15</t>
  </si>
  <si>
    <t>2136208505</t>
  </si>
  <si>
    <t>https://podminky.urs.cz/item/CS_URS_2021_01/763161720</t>
  </si>
  <si>
    <t>66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</si>
  <si>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</si>
  <si>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</si>
  <si>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-627845413</t>
  </si>
  <si>
    <t>https://podminky.urs.cz/item/CS_URS_2021_01/998763302</t>
  </si>
  <si>
    <t>67</t>
  </si>
  <si>
    <t>766111820</t>
  </si>
  <si>
    <t>Demontáž dřevěných stěn plných vč dveří</t>
  </si>
  <si>
    <t>603114410</t>
  </si>
  <si>
    <t>https://podminky.urs.cz/item/CS_URS_2021_01/766111820</t>
  </si>
  <si>
    <t>3,2*3,2*2</t>
  </si>
  <si>
    <t>68</t>
  </si>
  <si>
    <t>766660R01</t>
  </si>
  <si>
    <t>Dveře vnitřní kompletizované,kompl úprov dle popisu v tabulce - 1a,5</t>
  </si>
  <si>
    <t>-1189476856</t>
  </si>
  <si>
    <t>69</t>
  </si>
  <si>
    <t>766660R02</t>
  </si>
  <si>
    <t>Dveře vnitřní kompletizované,kompl úprov dle popisu v tabulce - 1b</t>
  </si>
  <si>
    <t>1034412443</t>
  </si>
  <si>
    <t>70</t>
  </si>
  <si>
    <t>766660R03</t>
  </si>
  <si>
    <t>Dveře vnitřní kompletizované,kompl úprov dle popisu v tabulce - 1c</t>
  </si>
  <si>
    <t>1754386218</t>
  </si>
  <si>
    <t>1,000+1+1</t>
  </si>
  <si>
    <t>71</t>
  </si>
  <si>
    <t>766660R04</t>
  </si>
  <si>
    <t>Dveře vnitřní kompletizované,kompl úprov dle popisu v tabulce - 2b</t>
  </si>
  <si>
    <t>605993233</t>
  </si>
  <si>
    <t>72</t>
  </si>
  <si>
    <t>766R02</t>
  </si>
  <si>
    <t>Šatní pult atypický,kompl prov - D+M. Pult je pevně spojený s budovou</t>
  </si>
  <si>
    <t>-219735823</t>
  </si>
  <si>
    <t>73</t>
  </si>
  <si>
    <t>766R03</t>
  </si>
  <si>
    <t>Pokladní pult,kompl prov - D+M. Pult je pevně spojený s budovou</t>
  </si>
  <si>
    <t>-78380391</t>
  </si>
  <si>
    <t>74</t>
  </si>
  <si>
    <t>Okno střešní kruhové kompletizované,kompl prov - D+M dle popisu v tabulce - O1</t>
  </si>
  <si>
    <t>75</t>
  </si>
  <si>
    <t>76764000R</t>
  </si>
  <si>
    <t>Prosklená stěna zasklená sklem VSG ESG 88.4 (dle TZ-část STATIKA) vč dveří zasklených kaleným sklem tl 12 mm - oddělující vstup do expozice,kompl prov, vel 3600x3200 mm</t>
  </si>
  <si>
    <t>76</t>
  </si>
  <si>
    <t>7679951R1</t>
  </si>
  <si>
    <t>Ocelový rám z IPE 240 - sloupy a průvlaky,kompl prov D+M+kotvení</t>
  </si>
  <si>
    <t>-1616018250</t>
  </si>
  <si>
    <t>77</t>
  </si>
  <si>
    <t>7679951R2</t>
  </si>
  <si>
    <t>Úprava pro nasávání a výdech VZT jednotky v podkroví,kompl prov dle det D 214</t>
  </si>
  <si>
    <t>-1989774782</t>
  </si>
  <si>
    <t>78</t>
  </si>
  <si>
    <t>Roznášecí rošt pro jednotku VZT dle det 404</t>
  </si>
  <si>
    <t>-1403824137</t>
  </si>
  <si>
    <t>6,32*3*16,2*1,1</t>
  </si>
  <si>
    <t>79</t>
  </si>
  <si>
    <t>7679951R4</t>
  </si>
  <si>
    <t>Úprava dveří u přístupové lávky,kompl prov dle det D 401</t>
  </si>
  <si>
    <t>-1718668726</t>
  </si>
  <si>
    <t>772</t>
  </si>
  <si>
    <t>Podlahy z kamene</t>
  </si>
  <si>
    <t>80</t>
  </si>
  <si>
    <t>772521240</t>
  </si>
  <si>
    <t>Kladení dlažby z kamene do lepidla z nejvýše dvou rozdílných druhů pravoúhlých desek nebo dlaždic ve skladbě se pravidelně opakujících, tl. do 30 mm</t>
  </si>
  <si>
    <t>-1276778322</t>
  </si>
  <si>
    <t>https://podminky.urs.cz/item/CS_URS_2021_01/772521240</t>
  </si>
  <si>
    <t>analogicky do vlhkého betonu</t>
  </si>
  <si>
    <t>81</t>
  </si>
  <si>
    <t>5838100R</t>
  </si>
  <si>
    <t>kamenná dlažba řezaná tl 30 mm</t>
  </si>
  <si>
    <t>1152908238</t>
  </si>
  <si>
    <t>144,88*1,1 'Přepočtené koeficientem množství</t>
  </si>
  <si>
    <t>82</t>
  </si>
  <si>
    <t>998772102</t>
  </si>
  <si>
    <t>Přesun hmot pro kamenné dlažby, obklady schodišťových stupňů a soklů stanovený z hmotnosti přesunovaného materiálu vodorovná dopravní vzdálenost do 50 m v objektech výšky přes 6 do 12 m</t>
  </si>
  <si>
    <t>894525766</t>
  </si>
  <si>
    <t>https://podminky.urs.cz/item/CS_URS_2021_01/998772102</t>
  </si>
  <si>
    <t>776</t>
  </si>
  <si>
    <t>Podlahy povlakové</t>
  </si>
  <si>
    <t>83</t>
  </si>
  <si>
    <t>776121111</t>
  </si>
  <si>
    <t>Příprava podkladu penetrace vodou ředitelná na savý podklad (válečkováním) ředěná v poměru 1:3 podlah</t>
  </si>
  <si>
    <t>1718521576</t>
  </si>
  <si>
    <t>https://podminky.urs.cz/item/CS_URS_2021_01/776121111</t>
  </si>
  <si>
    <t>84</t>
  </si>
  <si>
    <t>776141113</t>
  </si>
  <si>
    <t>Příprava podkladu vyrovnání samonivelační stěrkou podlah min.pevnosti 20 MPa, tloušťky přes 5 do 8 mm</t>
  </si>
  <si>
    <t>1075275927</t>
  </si>
  <si>
    <t>https://podminky.urs.cz/item/CS_URS_2021_01/776141113</t>
  </si>
  <si>
    <t>85</t>
  </si>
  <si>
    <t>776251111</t>
  </si>
  <si>
    <t>Montáž podlahovin z přírodního linolea lepením standardním lepidlem z pásů standardních</t>
  </si>
  <si>
    <t>-731043947</t>
  </si>
  <si>
    <t>https://podminky.urs.cz/item/CS_URS_2021_01/776251111</t>
  </si>
  <si>
    <t>86</t>
  </si>
  <si>
    <t>28411069</t>
  </si>
  <si>
    <t>linoleum přírodní ze 100% dřevité moučky, tl. 2,50 mm, zátěž 34/43, R9, Cfl S1 - dle výběru</t>
  </si>
  <si>
    <t>2066253702</t>
  </si>
  <si>
    <t>https://podminky.urs.cz/item/CS_URS_2021_01/28411069</t>
  </si>
  <si>
    <t>70,52*0,1</t>
  </si>
  <si>
    <t>47,012*1,1 'Přepočtené koeficientem množství</t>
  </si>
  <si>
    <t>87</t>
  </si>
  <si>
    <t>776411112</t>
  </si>
  <si>
    <t>Montáž soklíků lepením obvodových, výšky přes 80 do 100 mm</t>
  </si>
  <si>
    <t>1258998883</t>
  </si>
  <si>
    <t>https://podminky.urs.cz/item/CS_URS_2021_01/776411112</t>
  </si>
  <si>
    <t>2*(1,175+2,97+2,94+2,625+2,14+1,92+2,455+2,14+2,85+2,7+3,08+1,65+1,68+4,93)</t>
  </si>
  <si>
    <t>88</t>
  </si>
  <si>
    <t>998776102</t>
  </si>
  <si>
    <t>Přesun hmot pro podlahy povlakové stanovený z hmotnosti přesunovaného materiálu vodorovná dopravní vzdálenost do 50 m v objektech výšky přes 6 do 12 m</t>
  </si>
  <si>
    <t>-1603075415</t>
  </si>
  <si>
    <t>https://podminky.urs.cz/item/CS_URS_2021_01/998776102</t>
  </si>
  <si>
    <t>89</t>
  </si>
  <si>
    <t>783213021</t>
  </si>
  <si>
    <t>Napouštěcí nátěr tesařských prvků proti dřevokazným houbám, hmyzu a plísním nezabudovaných do konstrukce dvojnásobný syntetický</t>
  </si>
  <si>
    <t>1446071372</t>
  </si>
  <si>
    <t>https://podminky.urs.cz/item/CS_URS_2021_01/783213021</t>
  </si>
  <si>
    <t>34,3*2*(18+26)</t>
  </si>
  <si>
    <t>90</t>
  </si>
  <si>
    <t>783301311</t>
  </si>
  <si>
    <t>Příprava podkladu zámečnických konstrukcí před provedením nátěru odmaštění odmašťovačem vodou ředitelným</t>
  </si>
  <si>
    <t>1931210920</t>
  </si>
  <si>
    <t>https://podminky.urs.cz/item/CS_URS_2021_01/783301311</t>
  </si>
  <si>
    <t>dveře v podkroví</t>
  </si>
  <si>
    <t>2*0,8*1,97*2</t>
  </si>
  <si>
    <t>91</t>
  </si>
  <si>
    <t>783314201</t>
  </si>
  <si>
    <t>Základní antikorozní nátěr zámečnických konstrukcí jednonásobný syntetický standardní</t>
  </si>
  <si>
    <t>-877849463</t>
  </si>
  <si>
    <t>https://podminky.urs.cz/item/CS_URS_2021_01/783314201</t>
  </si>
  <si>
    <t>92</t>
  </si>
  <si>
    <t>783315101</t>
  </si>
  <si>
    <t>Mezinátěr zámečnických konstrukcí jednonásobný syntetický standardní</t>
  </si>
  <si>
    <t>1206023921</t>
  </si>
  <si>
    <t>https://podminky.urs.cz/item/CS_URS_2021_01/783315101</t>
  </si>
  <si>
    <t>93</t>
  </si>
  <si>
    <t>783317101</t>
  </si>
  <si>
    <t>Krycí nátěr (email) zámečnických konstrukcí jednonásobný syntetický standardní</t>
  </si>
  <si>
    <t>1999237766</t>
  </si>
  <si>
    <t>https://podminky.urs.cz/item/CS_URS_2021_01/783317101</t>
  </si>
  <si>
    <t>784</t>
  </si>
  <si>
    <t>Dokončovací práce - malby a tapety</t>
  </si>
  <si>
    <t>94</t>
  </si>
  <si>
    <t>784111031</t>
  </si>
  <si>
    <t>Omytí podkladu omytí v místnostech výšky do 3,80 m</t>
  </si>
  <si>
    <t>-1978343760</t>
  </si>
  <si>
    <t>https://podminky.urs.cz/item/CS_URS_2021_01/784111031</t>
  </si>
  <si>
    <t>95</t>
  </si>
  <si>
    <t>784121001</t>
  </si>
  <si>
    <t>Oškrabání malby v místnostech výšky do 3,80 m</t>
  </si>
  <si>
    <t>-1532940610</t>
  </si>
  <si>
    <t>https://podminky.urs.cz/item/CS_URS_2021_01/784121001</t>
  </si>
  <si>
    <t>96</t>
  </si>
  <si>
    <t>784181121</t>
  </si>
  <si>
    <t>Penetrace podkladu jednonásobná hloubková v místnostech výšky do 3,80 m</t>
  </si>
  <si>
    <t>772157908</t>
  </si>
  <si>
    <t>https://podminky.urs.cz/item/CS_URS_2021_01/784181121</t>
  </si>
  <si>
    <t>97</t>
  </si>
  <si>
    <t>784211101</t>
  </si>
  <si>
    <t>Malby z malířských směsí otěruvzdorných za mokra dvojnásobné, bílé za mokra otěruvzdorné výborně v místnostech výšky do 3,80 m</t>
  </si>
  <si>
    <t>-387295854</t>
  </si>
  <si>
    <t>https://podminky.urs.cz/item/CS_URS_2021_01/784211101</t>
  </si>
  <si>
    <t>39,36</t>
  </si>
  <si>
    <t>114,556+12*4+8,24</t>
  </si>
  <si>
    <t>MOHYLA 3N1O - SO.03 - N1+O - Rozšíření provozních prostor - zázemí pro zaměstnance</t>
  </si>
  <si>
    <t xml:space="preserve">    5 - Komunikace pozemní</t>
  </si>
  <si>
    <t xml:space="preserve">    711 - Izolace proti vodě, vlhkosti a plynům</t>
  </si>
  <si>
    <t xml:space="preserve">    721 - Zdravotechnika - vnitřní kanalizace vč přesunů hmot</t>
  </si>
  <si>
    <t>113106134</t>
  </si>
  <si>
    <t>Rozebrání dlažeb ze zámkových dlaždic komunikací pro pěší strojně vč lože - bude použita zpět</t>
  </si>
  <si>
    <t>-358901585</t>
  </si>
  <si>
    <t>https://podminky.urs.cz/item/CS_URS_2021_01/113106134</t>
  </si>
  <si>
    <t>26,235*6,81-3,08*1,4+10,785*1,4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</si>
  <si>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</si>
  <si>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</si>
  <si>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-1298596566</t>
  </si>
  <si>
    <t>https://podminky.urs.cz/item/CS_URS_2021_01/113107323</t>
  </si>
  <si>
    <t>20,71*13,7-198,447</t>
  </si>
  <si>
    <t>122151103</t>
  </si>
  <si>
    <t>Odkopávky a prokopávky nezapažené strojně v hornině třídy těžitelnosti I skupiny 1 a 2 přes 50 do 100 m3</t>
  </si>
  <si>
    <t>374553591</t>
  </si>
  <si>
    <t>https://podminky.urs.cz/item/CS_URS_2021_01/122151103</t>
  </si>
  <si>
    <t>(20,71*13,7-15,2*7,2)*0,27</t>
  </si>
  <si>
    <t>131151105</t>
  </si>
  <si>
    <t>Hloubení nezapažených jam a zářezů strojně s urovnáním dna do předepsaného profilu a spádu v hornině třídy těžitelnosti I skupiny 1 a 2 přes 500 do 1 000 m3</t>
  </si>
  <si>
    <t>1574623354</t>
  </si>
  <si>
    <t>https://podminky.urs.cz/item/CS_URS_2021_01/131151105</t>
  </si>
  <si>
    <t>dle bilance zeminy</t>
  </si>
  <si>
    <t>((18,5+15)*0,5*(10,7+7,2)*0,5)*3,71</t>
  </si>
  <si>
    <t>132101101</t>
  </si>
  <si>
    <t>Hloubení zapažených i nezapažených rýh šířky do 600 mm s urovnáním dna do předepsaného profilu a spádu v horninách tř. 1 a 2 do 100 m3</t>
  </si>
  <si>
    <t>2091983661</t>
  </si>
  <si>
    <t>https://podminky.urs.cz/item/CS_URS_2021_01/132101101</t>
  </si>
  <si>
    <t>7,1*0,6*1,2</t>
  </si>
  <si>
    <t>132112112</t>
  </si>
  <si>
    <t>Hloubení rýh šířky do 800 mm ručně zapažených i nezapažených, s urovnáním dna do předepsaného profilu a spádu v hornině třídy těžitelnosti I skupiny 1 a 2 nesoudržných</t>
  </si>
  <si>
    <t>-410060234</t>
  </si>
  <si>
    <t>https://podminky.urs.cz/item/CS_URS_2021_01/132112112</t>
  </si>
  <si>
    <t>1116850446</t>
  </si>
  <si>
    <t>556,175-156,794+47,057+5,112</t>
  </si>
  <si>
    <t>-1476755225</t>
  </si>
  <si>
    <t>451,55*10</t>
  </si>
  <si>
    <t>-1826725811</t>
  </si>
  <si>
    <t>746216503</t>
  </si>
  <si>
    <t>1,67*451,55</t>
  </si>
  <si>
    <t>174101101</t>
  </si>
  <si>
    <t>Zásyp sypaninou z jakékoliv horniny s uložením výkopku ve vrstvách se zhutněním jam, šachet, rýh nebo kolem objektů v těchto vykopávkách</t>
  </si>
  <si>
    <t>-341932773</t>
  </si>
  <si>
    <t>https://podminky.urs.cz/item/CS_URS_2021_01/174101101</t>
  </si>
  <si>
    <t>556,175</t>
  </si>
  <si>
    <t>-15,13*7,115*3,71</t>
  </si>
  <si>
    <t>181951112</t>
  </si>
  <si>
    <t>Úprava pláně vyrovnáním výškových rozdílů strojně v hornině třídy těžitelnosti I, skupiny 1 až 3 se zhutněním</t>
  </si>
  <si>
    <t>-88153064</t>
  </si>
  <si>
    <t>https://podminky.urs.cz/item/CS_URS_2021_01/181951112</t>
  </si>
  <si>
    <t>273321511</t>
  </si>
  <si>
    <t>Základy z betonu železového (bez výztuže) desky z betonu bez zvláštních nároků na prostředí tř. C 25/30-XC2</t>
  </si>
  <si>
    <t>-1618303769</t>
  </si>
  <si>
    <t>https://podminky.urs.cz/item/CS_URS_2021_01/273321511</t>
  </si>
  <si>
    <t>15,13*7,12+2*0,7*7,12</t>
  </si>
  <si>
    <t>1,2*1,2*0,37</t>
  </si>
  <si>
    <t>273351121</t>
  </si>
  <si>
    <t>Bednění základů desek zřízení</t>
  </si>
  <si>
    <t>-157866967</t>
  </si>
  <si>
    <t>https://podminky.urs.cz/item/CS_URS_2021_01/273351121</t>
  </si>
  <si>
    <t>0,45*(15,13+7,115)*2</t>
  </si>
  <si>
    <t>273361821</t>
  </si>
  <si>
    <t>Výztuž základů desek z betonářské oceli 10 505 (R) nebo BSt 500</t>
  </si>
  <si>
    <t>594457005</t>
  </si>
  <si>
    <t>https://podminky.urs.cz/item/CS_URS_2021_01/273361821</t>
  </si>
  <si>
    <t>118,227*0,142</t>
  </si>
  <si>
    <t>274321511</t>
  </si>
  <si>
    <t>Základy z betonu železového (bez výztuže) pasy z betonu bez zvláštních nároků na prostředí tř. C 25/30-XC2</t>
  </si>
  <si>
    <t>54445509</t>
  </si>
  <si>
    <t>https://podminky.urs.cz/item/CS_URS_2021_01/274321511</t>
  </si>
  <si>
    <t>zeď u garáže</t>
  </si>
  <si>
    <t>0,6*1,*7,1</t>
  </si>
  <si>
    <t>274351121</t>
  </si>
  <si>
    <t>Bednění základů pasů rovné zřízení</t>
  </si>
  <si>
    <t>-1672016656</t>
  </si>
  <si>
    <t>https://podminky.urs.cz/item/CS_URS_2021_01/274351121</t>
  </si>
  <si>
    <t>(7,1+0,6)*2*1,2</t>
  </si>
  <si>
    <t>274351122</t>
  </si>
  <si>
    <t>Bednění základů pasů rovné odstranění</t>
  </si>
  <si>
    <t>-270409328</t>
  </si>
  <si>
    <t>https://podminky.urs.cz/item/CS_URS_2021_01/274351122</t>
  </si>
  <si>
    <t>28260600R</t>
  </si>
  <si>
    <t>Trysková injektáž dle popisu v TZ Statika - orientačně</t>
  </si>
  <si>
    <t>soub</t>
  </si>
  <si>
    <t>-1723775911</t>
  </si>
  <si>
    <t>https://podminky.urs.cz/item/CS_URS_2021_01/28260600R</t>
  </si>
  <si>
    <t>311321611</t>
  </si>
  <si>
    <t>Nadzákladové zdi z betonu železového (bez výztuže) nosné bez zvláštních nároků na vliv prostředí tř. C 30/37</t>
  </si>
  <si>
    <t>790892845</t>
  </si>
  <si>
    <t>https://podminky.urs.cz/item/CS_URS_2021_01/311321611</t>
  </si>
  <si>
    <t>1pp</t>
  </si>
  <si>
    <t>2,83*2*(6,665+14,14)*2*0,3</t>
  </si>
  <si>
    <t>-1,3*2,3*0,3</t>
  </si>
  <si>
    <t>1np</t>
  </si>
  <si>
    <t>2,74*(6,97+5,59)*0,2</t>
  </si>
  <si>
    <t>311321815</t>
  </si>
  <si>
    <t>Nadzákladové zdi z betonu železového (bez výztuže) nosné pohledového (v přírodní barvě drtí a přísad) tř. C 30/37</t>
  </si>
  <si>
    <t>-313634445</t>
  </si>
  <si>
    <t>https://podminky.urs.cz/item/CS_URS_2021_01/311321815</t>
  </si>
  <si>
    <t>7,1*2,5*0,2</t>
  </si>
  <si>
    <t>311351121</t>
  </si>
  <si>
    <t>Bednění nadzákladových zdí nosných rovné oboustranné za každou stranu zřízení</t>
  </si>
  <si>
    <t>-121212022</t>
  </si>
  <si>
    <t>https://podminky.urs.cz/item/CS_URS_2021_01/311351121</t>
  </si>
  <si>
    <t>2,83*2*(6,665+14,74)</t>
  </si>
  <si>
    <t>2,74*(5,59*2,2*2)</t>
  </si>
  <si>
    <t>2*(7,1*2,5+7,1*0,2)</t>
  </si>
  <si>
    <t>311351122</t>
  </si>
  <si>
    <t>Bednění nadzákladových zdí nosných rovné oboustranné za každou stranu odstranění</t>
  </si>
  <si>
    <t>1174320340</t>
  </si>
  <si>
    <t>https://podminky.urs.cz/item/CS_URS_2021_01/311351122</t>
  </si>
  <si>
    <t>311351311</t>
  </si>
  <si>
    <t>Bednění nadzákladových zdí nosných rovné jednostranné zřízení</t>
  </si>
  <si>
    <t>1485068120</t>
  </si>
  <si>
    <t>https://podminky.urs.cz/item/CS_URS_2021_01/311351311</t>
  </si>
  <si>
    <t>2,83*(14,14+6,665)+0,3*(1,3+2,3)*2</t>
  </si>
  <si>
    <t>2,7*(6,97+0,2)</t>
  </si>
  <si>
    <t>311351312</t>
  </si>
  <si>
    <t>Bednění nadzákladových zdí nosných rovné jednostranné odstranění</t>
  </si>
  <si>
    <t>72064837</t>
  </si>
  <si>
    <t>https://podminky.urs.cz/item/CS_URS_2021_01/311351312</t>
  </si>
  <si>
    <t>311351911</t>
  </si>
  <si>
    <t>Bednění nadzákladových zdí nosných Příplatek k cenám bednění za pohledový beton</t>
  </si>
  <si>
    <t>1873752910</t>
  </si>
  <si>
    <t>https://podminky.urs.cz/item/CS_URS_2021_01/311351911</t>
  </si>
  <si>
    <t>311361821</t>
  </si>
  <si>
    <t>Výztuž nadzákladových zdí nosných svislých nebo odkloněných od svislice, rovných nebo oblých z betonářské oceli 10 505 (R) nebo BSt 500</t>
  </si>
  <si>
    <t>-111719153</t>
  </si>
  <si>
    <t>https://podminky.urs.cz/item/CS_URS_2021_01/311361821</t>
  </si>
  <si>
    <t>69,757*0,051</t>
  </si>
  <si>
    <t>6,883*0,051</t>
  </si>
  <si>
    <t>u garáže</t>
  </si>
  <si>
    <t>3,55*0,051</t>
  </si>
  <si>
    <t>330321610</t>
  </si>
  <si>
    <t>Sloupy, pilíře, táhla, rámové stojky, vzpěry z betonu železového (bez výztuže) bez zvláštních nároků na vliv prostředí tř. C 30/37</t>
  </si>
  <si>
    <t>291647327</t>
  </si>
  <si>
    <t>https://podminky.urs.cz/item/CS_URS_2021_01/330321610</t>
  </si>
  <si>
    <t>0,2*1,2*2,74*2</t>
  </si>
  <si>
    <t>331351125</t>
  </si>
  <si>
    <t>Bednění hranatých sloupů a pilířů včetně vzepření průřezu pravoúhlého čtyřúhelníka výšky do 4 m, průřezu přes 0,16 m2 zřízení</t>
  </si>
  <si>
    <t>416379786</t>
  </si>
  <si>
    <t>https://podminky.urs.cz/item/CS_URS_2021_01/331351125</t>
  </si>
  <si>
    <t>(0,2+1,2)*2*2,74*2</t>
  </si>
  <si>
    <t>331351126</t>
  </si>
  <si>
    <t>Bednění hranatých sloupů a pilířů včetně vzepření průřezu pravoúhlého čtyřúhelníka výšky do 4 m, průřezu přes 0,16 m2 odstranění</t>
  </si>
  <si>
    <t>-971355156</t>
  </si>
  <si>
    <t>https://podminky.urs.cz/item/CS_URS_2021_01/331351126</t>
  </si>
  <si>
    <t>331361821</t>
  </si>
  <si>
    <t>Výztuž sloupů, pilířů, rámových stojek, táhel nebo vzpěr hranatých svislých nebo šikmých (odkloněných) z betonářské oceli 10 505 (R) nebo BSt 500</t>
  </si>
  <si>
    <t>103545299</t>
  </si>
  <si>
    <t>https://podminky.urs.cz/item/CS_URS_2021_01/331361821</t>
  </si>
  <si>
    <t>1,315*0,081</t>
  </si>
  <si>
    <t>Příčky z pórobetonových tvárnic hladkých na tenké maltové lože objemová hmotnost do 500 kg/m3, tloušťka příčky 125 mm vč syst překladů</t>
  </si>
  <si>
    <t>2017298614</t>
  </si>
  <si>
    <t>2,83*(6,065+1+1,5*0,5+3,8)-1,78*2</t>
  </si>
  <si>
    <t>2,74*(14,25+2*1,3+5,54*4-1,2-1,5)-1,78*2-1,58*4</t>
  </si>
  <si>
    <t>345321616</t>
  </si>
  <si>
    <t>Zídky atikové, poprsní, schodišťové a zábradelní z betonu železového bez výztuže tř. C 30/37</t>
  </si>
  <si>
    <t>648013858</t>
  </si>
  <si>
    <t>https://podminky.urs.cz/item/CS_URS_2021_01/345321616</t>
  </si>
  <si>
    <t>0,9*(7,2-1,5+20,82)*0,15</t>
  </si>
  <si>
    <t>345351005</t>
  </si>
  <si>
    <t>Bednění atikových, poprsních, schodišťových, zábradelních zídek plnostěnných zřízení</t>
  </si>
  <si>
    <t>-1988514872</t>
  </si>
  <si>
    <t>https://podminky.urs.cz/item/CS_URS_2021_01/345351005</t>
  </si>
  <si>
    <t>0,9*(7,2-1,5+20,82)*2</t>
  </si>
  <si>
    <t>345351006</t>
  </si>
  <si>
    <t>Bednění atikových, poprsních, schodišťových, zábradelních zídek plnostěnných odstranění</t>
  </si>
  <si>
    <t>704210049</t>
  </si>
  <si>
    <t>https://podminky.urs.cz/item/CS_URS_2021_01/345351006</t>
  </si>
  <si>
    <t>411324646</t>
  </si>
  <si>
    <t>Stropy z betonu železového (bez výztuže) pohledového stropů deskových, plochých střech, desek balkonových, desek hřibových stropů včetně hlavic hřibových sloupů tř. C 30/37</t>
  </si>
  <si>
    <t>65147806</t>
  </si>
  <si>
    <t>https://podminky.urs.cz/item/CS_URS_2021_01/411324646</t>
  </si>
  <si>
    <t>(14,94+5,581)*6,67*0,25</t>
  </si>
  <si>
    <t>(14,74*6,67-1,5*4,24)*0,25</t>
  </si>
  <si>
    <t>411351011</t>
  </si>
  <si>
    <t>Bednění stropních konstrukcí - bez podpěrné konstrukce desek tloušťky stropní desky přes 5 do 25 cm zřízení</t>
  </si>
  <si>
    <t>-1430878213</t>
  </si>
  <si>
    <t>https://podminky.urs.cz/item/CS_URS_2021_01/411351011</t>
  </si>
  <si>
    <t>(14,94+5,581)*6,67</t>
  </si>
  <si>
    <t>14,74*6,67-1,5*4,24</t>
  </si>
  <si>
    <t>0,25*2*(1,5+4,24+14,94+5,581+14,74+6,67)</t>
  </si>
  <si>
    <t>411351012</t>
  </si>
  <si>
    <t>Bednění stropních konstrukcí - bez podpěrné konstrukce desek tloušťky stropní desky přes 5 do 25 cm odstranění</t>
  </si>
  <si>
    <t>-78203412</t>
  </si>
  <si>
    <t>https://podminky.urs.cz/item/CS_URS_2021_01/411351012</t>
  </si>
  <si>
    <t>411354313</t>
  </si>
  <si>
    <t>Podpěrná konstrukce stropů - desek, kleneb a skořepin výška podepření do 4 m tloušťka stropu přes 15 do 25 cm zřízení</t>
  </si>
  <si>
    <t>609711984</t>
  </si>
  <si>
    <t>https://podminky.urs.cz/item/CS_URS_2021_01/411354313</t>
  </si>
  <si>
    <t>411354314</t>
  </si>
  <si>
    <t>Podpěrná konstrukce stropů - desek, kleneb a skořepin výška podepření do 4 m tloušťka stropu přes 15 do 25 cm odstranění</t>
  </si>
  <si>
    <t>-978599518</t>
  </si>
  <si>
    <t>https://podminky.urs.cz/item/CS_URS_2021_01/411354314</t>
  </si>
  <si>
    <t>411359111</t>
  </si>
  <si>
    <t>Bednění stropních konstrukcí - bez podpěrné konstrukce Příplatek k cenám za pohledový beton</t>
  </si>
  <si>
    <t>1505696147</t>
  </si>
  <si>
    <t>https://podminky.urs.cz/item/CS_URS_2021_01/411359111</t>
  </si>
  <si>
    <t>411361821</t>
  </si>
  <si>
    <t>Výztuž stropů betonářskou ocelí 10 505 vč atiky</t>
  </si>
  <si>
    <t>-733238765</t>
  </si>
  <si>
    <t>https://podminky.urs.cz/item/CS_URS_2021_01/411361821</t>
  </si>
  <si>
    <t>(14,94+5,581)*6,67*0,25*0,17</t>
  </si>
  <si>
    <t>(14,74*6,67-1,5*4,24)*0,25*0,1645</t>
  </si>
  <si>
    <t>3,58*0,1645</t>
  </si>
  <si>
    <t>413321616</t>
  </si>
  <si>
    <t>Nosníky z betonu železového (bez výztuže) včetně stěnových i jeřábových drah, volných trámů, průvlaků, rámových příčlí, ztužidel, konzol, vodorovných táhel apod., tyčových konstrukcí tř. C 30/37</t>
  </si>
  <si>
    <t>272196402</t>
  </si>
  <si>
    <t>https://podminky.urs.cz/item/CS_URS_2021_01/413321616</t>
  </si>
  <si>
    <t>0,25*0,25*6,56</t>
  </si>
  <si>
    <t>413351121</t>
  </si>
  <si>
    <t>Bednění nosníků a průvlaků - bez podpěrné konstrukce výška nosníku po spodní líc stropní desky přes 100 cm zřízení</t>
  </si>
  <si>
    <t>-1531392396</t>
  </si>
  <si>
    <t>https://podminky.urs.cz/item/CS_URS_2021_01/413351121</t>
  </si>
  <si>
    <t>0,25*3*6,56</t>
  </si>
  <si>
    <t>413351122</t>
  </si>
  <si>
    <t>Bednění nosníků a průvlaků - bez podpěrné konstrukce výška nosníku po spodní líc stropní desky přes 100 cm odstranění</t>
  </si>
  <si>
    <t>394203477</t>
  </si>
  <si>
    <t>https://podminky.urs.cz/item/CS_URS_2021_01/413351122</t>
  </si>
  <si>
    <t>413351191</t>
  </si>
  <si>
    <t>Bednění nosníků a průvlaků - bez podpěrné konstrukce Příplatek k cenám za pohledový beton</t>
  </si>
  <si>
    <t>1483872420</t>
  </si>
  <si>
    <t>https://podminky.urs.cz/item/CS_URS_2021_01/413351191</t>
  </si>
  <si>
    <t>413352115</t>
  </si>
  <si>
    <t>Podpěrná konstrukce nosníků a průvlaků výšky podepření do 4 m výšky nosníku (po spodní hranu stropní desky) přes 100 cm zřízení</t>
  </si>
  <si>
    <t>1533177143</t>
  </si>
  <si>
    <t>https://podminky.urs.cz/item/CS_URS_2021_01/413352115</t>
  </si>
  <si>
    <t>0,25*6,56</t>
  </si>
  <si>
    <t>413352116</t>
  </si>
  <si>
    <t>Podpěrná konstrukce nosníků a průvlaků výšky podepření do 4 m výšky nosníku (po spodní hranu stropní desky) přes 100 cm odstranění</t>
  </si>
  <si>
    <t>-1378819571</t>
  </si>
  <si>
    <t>https://podminky.urs.cz/item/CS_URS_2021_01/413352116</t>
  </si>
  <si>
    <t>413361821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</si>
  <si>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</si>
  <si>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-1521477432</t>
  </si>
  <si>
    <t>https://podminky.urs.cz/item/CS_URS_2021_01/413361821</t>
  </si>
  <si>
    <t>0,151*0,41</t>
  </si>
  <si>
    <t>430321616</t>
  </si>
  <si>
    <t>Schodišťové konstrukce a rampy z betonu železového (bez výztuže) stupně, schodnice, ramena, podesty s nosníky tř. C 30/37</t>
  </si>
  <si>
    <t>961382514</t>
  </si>
  <si>
    <t>https://podminky.urs.cz/item/CS_URS_2021_01/430321616</t>
  </si>
  <si>
    <t>5,76*1,5*0,15</t>
  </si>
  <si>
    <t>1,5*0,18*0,265*0,5*17</t>
  </si>
  <si>
    <t>430361821</t>
  </si>
  <si>
    <t>Výztuž schodišťových konstrukcí a ramp stupňů, schodnic, ramen, podest s nosníky z betonářské oceli 10 505 (R) nebo BSt 500</t>
  </si>
  <si>
    <t>-647861774</t>
  </si>
  <si>
    <t>https://podminky.urs.cz/item/CS_URS_2021_01/430361821</t>
  </si>
  <si>
    <t>1,904*0,14</t>
  </si>
  <si>
    <t>431351121</t>
  </si>
  <si>
    <t>Bednění podest, podstupňových desek a ramp včetně podpěrné konstrukce výšky do 4 m půdorysně přímočarých zřízení</t>
  </si>
  <si>
    <t>-731234544</t>
  </si>
  <si>
    <t>https://podminky.urs.cz/item/CS_URS_2021_01/431351121</t>
  </si>
  <si>
    <t>1,5*5,76+0,5*0,18*2</t>
  </si>
  <si>
    <t>431351122</t>
  </si>
  <si>
    <t>Bednění podest, podstupňových desek a ramp včetně podpěrné konstrukce výšky do 4 m půdorysně přímočarých odstranění</t>
  </si>
  <si>
    <t>1054573190</t>
  </si>
  <si>
    <t>https://podminky.urs.cz/item/CS_URS_2021_01/431351122</t>
  </si>
  <si>
    <t>434351141</t>
  </si>
  <si>
    <t>Bednění stupňů betonovaných na podstupňové desce nebo na terénu půdorysně přímočarých zřízení</t>
  </si>
  <si>
    <t>-1593558165</t>
  </si>
  <si>
    <t>https://podminky.urs.cz/item/CS_URS_2021_01/434351141</t>
  </si>
  <si>
    <t>(0,18+0,265)*1,5*7</t>
  </si>
  <si>
    <t>434351142</t>
  </si>
  <si>
    <t>Bednění stupňů betonovaných na podstupňové desce nebo na terénu půdorysně přímočarých odstranění</t>
  </si>
  <si>
    <t>1884583546</t>
  </si>
  <si>
    <t>https://podminky.urs.cz/item/CS_URS_2021_01/434351142</t>
  </si>
  <si>
    <t>Komunikace pozemní</t>
  </si>
  <si>
    <t>564231111</t>
  </si>
  <si>
    <t>Podklad nebo podsyp ze štěrkopísku ŠP vel. 0-8 mm s rozprostřením, vlhčením a zhutněním, po zhutnění tl. 100 mm</t>
  </si>
  <si>
    <t>1500123821</t>
  </si>
  <si>
    <t>https://podminky.urs.cz/item/CS_URS_2021_01/564231111</t>
  </si>
  <si>
    <t>165</t>
  </si>
  <si>
    <t>564730011</t>
  </si>
  <si>
    <t>Podklad nebo kryt z kameniva hrubého drceného vel. 8-16 mm s rozprostřením a zhutněním, po zhutnění tl. 100 mm</t>
  </si>
  <si>
    <t>350443180</t>
  </si>
  <si>
    <t>https://podminky.urs.cz/item/CS_URS_2021_01/564730011</t>
  </si>
  <si>
    <t>564760111</t>
  </si>
  <si>
    <t>Podklad nebo kryt z kameniva hrubého drceného vel. 16-32 mm s rozprostřením a zhutněním, po zhutnění tl. 200 mm</t>
  </si>
  <si>
    <t>1360952581</t>
  </si>
  <si>
    <t>https://podminky.urs.cz/item/CS_URS_2021_01/564760111</t>
  </si>
  <si>
    <t>596212212</t>
  </si>
  <si>
    <t xml:space="preserve">Kladení zámkové dlažby pozemních komunikací tl 80 mm skupiny A pl do 300 m2 do lože tl do 40 mm - stávající očištěná </t>
  </si>
  <si>
    <t>1393928792</t>
  </si>
  <si>
    <t>https://podminky.urs.cz/item/CS_URS_2021_01/596212212</t>
  </si>
  <si>
    <t>596811220</t>
  </si>
  <si>
    <t>Kladení betonové dlažby komunikací pro pěší do lože z kameniva fr 4-8 mm tl 30 mm</t>
  </si>
  <si>
    <t>-158176463</t>
  </si>
  <si>
    <t>https://podminky.urs.cz/item/CS_URS_2021_01/596811220</t>
  </si>
  <si>
    <t>S1b</t>
  </si>
  <si>
    <t>1,5*15,5</t>
  </si>
  <si>
    <t>59245601</t>
  </si>
  <si>
    <t>dlažba desková betonová 50x50x5cm přírodní</t>
  </si>
  <si>
    <t>2124367890</t>
  </si>
  <si>
    <t>https://podminky.urs.cz/item/CS_URS_2021_01/59245601</t>
  </si>
  <si>
    <t>23,25*1,1 'Přepočtené koeficientem množství</t>
  </si>
  <si>
    <t>611131121</t>
  </si>
  <si>
    <t>Podkladní a spojovací vrstva vnitřních omítaných ploch penetrace akrylát-silikonová nanášená ručně stropů</t>
  </si>
  <si>
    <t>-1034965329</t>
  </si>
  <si>
    <t>https://podminky.urs.cz/item/CS_URS_2021_01/611131121</t>
  </si>
  <si>
    <t>84,63+20,99+5,95+11,98+20,29+19,58+14,39-1,5*4,2</t>
  </si>
  <si>
    <t>611131125</t>
  </si>
  <si>
    <t>Podkladní a spojovací vrstva vnitřních omítaných ploch penetrace akrylát-silikonová nanášená ručně schodišťových konstrukcí</t>
  </si>
  <si>
    <t>822500151</t>
  </si>
  <si>
    <t>https://podminky.urs.cz/item/CS_URS_2021_01/611131125</t>
  </si>
  <si>
    <t>na pohled beton v 1.PP</t>
  </si>
  <si>
    <t>1,5*5,76</t>
  </si>
  <si>
    <t>612111121</t>
  </si>
  <si>
    <t>Vyspravení lokální cementovou maltou vnitřních stěn betonových nebo železobetonových do 30%</t>
  </si>
  <si>
    <t>-650944914</t>
  </si>
  <si>
    <t>https://podminky.urs.cz/item/CS_URS_2021_01/612111121</t>
  </si>
  <si>
    <t>2,83*2*(2,72+2,5+9,68+6,066*2+8,675+4,34-1,2)</t>
  </si>
  <si>
    <t>2,74*(1,5+6,97*2+1,2*3)</t>
  </si>
  <si>
    <t>612131121</t>
  </si>
  <si>
    <t>Penetrační disperzní nátěr vnitřních stěn nanášený ručně na ŽB stěny suterénu</t>
  </si>
  <si>
    <t>-59189281</t>
  </si>
  <si>
    <t>https://podminky.urs.cz/item/CS_URS_2021_01/612131121</t>
  </si>
  <si>
    <t>-119670860</t>
  </si>
  <si>
    <t>2*29,31</t>
  </si>
  <si>
    <t>2*89,609</t>
  </si>
  <si>
    <t>612341121</t>
  </si>
  <si>
    <t>Omítka sádrová nebo vápenosádrová vnitřních ploch nanášená ručně jednovrstvá, tloušťky do 10 mm hladká svislých konstrukcí stěn</t>
  </si>
  <si>
    <t>-2103163342</t>
  </si>
  <si>
    <t>https://podminky.urs.cz/item/CS_URS_2021_01/612341121</t>
  </si>
  <si>
    <t>29,31*2</t>
  </si>
  <si>
    <t>2,85*(4,34+8,68+4,065*2+2,72+2,5+8,7)</t>
  </si>
  <si>
    <t>89,609*2</t>
  </si>
  <si>
    <t>2,74*(1,5+5,47*2+1,2*3+0,2*4)</t>
  </si>
  <si>
    <t>631311116</t>
  </si>
  <si>
    <t>Mazanina z betonu prostého bez zvýšených nároků na prostředí tl. přes 50 do 80 mm tř. C 25/30</t>
  </si>
  <si>
    <t>878309425</t>
  </si>
  <si>
    <t>https://podminky.urs.cz/item/CS_URS_2021_01/631311116</t>
  </si>
  <si>
    <t>(56,63+6,55+21,45)*0,06</t>
  </si>
  <si>
    <t>93,88*0,065</t>
  </si>
  <si>
    <t>631311124</t>
  </si>
  <si>
    <t>Podkladní beton z betonu prostého bez zvýšených nároků na prostředí tl. přes 80 do 120 mm tř. C 16/20</t>
  </si>
  <si>
    <t>-828412709</t>
  </si>
  <si>
    <t>https://podminky.urs.cz/item/CS_URS_2021_01/631311124</t>
  </si>
  <si>
    <t>(15,13*7,12-0,7*7,12*2)*0,1</t>
  </si>
  <si>
    <t>631319011</t>
  </si>
  <si>
    <t>Příplatek k cenám mazanin za úpravu povrchu mazaniny přehlazením, mazanina tl. přes 50 do 80 mm</t>
  </si>
  <si>
    <t>-1188739154</t>
  </si>
  <si>
    <t>https://podminky.urs.cz/item/CS_URS_2021_01/631319011</t>
  </si>
  <si>
    <t>631341134</t>
  </si>
  <si>
    <t>Mazanina z lehkého keramického betonu tl. přes 120 do 240 mm tř. LC 20/22</t>
  </si>
  <si>
    <t>1434718458</t>
  </si>
  <si>
    <t>https://podminky.urs.cz/item/CS_URS_2021_01/631341134</t>
  </si>
  <si>
    <t>20,6*6,8*0,15*0,5</t>
  </si>
  <si>
    <t>631362021</t>
  </si>
  <si>
    <t>Výztuž mazanin ze svařovaných sítí z drátů typu KARI</t>
  </si>
  <si>
    <t>1531611524</t>
  </si>
  <si>
    <t>https://podminky.urs.cz/item/CS_URS_2021_01/631362021</t>
  </si>
  <si>
    <t>(56,63+6,55+21,45+93,88)*1,3*0,0044</t>
  </si>
  <si>
    <t>63245340R</t>
  </si>
  <si>
    <t>Cementová systémová stěrka vč přípravy podkladu s vytažením na sokl,kompl prov, tl 10 mm</t>
  </si>
  <si>
    <t>1941718206</t>
  </si>
  <si>
    <t>https://podminky.urs.cz/item/CS_URS_2021_01/63245340R</t>
  </si>
  <si>
    <t>21,45</t>
  </si>
  <si>
    <t>0,1*2*(4,34+6,065)</t>
  </si>
  <si>
    <t>632481213</t>
  </si>
  <si>
    <t>Separační vrstva k oddělení podlahových vrstev z polyetylénové fólie</t>
  </si>
  <si>
    <t>192143920</t>
  </si>
  <si>
    <t>https://podminky.urs.cz/item/CS_URS_2021_01/632481213</t>
  </si>
  <si>
    <t>56,63+6,55+21,45+93,88</t>
  </si>
  <si>
    <t>635111241</t>
  </si>
  <si>
    <t>Násyp pod podlahy z hrubého kameniva 8-16 se zhutněním</t>
  </si>
  <si>
    <t>2125573913</t>
  </si>
  <si>
    <t>https://podminky.urs.cz/item/CS_URS_2021_01/635111241</t>
  </si>
  <si>
    <t>pod zákl desku P2</t>
  </si>
  <si>
    <t>15,13*7,12*0,15</t>
  </si>
  <si>
    <t>56419046</t>
  </si>
  <si>
    <t>1,5*15,5*0,07</t>
  </si>
  <si>
    <t>952901111</t>
  </si>
  <si>
    <t>Vyčištění budov nebo objektů před předáním do užívání budov bytové nebo občanské výstavby, světlé výšky podlaží do 4 m</t>
  </si>
  <si>
    <t>-1727009497</t>
  </si>
  <si>
    <t>https://podminky.urs.cz/item/CS_URS_2021_01/952901111</t>
  </si>
  <si>
    <t>15,13*3,115*2</t>
  </si>
  <si>
    <t>952902121</t>
  </si>
  <si>
    <t>Čištění budov při provádění oprav a udržovacích prací podlah drsných nebo chodníků zametením</t>
  </si>
  <si>
    <t>960076764</t>
  </si>
  <si>
    <t>https://podminky.urs.cz/item/CS_URS_2021_01/952902121</t>
  </si>
  <si>
    <t>953942421</t>
  </si>
  <si>
    <t>Osazování drobných kovových předmětů se zalitím maltou cementovou, do vysekaných kapes nebo připravených otvorů ocelového čtvercového rámu velikosti do 1000x1000 mm, s podlitím rámu</t>
  </si>
  <si>
    <t>-1111590601</t>
  </si>
  <si>
    <t>https://podminky.urs.cz/item/CS_URS_2021_01/953942421</t>
  </si>
  <si>
    <t>5624100R</t>
  </si>
  <si>
    <t>atyp pochozí rošt na čerpací jímku vel 600x800 mm vč rámu,kompl prov dle det 302</t>
  </si>
  <si>
    <t>1274286501</t>
  </si>
  <si>
    <t>979054451</t>
  </si>
  <si>
    <t>Očištění zámkové dlažby</t>
  </si>
  <si>
    <t>49589419</t>
  </si>
  <si>
    <t>https://podminky.urs.cz/item/CS_URS_2021_01/979054451</t>
  </si>
  <si>
    <t>981011312</t>
  </si>
  <si>
    <t>Vybourání stáv venkovního schodiště vč zakrytí z cihel, kamene, smíšeného nebo hrázděného zdiva, tvárnic na maltu vápennou nebo vápenocementovou s podílem konstrukcí přes 10 do 15 %</t>
  </si>
  <si>
    <t>1771755841</t>
  </si>
  <si>
    <t>https://podminky.urs.cz/item/CS_URS_2021_01/981011312</t>
  </si>
  <si>
    <t>(1,33*4,325+1,7*1,4)*2,6</t>
  </si>
  <si>
    <t>985511113</t>
  </si>
  <si>
    <t>Stříkaný beton ze suché směsi pevnosti v tlaku 25 MPa (tř. R3) stěn, jedné vrstvy tloušťky 50 mm</t>
  </si>
  <si>
    <t>-1427352077</t>
  </si>
  <si>
    <t>https://podminky.urs.cz/item/CS_URS_2021_01/985511113</t>
  </si>
  <si>
    <t>zarovnání povrchu stáv suterénní stěny předpoklad 30%</t>
  </si>
  <si>
    <t>3,8*(15,13+7,115)*0,3</t>
  </si>
  <si>
    <t>997221551</t>
  </si>
  <si>
    <t>Vodorovná doprava suti bez naložení, ale se složením a s hrubým urovnáním ze sypkých materiálů, na vzdálenost do 1 km</t>
  </si>
  <si>
    <t>1277545253</t>
  </si>
  <si>
    <t>https://podminky.urs.cz/item/CS_URS_2021_01/997221551</t>
  </si>
  <si>
    <t>997221559</t>
  </si>
  <si>
    <t>Vodorovná doprava suti bez naložení, ale se složením a s hrubým urovnáním Příplatek k ceně za každý další i započatý 1 km přes 1 km</t>
  </si>
  <si>
    <t>1732037911</t>
  </si>
  <si>
    <t>https://podminky.urs.cz/item/CS_URS_2021_01/997221559</t>
  </si>
  <si>
    <t>19*58,724</t>
  </si>
  <si>
    <t>997221855</t>
  </si>
  <si>
    <t>Poplatek za uložení stavebního odpadu na skládce (skládkovné) zeminy a kameniva zatříděného do Katalogu odpadů pod kódem 170 504</t>
  </si>
  <si>
    <t>1510108014</t>
  </si>
  <si>
    <t>https://podminky.urs.cz/item/CS_URS_2021_01/997221855</t>
  </si>
  <si>
    <t>998223011</t>
  </si>
  <si>
    <t>Přesun hmot pro pozemní komunikace s krytem dlážděným dopravní vzdálenost do 200 m jakékoliv délky objektu</t>
  </si>
  <si>
    <t>1171598914</t>
  </si>
  <si>
    <t>https://podminky.urs.cz/item/CS_URS_2021_01/998223011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</si>
  <si>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</si>
  <si>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</si>
  <si>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</si>
  <si>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</si>
  <si>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2129663027</t>
  </si>
  <si>
    <t>https://podminky.urs.cz/item/CS_URS_2021_01/711111001</t>
  </si>
  <si>
    <t>15,13*7,115</t>
  </si>
  <si>
    <t>11163150</t>
  </si>
  <si>
    <t>lak asfaltový penetrační</t>
  </si>
  <si>
    <t>-1402560832</t>
  </si>
  <si>
    <t>https://podminky.urs.cz/item/CS_URS_2021_01/11163150</t>
  </si>
  <si>
    <t>107,65*0,0003 'Přepočtené koeficientem množství</t>
  </si>
  <si>
    <t>711112001</t>
  </si>
  <si>
    <t>Provedení izolace proti zemní vlhkosti natěradly a tmely za studena na ploše svislé S nátěrem penetračním</t>
  </si>
  <si>
    <t>-1287825179</t>
  </si>
  <si>
    <t>https://podminky.urs.cz/item/CS_URS_2021_01/711112001</t>
  </si>
  <si>
    <t>3,51*2*(14,74+6,67)</t>
  </si>
  <si>
    <t>701016705</t>
  </si>
  <si>
    <t>150,298*0,00035 'Přepočtené koeficientem množství</t>
  </si>
  <si>
    <t>711141559</t>
  </si>
  <si>
    <t>Provedení izolace proti zemní vlhkosti pásy přitavením NAIP na ploše vodorovné V</t>
  </si>
  <si>
    <t>-209001274</t>
  </si>
  <si>
    <t>https://podminky.urs.cz/item/CS_URS_2021_01/711141559</t>
  </si>
  <si>
    <t>podkladní pás</t>
  </si>
  <si>
    <t>107,65</t>
  </si>
  <si>
    <t>62836110</t>
  </si>
  <si>
    <t>pás těžký asfaltovaný s Al folií nosnou vložkou</t>
  </si>
  <si>
    <t>815482796</t>
  </si>
  <si>
    <t>https://podminky.urs.cz/item/CS_URS_2021_01/62836110</t>
  </si>
  <si>
    <t>107,65*1,15 'Přepočtené koeficientem množství</t>
  </si>
  <si>
    <t>375801419</t>
  </si>
  <si>
    <t>62852254</t>
  </si>
  <si>
    <t>pásy vrchní afaltové</t>
  </si>
  <si>
    <t>-1561932480</t>
  </si>
  <si>
    <t>https://podminky.urs.cz/item/CS_URS_2021_01/62852254</t>
  </si>
  <si>
    <t>711142559</t>
  </si>
  <si>
    <t>Provedení izolace proti zemní vlhkosti pásy přitavením NAIP na ploše svislé S</t>
  </si>
  <si>
    <t>474046898</t>
  </si>
  <si>
    <t>https://podminky.urs.cz/item/CS_URS_2021_01/711142559</t>
  </si>
  <si>
    <t>150,298</t>
  </si>
  <si>
    <t>1256943351</t>
  </si>
  <si>
    <t>150,298*1,2 'Přepočtené koeficientem množství</t>
  </si>
  <si>
    <t>98</t>
  </si>
  <si>
    <t>1520864472</t>
  </si>
  <si>
    <t>99</t>
  </si>
  <si>
    <t>512451383</t>
  </si>
  <si>
    <t>100</t>
  </si>
  <si>
    <t>711413111</t>
  </si>
  <si>
    <t>Izolace proti povrchové a podpovrchové vodě natěradly a tmely za studena na ploše vodorovné V těsnicí hmotou dvousložkovou bitumenovou</t>
  </si>
  <si>
    <t>249916201</t>
  </si>
  <si>
    <t>https://podminky.urs.cz/item/CS_URS_2021_01/711413111</t>
  </si>
  <si>
    <t>čerpací jímka</t>
  </si>
  <si>
    <t>0,6*0,8</t>
  </si>
  <si>
    <t>101</t>
  </si>
  <si>
    <t>711413121</t>
  </si>
  <si>
    <t>Izolace proti povrchové a podpovrchové vodě natěradly a tmely za studena na ploše svislé S těsnicí hmotou dvousložkovou bitumenovou</t>
  </si>
  <si>
    <t>898266091</t>
  </si>
  <si>
    <t>https://podminky.urs.cz/item/CS_URS_2021_01/711413121</t>
  </si>
  <si>
    <t>0,37*2*(0,6+0,8)</t>
  </si>
  <si>
    <t>102</t>
  </si>
  <si>
    <t>998711102</t>
  </si>
  <si>
    <t>Přesun hmot pro izolace proti vodě, vlhkosti a plynům stanovený z hmotnosti přesunovaného materiálu vodorovná dopravní vzdálenost do 50 m v objektech výšky přes 6 do 12 m</t>
  </si>
  <si>
    <t>32498472</t>
  </si>
  <si>
    <t>https://podminky.urs.cz/item/CS_URS_2021_01/998711102</t>
  </si>
  <si>
    <t>103</t>
  </si>
  <si>
    <t>712341559</t>
  </si>
  <si>
    <t>Provedení povlakové krytiny střech plochých do 10° pásy přitavením NAIP v plné ploše</t>
  </si>
  <si>
    <t>-1574542742</t>
  </si>
  <si>
    <t>https://podminky.urs.cz/item/CS_URS_2021_01/712341559</t>
  </si>
  <si>
    <t>20,6*6,8</t>
  </si>
  <si>
    <t>0,85*26,52</t>
  </si>
  <si>
    <t>104</t>
  </si>
  <si>
    <t>-1685732761</t>
  </si>
  <si>
    <t>162,622*1,15 'Přepočtené koeficientem množství</t>
  </si>
  <si>
    <t>105</t>
  </si>
  <si>
    <t>712391171</t>
  </si>
  <si>
    <t>Provedení povlakové krytiny střech plochých do 10° -ostatní práce provedení vrstvy textilní podkladní</t>
  </si>
  <si>
    <t>195990824</t>
  </si>
  <si>
    <t>https://podminky.urs.cz/item/CS_URS_2021_01/712391171</t>
  </si>
  <si>
    <t>140,08+0,5*(20,82+7,2-1,5)</t>
  </si>
  <si>
    <t>106</t>
  </si>
  <si>
    <t>69311068</t>
  </si>
  <si>
    <t>geotextilie netkaná PP 300g/m2</t>
  </si>
  <si>
    <t>105421294</t>
  </si>
  <si>
    <t>https://podminky.urs.cz/item/CS_URS_2021_01/69311068</t>
  </si>
  <si>
    <t>153,34*1,15 'Přepočtené koeficientem množství</t>
  </si>
  <si>
    <t>107</t>
  </si>
  <si>
    <t>712771001</t>
  </si>
  <si>
    <t>Provedení separační nebo kluzné vrstvy vegetační střechy z fólií kladených volně s přesahem, sklon střechy do 5°</t>
  </si>
  <si>
    <t>1586398656</t>
  </si>
  <si>
    <t>https://podminky.urs.cz/item/CS_URS_2021_01/712771001</t>
  </si>
  <si>
    <t>108</t>
  </si>
  <si>
    <t>69334120</t>
  </si>
  <si>
    <t>fólie dělící vegetačních střech 190 g/m2, tl 0,2 mm, PE</t>
  </si>
  <si>
    <t>-1886738026</t>
  </si>
  <si>
    <t>https://podminky.urs.cz/item/CS_URS_2021_01/69334120</t>
  </si>
  <si>
    <t>153,34*1,1 'Přepočtené koeficientem množství</t>
  </si>
  <si>
    <t>109</t>
  </si>
  <si>
    <t>712771223</t>
  </si>
  <si>
    <t>Provedení drenážní vrstvy vegetační střechy z plastových nopových fólií, výšky nopů přes 25 mm, sklon střechy do 5°</t>
  </si>
  <si>
    <t>1712397644</t>
  </si>
  <si>
    <t>https://podminky.urs.cz/item/CS_URS_2021_01/712771223</t>
  </si>
  <si>
    <t>110</t>
  </si>
  <si>
    <t>69334011</t>
  </si>
  <si>
    <t>fólie drenážní nopová vegetačních střech 1425 g/m2, tl 50 mm</t>
  </si>
  <si>
    <t>707247665</t>
  </si>
  <si>
    <t>https://podminky.urs.cz/item/CS_URS_2021_01/69334011</t>
  </si>
  <si>
    <t>140,08*1,1 'Přepočtené koeficientem množství</t>
  </si>
  <si>
    <t>111</t>
  </si>
  <si>
    <t>712771271</t>
  </si>
  <si>
    <t>Provedení filtrační vrstvy vegetační střechy z textilií kladených volně s přesahem, sklon střechy do 5°</t>
  </si>
  <si>
    <t>330323148</t>
  </si>
  <si>
    <t>https://podminky.urs.cz/item/CS_URS_2021_01/712771271</t>
  </si>
  <si>
    <t>140,080+0,15*(20,82+7,2-1,5)</t>
  </si>
  <si>
    <t>112</t>
  </si>
  <si>
    <t>69334310</t>
  </si>
  <si>
    <t>geotextilie filtrační vegetačních střech 105 g/m2, tl 1,1 mm, PP</t>
  </si>
  <si>
    <t>825718156</t>
  </si>
  <si>
    <t>https://podminky.urs.cz/item/CS_URS_2021_01/69334310</t>
  </si>
  <si>
    <t>144,058*1,1 'Přepočtené koeficientem množství</t>
  </si>
  <si>
    <t>113</t>
  </si>
  <si>
    <t>712771411</t>
  </si>
  <si>
    <t>Provedení vegetační vrstvy vegetační střechy ze substrátu, tloušťky přes 100 do 200 mm, sklon střechy do 5°</t>
  </si>
  <si>
    <t>-959783972</t>
  </si>
  <si>
    <t>https://podminky.urs.cz/item/CS_URS_2021_01/712771411</t>
  </si>
  <si>
    <t>140,08-15,5*1,5</t>
  </si>
  <si>
    <t>114</t>
  </si>
  <si>
    <t>10321003</t>
  </si>
  <si>
    <t>substrát vegetačních střech intenzivní</t>
  </si>
  <si>
    <t>297520156</t>
  </si>
  <si>
    <t>https://podminky.urs.cz/item/CS_URS_2021_01/10321003</t>
  </si>
  <si>
    <t>116,83*0,001 'Přepočtené koeficientem množství</t>
  </si>
  <si>
    <t>115</t>
  </si>
  <si>
    <t>712771521</t>
  </si>
  <si>
    <t>Založení vegetace vegetační střechy položením vegetační nebo trávníkové rohože, sklon střechy do 5°</t>
  </si>
  <si>
    <t>-1142958037</t>
  </si>
  <si>
    <t>https://podminky.urs.cz/item/CS_URS_2021_01/712771521</t>
  </si>
  <si>
    <t>116</t>
  </si>
  <si>
    <t>69334504</t>
  </si>
  <si>
    <t>koberec rozchodníkový vegetačních střech, tl 20-40, 95% pokrytí</t>
  </si>
  <si>
    <t>469899491</t>
  </si>
  <si>
    <t>https://podminky.urs.cz/item/CS_URS_2021_01/69334504</t>
  </si>
  <si>
    <t>117</t>
  </si>
  <si>
    <t>71299700R</t>
  </si>
  <si>
    <t>Úprava detailů u fasády</t>
  </si>
  <si>
    <t>567367754</t>
  </si>
  <si>
    <t>118</t>
  </si>
  <si>
    <t>998712102</t>
  </si>
  <si>
    <t>Přesun hmot pro povlakové krytiny stanovený z hmotnosti přesunovaného materiálu vodorovná dopravní vzdálenost do 50 m v objektech výšky přes 6 do 12 m</t>
  </si>
  <si>
    <t>1956211612</t>
  </si>
  <si>
    <t>https://podminky.urs.cz/item/CS_URS_2021_01/998712102</t>
  </si>
  <si>
    <t>119</t>
  </si>
  <si>
    <t>713121111</t>
  </si>
  <si>
    <t>Montáž tepelné izolace podlah rohožemi, pásy, deskami, dílci, bloky (izolační materiál ve specifikaci) kladenými volně jednovrstvá</t>
  </si>
  <si>
    <t>-364678435</t>
  </si>
  <si>
    <t>https://podminky.urs.cz/item/CS_URS_2021_01/713121111</t>
  </si>
  <si>
    <t>56,63+6,55+21,45</t>
  </si>
  <si>
    <t>120</t>
  </si>
  <si>
    <t>28372309</t>
  </si>
  <si>
    <t>deska EPS 100 pro trvalé zatížení v tlaku (max. 2000 kg/m2) tl 100mm</t>
  </si>
  <si>
    <t>-874676271</t>
  </si>
  <si>
    <t>https://podminky.urs.cz/item/CS_URS_2021_01/28372309</t>
  </si>
  <si>
    <t>84,63*1,02 'Přepočtené koeficientem množství</t>
  </si>
  <si>
    <t>121</t>
  </si>
  <si>
    <t>871761378</t>
  </si>
  <si>
    <t>kročejová</t>
  </si>
  <si>
    <t>93,88</t>
  </si>
  <si>
    <t>122</t>
  </si>
  <si>
    <t>28375817</t>
  </si>
  <si>
    <t>deska EPS pro aplikace bez zatížení tl 60mm</t>
  </si>
  <si>
    <t>-2140109866</t>
  </si>
  <si>
    <t>https://podminky.urs.cz/item/CS_URS_2021_01/28375817</t>
  </si>
  <si>
    <t>93,88*1,02 'Přepočtené koeficientem množství</t>
  </si>
  <si>
    <t>123</t>
  </si>
  <si>
    <t>713131141</t>
  </si>
  <si>
    <t>Montáž tepelné izolace stěn rohožemi, pásy, deskami, dílci, bloky (izolační materiál ve specifikaci) lepením celoplošně</t>
  </si>
  <si>
    <t>1242968875</t>
  </si>
  <si>
    <t>https://podminky.urs.cz/item/CS_URS_2021_01/713131141</t>
  </si>
  <si>
    <t>3,48*(15,13+7,115)*2</t>
  </si>
  <si>
    <t>124</t>
  </si>
  <si>
    <t>28376382</t>
  </si>
  <si>
    <t>deska z polystyrénu XPS tl 100mm</t>
  </si>
  <si>
    <t>516572483</t>
  </si>
  <si>
    <t>https://podminky.urs.cz/item/CS_URS_2021_01/28376382</t>
  </si>
  <si>
    <t>154,825*1,02 'Přepočtené koeficientem množství</t>
  </si>
  <si>
    <t>125</t>
  </si>
  <si>
    <t>1820286294</t>
  </si>
  <si>
    <t>3,79*3,9</t>
  </si>
  <si>
    <t>126</t>
  </si>
  <si>
    <t>28375909</t>
  </si>
  <si>
    <t>deska EPS 150 pro trvalé zatížení v tlaku tl 50mm</t>
  </si>
  <si>
    <t>-1993602045</t>
  </si>
  <si>
    <t>https://podminky.urs.cz/item/CS_URS_2021_01/28375909</t>
  </si>
  <si>
    <t>14,781*1,02 'Přepočtené koeficientem množství</t>
  </si>
  <si>
    <t>127</t>
  </si>
  <si>
    <t>713141131</t>
  </si>
  <si>
    <t>Montáž tepelné izolace střech plochých rohožemi, pásy, deskami, dílci, bloky (izolační materiál ve specifikaci) přilepenými za studena zplna, jednovrstvá</t>
  </si>
  <si>
    <t>330091889</t>
  </si>
  <si>
    <t>https://podminky.urs.cz/item/CS_URS_2021_01/713141131</t>
  </si>
  <si>
    <t>128</t>
  </si>
  <si>
    <t>28376142</t>
  </si>
  <si>
    <t>desky z pěnového polystyrenu EPS 150, tl 250 mm</t>
  </si>
  <si>
    <t>-1763200435</t>
  </si>
  <si>
    <t>https://podminky.urs.cz/item/CS_URS_2021_01/28376142</t>
  </si>
  <si>
    <t>140,080*0,25</t>
  </si>
  <si>
    <t>129</t>
  </si>
  <si>
    <t>2099641578</t>
  </si>
  <si>
    <t>Zdravotechnika - vnitřní kanalizace vč přesunů hmot</t>
  </si>
  <si>
    <t>130</t>
  </si>
  <si>
    <t>7212332R1</t>
  </si>
  <si>
    <t>Střešní vtoky (vpusti) polypropylenové DN 150 vč revizní šachty a obsypu - DVSZ</t>
  </si>
  <si>
    <t>181093920</t>
  </si>
  <si>
    <t>131</t>
  </si>
  <si>
    <t>7212332R2</t>
  </si>
  <si>
    <t>Střešní vtoky (vpusti) polypropylenové DN 150 zaatikové vč revizní šachty a obsypu - DVZZ</t>
  </si>
  <si>
    <t>-1245531091</t>
  </si>
  <si>
    <t>132</t>
  </si>
  <si>
    <t>76421000R</t>
  </si>
  <si>
    <t>Klempířský prvek dle podrobného popisu v tabulce,kompl prov - K_K1</t>
  </si>
  <si>
    <t>1625657316</t>
  </si>
  <si>
    <t>133</t>
  </si>
  <si>
    <t>76422400R</t>
  </si>
  <si>
    <t>Klempířský prvek dle podrobného popisu v tabulce,kompl prov - K_L3</t>
  </si>
  <si>
    <t>-1644876506</t>
  </si>
  <si>
    <t>134</t>
  </si>
  <si>
    <t>76422440R</t>
  </si>
  <si>
    <t>Klempířský prvek dle podrobného popisu v tabulce,kompl prov - K_A2</t>
  </si>
  <si>
    <t>166202286</t>
  </si>
  <si>
    <t>135</t>
  </si>
  <si>
    <t>76423100R</t>
  </si>
  <si>
    <t>Klempířský prvek dle podrobného popisu v tabulce,kompl prov - K_P2</t>
  </si>
  <si>
    <t>-534340014</t>
  </si>
  <si>
    <t>136</t>
  </si>
  <si>
    <t>Klempířský prvek dle podrobného popisu v tabulce,kompl prov - K_A1</t>
  </si>
  <si>
    <t>-1279464623</t>
  </si>
  <si>
    <t>137</t>
  </si>
  <si>
    <t>76450813K</t>
  </si>
  <si>
    <t>Svod dešťový vnitní plastový dle DSSk</t>
  </si>
  <si>
    <t>198741133</t>
  </si>
  <si>
    <t>138</t>
  </si>
  <si>
    <t>76451140R</t>
  </si>
  <si>
    <t>Klempířský prvek dle podrobného popisu v tabulce,kompl prov - K_O2</t>
  </si>
  <si>
    <t>1994523731</t>
  </si>
  <si>
    <t>139</t>
  </si>
  <si>
    <t>76453140R</t>
  </si>
  <si>
    <t>Klempířský prvek dle podrobného popisu v tabulce,kompl prov - K_O1</t>
  </si>
  <si>
    <t>-913503645</t>
  </si>
  <si>
    <t>140</t>
  </si>
  <si>
    <t>Klempířský prvek dle podrobného popisu v tabulce,kompl prov - K_Z2</t>
  </si>
  <si>
    <t>-607566880</t>
  </si>
  <si>
    <t>141</t>
  </si>
  <si>
    <t>Svod z měděného plechu včetně objímek, kolen a odskoků kruhový, průměru 150 mm - DSSt</t>
  </si>
  <si>
    <t>-576641698</t>
  </si>
  <si>
    <t>142</t>
  </si>
  <si>
    <t>7645384241</t>
  </si>
  <si>
    <t>1285605544</t>
  </si>
  <si>
    <t>https://podminky.urs.cz/item/CS_URS_2021_01/7645384241</t>
  </si>
  <si>
    <t>143</t>
  </si>
  <si>
    <t>-649075897</t>
  </si>
  <si>
    <t>144</t>
  </si>
  <si>
    <t>Dveře vnitřní kompletizované,kompl prov dle popisu v tabulce - 1a</t>
  </si>
  <si>
    <t>-774228449</t>
  </si>
  <si>
    <t>145</t>
  </si>
  <si>
    <t>Dveře vnitřní kompletizované,kompl prov dle popisu v tabulce - 3</t>
  </si>
  <si>
    <t>1419357410</t>
  </si>
  <si>
    <t>146</t>
  </si>
  <si>
    <t>76722011R</t>
  </si>
  <si>
    <t>Schodišťové kovové zábradlí do 1.PP,kompl prov - D+M dle det 301</t>
  </si>
  <si>
    <t>-377402347</t>
  </si>
  <si>
    <t>147</t>
  </si>
  <si>
    <t>7674150R1</t>
  </si>
  <si>
    <t>Fasáda LOP,kompl provedení del pohledů</t>
  </si>
  <si>
    <t>-300895323</t>
  </si>
  <si>
    <t>3,65*14,9+5,62*1,225+7,065*2,6+1,2*7,1+0,7*14,9-1,78</t>
  </si>
  <si>
    <t>148</t>
  </si>
  <si>
    <t>7674200R1</t>
  </si>
  <si>
    <t>Obklad vnější strany soklu plechem nerez brus tl 1 mm vč nenasákavé desky,kompl prrov - D+M</t>
  </si>
  <si>
    <t>-1614591793</t>
  </si>
  <si>
    <t>0,25*(7,065+14,9)</t>
  </si>
  <si>
    <t>149</t>
  </si>
  <si>
    <t>7676401R1</t>
  </si>
  <si>
    <t>Dveře vstupní prosklené bezpečnostní kompletizované,kompl prov dle popisu v tabulce - 2aP</t>
  </si>
  <si>
    <t>1956449316</t>
  </si>
  <si>
    <t>150</t>
  </si>
  <si>
    <t>7676401R2</t>
  </si>
  <si>
    <t>Dveře vstupní prosklené bezpečnostní s nadsvětlíkem,kompletizované,kompl prov dle popisu v tabulce - 2aL</t>
  </si>
  <si>
    <t>825556977</t>
  </si>
  <si>
    <t>151</t>
  </si>
  <si>
    <t>7676401R3</t>
  </si>
  <si>
    <t>Dveře vnitřní bezpečnostní,kompletizované,kompl prov dle popisu v tabulce - 4</t>
  </si>
  <si>
    <t>387907978</t>
  </si>
  <si>
    <t>152</t>
  </si>
  <si>
    <t xml:space="preserve">Ocelové sloupy v přístavbě,kompl prov - D+M+kotvení </t>
  </si>
  <si>
    <t>889877809</t>
  </si>
  <si>
    <t>1045</t>
  </si>
  <si>
    <t>153</t>
  </si>
  <si>
    <t>76799670R</t>
  </si>
  <si>
    <t>Demontáž stáv kovové konstrukce -zastřešení vč likvidace - předpoklad</t>
  </si>
  <si>
    <t>-334657495</t>
  </si>
  <si>
    <t>154</t>
  </si>
  <si>
    <t>-1998980510</t>
  </si>
  <si>
    <t>56,63+6,55+93,18</t>
  </si>
  <si>
    <t>155</t>
  </si>
  <si>
    <t>454490258</t>
  </si>
  <si>
    <t>156</t>
  </si>
  <si>
    <t>Montáž podlahovin z přírodního linolea (marmolea) lepením standardním lepidlem z pásů standardních</t>
  </si>
  <si>
    <t>-1580283200</t>
  </si>
  <si>
    <t>84,63-21,45</t>
  </si>
  <si>
    <t>14,39+19,58+20,29+11,98+5,95+20,99</t>
  </si>
  <si>
    <t>157</t>
  </si>
  <si>
    <t>2040496027</t>
  </si>
  <si>
    <t>156,36+144,08*0,1</t>
  </si>
  <si>
    <t>170,768*1,1 'Přepočtené koeficientem množství</t>
  </si>
  <si>
    <t>158</t>
  </si>
  <si>
    <t>-597273329</t>
  </si>
  <si>
    <t>2*(8,675+6,065+2,5+3,2+0,5)</t>
  </si>
  <si>
    <t>2*(5,54*4+2,82+3,59+3,67+2,18+1,5*2+4,58+9,1)</t>
  </si>
  <si>
    <t>159</t>
  </si>
  <si>
    <t>1889741672</t>
  </si>
  <si>
    <t>160</t>
  </si>
  <si>
    <t>-1839769836</t>
  </si>
  <si>
    <t>30+40</t>
  </si>
  <si>
    <t>383,93+1,78*2+1,58*4+1,78*4</t>
  </si>
  <si>
    <t>161</t>
  </si>
  <si>
    <t>937616817</t>
  </si>
  <si>
    <t>MOHYLA 4G - SO.04 - G  Zpřístupnění stávající zatravněné pochozí střechy</t>
  </si>
  <si>
    <t xml:space="preserve">    787 - Dokončovací práce - zasklívání</t>
  </si>
  <si>
    <t>121112003</t>
  </si>
  <si>
    <t>Sejmutí substrátu vč zeleně ručně s vodorovným přemístěním do 50 m na dočasné či trvalé skládky nebo na hromady v místě upotřebení tloušťky vrstvy do 200 mm</t>
  </si>
  <si>
    <t>517144226</t>
  </si>
  <si>
    <t>https://podminky.urs.cz/item/CS_URS_2021_01/121112003</t>
  </si>
  <si>
    <t>(1,55*13,83+1,65*12,71+1,55*8,5)*0,15</t>
  </si>
  <si>
    <t>50*0,15</t>
  </si>
  <si>
    <t>213141111</t>
  </si>
  <si>
    <t>Zřízení vrstvy z geotextilie filtrační, separační, odvodňovací, ochranné, výztužné nebo protierozní v rovině nebo ve sklonu do 1:5, šířky do 3 m</t>
  </si>
  <si>
    <t>-781186727</t>
  </si>
  <si>
    <t>https://podminky.urs.cz/item/CS_URS_2021_01/213141111</t>
  </si>
  <si>
    <t>(1,55*13,83+1,65*12,71+1,55*8,5)+0,25*2*(13,83+12,71+10,5)</t>
  </si>
  <si>
    <t>69311199</t>
  </si>
  <si>
    <t>geotextilie netkaná PES+PP 300g/m2</t>
  </si>
  <si>
    <t>1330389005</t>
  </si>
  <si>
    <t>https://podminky.urs.cz/item/CS_URS_2021_01/69311199</t>
  </si>
  <si>
    <t>74,103*1,15 'Přepočtené koeficientem množství</t>
  </si>
  <si>
    <t>411322424</t>
  </si>
  <si>
    <t>Stropy z betonu železového (bez výztuže) trámových, žebrových, kazetových nebo vložkových z tvárnic nebo z hraněných či zaoblených vln zabudovaného plechového bednění tř. C 25/30</t>
  </si>
  <si>
    <t>1830518128</t>
  </si>
  <si>
    <t>https://podminky.urs.cz/item/CS_URS_2021_01/411322424</t>
  </si>
  <si>
    <t>1,55*3,07*0,1</t>
  </si>
  <si>
    <t>41135424R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</si>
  <si>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vč L 140x250x10,kompl prov</t>
  </si>
  <si>
    <t>-929272134</t>
  </si>
  <si>
    <t>1,55*3,07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</si>
  <si>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</si>
  <si>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</si>
  <si>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-362103759</t>
  </si>
  <si>
    <t>https://podminky.urs.cz/item/CS_URS_2021_01/411362021</t>
  </si>
  <si>
    <t>1,55*3,07*1,3*0,00444</t>
  </si>
  <si>
    <t>413941123</t>
  </si>
  <si>
    <t>Osazování ocelových válcovaných nosníků ve stropech I nebo IE nebo U nebo UE nebo L č. 14 až 22 nebo výšky do 220 mm</t>
  </si>
  <si>
    <t>618690543</t>
  </si>
  <si>
    <t>https://podminky.urs.cz/item/CS_URS_2021_01/413941123</t>
  </si>
  <si>
    <t>pod VSŽ plech</t>
  </si>
  <si>
    <t>3,1*2*0,03</t>
  </si>
  <si>
    <t>13010724</t>
  </si>
  <si>
    <t>ocel profilová UPN 220 jakost 11 375</t>
  </si>
  <si>
    <t>-56237284</t>
  </si>
  <si>
    <t>https://podminky.urs.cz/item/CS_URS_2021_01/13010724</t>
  </si>
  <si>
    <t>1856747845</t>
  </si>
  <si>
    <t>S1c</t>
  </si>
  <si>
    <t>1,55*13,83+1,65*12,71+1,55*8,5</t>
  </si>
  <si>
    <t>2054784258</t>
  </si>
  <si>
    <t>55,583*1,1 'Přepočtené koeficientem množství</t>
  </si>
  <si>
    <t>Násyp ze štěrkopísku, písku nebo kameniva pod podlahy se zhutněním z kameniva hrubého 8-16</t>
  </si>
  <si>
    <t>-1153130991</t>
  </si>
  <si>
    <t>(1,55*13,83+1,65*12,71+1,55*8,5)*0,10</t>
  </si>
  <si>
    <t>6372111R1</t>
  </si>
  <si>
    <t>Betonová dlažba 500x500x50 mm lepená hydroizol tmelem,kompl prov - D+M</t>
  </si>
  <si>
    <t>79654133</t>
  </si>
  <si>
    <t>1053349357</t>
  </si>
  <si>
    <t>1,55*3,07+1,5*15,5+55,583+1,1*5,5*0,5</t>
  </si>
  <si>
    <t>29,168*19</t>
  </si>
  <si>
    <t>997221873</t>
  </si>
  <si>
    <t>Poplatek za uložení stavebního odpadu na recyklační skládce (skládkovné) zeminy a kamení zatříděného do Katalogu odpadů pod kódem 17 05 04</t>
  </si>
  <si>
    <t>-1287241184</t>
  </si>
  <si>
    <t>https://podminky.urs.cz/item/CS_URS_2021_01/997221873</t>
  </si>
  <si>
    <t>464752281</t>
  </si>
  <si>
    <t>711193121</t>
  </si>
  <si>
    <t>Izolace proti zemní vlhkosti ostatní těsnicí hmotou dvousložkovou na bázi cementu na ploše vodorovné V</t>
  </si>
  <si>
    <t>1494253890</t>
  </si>
  <si>
    <t>https://podminky.urs.cz/item/CS_URS_2021_01/711193121</t>
  </si>
  <si>
    <t>-1348274685</t>
  </si>
  <si>
    <t>712300832</t>
  </si>
  <si>
    <t>Odstranění ze střech plochých do 10° krytiny povlakové dvouvrstvé</t>
  </si>
  <si>
    <t>-1912001624</t>
  </si>
  <si>
    <t>https://podminky.urs.cz/item/CS_URS_2021_01/712300832</t>
  </si>
  <si>
    <t>přespádování</t>
  </si>
  <si>
    <t>1,1*5,5*0,5</t>
  </si>
  <si>
    <t>712300833</t>
  </si>
  <si>
    <t>Odstranění ze střech plochých do 10° krytiny povlakové třívrstvé</t>
  </si>
  <si>
    <t>-1813277510</t>
  </si>
  <si>
    <t>https://podminky.urs.cz/item/CS_URS_2021_01/712300833</t>
  </si>
  <si>
    <t>712300834</t>
  </si>
  <si>
    <t>Odstranění ze střech plochých do 10° krytiny povlakové Příplatek k ceně - 0833 za každou další vrstvu</t>
  </si>
  <si>
    <t>2121555771</t>
  </si>
  <si>
    <t>https://podminky.urs.cz/item/CS_URS_2021_01/712300834</t>
  </si>
  <si>
    <t>-1809310306</t>
  </si>
  <si>
    <t>oprava- rozšpachtlovaný</t>
  </si>
  <si>
    <t>pás asfaltový natavitelný oxidovaný tl 4,0mm s vložkou z hliníkové fólie / hliníkové fólie s textilií, se spalitelnou PE folií nebo jemnozrnným minerálním posypem</t>
  </si>
  <si>
    <t>-1539554364</t>
  </si>
  <si>
    <t>50*1,15 'Přepočtené koeficientem množství</t>
  </si>
  <si>
    <t>394121128</t>
  </si>
  <si>
    <t>S4</t>
  </si>
  <si>
    <t>12,7*2,5</t>
  </si>
  <si>
    <t>62856010</t>
  </si>
  <si>
    <t>pás asfaltový natavitelný modifikovaný SBS tl 3,5mm s vložkou z hliníkové fólie, hliníkové fólie s textilií a spalitelnou PE fólií nebo jemnozrnným minerálním posypem na horním povrchu</t>
  </si>
  <si>
    <t>1908620349</t>
  </si>
  <si>
    <t>https://podminky.urs.cz/item/CS_URS_2021_01/62856010</t>
  </si>
  <si>
    <t>31,75*1,15 'Přepočtené koeficientem množství</t>
  </si>
  <si>
    <t>-1385755242</t>
  </si>
  <si>
    <t>12,7*2,5+0,1*2*(12,7+2,5)</t>
  </si>
  <si>
    <t>1933917159</t>
  </si>
  <si>
    <t>34,79*1,15 'Přepočtené koeficientem množství</t>
  </si>
  <si>
    <t>712391382</t>
  </si>
  <si>
    <t>Provedení povlakové krytiny střech plochých do 10° -ostatní práce dokončení izolace násypem z hrubého kameniva frakce 16 - 22, tl. 45 mm</t>
  </si>
  <si>
    <t>-1735706082</t>
  </si>
  <si>
    <t>https://podminky.urs.cz/item/CS_URS_2021_01/712391382</t>
  </si>
  <si>
    <t>58337401</t>
  </si>
  <si>
    <t>kamenivo dekorační (kačírek) frakce 8/16</t>
  </si>
  <si>
    <t>-1004242589</t>
  </si>
  <si>
    <t>https://podminky.urs.cz/item/CS_URS_2021_01/58337401</t>
  </si>
  <si>
    <t>31,75*0,0825 'Přepočtené koeficientem množství</t>
  </si>
  <si>
    <t>2054673958</t>
  </si>
  <si>
    <t>-1092423567</t>
  </si>
  <si>
    <t>50*1,1 'Přepočtené koeficientem množství</t>
  </si>
  <si>
    <t>2119541130</t>
  </si>
  <si>
    <t>69334154</t>
  </si>
  <si>
    <t>fólie profilovaná (nopová) perforovaná HDPE s hydroakumulační a drenážní funkcí do vegetačních střech s výškou nopů 50 mm</t>
  </si>
  <si>
    <t>-1624785569</t>
  </si>
  <si>
    <t>https://podminky.urs.cz/item/CS_URS_2021_01/69334154</t>
  </si>
  <si>
    <t>400827111</t>
  </si>
  <si>
    <t>652223848</t>
  </si>
  <si>
    <t>712771331</t>
  </si>
  <si>
    <t>Provedení hydroakumulační vrstvy vegetační střechy z plastových nopových fólií s perforací, kladených volně na sraz, sklon střechy do 5°</t>
  </si>
  <si>
    <t>1757392258</t>
  </si>
  <si>
    <t>https://podminky.urs.cz/item/CS_URS_2021_01/712771331</t>
  </si>
  <si>
    <t>-93995582</t>
  </si>
  <si>
    <t>856103360</t>
  </si>
  <si>
    <t>957574430</t>
  </si>
  <si>
    <t>7,5*0,001 'Přepočtené koeficientem množství</t>
  </si>
  <si>
    <t>2129978090</t>
  </si>
  <si>
    <t>-442837814</t>
  </si>
  <si>
    <t>71299</t>
  </si>
  <si>
    <t>Detaily pro napojení stávající izolaci na střeše</t>
  </si>
  <si>
    <t>-733044231</t>
  </si>
  <si>
    <t>1873129506</t>
  </si>
  <si>
    <t>713140823</t>
  </si>
  <si>
    <t>Odstranění tepelné izolace běžných stavebních konstrukcí z rohoží, pásů, dílců, desek, bloků střech plochých nadstřešních izolací volně položených z polystyrenu, tloušťka izolace přes 100 mm</t>
  </si>
  <si>
    <t>-1691607562</t>
  </si>
  <si>
    <t>https://podminky.urs.cz/item/CS_URS_2021_01/713140823</t>
  </si>
  <si>
    <t>-1045993133</t>
  </si>
  <si>
    <t>oprava-ve dvou vrstvách</t>
  </si>
  <si>
    <t>50*2</t>
  </si>
  <si>
    <t>28375990</t>
  </si>
  <si>
    <t>deska EPS 150 pro trvalé zatížení v tlaku (max. 3000 kg/m2) tl 140mm</t>
  </si>
  <si>
    <t>-1896005366</t>
  </si>
  <si>
    <t>https://podminky.urs.cz/item/CS_URS_2021_01/28375990</t>
  </si>
  <si>
    <t>50*1,02 'Přepočtené koeficientem množství</t>
  </si>
  <si>
    <t>28375914</t>
  </si>
  <si>
    <t>deska EPS 150 pro trvalé zatížení v tlaku (max. 3000 kg/m2) tl 110mm</t>
  </si>
  <si>
    <t>-1127276861</t>
  </si>
  <si>
    <t>https://podminky.urs.cz/item/CS_URS_2021_01/28375914</t>
  </si>
  <si>
    <t>713141311</t>
  </si>
  <si>
    <t>Montáž tepelné izolace střech plochých spádovými klíny v ploše kladenými volně</t>
  </si>
  <si>
    <t>1450921119</t>
  </si>
  <si>
    <t>https://podminky.urs.cz/item/CS_URS_2021_01/713141311</t>
  </si>
  <si>
    <t>klín izolační z pěnového polystyrenu EPS 150 spádový</t>
  </si>
  <si>
    <t>2027047520</t>
  </si>
  <si>
    <t>3,025*0,15</t>
  </si>
  <si>
    <t>-1068007872</t>
  </si>
  <si>
    <t>787</t>
  </si>
  <si>
    <t>Dokončovací práce - zasklívání</t>
  </si>
  <si>
    <t>787300901</t>
  </si>
  <si>
    <t>Zasklívání střešních konstrukcí a střešních světlíků přetmelení s odstraněním starého tmelu a napuštěním drážky</t>
  </si>
  <si>
    <t>1935751034</t>
  </si>
  <si>
    <t>https://podminky.urs.cz/item/CS_URS_2021_01/787300901</t>
  </si>
  <si>
    <t>(1,8+4)*2*2+(1,2+1,8)*2*2</t>
  </si>
  <si>
    <t>(2+4)*2*2+(1,2+2)*2*2</t>
  </si>
  <si>
    <t>998787102</t>
  </si>
  <si>
    <t>Přesun hmot pro zasklívání stanovený z hmotnosti přesunovaného materiálu vodorovná dopravní vzdálenost do 50 m v objektech výšky přes 6 do 12 m</t>
  </si>
  <si>
    <t>1081117569</t>
  </si>
  <si>
    <t>https://podminky.urs.cz/item/CS_URS_2021_01/998787102</t>
  </si>
  <si>
    <t>MOHYLA 4Q - SO.04 - Q - Zřízení vyhlídkových míst a dalekohledy</t>
  </si>
  <si>
    <t xml:space="preserve">    764 - Konstrukce klempířské vč přesunů hmot</t>
  </si>
  <si>
    <t xml:space="preserve">    787 - Dokončovací práce - zasklívání vč přesunů hmot</t>
  </si>
  <si>
    <t>131151103</t>
  </si>
  <si>
    <t>Hloubení nezapažených jam a zářezů strojně s urovnáním dna do předepsaného profilu a spádu v hornině třídy těžitelnosti I skupiny 1 a 2 přes 50 do 100 m3</t>
  </si>
  <si>
    <t>1894245241</t>
  </si>
  <si>
    <t>https://podminky.urs.cz/item/CS_URS_2021_01/131151103</t>
  </si>
  <si>
    <t>132151253</t>
  </si>
  <si>
    <t>Hloubení nezapažených rýh šířky přes 800 do 2 000 mm strojně s urovnáním dna do předepsaného profilu a spádu v hornině třídy těžitelnosti I skupiny 1 a 2 přes 50 do 100 m3</t>
  </si>
  <si>
    <t>-1650075855</t>
  </si>
  <si>
    <t>https://podminky.urs.cz/item/CS_URS_2021_01/132151253</t>
  </si>
  <si>
    <t>15380000R</t>
  </si>
  <si>
    <t>Předpnuté trvalé pramencové kotva,kompl prov dle dodavatele (předpoklad)</t>
  </si>
  <si>
    <t>1192054092</t>
  </si>
  <si>
    <t>12*12</t>
  </si>
  <si>
    <t>2098031481</t>
  </si>
  <si>
    <t>-1975324890</t>
  </si>
  <si>
    <t>50,149*10</t>
  </si>
  <si>
    <t>1505612203</t>
  </si>
  <si>
    <t>1,67*50,149</t>
  </si>
  <si>
    <t>1427073414</t>
  </si>
  <si>
    <t>60-50,149</t>
  </si>
  <si>
    <t>23100000R</t>
  </si>
  <si>
    <t>Piloty z betonu C25/30-A1,XC2 velkoprůměrové,kompl prov - D+M vč výztuže - provedení dle odborné firmy</t>
  </si>
  <si>
    <t>1774438115</t>
  </si>
  <si>
    <t>3,14*0,4*0,4*10*15</t>
  </si>
  <si>
    <t>275322511</t>
  </si>
  <si>
    <t>Základy z betonu železového (bez výztuže) patky z betonu se zvýšenými nároky na prostředí tř. C 25/30</t>
  </si>
  <si>
    <t>1356992731</t>
  </si>
  <si>
    <t>https://podminky.urs.cz/item/CS_URS_2021_01/275322511</t>
  </si>
  <si>
    <t>4,4*4*1,2*2</t>
  </si>
  <si>
    <t>1,2*1,2*1,2*3</t>
  </si>
  <si>
    <t>1,195*1,9*1,2*1</t>
  </si>
  <si>
    <t>-311852094</t>
  </si>
  <si>
    <t>1,2*(8,4*2*2+1,2*4*3+3,095*2)</t>
  </si>
  <si>
    <t>-1703766825</t>
  </si>
  <si>
    <t>1736423715</t>
  </si>
  <si>
    <t>54,149*0,077</t>
  </si>
  <si>
    <t>Konstrukce klempířské vč přesunů hmot</t>
  </si>
  <si>
    <t>7643214R1</t>
  </si>
  <si>
    <t>Klempířský prvek dle podrobného popisu v tabulce,kompl prov - K_05</t>
  </si>
  <si>
    <t>-1949792446</t>
  </si>
  <si>
    <t>37,83</t>
  </si>
  <si>
    <t>7643214R2</t>
  </si>
  <si>
    <t>Klempířský prvek dle podrobného popisu v tabulce,kompl prov - K_S1</t>
  </si>
  <si>
    <t>1900418638</t>
  </si>
  <si>
    <t>12,86</t>
  </si>
  <si>
    <t>7671611R1</t>
  </si>
  <si>
    <t>Zábradlí se skleněnou výplní bezp sklem tvrzeným VSG ESG 55.4 (dle TZ-část STATIKA) vč nosné kce,kompl prov D+M+kotvení - dle det</t>
  </si>
  <si>
    <t>-1138070159</t>
  </si>
  <si>
    <t>1,8+3+7*2+1,95*2+1,18+1,45+0,7+1,1+0,8+3+1,7+7+7</t>
  </si>
  <si>
    <t>7671611R2</t>
  </si>
  <si>
    <t>Zábradlí schodišťové se skleněnou výplní bezp sklem tvrzeným tvrzeným VSG ESG 55.4 (dle TZ-část STATIKA) vč nosné kce,kompl prov D+M+kotvení - dle det</t>
  </si>
  <si>
    <t>304515713</t>
  </si>
  <si>
    <t>4,88*2+2,64*2+4,88*2</t>
  </si>
  <si>
    <t>Ocelová konstrukce plošin - nosná kce podlah,schodů,zábradlí schodů a plošin,kompl prov - D+M+kotvení +žárové pozinkování</t>
  </si>
  <si>
    <t>-1895230147</t>
  </si>
  <si>
    <t>východní</t>
  </si>
  <si>
    <t>15530-283-163</t>
  </si>
  <si>
    <t>západní</t>
  </si>
  <si>
    <t>8397+432+3327+1414-156+449</t>
  </si>
  <si>
    <t>Nerezové kovové prvky,kompl prov - D+M+kotvení</t>
  </si>
  <si>
    <t>-1156022081</t>
  </si>
  <si>
    <t>východní a západní plošiny</t>
  </si>
  <si>
    <t>283+163+283+156+98</t>
  </si>
  <si>
    <t>Dokončovací práce - zasklívání vč přesunů hmot</t>
  </si>
  <si>
    <t>78789200R</t>
  </si>
  <si>
    <t>Skleněná pochozí zdrsněná podlaha bezpečnostním sklem VSG 888.2 tl 3x8 mm (dle TZ-část STATIKA) vč pryž podkladů,kompl prov - D+M</t>
  </si>
  <si>
    <t>-1496811966</t>
  </si>
  <si>
    <t>3*7*2</t>
  </si>
  <si>
    <t>HZS4221</t>
  </si>
  <si>
    <t>Hodinové zúčtovací sazby ostatních profesí revizní a kontrolní činnost geodet</t>
  </si>
  <si>
    <t>768064449</t>
  </si>
  <si>
    <t>https://podminky.urs.cz/item/CS_URS_2021_01/HZS4221</t>
  </si>
  <si>
    <t>kontrola průběhu inž. sítí a vytyčení průběhu sítí</t>
  </si>
  <si>
    <t>15+15</t>
  </si>
  <si>
    <t>MOHYLA 5A - SO.05 - A - Nástupní prostor pro vstup do muzea - vstupní zádveří,skleněné předstěny</t>
  </si>
  <si>
    <t xml:space="preserve">    723 - Zdravotechnika - vnitřní plynovod vč přesunů hmot</t>
  </si>
  <si>
    <t>1875586039</t>
  </si>
  <si>
    <t>82*0,3</t>
  </si>
  <si>
    <t>-1938950393</t>
  </si>
  <si>
    <t>pro zesílení základů</t>
  </si>
  <si>
    <t>1*0,6*1,23*8</t>
  </si>
  <si>
    <t>(1,2*1,2-0,6*0,6)*1,23*2</t>
  </si>
  <si>
    <t>132151103</t>
  </si>
  <si>
    <t>Hloubení nezapažených rýh šířky do 800 mm strojně s urovnáním dna do předepsaného profilu a spádu v hornině třídy těžitelnosti I skupiny 1 a 2 přes 50 do 100 m3</t>
  </si>
  <si>
    <t>2083539667</t>
  </si>
  <si>
    <t>https://podminky.urs.cz/item/CS_URS_2021_01/132151103</t>
  </si>
  <si>
    <t>pro základ</t>
  </si>
  <si>
    <t>0,6*1,23*(21,26+5,12+21,6)</t>
  </si>
  <si>
    <t>pro odvodnění</t>
  </si>
  <si>
    <t>0,3*0,5*50</t>
  </si>
  <si>
    <t>-2027070009</t>
  </si>
  <si>
    <t>24,6+42,909+8,561-17,705</t>
  </si>
  <si>
    <t>-1613761671</t>
  </si>
  <si>
    <t>58,365*10</t>
  </si>
  <si>
    <t>-94416330</t>
  </si>
  <si>
    <t>1,67*58,365</t>
  </si>
  <si>
    <t>1,23*0,15*2*(21,26+5,12+21,6)</t>
  </si>
  <si>
    <t>435648004</t>
  </si>
  <si>
    <t>211561111</t>
  </si>
  <si>
    <t>Výplň kamenivem do rýh odvodňovacích trativodů bez zhutnění, s úpravou povrchu výplně kamenivem hrubým drceným frakce 8 až 16 mm</t>
  </si>
  <si>
    <t>-817664691</t>
  </si>
  <si>
    <t>https://podminky.urs.cz/item/CS_URS_2021_01/211561111</t>
  </si>
  <si>
    <t>211971110</t>
  </si>
  <si>
    <t>Zřízení opláštění výplně z geotextilie odvodňovacích trativodů v rýze nebo zářezu se stěnami šikmými o sklonu do 1:2</t>
  </si>
  <si>
    <t>-1614841496</t>
  </si>
  <si>
    <t>https://podminky.urs.cz/item/CS_URS_2021_01/211971110</t>
  </si>
  <si>
    <t>50*(0,5+0,3)*2</t>
  </si>
  <si>
    <t>-110085759</t>
  </si>
  <si>
    <t>80*1,1 'Přepočtené koeficientem množství</t>
  </si>
  <si>
    <t>212755214</t>
  </si>
  <si>
    <t>Trativody bez lože z drenážních trubek plastových flexibilních D 100 mm</t>
  </si>
  <si>
    <t>561779005</t>
  </si>
  <si>
    <t>https://podminky.urs.cz/item/CS_URS_2021_01/212755214</t>
  </si>
  <si>
    <t>274322511</t>
  </si>
  <si>
    <t>Základy z betonu železového (bez výztuže) pasy z betonu se zvýšenými nároky na prostředí tř. C 25/30</t>
  </si>
  <si>
    <t>-1915477974</t>
  </si>
  <si>
    <t>https://podminky.urs.cz/item/CS_URS_2021_01/274322511</t>
  </si>
  <si>
    <t>do výkopu</t>
  </si>
  <si>
    <t>0,6*0,5*48*1,1</t>
  </si>
  <si>
    <t>bedněný</t>
  </si>
  <si>
    <t>0,9*0,3*48</t>
  </si>
  <si>
    <t>444505212</t>
  </si>
  <si>
    <t>0,9*48*2+0,9*0,3*2</t>
  </si>
  <si>
    <t>-1106370790</t>
  </si>
  <si>
    <t>274361821</t>
  </si>
  <si>
    <t>Výztuž základů pasů z betonářské oceli 10 505 (R) nebo BSt 500</t>
  </si>
  <si>
    <t>902484005</t>
  </si>
  <si>
    <t>https://podminky.urs.cz/item/CS_URS_2021_01/274361821</t>
  </si>
  <si>
    <t>28,8*0,077</t>
  </si>
  <si>
    <t>přibetonování=zesílení základů</t>
  </si>
  <si>
    <t>0,9*1*0,6*8</t>
  </si>
  <si>
    <t>0,9*(1,2*1,2-0,6*0,6)*2</t>
  </si>
  <si>
    <t>přibetonování</t>
  </si>
  <si>
    <t>0,9*(1,2*2+0,6*2)*2</t>
  </si>
  <si>
    <t>0,9*(0,6*2+1)*8</t>
  </si>
  <si>
    <t>6,264*0,077</t>
  </si>
  <si>
    <t>613331141</t>
  </si>
  <si>
    <t>Omítka cementová vnitřních ploch nanášená ručně dvouvrstvá, tloušťky jádrové omítky do 10 mm a tloušťky štuku do 3 mm štuková plstí hlazená svislých konstrukcí pilířů nebo sloupů</t>
  </si>
  <si>
    <t>-379302101</t>
  </si>
  <si>
    <t>https://podminky.urs.cz/item/CS_URS_2021_01/613331141</t>
  </si>
  <si>
    <t>anol pro sokl</t>
  </si>
  <si>
    <t>50*0,25</t>
  </si>
  <si>
    <t>-1573378324</t>
  </si>
  <si>
    <t>82*0,1</t>
  </si>
  <si>
    <t>631319171</t>
  </si>
  <si>
    <t>Příplatek k cenám mazanin za stržení povrchu spodní vrstvy mazaniny latí před vložením výztuže nebo pletiva pro tl. obou vrstev mazaniny přes 50 do 80 mm</t>
  </si>
  <si>
    <t>1060590354</t>
  </si>
  <si>
    <t>https://podminky.urs.cz/item/CS_URS_2021_01/631319171</t>
  </si>
  <si>
    <t>81,270*0,05</t>
  </si>
  <si>
    <t>1630172795</t>
  </si>
  <si>
    <t>81,27*1,3*0,00444</t>
  </si>
  <si>
    <t>632451456</t>
  </si>
  <si>
    <t>Potěr pískocementový běžný tl. přes 40 do 50 mm tř. C 25</t>
  </si>
  <si>
    <t>-112293660</t>
  </si>
  <si>
    <t>https://podminky.urs.cz/item/CS_URS_2021_01/632451456</t>
  </si>
  <si>
    <t>-1900484474</t>
  </si>
  <si>
    <t>82*0,15</t>
  </si>
  <si>
    <t>635111242</t>
  </si>
  <si>
    <t>Násyp ze štěrkopísku, písku nebo kameniva pod podlahy se zhutněním z kameniva hrubého 16-32</t>
  </si>
  <si>
    <t>-205956226</t>
  </si>
  <si>
    <t>https://podminky.urs.cz/item/CS_URS_2021_01/635111242</t>
  </si>
  <si>
    <t>637121113</t>
  </si>
  <si>
    <t>Okapový chodník z kameniva s udusáním a urovnáním povrchu z kačírku tl. 200 mm</t>
  </si>
  <si>
    <t>-2116316497</t>
  </si>
  <si>
    <t>https://podminky.urs.cz/item/CS_URS_2021_01/637121113</t>
  </si>
  <si>
    <t>0,265*50</t>
  </si>
  <si>
    <t>916331112</t>
  </si>
  <si>
    <t>Osazení zahradního obrubníku betonového s ložem tl. od 50 do 100 mm z betonu prostého tř. C 12/15 s boční opěrou z betonu prostého tř. C 12/15</t>
  </si>
  <si>
    <t>-707590430</t>
  </si>
  <si>
    <t>https://podminky.urs.cz/item/CS_URS_2021_01/916331112</t>
  </si>
  <si>
    <t>52,4</t>
  </si>
  <si>
    <t>59217012</t>
  </si>
  <si>
    <t>obrubník betonový zahradní 50x8x25 cm</t>
  </si>
  <si>
    <t>1141055638</t>
  </si>
  <si>
    <t>https://podminky.urs.cz/item/CS_URS_2021_01/59217012</t>
  </si>
  <si>
    <t>52,4*2</t>
  </si>
  <si>
    <t>985331217</t>
  </si>
  <si>
    <t>Dodatečné vlepování betonářské výztuže včetně vyvrtání a vyčištění otvoru chemickou maltou průměr výztuže 20 mm</t>
  </si>
  <si>
    <t>-398758166</t>
  </si>
  <si>
    <t>https://podminky.urs.cz/item/CS_URS_2021_01/985331217</t>
  </si>
  <si>
    <t>spojení stáv a nových základů</t>
  </si>
  <si>
    <t>0,3*4*10</t>
  </si>
  <si>
    <t>13021017</t>
  </si>
  <si>
    <t>tyč ocelová žebírková jakost BSt 500S výztuž do betonu D 20mm</t>
  </si>
  <si>
    <t>1395771821</t>
  </si>
  <si>
    <t>https://podminky.urs.cz/item/CS_URS_2021_01/13021017</t>
  </si>
  <si>
    <t>40,000*0,00247</t>
  </si>
  <si>
    <t>607803344</t>
  </si>
  <si>
    <t>81,27+0,3*48</t>
  </si>
  <si>
    <t>963849699</t>
  </si>
  <si>
    <t>95,67*0,0003 'Přepočtené koeficientem množství</t>
  </si>
  <si>
    <t>-1024043662</t>
  </si>
  <si>
    <t>95,670*2</t>
  </si>
  <si>
    <t>62833158</t>
  </si>
  <si>
    <t>pás asfaltový natavitelný oxidovaný tl 4,0mm typu G200 S40 s vložkou ze skleněné tkaniny, s jemnozrnným minerálním posypem</t>
  </si>
  <si>
    <t>1359897471</t>
  </si>
  <si>
    <t>https://podminky.urs.cz/item/CS_URS_2021_01/62833158</t>
  </si>
  <si>
    <t>191,34*1,15 'Přepočtené koeficientem množství</t>
  </si>
  <si>
    <t>-1460082010</t>
  </si>
  <si>
    <t>723</t>
  </si>
  <si>
    <t>Zdravotechnika - vnitřní plynovod vč přesunů hmot</t>
  </si>
  <si>
    <t>72315000R</t>
  </si>
  <si>
    <t>Ocelové chráničky pro instalace</t>
  </si>
  <si>
    <t>1210792349</t>
  </si>
  <si>
    <t>0,7*5</t>
  </si>
  <si>
    <t>58336875</t>
  </si>
  <si>
    <t>Klempířský prvek dle podrobného popisu v tabulce,kompl prov - K_L1</t>
  </si>
  <si>
    <t>383292590</t>
  </si>
  <si>
    <t>51,99</t>
  </si>
  <si>
    <t>Klempířský prvek dle podrobného popisu v tabulce,kompl prov - K_L2</t>
  </si>
  <si>
    <t>-1897458606</t>
  </si>
  <si>
    <t>48,71</t>
  </si>
  <si>
    <t>7645234R1</t>
  </si>
  <si>
    <t>Klempířský prvek dle podrobného popisu v tabulce,kompl prov - K_Z3</t>
  </si>
  <si>
    <t>-1183288069</t>
  </si>
  <si>
    <t>3,73</t>
  </si>
  <si>
    <t>745301471</t>
  </si>
  <si>
    <t>7668211R</t>
  </si>
  <si>
    <t>Nástěnná dřevěna lavice v zádveří,kompl prov - D+M+ukotvení. Lavice je pevně spojena s budovou</t>
  </si>
  <si>
    <t>1663192791</t>
  </si>
  <si>
    <t>4,4*4</t>
  </si>
  <si>
    <t>4,8*2</t>
  </si>
  <si>
    <t>1081782277</t>
  </si>
  <si>
    <t>0,25*50</t>
  </si>
  <si>
    <t>7675311R1</t>
  </si>
  <si>
    <t>Hliníková gumová čistící venkovní vstupní rohož 120 x 100 x 2,8 cm, nerez vana + napojení na odvodnění,kompl prov dle det 201/d - D+M</t>
  </si>
  <si>
    <t>399212117</t>
  </si>
  <si>
    <t>1*2,4*2</t>
  </si>
  <si>
    <t>7675311R2</t>
  </si>
  <si>
    <t>Textilní hliníková čistící vstupní vnitřní kartáčová rohož - 120 x 100 x 2,8 cm,nerez vana + napojení na odvodnění,kompl prov dle det 201/d - D+M</t>
  </si>
  <si>
    <t>1539385385</t>
  </si>
  <si>
    <t>1,2*4*2+2,24*4,8</t>
  </si>
  <si>
    <t>7676200R1</t>
  </si>
  <si>
    <t>Vstupní prosklené kompletizované stěny kovové vč dvoukřídlých dveří, zasklení sklem VSG 44.2 (dle TZ-část STATIKA),kompl prov - D+M</t>
  </si>
  <si>
    <t>-613728224</t>
  </si>
  <si>
    <t>4*(3,145+3,225)</t>
  </si>
  <si>
    <t>7676200R2</t>
  </si>
  <si>
    <t>Opláštění zádveří sklem bezpečnostním VSG-ESG 66.4 + HST Test - stěny (dle TZ-část STATIKA) - kompl prov dle detailu vč vstupních dveří, det 201d</t>
  </si>
  <si>
    <t>-219400369</t>
  </si>
  <si>
    <t>48,6*4,14</t>
  </si>
  <si>
    <t>7676200R3</t>
  </si>
  <si>
    <t>Opláštění zádveří sklem bezpečnostním VSG-TVG 88.4 s fólií např PVB - střecha (dle TZ-část STATIKA) - kompl prov dle detailu vč vstupních dveří, det 201d</t>
  </si>
  <si>
    <t>713937507</t>
  </si>
  <si>
    <t>7676200R4</t>
  </si>
  <si>
    <t>Elektrický pohon otvírání okna včetně bezdrátového ovládání u oken střechy</t>
  </si>
  <si>
    <t>-185377320</t>
  </si>
  <si>
    <t>Ocelová konstrukce předstěn,kompl prov - D+M+kotvení +povrchové úpravy</t>
  </si>
  <si>
    <t>1943285768</t>
  </si>
  <si>
    <t>772521140</t>
  </si>
  <si>
    <t>Kladení dlažby z kamene do malty z nejvýše dvou rozdílných druhů pravoúhlých desek nebo dlaždic ve skladbě se pravidelně opakujících, tl. do 30 mm</t>
  </si>
  <si>
    <t>-505346548</t>
  </si>
  <si>
    <t>https://podminky.urs.cz/item/CS_URS_2021_01/772521140</t>
  </si>
  <si>
    <t>81,27-4*1,2*2-2,24*4,9</t>
  </si>
  <si>
    <t>5838110R</t>
  </si>
  <si>
    <t>žulová řezaná dlažba tl 30 mm</t>
  </si>
  <si>
    <t>1513918608</t>
  </si>
  <si>
    <t>60,694*1,1 'Přepočtené koeficientem množství</t>
  </si>
  <si>
    <t>1242130407</t>
  </si>
  <si>
    <t>vytyčení a zaměření podzemních sítí</t>
  </si>
  <si>
    <t>MOHYLA 6R - SO.06 - R - Vybudování podzemního zásobníku dešťové vody</t>
  </si>
  <si>
    <t>121151103</t>
  </si>
  <si>
    <t>Sejmutí ornice strojně při souvislé ploše do 100 m2, tl. vrstvy do 200 mm</t>
  </si>
  <si>
    <t>1827432360</t>
  </si>
  <si>
    <t>https://podminky.urs.cz/item/CS_URS_2021_01/121151103</t>
  </si>
  <si>
    <t>8*7,5-2,68*2</t>
  </si>
  <si>
    <t>-249253220</t>
  </si>
  <si>
    <t>767624501</t>
  </si>
  <si>
    <t>-706917185</t>
  </si>
  <si>
    <t>55*10</t>
  </si>
  <si>
    <t>472769757</t>
  </si>
  <si>
    <t>1,67*55</t>
  </si>
  <si>
    <t>181351003</t>
  </si>
  <si>
    <t>Rozprostření a urovnání ornice v rovině nebo ve svahu sklonu do 1:5 strojně při souvislé ploše do 100 m2, tl. vrstvy do 200 mm</t>
  </si>
  <si>
    <t>-1393020284</t>
  </si>
  <si>
    <t>https://podminky.urs.cz/item/CS_URS_2021_01/181351003</t>
  </si>
  <si>
    <t>181411141</t>
  </si>
  <si>
    <t>Založení trávníku na půdě předem připravené plochy do 1000 m2 výsevem včetně utažení parterového v rovině nebo na svahu do 1:5</t>
  </si>
  <si>
    <t>1818950185</t>
  </si>
  <si>
    <t>https://podminky.urs.cz/item/CS_URS_2021_01/181411141</t>
  </si>
  <si>
    <t>00572420</t>
  </si>
  <si>
    <t>osivo směs travní parková okrasná</t>
  </si>
  <si>
    <t>-1382384970</t>
  </si>
  <si>
    <t>https://podminky.urs.cz/item/CS_URS_2021_01/00572420</t>
  </si>
  <si>
    <t>54,64*0,015 'Přepočtené koeficientem množství</t>
  </si>
  <si>
    <t>3881290R1</t>
  </si>
  <si>
    <t>-138190524</t>
  </si>
  <si>
    <t>3881290R2</t>
  </si>
  <si>
    <t>1014114738</t>
  </si>
  <si>
    <t>631311134</t>
  </si>
  <si>
    <t>Podkladní beton prostého bez zvýšených nároků na prostředí tl. přes 120 do 240 mm tř. C 16/20</t>
  </si>
  <si>
    <t>-795302990</t>
  </si>
  <si>
    <t>https://podminky.urs.cz/item/CS_URS_2021_01/631311134</t>
  </si>
  <si>
    <t>(8*7,5-2,68*2)*0,15</t>
  </si>
  <si>
    <t>998014011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</si>
  <si>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jednopodlažní</t>
  </si>
  <si>
    <t>-1813336333</t>
  </si>
  <si>
    <t>https://podminky.urs.cz/item/CS_URS_2021_01/998014011</t>
  </si>
  <si>
    <t>HZS1302</t>
  </si>
  <si>
    <t>Hodinové zúčtovací sazby profesí HSV provádění konstrukcí zedník specialista</t>
  </si>
  <si>
    <t>-1107400497</t>
  </si>
  <si>
    <t>https://podminky.urs.cz/item/CS_URS_2021_01/HZS1302</t>
  </si>
  <si>
    <t>HZS2211</t>
  </si>
  <si>
    <t xml:space="preserve">Hodinové zúčtovací sazby profesí PSV </t>
  </si>
  <si>
    <t>1672133484</t>
  </si>
  <si>
    <t>https://podminky.urs.cz/item/CS_URS_2021_01/HZS2211</t>
  </si>
  <si>
    <t>revize vsakovacího zařízení</t>
  </si>
  <si>
    <t>MOHYLA 8F - SO.08 - F - Venkovní terasa</t>
  </si>
  <si>
    <t>Rozebrání dlažeb komunikací pro pěší s přemístěním hmot na skládku na vzdálenost do 3 m nebo s naložením na dopravní prostředek s ložem z kameniva nebo živice a s jakoukoliv výplní spár strojně plochy ze zámkové dlažby</t>
  </si>
  <si>
    <t>bude použita zpět</t>
  </si>
  <si>
    <t>281+27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</si>
  <si>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</si>
  <si>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</si>
  <si>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1342418790</t>
  </si>
  <si>
    <t>https://podminky.urs.cz/item/CS_URS_2021_01/113107322</t>
  </si>
  <si>
    <t>36461325</t>
  </si>
  <si>
    <t>pro skladbu terasy</t>
  </si>
  <si>
    <t>45*0,1</t>
  </si>
  <si>
    <t>-722864505</t>
  </si>
  <si>
    <t>4,5</t>
  </si>
  <si>
    <t>-917722325</t>
  </si>
  <si>
    <t>10*4,5</t>
  </si>
  <si>
    <t>1588339185</t>
  </si>
  <si>
    <t>1,67*4,5</t>
  </si>
  <si>
    <t>2034132784</t>
  </si>
  <si>
    <t>184818232</t>
  </si>
  <si>
    <t>Ochrana kmene bedněním před poškozením stavebním provozem zřízení včetně odstranění výšky bednění do 2 m průměru kmene přes 300 do 500 mm</t>
  </si>
  <si>
    <t>521758181</t>
  </si>
  <si>
    <t>https://podminky.urs.cz/item/CS_URS_2021_01/184818232</t>
  </si>
  <si>
    <t>-125574845</t>
  </si>
  <si>
    <t>14,8*0,4*4</t>
  </si>
  <si>
    <t>-92295587</t>
  </si>
  <si>
    <t>23,68*1,1 'Přepočtené koeficientem množství</t>
  </si>
  <si>
    <t>212755216</t>
  </si>
  <si>
    <t>Trativody bez lože z drenážních trubek plastových flexibilních D 160 mm</t>
  </si>
  <si>
    <t>611630331</t>
  </si>
  <si>
    <t>https://podminky.urs.cz/item/CS_URS_2021_01/212755216</t>
  </si>
  <si>
    <t>14,8</t>
  </si>
  <si>
    <t>271572211</t>
  </si>
  <si>
    <t>Podsyp pod základové konstrukce se zhutněním a urovnáním povrchu ze štěrkopísku netříděného</t>
  </si>
  <si>
    <t>-1379747881</t>
  </si>
  <si>
    <t>https://podminky.urs.cz/item/CS_URS_2021_01/271572211</t>
  </si>
  <si>
    <t>okap.ch.</t>
  </si>
  <si>
    <t>0,5*0,2*51,6</t>
  </si>
  <si>
    <t>38812000R</t>
  </si>
  <si>
    <t>Průzkum a obnova stávající stěny</t>
  </si>
  <si>
    <t>63068450</t>
  </si>
  <si>
    <t>564671112</t>
  </si>
  <si>
    <t>Podklad z kameniva hrubého drceného vel. 63-125 mm, s rozprostřením a zhutněním, po zhutnění tl. 260 mm</t>
  </si>
  <si>
    <t>1572301078</t>
  </si>
  <si>
    <t>https://podminky.urs.cz/item/CS_URS_2021_01/564671112</t>
  </si>
  <si>
    <t>pod okapový chodníček</t>
  </si>
  <si>
    <t>51,6*0,3</t>
  </si>
  <si>
    <t>564760011</t>
  </si>
  <si>
    <t>Drenážní štěrková vrstva vel. 8-16 mm s rozprostřením a zhutněním, po zhutnění tl. 200 mm</t>
  </si>
  <si>
    <t>-1051179999</t>
  </si>
  <si>
    <t>https://podminky.urs.cz/item/CS_URS_2021_01/564760011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</si>
  <si>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</si>
  <si>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m2-stávající dlažba</t>
  </si>
  <si>
    <t>1184349751</t>
  </si>
  <si>
    <t>https://podminky.urs.cz/item/CS_URS_2021_01/596211112</t>
  </si>
  <si>
    <t>308</t>
  </si>
  <si>
    <t>599141111</t>
  </si>
  <si>
    <t>Vyplnění spár živičnou zálivkou</t>
  </si>
  <si>
    <t>-700231301</t>
  </si>
  <si>
    <t>https://podminky.urs.cz/item/CS_URS_2021_01/599141111</t>
  </si>
  <si>
    <t>u opěrné zdi</t>
  </si>
  <si>
    <t>1819531857</t>
  </si>
  <si>
    <t>1,3*51,6*0,2</t>
  </si>
  <si>
    <t>-604912200</t>
  </si>
  <si>
    <t>637121111</t>
  </si>
  <si>
    <t>Okapový chodník z kameniva s udusáním a urovnáním povrchu z kačírku tl. 100 mm</t>
  </si>
  <si>
    <t>420335921</t>
  </si>
  <si>
    <t>https://podminky.urs.cz/item/CS_URS_2021_01/637121111</t>
  </si>
  <si>
    <t>-1921061126</t>
  </si>
  <si>
    <t>834484717</t>
  </si>
  <si>
    <t>93511311R</t>
  </si>
  <si>
    <t>Odvodňovací žlab polymerbetonový 150 mm vč krycího roštu,do betonového lože,kompl prov - D+M</t>
  </si>
  <si>
    <t>591873205</t>
  </si>
  <si>
    <t>997013111</t>
  </si>
  <si>
    <t>Vnitrostaveništní doprava suti a vybouraných hmot vodorovně do 50 m svisle s použitím mechanizace pro budovy a haly výšky do 6 m</t>
  </si>
  <si>
    <t>2146740253</t>
  </si>
  <si>
    <t>https://podminky.urs.cz/item/CS_URS_2021_01/997013111</t>
  </si>
  <si>
    <t>-70824423</t>
  </si>
  <si>
    <t>19*13,05</t>
  </si>
  <si>
    <t>997221655</t>
  </si>
  <si>
    <t>1858973657</t>
  </si>
  <si>
    <t>https://podminky.urs.cz/item/CS_URS_2021_01/997221655</t>
  </si>
  <si>
    <t>998225111</t>
  </si>
  <si>
    <t>Přesun hmot pro komunikace s krytem z kameniva, monolitickým betonovým nebo živičným dopravní vzdálenost do 200 m jakékoliv délky objektu</t>
  </si>
  <si>
    <t>-1730441211</t>
  </si>
  <si>
    <t>https://podminky.urs.cz/item/CS_URS_2021_01/998225111</t>
  </si>
  <si>
    <t>711161215</t>
  </si>
  <si>
    <t>Izolace proti zemní vlhkosti a beztlakové vodě nopovými fóliemi na ploše svislé S vrstva ochranná, odvětrávací a drenážní výška nopku 20,0 mm, tl. fólie do 1,0 mm</t>
  </si>
  <si>
    <t>-464292360</t>
  </si>
  <si>
    <t>https://podminky.urs.cz/item/CS_URS_2021_01/711161215</t>
  </si>
  <si>
    <t>998711101</t>
  </si>
  <si>
    <t>Přesun hmot pro izolace proti vodě, vlhkosti a plynům stanovený z hmotnosti přesunovaného materiálu vodorovná dopravní vzdálenost do 50 m v objektech výšky do 6 m</t>
  </si>
  <si>
    <t>-1529417647</t>
  </si>
  <si>
    <t>https://podminky.urs.cz/item/CS_URS_2021_01/998711101</t>
  </si>
  <si>
    <t>MOHYLA 9H - SO.09 - H - Příchozí komunikační cesta od parkoviště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</si>
  <si>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</si>
  <si>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205+316</t>
  </si>
  <si>
    <t>113107325</t>
  </si>
  <si>
    <t>Odstranění podkladů nebo krytů strojně plochy jednotlivě do 50 m2 s přemístěním hmot na skládku na vzdálenost do 3 m nebo s naložením na dopravní prostředek z kameniva hrubého drceného, o tl. vrstvy přes 400 do 500 mm</t>
  </si>
  <si>
    <t>-1093388873</t>
  </si>
  <si>
    <t>https://podminky.urs.cz/item/CS_URS_2021_01/113107325</t>
  </si>
  <si>
    <t>521</t>
  </si>
  <si>
    <t>122151104</t>
  </si>
  <si>
    <t>Odkopávky a prokopávky nezapažené strojně v hornině třídy těžitelnosti I skupiny 1 a 2 přes 100 do 500 m3</t>
  </si>
  <si>
    <t>1889199880</t>
  </si>
  <si>
    <t>https://podminky.urs.cz/item/CS_URS_2021_01/122151104</t>
  </si>
  <si>
    <t>314*0,5</t>
  </si>
  <si>
    <t>-1564280216</t>
  </si>
  <si>
    <t>2008503251</t>
  </si>
  <si>
    <t>157*10</t>
  </si>
  <si>
    <t>-1236328432</t>
  </si>
  <si>
    <t>1,67*157</t>
  </si>
  <si>
    <t>-1787997828</t>
  </si>
  <si>
    <t>53+128+426+228+35</t>
  </si>
  <si>
    <t>426+228+53+128</t>
  </si>
  <si>
    <t>53+128+426+228</t>
  </si>
  <si>
    <t>564730111</t>
  </si>
  <si>
    <t>Podklad nebo kryt z kameniva hrubého drceného vel. 16-32 mm s rozprostřením a zhutněním, po zhutnění tl. 100 mm</t>
  </si>
  <si>
    <t>803945866</t>
  </si>
  <si>
    <t>https://podminky.urs.cz/item/CS_URS_2021_01/564730111</t>
  </si>
  <si>
    <t>426+228</t>
  </si>
  <si>
    <t>53+128</t>
  </si>
  <si>
    <t>564761111</t>
  </si>
  <si>
    <t>Podklad nebo kryt z kameniva hrubého drceného vel. 32-63 mm s rozprostřením a zhutněním, po zhutnění tl. 200 mm</t>
  </si>
  <si>
    <t>880711335</t>
  </si>
  <si>
    <t>https://podminky.urs.cz/item/CS_URS_2021_01/564761111</t>
  </si>
  <si>
    <t>426+228+35</t>
  </si>
  <si>
    <t>56483111R</t>
  </si>
  <si>
    <t>Povrch z drtě žulové béžové tl 100 mm s rozprostřením a zhutněním</t>
  </si>
  <si>
    <t>1908466479</t>
  </si>
  <si>
    <t>228</t>
  </si>
  <si>
    <t>596811120</t>
  </si>
  <si>
    <t>Kladení dlažby z kameninových dlaždic vč lože vel. 4-8 mm tl 40 mm s vyplněním spár a se smetením přebytečného materiálu na vzdálenost do 3 m</t>
  </si>
  <si>
    <t>1248179728</t>
  </si>
  <si>
    <t>https://podminky.urs.cz/item/CS_URS_2021_01/596811120</t>
  </si>
  <si>
    <t>426+53+128</t>
  </si>
  <si>
    <t>583800R1</t>
  </si>
  <si>
    <t>kamenná štípaná žulová dlažba tl 80 mm</t>
  </si>
  <si>
    <t>757755418</t>
  </si>
  <si>
    <t>607*1,1 'Přepočtené koeficientem množství</t>
  </si>
  <si>
    <t>916241213</t>
  </si>
  <si>
    <t>Osazení obrubníku kamenného se zřízením lože, s vyplněním a zatřením spár cementovou maltou stojatého s boční opěrou z betonu prostého, do lože z betonu prostého</t>
  </si>
  <si>
    <t>-664873883</t>
  </si>
  <si>
    <t>https://podminky.urs.cz/item/CS_URS_2021_01/916241213</t>
  </si>
  <si>
    <t>175</t>
  </si>
  <si>
    <t>583800R2</t>
  </si>
  <si>
    <t>kamenný štípaný žulový obrubník 250/120</t>
  </si>
  <si>
    <t>1180089309</t>
  </si>
  <si>
    <t>228+607</t>
  </si>
  <si>
    <t>19*434,514</t>
  </si>
  <si>
    <t>997221615</t>
  </si>
  <si>
    <t>Poplatek za uložení stavebního odpadu na skládce (skládkovné) z prostého betonu zatříděného do Katalogu odpadů pod kódem 17 01 01</t>
  </si>
  <si>
    <t>1722755295</t>
  </si>
  <si>
    <t>https://podminky.urs.cz/item/CS_URS_2021_01/997221615</t>
  </si>
  <si>
    <t>MOHYLA 9I - SO.09 - I  Pořízení venkovního mobiliáře do areálu Památníku</t>
  </si>
  <si>
    <t>986141682</t>
  </si>
  <si>
    <t>lavičky</t>
  </si>
  <si>
    <t>0,5*0,5*0,8*4*(2+9)</t>
  </si>
  <si>
    <t>koš</t>
  </si>
  <si>
    <t>0,5*0,5*0,8*15</t>
  </si>
  <si>
    <t>175057810</t>
  </si>
  <si>
    <t>1908988793</t>
  </si>
  <si>
    <t>11,8*10</t>
  </si>
  <si>
    <t>-1000124811</t>
  </si>
  <si>
    <t>2118859397</t>
  </si>
  <si>
    <t>11,8*1,67</t>
  </si>
  <si>
    <t>643752398</t>
  </si>
  <si>
    <t>1,5*2,5*2</t>
  </si>
  <si>
    <t>275313611</t>
  </si>
  <si>
    <t>Základy z betonu prostého patky a bloky z betonu kamenem neprokládaného tř. C 16/20</t>
  </si>
  <si>
    <t>1467647802</t>
  </si>
  <si>
    <t>https://podminky.urs.cz/item/CS_URS_2021_01/275313611</t>
  </si>
  <si>
    <t>11,8*1,1</t>
  </si>
  <si>
    <t>1847728233</t>
  </si>
  <si>
    <t>-1802808801</t>
  </si>
  <si>
    <t>-1728997053</t>
  </si>
  <si>
    <t>-909888969</t>
  </si>
  <si>
    <t>kamenná štípaná žulová deska tl 80 mm</t>
  </si>
  <si>
    <t>444511690</t>
  </si>
  <si>
    <t>7,5*1,1 'Přepočtené koeficientem množství</t>
  </si>
  <si>
    <t>936104213</t>
  </si>
  <si>
    <t>Montáž odpadkového koše přichycením kotevními šrouby</t>
  </si>
  <si>
    <t>1593204152</t>
  </si>
  <si>
    <t>https://podminky.urs.cz/item/CS_URS_2021_01/936104213</t>
  </si>
  <si>
    <t>749101R3</t>
  </si>
  <si>
    <t>koš odpadkový typový</t>
  </si>
  <si>
    <t>1314583731</t>
  </si>
  <si>
    <t>936124113</t>
  </si>
  <si>
    <t>Montáž lavičky parkové stabilní přichycené kotevními šrouby</t>
  </si>
  <si>
    <t>-2126820463</t>
  </si>
  <si>
    <t>https://podminky.urs.cz/item/CS_URS_2021_01/936124113</t>
  </si>
  <si>
    <t>2+9</t>
  </si>
  <si>
    <t>749101R1</t>
  </si>
  <si>
    <t>lavička typová osazená do zpevněné plochy</t>
  </si>
  <si>
    <t>-898868763</t>
  </si>
  <si>
    <t>749101R2</t>
  </si>
  <si>
    <t xml:space="preserve">lavička typová </t>
  </si>
  <si>
    <t>733896116</t>
  </si>
  <si>
    <t>998231311</t>
  </si>
  <si>
    <t>Přesun hmot pro sadovnické a krajinářské úpravy - strojně dopravní vzdálenost do 5000 m</t>
  </si>
  <si>
    <t>-486440487</t>
  </si>
  <si>
    <t>https://podminky.urs.cz/item/CS_URS_2021_01/998231311</t>
  </si>
  <si>
    <t xml:space="preserve">Hodinové zúčtovací sazby profesí HSV </t>
  </si>
  <si>
    <t>425231073</t>
  </si>
  <si>
    <t>přemístěn ístávajících kamenných tabulí památečních stromů vč ukotvení</t>
  </si>
  <si>
    <t>MOHYLA 9K - SO.09 - K - Rekonstrukce kolem kaple Mohyla míru</t>
  </si>
  <si>
    <t>Sejmutí ornice ručně při souvislé ploše, tl. vrstvy do 200 mm</t>
  </si>
  <si>
    <t>2021212240</t>
  </si>
  <si>
    <t>okolo mohyly</t>
  </si>
  <si>
    <t>235*2</t>
  </si>
  <si>
    <t>121151113</t>
  </si>
  <si>
    <t>Sejmutí ornice strojně při souvislé ploše přes 100 do 500 m2, tl. vrstvy do 200 mm</t>
  </si>
  <si>
    <t>-432120524</t>
  </si>
  <si>
    <t>https://podminky.urs.cz/item/CS_URS_2021_01/121151113</t>
  </si>
  <si>
    <t>490</t>
  </si>
  <si>
    <t>565</t>
  </si>
  <si>
    <t>122251104</t>
  </si>
  <si>
    <t>Odkopávky a prokopávky nezapažené strojně v hornině třídy těžitelnosti I skupiny 3 přes 100 do 500 m3</t>
  </si>
  <si>
    <t>907119170</t>
  </si>
  <si>
    <t>https://podminky.urs.cz/item/CS_URS_2021_01/122251104</t>
  </si>
  <si>
    <t>(1330+490)*0,15</t>
  </si>
  <si>
    <t>131101102</t>
  </si>
  <si>
    <t>Hloubení nezapažených jam s urovnáním dna do předepsaného profilu a spádu v horninách tř. 1 a 2 přes 100 do 1 000 m3</t>
  </si>
  <si>
    <t>-1773441919</t>
  </si>
  <si>
    <t>https://podminky.urs.cz/item/CS_URS_2021_01/131101102</t>
  </si>
  <si>
    <t>pod štípanou žulu</t>
  </si>
  <si>
    <t>565*0,32</t>
  </si>
  <si>
    <t>131151104</t>
  </si>
  <si>
    <t>Hloubení nezapažených jam a zářezů strojně s urovnáním dna do předepsaného profilu a spádu v hornině třídy těžitelnosti I skupiny 1 a 2 přes 100 do 500 m3</t>
  </si>
  <si>
    <t>-1892806634</t>
  </si>
  <si>
    <t>https://podminky.urs.cz/item/CS_URS_2021_01/131151104</t>
  </si>
  <si>
    <t>132151104</t>
  </si>
  <si>
    <t>Hloubení nezapažených rýh šířky do 800 mm strojně s urovnáním dna do předepsaného profilu a spádu v hornině třídy těžitelnosti I skupiny 1 a 2 přes 100 m3</t>
  </si>
  <si>
    <t>-1744757168</t>
  </si>
  <si>
    <t>https://podminky.urs.cz/item/CS_URS_2021_01/132151104</t>
  </si>
  <si>
    <t>pro drenáže</t>
  </si>
  <si>
    <t>422*0,5*0,5</t>
  </si>
  <si>
    <t>-31304375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</si>
  <si>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</si>
  <si>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</si>
  <si>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1198086451</t>
  </si>
  <si>
    <t>https://podminky.urs.cz/item/CS_URS_2021_01/162251102</t>
  </si>
  <si>
    <t>ornice</t>
  </si>
  <si>
    <t>490*0,15</t>
  </si>
  <si>
    <t>565*0,2</t>
  </si>
  <si>
    <t>235*2*0,2</t>
  </si>
  <si>
    <t>-1950312869</t>
  </si>
  <si>
    <t>273+180,8+105,5</t>
  </si>
  <si>
    <t>-681161310</t>
  </si>
  <si>
    <t>10*559,3</t>
  </si>
  <si>
    <t>-1678869676</t>
  </si>
  <si>
    <t>1,67*559,3</t>
  </si>
  <si>
    <t>1664394158</t>
  </si>
  <si>
    <t>18321130R</t>
  </si>
  <si>
    <t>Výsadba skalníku-materiál a osazení</t>
  </si>
  <si>
    <t>-1647336125</t>
  </si>
  <si>
    <t>65*2</t>
  </si>
  <si>
    <t>185850R01</t>
  </si>
  <si>
    <t>Závlahové čerpadlo 4000L/Hod s ochranou chodu na prázdno</t>
  </si>
  <si>
    <t>1084047223</t>
  </si>
  <si>
    <t>185850R02</t>
  </si>
  <si>
    <t>Filtr pevných částic</t>
  </si>
  <si>
    <t>135389728</t>
  </si>
  <si>
    <t>185850R03</t>
  </si>
  <si>
    <t>Zemní páteřní potrubí DN 40</t>
  </si>
  <si>
    <t>-1770776558</t>
  </si>
  <si>
    <t>185850R04</t>
  </si>
  <si>
    <t>Zemní závlahové potrubí DN 20</t>
  </si>
  <si>
    <t>-89263677</t>
  </si>
  <si>
    <t>185850R05</t>
  </si>
  <si>
    <t>Ukončovací zátka</t>
  </si>
  <si>
    <t>2026225867</t>
  </si>
  <si>
    <t>185850R06</t>
  </si>
  <si>
    <t>Tvarovky</t>
  </si>
  <si>
    <t>-391973116</t>
  </si>
  <si>
    <t>185850R07</t>
  </si>
  <si>
    <t>Kapkovač včetně osazení</t>
  </si>
  <si>
    <t>19918830</t>
  </si>
  <si>
    <t>185850R08</t>
  </si>
  <si>
    <t>Programovatelný časový spínač závlahy napojený na deštový senzor</t>
  </si>
  <si>
    <t>-2050696415</t>
  </si>
  <si>
    <t>185850R09</t>
  </si>
  <si>
    <t>Deštový senzor</t>
  </si>
  <si>
    <t>1516783551</t>
  </si>
  <si>
    <t>185850R10</t>
  </si>
  <si>
    <t>Zemní plastová revizní šachta pro umístění uzávěru a časovače</t>
  </si>
  <si>
    <t>-393113460</t>
  </si>
  <si>
    <t>185850R11</t>
  </si>
  <si>
    <t>Zahloubení potrubí 20cm pod ůroveň terénu</t>
  </si>
  <si>
    <t>-2108457672</t>
  </si>
  <si>
    <t>185850R12</t>
  </si>
  <si>
    <t>Kompletace,montáže a zprovoznění systému</t>
  </si>
  <si>
    <t>-1520199858</t>
  </si>
  <si>
    <t>105123929</t>
  </si>
  <si>
    <t>0,5*0,5*422</t>
  </si>
  <si>
    <t>774734627</t>
  </si>
  <si>
    <t>422,000*0,5*4</t>
  </si>
  <si>
    <t>771224286</t>
  </si>
  <si>
    <t>844*1,1 'Přepočtené koeficientem množství</t>
  </si>
  <si>
    <t>757182767</t>
  </si>
  <si>
    <t>(36+35+34+31+13+17)*2+18*5</t>
  </si>
  <si>
    <t>-568533720</t>
  </si>
  <si>
    <t>-133065383</t>
  </si>
  <si>
    <t>470*1,15 'Přepočtené koeficientem množství</t>
  </si>
  <si>
    <t>56486111R</t>
  </si>
  <si>
    <t>Povrch z drtě žulové béžové tl 200 mm s rozprostřením a zhutněním</t>
  </si>
  <si>
    <t>589385534</t>
  </si>
  <si>
    <t>565*1,1 'Přepočtené koeficientem množství</t>
  </si>
  <si>
    <t>554,4-175</t>
  </si>
  <si>
    <t>97902444R</t>
  </si>
  <si>
    <t>Očištění obnažené kamenné obruby Mohyly</t>
  </si>
  <si>
    <t>433530463</t>
  </si>
  <si>
    <t>140*2</t>
  </si>
  <si>
    <t>MOHYLA 9P - SO.09 - P  Koncepční řešení parkové úpravy areálu</t>
  </si>
  <si>
    <t>11125100R</t>
  </si>
  <si>
    <t>Kultivační řezy dřevin</t>
  </si>
  <si>
    <t>1776857408</t>
  </si>
  <si>
    <t>MOHYLA C - SO 10 CCTV</t>
  </si>
  <si>
    <t xml:space="preserve">    742 - Elektroinstalace - slaboproud (Rpoložky vč přesunů hmot)</t>
  </si>
  <si>
    <t>VRN - Vedlejší rozpočtové náklady</t>
  </si>
  <si>
    <t xml:space="preserve">    VRN9 - Ostatní náklady</t>
  </si>
  <si>
    <t>742</t>
  </si>
  <si>
    <t>Elektroinstalace - slaboproud (Rpoložky vč přesunů hmot)</t>
  </si>
  <si>
    <t>R02</t>
  </si>
  <si>
    <t>IP kamera 2MPx dome (2.8mm), snímací čip 1/2.8" ProgressiveScan CMOS, objektiv 2.8mm, úhel záběru 114°, dosvit IR až 30m, při rozlišení 1920x1080 (2MPx) max. 30 snímků/sec, 3D DNR, dWDR, BLC, citlivost 0.028lux (Color) při F=2.0, IP66, IK10, 10/100Mb Ethernet, WEB server, 1 slot pro micro SD/SDHC/SDXC kartu (až 128GB), rozměr průměr 111x82mm, hmotnost 500g, napájení 12VDC/5W, PoE 802.3af</t>
  </si>
  <si>
    <t>ks</t>
  </si>
  <si>
    <t>-2112785293</t>
  </si>
  <si>
    <t>R03</t>
  </si>
  <si>
    <t>Přepěťová ochrana 10/100M Ethernet + PoE A/B nebo Hi PoE (max.90W), box</t>
  </si>
  <si>
    <t>1609303036</t>
  </si>
  <si>
    <t>742110001</t>
  </si>
  <si>
    <t>Montáž trubek elektroinstalačních plastových ohebných uložených pod omítku včetně zasekání</t>
  </si>
  <si>
    <t>2053068847</t>
  </si>
  <si>
    <t>https://podminky.urs.cz/item/CS_URS_2021_01/742110001</t>
  </si>
  <si>
    <t>34571356</t>
  </si>
  <si>
    <t>trubka elektroinstalační ohebná dvouplášťová korugovaná  kovová(chránička) D 100/120mm, HDPE+LDPE</t>
  </si>
  <si>
    <t>1270389809</t>
  </si>
  <si>
    <t>https://podminky.urs.cz/item/CS_URS_2021_01/34571356</t>
  </si>
  <si>
    <t>60*1,05 "Přepočtené koeficientem množství</t>
  </si>
  <si>
    <t>34571161</t>
  </si>
  <si>
    <t>koleno pro trubky elektroinstalační ocelové závitové D 16mm, poloměr oblouku 55mm</t>
  </si>
  <si>
    <t>1974245334</t>
  </si>
  <si>
    <t>https://podminky.urs.cz/item/CS_URS_2021_01/34571161</t>
  </si>
  <si>
    <t>8*1,05 "Přepočtené koeficientem množství</t>
  </si>
  <si>
    <t>34571630</t>
  </si>
  <si>
    <t>spojka nástavná pro spojování ohebných trubek s ocelovými závitovými elektroinstalačními trubkami, D 18,9mm, délka 30mm</t>
  </si>
  <si>
    <t>1150527010</t>
  </si>
  <si>
    <t>https://podminky.urs.cz/item/CS_URS_2021_01/34571630</t>
  </si>
  <si>
    <t>20*1,05 "Přepočtené koeficientem množství</t>
  </si>
  <si>
    <t>35432555</t>
  </si>
  <si>
    <t>příchytka kabelová 55-74mm</t>
  </si>
  <si>
    <t>-1918335755</t>
  </si>
  <si>
    <t>https://podminky.urs.cz/item/CS_URS_2021_01/35432555</t>
  </si>
  <si>
    <t>180*1,05 "Přepočtené koeficientem množství</t>
  </si>
  <si>
    <t>34571007</t>
  </si>
  <si>
    <t>lišta elektroinstalační hranatá bílá 40x20</t>
  </si>
  <si>
    <t>1457905098</t>
  </si>
  <si>
    <t>https://podminky.urs.cz/item/CS_URS_2021_01/34571007</t>
  </si>
  <si>
    <t>10*1,05 "Přepočtené koeficientem množství</t>
  </si>
  <si>
    <t>34571731</t>
  </si>
  <si>
    <t>vývodka rovná z PH pro elektroinstalační trubky pancéřové, délka 44mm</t>
  </si>
  <si>
    <t>-536239096</t>
  </si>
  <si>
    <t>https://podminky.urs.cz/item/CS_URS_2021_01/34571731</t>
  </si>
  <si>
    <t>742110201</t>
  </si>
  <si>
    <t>Montáž podlahových krabic pro instalaci přepětových ochran</t>
  </si>
  <si>
    <t>155516825</t>
  </si>
  <si>
    <t>https://podminky.urs.cz/item/CS_URS_2021_01/742110201</t>
  </si>
  <si>
    <t>742110431</t>
  </si>
  <si>
    <t>Montáž instalačních kanálů spojky lišty</t>
  </si>
  <si>
    <t>1315584487</t>
  </si>
  <si>
    <t>https://podminky.urs.cz/item/CS_URS_2021_01/742110431</t>
  </si>
  <si>
    <t>742121001</t>
  </si>
  <si>
    <t>Montáž kabelů sdělovacích pro vnitřní rozvody počtu žil do 15</t>
  </si>
  <si>
    <t>-1457040057</t>
  </si>
  <si>
    <t>https://podminky.urs.cz/item/CS_URS_2021_01/742121001</t>
  </si>
  <si>
    <t>kabel ftp</t>
  </si>
  <si>
    <t>zemnící kabel</t>
  </si>
  <si>
    <t>34140846</t>
  </si>
  <si>
    <t>vodič izolovaný s Cu jádrem 10mm2</t>
  </si>
  <si>
    <t>-334833312</t>
  </si>
  <si>
    <t>https://podminky.urs.cz/item/CS_URS_2021_01/34140846</t>
  </si>
  <si>
    <t>5*1,2 "Přepočtené koeficientem množství</t>
  </si>
  <si>
    <t>34140846R</t>
  </si>
  <si>
    <t>kabel FTP Cat pláštPE venkovní</t>
  </si>
  <si>
    <t>-578935700</t>
  </si>
  <si>
    <t>150*1,2 "Přepočtené koeficientem množství</t>
  </si>
  <si>
    <t>742230003</t>
  </si>
  <si>
    <t>Montáž kamerového systému venkovní kamery</t>
  </si>
  <si>
    <t>-968187562</t>
  </si>
  <si>
    <t>https://podminky.urs.cz/item/CS_URS_2021_01/742230003</t>
  </si>
  <si>
    <t>742230004</t>
  </si>
  <si>
    <t>Montáž kamerového systému vnitřní kamery</t>
  </si>
  <si>
    <t>1785906433</t>
  </si>
  <si>
    <t>https://podminky.urs.cz/item/CS_URS_2021_01/742230004</t>
  </si>
  <si>
    <t>R01</t>
  </si>
  <si>
    <t>Venkovní IP kamera 2MPx bullet (2.8-12mm), snímací čip 1/2.8" ProgressiveScan CMOS, motorický objektiv 2.8-12mm, úhel 105-35°, při rozlišení 1920x1080 (2MPx) max. 30 snímků/sec, citlivost 0.005lux (Color) / 0lux (BW s IR) při F=1.2, auto ICR filtr, komprese obrazu MJPEG/H.265/H.265+, 120dB WDR, 3D DNR, BLC, 3 streamy, 10/100Mbps Ethernet, WEB server, ONVIF, PSIA, dosvit IR až 50m, IP67, rozšířená analýza obrazu, 1/1 audio vstup/výstup, 1/1 alarmový vstup/výstup, 1 slot pro micro SDXC kartu (až 128GB), rozměr průměr 144.13x332.73mm, hmotnost 1.89kg, napájení 12VDC/14.5W, PoE 802.3at, služba HIK-Connect cloud</t>
  </si>
  <si>
    <t>1494016815</t>
  </si>
  <si>
    <t>998742102</t>
  </si>
  <si>
    <t>Přesun hmot pro slaboproud stanovený z hmotnosti přesunovaného materiálu vodorovná dopravní vzdálenost do 50 m v objektech výšky přes 6 do 12 m</t>
  </si>
  <si>
    <t>525413368</t>
  </si>
  <si>
    <t>https://podminky.urs.cz/item/CS_URS_2021_01/998742102</t>
  </si>
  <si>
    <t>612135101</t>
  </si>
  <si>
    <t>Hrubá výplň rýh maltou jakékoli šířky rýhy ve stěnách</t>
  </si>
  <si>
    <t>1878680929</t>
  </si>
  <si>
    <t>https://podminky.urs.cz/item/CS_URS_2021_01/612135101</t>
  </si>
  <si>
    <t>612325101</t>
  </si>
  <si>
    <t>Vápenocementová omítka rýh hrubá ve stěnách, šířky rýhy do 150 mm</t>
  </si>
  <si>
    <t>1764989037</t>
  </si>
  <si>
    <t>https://podminky.urs.cz/item/CS_URS_2021_01/612325101</t>
  </si>
  <si>
    <t>974031121</t>
  </si>
  <si>
    <t>Vysekání rýh ve zdivu cihelném na maltu vápennou nebo vápenocementovou do hl. 30 mm a šířky do 30 mm</t>
  </si>
  <si>
    <t>-360453259</t>
  </si>
  <si>
    <t>https://podminky.urs.cz/item/CS_URS_2021_01/974031121</t>
  </si>
  <si>
    <t>997013211</t>
  </si>
  <si>
    <t>Vnitrostaveništní doprava suti a vybouraných hmot vodorovně do 50 m svisle ručně pro budovy a haly výšky do 6 m</t>
  </si>
  <si>
    <t>1635185214</t>
  </si>
  <si>
    <t>https://podminky.urs.cz/item/CS_URS_2021_01/997013211</t>
  </si>
  <si>
    <t>406574460</t>
  </si>
  <si>
    <t>1975534602</t>
  </si>
  <si>
    <t>0,06*20 "Přepočtené koeficientem množství</t>
  </si>
  <si>
    <t>-1944492478</t>
  </si>
  <si>
    <t>-2142476710</t>
  </si>
  <si>
    <t>HZS3222</t>
  </si>
  <si>
    <t>Hodinové zúčtovací sazby montáží technologických zařízení na stavebních objektech montér slaboproudých zařízení odborný</t>
  </si>
  <si>
    <t>-1612063644</t>
  </si>
  <si>
    <t>Nastavení a zprovoznění kamery</t>
  </si>
  <si>
    <t>Programování uživatelských požadavků</t>
  </si>
  <si>
    <t>Demontáž stávající kamery</t>
  </si>
  <si>
    <t>0,5</t>
  </si>
  <si>
    <t xml:space="preserve">Instalace stávající trasy ke  kameře </t>
  </si>
  <si>
    <t>Montáž konektorů RJ45</t>
  </si>
  <si>
    <t>Vedlejší rozpočtové náklady</t>
  </si>
  <si>
    <t>VRN9</t>
  </si>
  <si>
    <t>Ostatní náklady</t>
  </si>
  <si>
    <t>090001000</t>
  </si>
  <si>
    <t>Ostatní náklady- doprava</t>
  </si>
  <si>
    <t>sou</t>
  </si>
  <si>
    <t>1024</t>
  </si>
  <si>
    <t>-128101936</t>
  </si>
  <si>
    <t>https://podminky.urs.cz/item/CS_URS_2021_01/090001000</t>
  </si>
  <si>
    <t>MOHYLA E - SO 10 EPS,EZS</t>
  </si>
  <si>
    <t xml:space="preserve">    742 - Elektroinstalace - slaboproud vč přesunů hmot</t>
  </si>
  <si>
    <t>Elektroinstalace - slaboproud vč přesunů hmot</t>
  </si>
  <si>
    <t>03</t>
  </si>
  <si>
    <t>Pomocný materiál</t>
  </si>
  <si>
    <t>693004332</t>
  </si>
  <si>
    <t>-1289500111</t>
  </si>
  <si>
    <t>125+245</t>
  </si>
  <si>
    <t>34121580</t>
  </si>
  <si>
    <t>kabel ovládací stíněný 2x0,8mm s požární odolností</t>
  </si>
  <si>
    <t>-323103466</t>
  </si>
  <si>
    <t>https://podminky.urs.cz/item/CS_URS_2021_01/34121580</t>
  </si>
  <si>
    <t>370*1,2 "Přepočtené koeficientem množství</t>
  </si>
  <si>
    <t>742220061R</t>
  </si>
  <si>
    <t>D+M koncentrátoru PZTS</t>
  </si>
  <si>
    <t>199649097</t>
  </si>
  <si>
    <t>742220232</t>
  </si>
  <si>
    <t>Montáž příslušenství pro PZTS detektor na stěnu nebo na strop</t>
  </si>
  <si>
    <t>-1903775240</t>
  </si>
  <si>
    <t>https://podminky.urs.cz/item/CS_URS_2021_01/742220232</t>
  </si>
  <si>
    <t>8+11</t>
  </si>
  <si>
    <t>01</t>
  </si>
  <si>
    <t>-1389307486</t>
  </si>
  <si>
    <t>02</t>
  </si>
  <si>
    <t>Hlásič termodiferenciální</t>
  </si>
  <si>
    <t>1732034292</t>
  </si>
  <si>
    <t>05</t>
  </si>
  <si>
    <t>Detektor PIR</t>
  </si>
  <si>
    <t>-740855891</t>
  </si>
  <si>
    <t>06</t>
  </si>
  <si>
    <t>Duální detektor MW/PIR</t>
  </si>
  <si>
    <t>1692022535</t>
  </si>
  <si>
    <t>07</t>
  </si>
  <si>
    <t>Detektor audio</t>
  </si>
  <si>
    <t>-2040051862</t>
  </si>
  <si>
    <t>742220235</t>
  </si>
  <si>
    <t>Montáž příslušenství pro PZTS magnetický kontakt povrchový</t>
  </si>
  <si>
    <t>492164660</t>
  </si>
  <si>
    <t>https://podminky.urs.cz/item/CS_URS_2021_01/742220235</t>
  </si>
  <si>
    <t>04</t>
  </si>
  <si>
    <t>Magnetický kontakt</t>
  </si>
  <si>
    <t>1629225863</t>
  </si>
  <si>
    <t>-174551374</t>
  </si>
  <si>
    <t>https://podminky.urs.cz/item/CS_URS_2021_01/HZS3222</t>
  </si>
  <si>
    <t>měření a testování</t>
  </si>
  <si>
    <t>Výchozí revizní správa</t>
  </si>
  <si>
    <t>Montáže zařízení ostatních</t>
  </si>
  <si>
    <t>60+100</t>
  </si>
  <si>
    <t>SW práce na ústřednách</t>
  </si>
  <si>
    <t>65+85</t>
  </si>
  <si>
    <t>MOHYLA K - SO 03 Kanalizace</t>
  </si>
  <si>
    <t xml:space="preserve">    8 - Trubní vedení</t>
  </si>
  <si>
    <t xml:space="preserve">    722 - Zdravotechnika - vnitřní vodovod</t>
  </si>
  <si>
    <t xml:space="preserve">    724 - Zdravotechnika - strojní vybavení vč přesunů hmot</t>
  </si>
  <si>
    <t>132254103</t>
  </si>
  <si>
    <t>Hloubení zapažených rýh šířky do 800 mm strojně s urovnáním dna do předepsaného profilu a spádu v hornině třídy těžitelnosti I skupiny 3 přes 50 do 100 m3, viz dokumentace D.1.4.1 ZDRAVOTNĚ TECHNICKÉ INSTALACE</t>
  </si>
  <si>
    <t>1658421048</t>
  </si>
  <si>
    <t>https://podminky.urs.cz/item/CS_URS_2021_01/132254103</t>
  </si>
  <si>
    <t>Vykopávka v uzavřených prostorech ručně v hornině třídy těžitelnosti I skupiny 1 až 3, viz dokumentace D.1.4.1 ZDRAVOTNĚ TECHNICKÉ INSTALACE</t>
  </si>
  <si>
    <t>-386993519</t>
  </si>
  <si>
    <t>Vodorovné přemístění výkopku nebo sypaniny po suchu na obvyklém dopravním prostředku, bez naložení výkopku, avšak se složením bez rozhrnutí z horniny třídy těžitelnosti I skupiny 1 až 3 na vzdálenost přes 9 000 do 10 000 m, viz dokumentace D.1.4.1 ZDRAVOTNĚ TECHNICKÉ INSTALACE</t>
  </si>
  <si>
    <t>378392656</t>
  </si>
  <si>
    <t>171251201</t>
  </si>
  <si>
    <t>Uložení sypaniny na skládky nebo meziskládky bez hutnění s upravením uložené sypaniny do předepsaného tvaru, viz dokumentace D.1.4.1 ZDRAVOTNĚ TECHNICKÉ INSTALACE</t>
  </si>
  <si>
    <t>1930528170</t>
  </si>
  <si>
    <t>https://podminky.urs.cz/item/CS_URS_2021_01/171251201</t>
  </si>
  <si>
    <t>174111101</t>
  </si>
  <si>
    <t>Zásyp sypaninou z jakékoliv horniny ručně s uložením výkopku ve vrstvách se zhutněním jam, šachet, rýh nebo kolem objektů v těchto vykopávkách, viz dokumentace D.1.4.1 ZDRAVOTNĚ TECHNICKÉ INSTALACE</t>
  </si>
  <si>
    <t>-1324013122</t>
  </si>
  <si>
    <t>https://podminky.urs.cz/item/CS_URS_2021_01/174111101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</si>
  <si>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</si>
  <si>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sypaniny, viz dokumentace D.1.4.1 ZDRAVOTNĚ TECHNICKÉ INSTALACE</t>
  </si>
  <si>
    <t>46423874</t>
  </si>
  <si>
    <t>https://podminky.urs.cz/item/CS_URS_2021_01/175111101</t>
  </si>
  <si>
    <t>58331200</t>
  </si>
  <si>
    <t>štěrkopísek netříděný zásypový</t>
  </si>
  <si>
    <t>-415287514</t>
  </si>
  <si>
    <t>https://podminky.urs.cz/item/CS_URS_2021_01/58331200</t>
  </si>
  <si>
    <t>6*2 "Přepočtené koeficientem množství</t>
  </si>
  <si>
    <t>451572111</t>
  </si>
  <si>
    <t>Lože pod potrubí, stoky a drobné objekty v otevřeném výkopu z kameniva drobného těženého 0 až 4 mm</t>
  </si>
  <si>
    <t>732227819</t>
  </si>
  <si>
    <t>https://podminky.urs.cz/item/CS_URS_2021_01/451572111</t>
  </si>
  <si>
    <t>631312141</t>
  </si>
  <si>
    <t>Doplnění dosavadních mazanin prostým betonem s dodáním hmot, bez potěru, plochy jednotlivě rýh v dosavadních mazaninách</t>
  </si>
  <si>
    <t>-515053102</t>
  </si>
  <si>
    <t>https://podminky.urs.cz/item/CS_URS_2021_01/631312141</t>
  </si>
  <si>
    <t>Trubní vedení</t>
  </si>
  <si>
    <t>837355121</t>
  </si>
  <si>
    <t>Výsek a montáž kameninové odbočné tvarovky na kameninovém potrubí DN 200</t>
  </si>
  <si>
    <t>-2012750591</t>
  </si>
  <si>
    <t>https://podminky.urs.cz/item/CS_URS_2021_01/837355121</t>
  </si>
  <si>
    <t>965042221</t>
  </si>
  <si>
    <t>Bourání mazanin betonových nebo z litého asfaltu tl. přes 100 mm, plochy do 1 m2</t>
  </si>
  <si>
    <t>964312732</t>
  </si>
  <si>
    <t>https://podminky.urs.cz/item/CS_URS_2021_01/965042221</t>
  </si>
  <si>
    <t>907673390</t>
  </si>
  <si>
    <t>997013114</t>
  </si>
  <si>
    <t>Vnitrostaveništní doprava suti a vybouraných hmot vodorovně do 50 m svisle s použitím mechanizace pro budovy a haly výšky přes 12 do 15 m</t>
  </si>
  <si>
    <t>-1777586970</t>
  </si>
  <si>
    <t>https://podminky.urs.cz/item/CS_URS_2021_01/997013114</t>
  </si>
  <si>
    <t>358601077</t>
  </si>
  <si>
    <t>1792661718</t>
  </si>
  <si>
    <t>1,496*20 "Přepočtené koeficientem množství</t>
  </si>
  <si>
    <t>1698726252</t>
  </si>
  <si>
    <t>1016741152</t>
  </si>
  <si>
    <t>721171913</t>
  </si>
  <si>
    <t>Opravy odpadního potrubí plastového propojení dosavadního potrubí DN 50</t>
  </si>
  <si>
    <t>1101895083</t>
  </si>
  <si>
    <t>https://podminky.urs.cz/item/CS_URS_2021_01/721171913</t>
  </si>
  <si>
    <t>721171915</t>
  </si>
  <si>
    <t>Opravy odpadního potrubí plastového propojení dosavadního potrubí DN 110</t>
  </si>
  <si>
    <t>-2075481575</t>
  </si>
  <si>
    <t>https://podminky.urs.cz/item/CS_URS_2021_01/721171915</t>
  </si>
  <si>
    <t>721171916</t>
  </si>
  <si>
    <t>Opravy odpadního potrubí plastového propojení dosavadního potrubí DN 125</t>
  </si>
  <si>
    <t>-943825652</t>
  </si>
  <si>
    <t>https://podminky.urs.cz/item/CS_URS_2021_01/721171916</t>
  </si>
  <si>
    <t>721173402</t>
  </si>
  <si>
    <t>Potrubí z trub PVC SN4 svodné (ležaté) DN 125</t>
  </si>
  <si>
    <t>-12053820</t>
  </si>
  <si>
    <t>https://podminky.urs.cz/item/CS_URS_2021_01/721173402</t>
  </si>
  <si>
    <t>721173403</t>
  </si>
  <si>
    <t>Potrubí z trub PVC SN4 svodné (ležaté) DN 160</t>
  </si>
  <si>
    <t>1510853697</t>
  </si>
  <si>
    <t>https://podminky.urs.cz/item/CS_URS_2021_01/721173403</t>
  </si>
  <si>
    <t>721174005</t>
  </si>
  <si>
    <t>Potrubí z trub polypropylenových svodné (ležaté) DN 110</t>
  </si>
  <si>
    <t>1752968574</t>
  </si>
  <si>
    <t>https://podminky.urs.cz/item/CS_URS_2021_01/721174005</t>
  </si>
  <si>
    <t>721174006</t>
  </si>
  <si>
    <t>Potrubí z trub polypropylenových svodné (ležaté) DN 125</t>
  </si>
  <si>
    <t>-327824452</t>
  </si>
  <si>
    <t>https://podminky.urs.cz/item/CS_URS_2021_01/721174006</t>
  </si>
  <si>
    <t>721174043</t>
  </si>
  <si>
    <t>Potrubí z trub polypropylenových připojovací DN 50</t>
  </si>
  <si>
    <t>1441890551</t>
  </si>
  <si>
    <t>https://podminky.urs.cz/item/CS_URS_2021_01/721174043</t>
  </si>
  <si>
    <t>721174044</t>
  </si>
  <si>
    <t>Potrubí z trub polypropylenových připojovací DN 75</t>
  </si>
  <si>
    <t>-941322814</t>
  </si>
  <si>
    <t>https://podminky.urs.cz/item/CS_URS_2021_01/721174044</t>
  </si>
  <si>
    <t>721194109</t>
  </si>
  <si>
    <t>Vyměření přípojek na potrubí vyvedení a upevnění odpadních výpustek DN 100</t>
  </si>
  <si>
    <t>1336879853</t>
  </si>
  <si>
    <t>https://podminky.urs.cz/item/CS_URS_2021_01/721194109</t>
  </si>
  <si>
    <t>721290111</t>
  </si>
  <si>
    <t>Zkouška těsnosti kanalizace v objektech vodou do DN 125</t>
  </si>
  <si>
    <t>215425535</t>
  </si>
  <si>
    <t>https://podminky.urs.cz/item/CS_URS_2021_01/721290111</t>
  </si>
  <si>
    <t>721290112</t>
  </si>
  <si>
    <t>Zkouška těsnosti kanalizace v objektech vodou DN 150 nebo DN 200</t>
  </si>
  <si>
    <t>-1217996820</t>
  </si>
  <si>
    <t>https://podminky.urs.cz/item/CS_URS_2021_01/721290112</t>
  </si>
  <si>
    <t>721290113</t>
  </si>
  <si>
    <t>Zkouška těsnosti kanalizace v objektech vodou DN 250 nebo DN 300</t>
  </si>
  <si>
    <t>-1305729059</t>
  </si>
  <si>
    <t>https://podminky.urs.cz/item/CS_URS_2021_01/721290113</t>
  </si>
  <si>
    <t>1078497536</t>
  </si>
  <si>
    <t>722</t>
  </si>
  <si>
    <t>Zdravotechnika - vnitřní vodovod</t>
  </si>
  <si>
    <t>722174004</t>
  </si>
  <si>
    <t>Potrubí z plastových trubek z polypropylenu (PPR) svařovaných polyfuzně PN 16 (SDR 7,4) D 32 x 4,4</t>
  </si>
  <si>
    <t>-106738308</t>
  </si>
  <si>
    <t>https://podminky.urs.cz/item/CS_URS_2021_01/722174004</t>
  </si>
  <si>
    <t>722231074</t>
  </si>
  <si>
    <t>Armatury se dvěma závity ventily zpětné mosazné PN 10 do 110°C G 1</t>
  </si>
  <si>
    <t>1435486323</t>
  </si>
  <si>
    <t>https://podminky.urs.cz/item/CS_URS_2021_01/722231074</t>
  </si>
  <si>
    <t>722232045</t>
  </si>
  <si>
    <t>Armatury se dvěma závity kulové kohouty PN 42 do 185 °C přímé vnitřní závit G 1</t>
  </si>
  <si>
    <t>-2061953213</t>
  </si>
  <si>
    <t>https://podminky.urs.cz/item/CS_URS_2021_01/722232045</t>
  </si>
  <si>
    <t>722232050R</t>
  </si>
  <si>
    <t>Nerez pítko d+m</t>
  </si>
  <si>
    <t>-983221169</t>
  </si>
  <si>
    <t>998722102</t>
  </si>
  <si>
    <t>Přesun hmot pro vnitřní vodovod stanovený z hmotnosti přesunovaného materiálu vodorovná dopravní vzdálenost do 50 m v objektech výšky do 12 m</t>
  </si>
  <si>
    <t>494691838</t>
  </si>
  <si>
    <t>https://podminky.urs.cz/item/CS_URS_2021_01/998722102</t>
  </si>
  <si>
    <t>99872210R</t>
  </si>
  <si>
    <t>Stavební přípomoce</t>
  </si>
  <si>
    <t>-484533638</t>
  </si>
  <si>
    <t>724</t>
  </si>
  <si>
    <t>Zdravotechnika - strojní vybavení vč přesunů hmot</t>
  </si>
  <si>
    <t>724132104 R</t>
  </si>
  <si>
    <t>Čerpadlo ponorné 32/8</t>
  </si>
  <si>
    <t>soubor</t>
  </si>
  <si>
    <t>-587571158</t>
  </si>
  <si>
    <t>MOHYLA KP - SO 06  Kanalizační přípojka</t>
  </si>
  <si>
    <t xml:space="preserve">M - Práce a dodávky </t>
  </si>
  <si>
    <t xml:space="preserve">    21-M - Elektromontáže</t>
  </si>
  <si>
    <t>132251253</t>
  </si>
  <si>
    <t>Hloubení nezapažených rýh šířky přes 800 do 2 000 mm strojně s urovnáním dna do předepsaného profilu a spádu v hornině třídy těžitelnosti I skupiny 3 přes 50 do 100 m3, viz dokumentace D.1.4.1 ZDRAVOTNĚ TECHNICKÉ INSTALACE</t>
  </si>
  <si>
    <t>-1359901722</t>
  </si>
  <si>
    <t>https://podminky.urs.cz/item/CS_URS_2021_01/132251253</t>
  </si>
  <si>
    <t>476434011</t>
  </si>
  <si>
    <t>-1410075157</t>
  </si>
  <si>
    <t>193612159</t>
  </si>
  <si>
    <t>174151101</t>
  </si>
  <si>
    <t>Zásyp sypaninou z jakékoliv horniny strojně s uložením výkopku ve vrstvách se zhutněním jam, šachet, rýh nebo kolem objektů v těchto vykopávkách, viz dokumentace D.1.4.1 ZDRAVOTNĚ TECHNICKÉ INSTALACE</t>
  </si>
  <si>
    <t>-796227977</t>
  </si>
  <si>
    <t>https://podminky.urs.cz/item/CS_URS_2021_01/174151101</t>
  </si>
  <si>
    <t>-2018367518</t>
  </si>
  <si>
    <t>871161141</t>
  </si>
  <si>
    <t>Montáž vodovodního potrubí z plastů v otevřeném výkopu z polyetylenu PE 100 svařovaných na tupo SDR 11/PN16 D 32 x 3,0 mm</t>
  </si>
  <si>
    <t>609127820</t>
  </si>
  <si>
    <t>https://podminky.urs.cz/item/CS_URS_2021_01/871161141</t>
  </si>
  <si>
    <t>28613170</t>
  </si>
  <si>
    <t>potrubí vodovodní PE100 SDR11 se signalizační vrstvou 100m 32x3,0mm</t>
  </si>
  <si>
    <t>2122997869</t>
  </si>
  <si>
    <t>https://podminky.urs.cz/item/CS_URS_2021_01/28613170</t>
  </si>
  <si>
    <t>60*1,015 "Přepočtené koeficientem množství</t>
  </si>
  <si>
    <t>871181141R</t>
  </si>
  <si>
    <t>Plovoucí sání pro potrubí DN 32</t>
  </si>
  <si>
    <t>-545963285</t>
  </si>
  <si>
    <t>892233122</t>
  </si>
  <si>
    <t>Proplach a dezinfekce vodovodního potrubí DN od 40 do 70</t>
  </si>
  <si>
    <t>1499174681</t>
  </si>
  <si>
    <t>https://podminky.urs.cz/item/CS_URS_2021_01/892233122</t>
  </si>
  <si>
    <t>892241111</t>
  </si>
  <si>
    <t>Tlakové zkoušky vodou na potrubí DN do 80</t>
  </si>
  <si>
    <t>-861194949</t>
  </si>
  <si>
    <t>https://podminky.urs.cz/item/CS_URS_2021_01/892241111</t>
  </si>
  <si>
    <t>892351111</t>
  </si>
  <si>
    <t>Tlakové zkoušky vodou na potrubí DN 150 nebo 200</t>
  </si>
  <si>
    <t>1703760323</t>
  </si>
  <si>
    <t>https://podminky.urs.cz/item/CS_URS_2021_01/892351111</t>
  </si>
  <si>
    <t>894102111R</t>
  </si>
  <si>
    <t>Obnova stávajících šachet -zatření spár,doplnění stupadel</t>
  </si>
  <si>
    <t>724826403</t>
  </si>
  <si>
    <t>894812311</t>
  </si>
  <si>
    <t>Revizní a čistící šachta z polypropylenu PP pro hladké trouby DN 600 šachtové dno (DN šachty / DN trubního vedení) DN 600/160 průtočné</t>
  </si>
  <si>
    <t>-1019800684</t>
  </si>
  <si>
    <t>https://podminky.urs.cz/item/CS_URS_2021_01/894812311</t>
  </si>
  <si>
    <t>894812312</t>
  </si>
  <si>
    <t>Revizní a čistící šachta z polypropylenu PP pro hladké trouby DN 600 šachtové dno (DN šachty / DN trubního vedení) DN 600/160 průtočné 30°,60°,90°</t>
  </si>
  <si>
    <t>1551060436</t>
  </si>
  <si>
    <t>https://podminky.urs.cz/item/CS_URS_2021_01/894812312</t>
  </si>
  <si>
    <t>894812316</t>
  </si>
  <si>
    <t>Revizní a čistící šachta z polypropylenu PP pro hladké trouby DN 600 šachtové dno (DN šachty / DN trubního vedení) DN 600/200 průtočné 30°,60°,90°</t>
  </si>
  <si>
    <t>-943842952</t>
  </si>
  <si>
    <t>https://podminky.urs.cz/item/CS_URS_2021_01/894812316</t>
  </si>
  <si>
    <t>894812317</t>
  </si>
  <si>
    <t>Revizní a čistící šachta z polypropylenu PP pro hladké trouby DN 600 šachtové dno (DN šachty / DN trubního vedení) DN 600/200 s přítokem tvaru T</t>
  </si>
  <si>
    <t>-56440022</t>
  </si>
  <si>
    <t>https://podminky.urs.cz/item/CS_URS_2021_01/894812317</t>
  </si>
  <si>
    <t>894812318</t>
  </si>
  <si>
    <t>Revizní a čistící šachta z polypropylenu PP pro hladké trouby DN 600 šachtové dno (DN šachty / DN trubního vedení) DN 600/200 sběrné tvaru X</t>
  </si>
  <si>
    <t>43693026</t>
  </si>
  <si>
    <t>https://podminky.urs.cz/item/CS_URS_2021_01/894812318</t>
  </si>
  <si>
    <t>894812331</t>
  </si>
  <si>
    <t>Revizní a čistící šachta z polypropylenu PP pro hladké trouby DN 600 roura šachtová korugovaná, světlé hloubky 1 000 mm</t>
  </si>
  <si>
    <t>-1726398228</t>
  </si>
  <si>
    <t>https://podminky.urs.cz/item/CS_URS_2021_01/894812331</t>
  </si>
  <si>
    <t>894812339</t>
  </si>
  <si>
    <t>Revizní a čistící šachta z polypropylenu PP pro hladké trouby DN 600 Příplatek k cenám 2331 - 2334 za uříznutí šachtové roury</t>
  </si>
  <si>
    <t>-1386386892</t>
  </si>
  <si>
    <t>https://podminky.urs.cz/item/CS_URS_2021_01/894812339</t>
  </si>
  <si>
    <t>894812351</t>
  </si>
  <si>
    <t>Revizní a čistící šachta z polypropylenu PP pro hladké trouby DN 600 poklop (mříž) litinový pro třídu zatížení A15 s betonovým prstencem</t>
  </si>
  <si>
    <t>1915946975</t>
  </si>
  <si>
    <t>https://podminky.urs.cz/item/CS_URS_2021_01/894812351</t>
  </si>
  <si>
    <t>894812501R</t>
  </si>
  <si>
    <t>Revizní šachta 1000 filtrační</t>
  </si>
  <si>
    <t>kpl</t>
  </si>
  <si>
    <t>700747215</t>
  </si>
  <si>
    <t>2049315999</t>
  </si>
  <si>
    <t>971884978</t>
  </si>
  <si>
    <t>721174004</t>
  </si>
  <si>
    <t>Potrubí z trub polypropylenových svodné (ležaté) DN 75</t>
  </si>
  <si>
    <t>-1305287258</t>
  </si>
  <si>
    <t>https://podminky.urs.cz/item/CS_URS_2021_01/721174004</t>
  </si>
  <si>
    <t>721242115</t>
  </si>
  <si>
    <t>Lapače střešních splavenin polypropylenové (PP) s kulovým kloubem na odtoku DN 110</t>
  </si>
  <si>
    <t>920565716</t>
  </si>
  <si>
    <t>https://podminky.urs.cz/item/CS_URS_2021_01/721242115</t>
  </si>
  <si>
    <t>-1602561150</t>
  </si>
  <si>
    <t>791787509</t>
  </si>
  <si>
    <t>722174002</t>
  </si>
  <si>
    <t>Potrubí z plastových trubek z polypropylenu (PPR) svařovaných polyfuzně PN 16 (SDR 7,4) D 20 x 2,8</t>
  </si>
  <si>
    <t>-1800757354</t>
  </si>
  <si>
    <t>https://podminky.urs.cz/item/CS_URS_2021_01/722174002</t>
  </si>
  <si>
    <t>722174003</t>
  </si>
  <si>
    <t>Potrubí z plastových trubek z polypropylenu (PPR) svařovaných polyfuzně PN 16 (SDR 7,4) D 25 x 3,5</t>
  </si>
  <si>
    <t>-2083923508</t>
  </si>
  <si>
    <t>https://podminky.urs.cz/item/CS_URS_2021_01/722174003</t>
  </si>
  <si>
    <t>722174087</t>
  </si>
  <si>
    <t>Potrubí z plastových trubek z polyetylenu svařovaných na tupo D do 50</t>
  </si>
  <si>
    <t>-2066373965</t>
  </si>
  <si>
    <t>https://podminky.urs.cz/item/CS_URS_2021_01/722174087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</si>
  <si>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</si>
  <si>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</si>
  <si>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-926934183</t>
  </si>
  <si>
    <t>https://podminky.urs.cz/item/CS_URS_2021_01/722181211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</si>
  <si>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</si>
  <si>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</si>
  <si>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1617652396</t>
  </si>
  <si>
    <t>https://podminky.urs.cz/item/CS_URS_2021_01/722181212</t>
  </si>
  <si>
    <t>722231073</t>
  </si>
  <si>
    <t>Armatury se dvěma závity ventily zpětné mosazné PN 10 do 110°C G 3/4</t>
  </si>
  <si>
    <t>-1005411441</t>
  </si>
  <si>
    <t>https://podminky.urs.cz/item/CS_URS_2021_01/722231073</t>
  </si>
  <si>
    <t>722232044</t>
  </si>
  <si>
    <t>Armatury se dvěma závity kulové kohouty PN 42 do 185 °C přímé vnitřní závit G 3/4</t>
  </si>
  <si>
    <t>-2054137742</t>
  </si>
  <si>
    <t>https://podminky.urs.cz/item/CS_URS_2021_01/722232044</t>
  </si>
  <si>
    <t>37146847</t>
  </si>
  <si>
    <t>722232046R</t>
  </si>
  <si>
    <t>Modul využití dešťové vody s čerpadlem</t>
  </si>
  <si>
    <t>-87652807</t>
  </si>
  <si>
    <t>722290226</t>
  </si>
  <si>
    <t>Zkoušky, proplach a desinfekce vodovodního potrubí zkoušky těsnosti vodovodního potrubí závitového do DN 50</t>
  </si>
  <si>
    <t>-1119171685</t>
  </si>
  <si>
    <t>https://podminky.urs.cz/item/CS_URS_2021_01/722290226</t>
  </si>
  <si>
    <t>722290234</t>
  </si>
  <si>
    <t>Zkoušky, proplach a desinfekce vodovodního potrubí proplach a desinfekce vodovodního potrubí do DN 80</t>
  </si>
  <si>
    <t>1535839535</t>
  </si>
  <si>
    <t>https://podminky.urs.cz/item/CS_URS_2021_01/722290234</t>
  </si>
  <si>
    <t>Přesun hmot pro vnitřní vodovod stanovený z hmotnosti přesunovaného materiálu vodorovná dopravní vzdálenost do 50 m v objektech výšky přes 6 do 12 m</t>
  </si>
  <si>
    <t>1731544231</t>
  </si>
  <si>
    <t>998722102R</t>
  </si>
  <si>
    <t>Zednické přípomoce</t>
  </si>
  <si>
    <t>1834175130</t>
  </si>
  <si>
    <t xml:space="preserve">Práce a dodávky </t>
  </si>
  <si>
    <t>21-M</t>
  </si>
  <si>
    <t>Elektromontáže</t>
  </si>
  <si>
    <t>210800411</t>
  </si>
  <si>
    <t>Montáž izolovaných vodičů měděných do 1 kV bez ukončení uložených v trubkách nebo lištách zatažených plných a laněných s PVC pláštěm, bezhalogenových, ohniodolných (CY, CHAH-R(V),...) průřezu žíly 0,5 až 16 mm2</t>
  </si>
  <si>
    <t>CS ÚRS 021 01</t>
  </si>
  <si>
    <t>1900107333</t>
  </si>
  <si>
    <t>34140825</t>
  </si>
  <si>
    <t>vodič silový s Cu jádrem 4mm2</t>
  </si>
  <si>
    <t>1790397638</t>
  </si>
  <si>
    <t>55*1,15 "Přepočtené koeficientem množství</t>
  </si>
  <si>
    <t>MOHYLA SI - SO 03,05,08 Silnoproud</t>
  </si>
  <si>
    <t>D1 - SILNOPROUD vč přesunů hmot</t>
  </si>
  <si>
    <t xml:space="preserve">    741 - Elektroinstalace - silnoproud</t>
  </si>
  <si>
    <t xml:space="preserve">    742 - Elektroinstalace - slaboproud</t>
  </si>
  <si>
    <t>D1</t>
  </si>
  <si>
    <t>SILNOPROUD vč přesunů hmot</t>
  </si>
  <si>
    <t>Pol100</t>
  </si>
  <si>
    <t>Veškerý další materiál pro dokončení a sprovoznění díla, dále úložný materiál v podhledech</t>
  </si>
  <si>
    <t>-475644204</t>
  </si>
  <si>
    <t>Pol101</t>
  </si>
  <si>
    <t>Projekt skutečného provedení</t>
  </si>
  <si>
    <t>313877422</t>
  </si>
  <si>
    <t>Pol102</t>
  </si>
  <si>
    <t>Výchozí revizní zpráva</t>
  </si>
  <si>
    <t>414747130</t>
  </si>
  <si>
    <t>Pol45</t>
  </si>
  <si>
    <t>RH - přezbrojení hlavního jističe na 3x160A vč. poplatků a vyřízení navýšení</t>
  </si>
  <si>
    <t>-1503677797</t>
  </si>
  <si>
    <t>Pol46</t>
  </si>
  <si>
    <t>RMS2 - nový rozvaděč pro přístavbu dle schema a TZ</t>
  </si>
  <si>
    <t>544547278</t>
  </si>
  <si>
    <t>Pol88</t>
  </si>
  <si>
    <t>Panely 290Wp</t>
  </si>
  <si>
    <t>-1085046713</t>
  </si>
  <si>
    <t>Pol89</t>
  </si>
  <si>
    <t>Konstrukce pro PV panely</t>
  </si>
  <si>
    <t>497695754</t>
  </si>
  <si>
    <t>Pol90</t>
  </si>
  <si>
    <t>Montážní materiál</t>
  </si>
  <si>
    <t>-723235037</t>
  </si>
  <si>
    <t>Pol91</t>
  </si>
  <si>
    <t>Frekvenční měnič 16kW</t>
  </si>
  <si>
    <t>134935155</t>
  </si>
  <si>
    <t>Pol92</t>
  </si>
  <si>
    <t>Modulární lithium úložiště elektrické energie 14,4 kWh</t>
  </si>
  <si>
    <t>449636271</t>
  </si>
  <si>
    <t>Pol93</t>
  </si>
  <si>
    <t>Back-up, prokabelování</t>
  </si>
  <si>
    <t>-1362389761</t>
  </si>
  <si>
    <t>Pol94</t>
  </si>
  <si>
    <t>Solarkabel 6mm2</t>
  </si>
  <si>
    <t>bm</t>
  </si>
  <si>
    <t>-303236105</t>
  </si>
  <si>
    <t>Pol95</t>
  </si>
  <si>
    <t>Podružného rozvaděče</t>
  </si>
  <si>
    <t>-191435153</t>
  </si>
  <si>
    <t>Pol96</t>
  </si>
  <si>
    <t>Montáž FV</t>
  </si>
  <si>
    <t>635855373</t>
  </si>
  <si>
    <t>Pol97</t>
  </si>
  <si>
    <t>Drážky vč. zapravení, prostupy vč. zatěsnění</t>
  </si>
  <si>
    <t>-155935290</t>
  </si>
  <si>
    <t>Pol98</t>
  </si>
  <si>
    <t>Montáž výše uvedených zařízení</t>
  </si>
  <si>
    <t>489041553</t>
  </si>
  <si>
    <t>Pol99</t>
  </si>
  <si>
    <t>Potřebné zemní práce pro silnoproudé instalace vč. zapravení terénu a pískového lože s červenou výstražnou fólií</t>
  </si>
  <si>
    <t>-2089693148</t>
  </si>
  <si>
    <t>741</t>
  </si>
  <si>
    <t>Elektroinstalace - silnoproud</t>
  </si>
  <si>
    <t>741110302</t>
  </si>
  <si>
    <t>Montáž trubek ochranných s nasunutím nebo našroubováním do krabic plastových tuhých, uložených pevně, vnitřní Ø přes 40 do 90 mm</t>
  </si>
  <si>
    <t>306998136</t>
  </si>
  <si>
    <t>https://podminky.urs.cz/item/CS_URS_2021_01/741110302</t>
  </si>
  <si>
    <t>34571364</t>
  </si>
  <si>
    <t>trubka elektroinstalační HDPE tuhá dvouplášťová korugovaná D 75/90mm</t>
  </si>
  <si>
    <t>-879928016</t>
  </si>
  <si>
    <t>https://podminky.urs.cz/item/CS_URS_2021_01/34571364</t>
  </si>
  <si>
    <t>741110303R</t>
  </si>
  <si>
    <t>309204226</t>
  </si>
  <si>
    <t>741112001</t>
  </si>
  <si>
    <t>Montáž krabic elektroinstalačních bez napojení na trubky a lišty, demontáže a montáže víčka a přístroje protahovacích nebo odbočných zapuštěných plastových kruhových</t>
  </si>
  <si>
    <t>968138103</t>
  </si>
  <si>
    <t>https://podminky.urs.cz/item/CS_URS_2021_01/741112001</t>
  </si>
  <si>
    <t>57+21</t>
  </si>
  <si>
    <t>34571521</t>
  </si>
  <si>
    <t>krabice univerzální rozvodná z PH s víčkem a svorkovnicí krabicovou šroubovací s vodiči 12x4mm2 D 73,5mmx43mm</t>
  </si>
  <si>
    <t>-1466221794</t>
  </si>
  <si>
    <t>https://podminky.urs.cz/item/CS_URS_2021_01/34571521</t>
  </si>
  <si>
    <t>741122015</t>
  </si>
  <si>
    <t>Montáž kabelů měděných bez ukončení uložených pod omítku plných kulatých (CYKY), počtu a průřezu žil 3x1,5 mm2</t>
  </si>
  <si>
    <t>-484963404</t>
  </si>
  <si>
    <t>https://podminky.urs.cz/item/CS_URS_2021_01/741122015</t>
  </si>
  <si>
    <t>945+100</t>
  </si>
  <si>
    <t>34111030</t>
  </si>
  <si>
    <t>kabel silový s Cu jádrem 1kV 3x1,5mm2</t>
  </si>
  <si>
    <t>634259544</t>
  </si>
  <si>
    <t>https://podminky.urs.cz/item/CS_URS_2021_01/34111030</t>
  </si>
  <si>
    <t>1045*1,2 "Přepočtené koeficientem množství</t>
  </si>
  <si>
    <t>741122016</t>
  </si>
  <si>
    <t>Montáž kabelů měděných bez ukončení uložených pod omítku plných kulatých (CYKY), počtu a průřezu žil 3x2,5 až 6 mm2</t>
  </si>
  <si>
    <t>412906086</t>
  </si>
  <si>
    <t>https://podminky.urs.cz/item/CS_URS_2021_01/741122016</t>
  </si>
  <si>
    <t>650+650</t>
  </si>
  <si>
    <t>34111036</t>
  </si>
  <si>
    <t>kabel silový s Cu jádrem 1kV 3x2,5mm2</t>
  </si>
  <si>
    <t>-645743804</t>
  </si>
  <si>
    <t>https://podminky.urs.cz/item/CS_URS_2021_01/34111036</t>
  </si>
  <si>
    <t>1300*1,2 "Přepočtené koeficientem množství</t>
  </si>
  <si>
    <t>741122125</t>
  </si>
  <si>
    <t>Montáž kabelů měděných bez ukončení uložených v trubkách zatažených plných kulatých nebo bezhalogenových (CYKY) počtu a průřezu žil 3x25 až 35 mm2</t>
  </si>
  <si>
    <t>437155840</t>
  </si>
  <si>
    <t>https://podminky.urs.cz/item/CS_URS_2021_01/741122125</t>
  </si>
  <si>
    <t>15+45</t>
  </si>
  <si>
    <t>34111098</t>
  </si>
  <si>
    <t>kabel silový s Cu jádrem 1kV5x25</t>
  </si>
  <si>
    <t>-545214984</t>
  </si>
  <si>
    <t>https://podminky.urs.cz/item/CS_URS_2021_01/34111098</t>
  </si>
  <si>
    <t>15*1,2 "Přepočtené koeficientem množství</t>
  </si>
  <si>
    <t>34111100</t>
  </si>
  <si>
    <t>kabel silový s Cu jádrem 1kV 5x35</t>
  </si>
  <si>
    <t>723506731</t>
  </si>
  <si>
    <t>https://podminky.urs.cz/item/CS_URS_2021_01/34111100</t>
  </si>
  <si>
    <t>45*1,2 "Přepočtené koeficientem množství</t>
  </si>
  <si>
    <t>741310001</t>
  </si>
  <si>
    <t>Montáž spínačů jedno nebo dvoupólových nástěnných se zapojením vodičů, pro prostředí normální vypínačů, řazení 1-jednopólových</t>
  </si>
  <si>
    <t>272109348</t>
  </si>
  <si>
    <t>https://podminky.urs.cz/item/CS_URS_2021_01/741310001</t>
  </si>
  <si>
    <t>34535515</t>
  </si>
  <si>
    <t>spínač jednopólový 10A bílý, slonová kost</t>
  </si>
  <si>
    <t>181193247</t>
  </si>
  <si>
    <t>https://podminky.urs.cz/item/CS_URS_2021_01/34535515</t>
  </si>
  <si>
    <t>741310011</t>
  </si>
  <si>
    <t>Montáž spínačů jedno nebo dvoupólových nástěnných se zapojením vodičů, pro prostředí normální ovladačů, řazení 1/0-tlačítkových zapínacích</t>
  </si>
  <si>
    <t>1219904658</t>
  </si>
  <si>
    <t>https://podminky.urs.cz/item/CS_URS_2021_01/741310011</t>
  </si>
  <si>
    <t>34535576</t>
  </si>
  <si>
    <t>spínač řazení1+0/1+0</t>
  </si>
  <si>
    <t>305601260</t>
  </si>
  <si>
    <t>https://podminky.urs.cz/item/CS_URS_2021_01/34535576</t>
  </si>
  <si>
    <t>741310021</t>
  </si>
  <si>
    <t>Montáž spínačů jedno nebo dvoupólových nástěnných se zapojením vodičů, pro prostředí normální přepínačů, řazení 5-sériových</t>
  </si>
  <si>
    <t>-942600319</t>
  </si>
  <si>
    <t>https://podminky.urs.cz/item/CS_URS_2021_01/741310021</t>
  </si>
  <si>
    <t>34535575</t>
  </si>
  <si>
    <t>spínač řazení 5 10A bílý, slonová kost</t>
  </si>
  <si>
    <t>-228166161</t>
  </si>
  <si>
    <t>https://podminky.urs.cz/item/CS_URS_2021_01/34535575</t>
  </si>
  <si>
    <t>741310022</t>
  </si>
  <si>
    <t>Montáž spínačů jedno nebo dvoupólových nástěnných se zapojením vodičů, pro prostředí normální přepínačů, řazení 6-střídavých</t>
  </si>
  <si>
    <t>1646493342</t>
  </si>
  <si>
    <t>https://podminky.urs.cz/item/CS_URS_2021_01/741310022</t>
  </si>
  <si>
    <t>34535567</t>
  </si>
  <si>
    <t>přepínač střídavý řazení 6 10A alabastr, slon.kost</t>
  </si>
  <si>
    <t>1669865852</t>
  </si>
  <si>
    <t>https://podminky.urs.cz/item/CS_URS_2021_01/34535567</t>
  </si>
  <si>
    <t>741310025</t>
  </si>
  <si>
    <t>Montáž spínačů jedno nebo dvoupólových nástěnných se zapojením vodičů, pro prostředí normální přepínačů, řazení 7-křížových</t>
  </si>
  <si>
    <t>309804287</t>
  </si>
  <si>
    <t>https://podminky.urs.cz/item/CS_URS_2021_01/741310025</t>
  </si>
  <si>
    <t>34535725</t>
  </si>
  <si>
    <t>přepínač křížový řazení 7 10A alabastr, slon.kost</t>
  </si>
  <si>
    <t>296244447</t>
  </si>
  <si>
    <t>https://podminky.urs.cz/item/CS_URS_2021_01/34535725</t>
  </si>
  <si>
    <t>741313001</t>
  </si>
  <si>
    <t>Montáž zásuvek domovních se zapojením vodičů bezšroubové připojení polozapuštěných nebo zapuštěných 10/16 A, provedení 2P + PE</t>
  </si>
  <si>
    <t>1293431207</t>
  </si>
  <si>
    <t>https://podminky.urs.cz/item/CS_URS_2021_01/741313001</t>
  </si>
  <si>
    <t>34555103</t>
  </si>
  <si>
    <t>zásuvka 1násobná 16A bílý, slonová kost</t>
  </si>
  <si>
    <t>750927667</t>
  </si>
  <si>
    <t>https://podminky.urs.cz/item/CS_URS_2021_01/34555103</t>
  </si>
  <si>
    <t>34555115</t>
  </si>
  <si>
    <t>zásuvka 1násobná 16Alvč.USB</t>
  </si>
  <si>
    <t>379834520</t>
  </si>
  <si>
    <t>https://podminky.urs.cz/item/CS_URS_2021_01/34555115</t>
  </si>
  <si>
    <t>741313003</t>
  </si>
  <si>
    <t>Montáž zásuvek domovních se zapojením vodičů bezšroubové připojení polozapuštěných nebo zapuštěných 10/16 A, provedení 2x (2P + PE) dvojnásobná</t>
  </si>
  <si>
    <t>1659429650</t>
  </si>
  <si>
    <t>https://podminky.urs.cz/item/CS_URS_2021_01/741313003</t>
  </si>
  <si>
    <t>34555121</t>
  </si>
  <si>
    <t>zásuvka 2násobná 16A bílá</t>
  </si>
  <si>
    <t>1956773351</t>
  </si>
  <si>
    <t>https://podminky.urs.cz/item/CS_URS_2021_01/34555121</t>
  </si>
  <si>
    <t>741370034</t>
  </si>
  <si>
    <t>Montáž svítidel žárovkových se zapojením vodičů bytových nebo společenských místností nástěnných přisazených 2 zdroje nouzové</t>
  </si>
  <si>
    <t>-55961806</t>
  </si>
  <si>
    <t>https://podminky.urs.cz/item/CS_URS_2021_01/741370034</t>
  </si>
  <si>
    <t>34838100</t>
  </si>
  <si>
    <t>svítidlo dočasné nouzové osvětlení, IP66 1x18W, 1h</t>
  </si>
  <si>
    <t>-2055611462</t>
  </si>
  <si>
    <t>https://podminky.urs.cz/item/CS_URS_2021_01/34838100</t>
  </si>
  <si>
    <t>741370123R</t>
  </si>
  <si>
    <t>Dodávka a montáž pohybového čidla</t>
  </si>
  <si>
    <t>-2046625649</t>
  </si>
  <si>
    <t>741370124R</t>
  </si>
  <si>
    <t>Dodávka a montáž soumrakového čidla</t>
  </si>
  <si>
    <t>1474226001</t>
  </si>
  <si>
    <t>741371002</t>
  </si>
  <si>
    <t>Montáž svítidel zářivkových se zapojením vodičů bytových nebo společenských místností stropních přisazených 1 zdroj s krytem</t>
  </si>
  <si>
    <t>-845821274</t>
  </si>
  <si>
    <t>https://podminky.urs.cz/item/CS_URS_2021_01/741371002</t>
  </si>
  <si>
    <t>34823735</t>
  </si>
  <si>
    <t>svítidlo zářivkové interiérové s kompenzací, barva bílá, 18W, délka 974mm</t>
  </si>
  <si>
    <t>837574764</t>
  </si>
  <si>
    <t>https://podminky.urs.cz/item/CS_URS_2021_01/34823735</t>
  </si>
  <si>
    <t>741372012</t>
  </si>
  <si>
    <t>Montáž svítidel LED se zapojením vodičů bytových nebo společenských místností přisazených nástěnných reflektorových bez pohybového čidla</t>
  </si>
  <si>
    <t>265104620</t>
  </si>
  <si>
    <t>https://podminky.urs.cz/item/CS_URS_2021_01/741372012</t>
  </si>
  <si>
    <t>Led svítidlo zářivkové 45W 4000K 3600lm</t>
  </si>
  <si>
    <t>617899355</t>
  </si>
  <si>
    <t>741372053</t>
  </si>
  <si>
    <t>Montáž svítidel LED se zapojením vodičů bytových nebo společenských místností přisazených stropních reflektorových lištový systém</t>
  </si>
  <si>
    <t>1239450110</t>
  </si>
  <si>
    <t>https://podminky.urs.cz/item/CS_URS_2021_01/741372053</t>
  </si>
  <si>
    <t>Svítidlo venkovní zabudované do zdi, nerez, antikorozní, opál sklo. Led 0,06w, IP54, 230V, 9LED</t>
  </si>
  <si>
    <t>-1733126758</t>
  </si>
  <si>
    <t>741372101</t>
  </si>
  <si>
    <t>Montáž svítidel LED se zapojením vodičů bytových nebo společenských místností kulatých</t>
  </si>
  <si>
    <t>788491375</t>
  </si>
  <si>
    <t>https://podminky.urs.cz/item/CS_URS_2021_01/741372101</t>
  </si>
  <si>
    <t>Led stropní svítidlo kulaté 48W</t>
  </si>
  <si>
    <t>2088805967</t>
  </si>
  <si>
    <t>741372151</t>
  </si>
  <si>
    <t>Montáž svítidel LED se zapojením vodičů venkovních</t>
  </si>
  <si>
    <t>1287423201</t>
  </si>
  <si>
    <t>https://podminky.urs.cz/item/CS_URS_2021_01/741372151</t>
  </si>
  <si>
    <t>svítidlo venkovní LED 1x3W</t>
  </si>
  <si>
    <t>-1408849814</t>
  </si>
  <si>
    <t>741410021</t>
  </si>
  <si>
    <t>Montáž uzemňovacího vedení s upevněním, propojením a připojením pomocí svorek v zemi s izolací spojů pásku průřezu do 120 mm2 v městské zástavbě</t>
  </si>
  <si>
    <t>-1558077922</t>
  </si>
  <si>
    <t>https://podminky.urs.cz/item/CS_URS_2021_01/741410021</t>
  </si>
  <si>
    <t>35442062</t>
  </si>
  <si>
    <t>pás zemnící 30x4mm FeZn</t>
  </si>
  <si>
    <t>-1832650089</t>
  </si>
  <si>
    <t>https://podminky.urs.cz/item/CS_URS_2021_01/35442062</t>
  </si>
  <si>
    <t>741410041</t>
  </si>
  <si>
    <t>Montáž uzemňovacího vedení s upevněním, propojením a připojením pomocí svorek v zemi s izolací spojů drátu nebo lana Ø do 10 mm v městské zástavbě</t>
  </si>
  <si>
    <t>718187711</t>
  </si>
  <si>
    <t>https://podminky.urs.cz/item/CS_URS_2021_01/741410041</t>
  </si>
  <si>
    <t>25+210</t>
  </si>
  <si>
    <t>35441072</t>
  </si>
  <si>
    <t>drát D 8mm FeZn pro hromosvod</t>
  </si>
  <si>
    <t>1021835074</t>
  </si>
  <si>
    <t>https://podminky.urs.cz/item/CS_URS_2021_01/35441072</t>
  </si>
  <si>
    <t>35441073</t>
  </si>
  <si>
    <t>drát D 10mm FeZn</t>
  </si>
  <si>
    <t>2019697841</t>
  </si>
  <si>
    <t>https://podminky.urs.cz/item/CS_URS_2021_01/35441073</t>
  </si>
  <si>
    <t>741420021</t>
  </si>
  <si>
    <t>Montáž hromosvodného vedení svorek se 2 šrouby</t>
  </si>
  <si>
    <t>-358780891</t>
  </si>
  <si>
    <t>https://podminky.urs.cz/item/CS_URS_2021_01/741420021</t>
  </si>
  <si>
    <t>35441925</t>
  </si>
  <si>
    <t>svorka zkušební pro lano D 6-12mm, FeZn</t>
  </si>
  <si>
    <t>-1764510491</t>
  </si>
  <si>
    <t>https://podminky.urs.cz/item/CS_URS_2021_01/35441925</t>
  </si>
  <si>
    <t>1607360666</t>
  </si>
  <si>
    <t>35441860</t>
  </si>
  <si>
    <t>svorka FeZn</t>
  </si>
  <si>
    <t>-510147231</t>
  </si>
  <si>
    <t>https://podminky.urs.cz/item/CS_URS_2021_01/35441860</t>
  </si>
  <si>
    <t>35441672</t>
  </si>
  <si>
    <t>podpěry vedení hromosvodu do zdiva -</t>
  </si>
  <si>
    <t>-1612104803</t>
  </si>
  <si>
    <t>https://podminky.urs.cz/item/CS_URS_2021_01/35441672</t>
  </si>
  <si>
    <t>998741102</t>
  </si>
  <si>
    <t>Přesun hmot pro silnoproud stanovený z hmotnosti přesunovaného materiálu vodorovná dopravní vzdálenost do 50 m v objektech výšky přes 6 do 12 m</t>
  </si>
  <si>
    <t>-1899275977</t>
  </si>
  <si>
    <t>https://podminky.urs.cz/item/CS_URS_2021_01/998741102</t>
  </si>
  <si>
    <t>Elektroinstalace - slaboproud</t>
  </si>
  <si>
    <t>742110041</t>
  </si>
  <si>
    <t>Montáž lišt elektroinstalačních vkládacích</t>
  </si>
  <si>
    <t>1814338039</t>
  </si>
  <si>
    <t>https://podminky.urs.cz/item/CS_URS_2021_01/742110041</t>
  </si>
  <si>
    <t>34571004</t>
  </si>
  <si>
    <t>lišta elektroinstalační hranatá bílá 20x20</t>
  </si>
  <si>
    <t>1150549623</t>
  </si>
  <si>
    <t>https://podminky.urs.cz/item/CS_URS_2021_01/34571004</t>
  </si>
  <si>
    <t>100*1,05 "Přepočtené koeficientem množství</t>
  </si>
  <si>
    <t>1046240974</t>
  </si>
  <si>
    <t>85*1,05 "Přepočtené koeficientem množství</t>
  </si>
  <si>
    <t>742110202 R</t>
  </si>
  <si>
    <t>D+M podlahových boxů vybavený 4zásuvkou 230v a tří zásuvkou 2xRJ45</t>
  </si>
  <si>
    <t>-1474064370</t>
  </si>
  <si>
    <t>742110275R</t>
  </si>
  <si>
    <t>D+M pokojového termostatu</t>
  </si>
  <si>
    <t>1439018176</t>
  </si>
  <si>
    <t>1784672018</t>
  </si>
  <si>
    <t>210040011</t>
  </si>
  <si>
    <t>Montáž sloupů a stožárů venkovního vedení nn bez výstroje ocelových trubkových včetně rozvozu, vztyčení, očíslování, složení do 12 m jednoduchých</t>
  </si>
  <si>
    <t>-1109707502</t>
  </si>
  <si>
    <t>https://podminky.urs.cz/item/CS_URS_2021_01/210040011</t>
  </si>
  <si>
    <t>31674061</t>
  </si>
  <si>
    <t>stožár sLED svítidly 21W v 900mm</t>
  </si>
  <si>
    <t>622253552</t>
  </si>
  <si>
    <t>https://podminky.urs.cz/item/CS_URS_2021_01/31674061</t>
  </si>
  <si>
    <t>31674113R</t>
  </si>
  <si>
    <t>stožár s LED svítidly 48W 3500mm</t>
  </si>
  <si>
    <t>-1343224473</t>
  </si>
  <si>
    <t>MOHYLA SL - SO 03  Slaboproud</t>
  </si>
  <si>
    <t>Keystone do patch panelu hspmRJ6d+m</t>
  </si>
  <si>
    <t>731302738</t>
  </si>
  <si>
    <t>patch panely pro datové rozvaděče d+m</t>
  </si>
  <si>
    <t>-184076954</t>
  </si>
  <si>
    <t>-1724498635</t>
  </si>
  <si>
    <t>1644862050</t>
  </si>
  <si>
    <t>37451241</t>
  </si>
  <si>
    <t>zásuvka data 2xRJ45 bílá</t>
  </si>
  <si>
    <t>-924271046</t>
  </si>
  <si>
    <t>https://podminky.urs.cz/item/CS_URS_2021_01/37451241</t>
  </si>
  <si>
    <t>35*1,2 "Přepočtené koeficientem množství</t>
  </si>
  <si>
    <t>742330001</t>
  </si>
  <si>
    <t>Montáž strukturované kabeláže rozvaděče nástěnného</t>
  </si>
  <si>
    <t>-53082699</t>
  </si>
  <si>
    <t>https://podminky.urs.cz/item/CS_URS_2021_01/742330001</t>
  </si>
  <si>
    <t>Rack19 450x600x430</t>
  </si>
  <si>
    <t>-1847976690</t>
  </si>
  <si>
    <t>742330002R</t>
  </si>
  <si>
    <t>Rozvodný panel s přepětovou ochranou do datového rozvaděče a 8x zásuvka 230V</t>
  </si>
  <si>
    <t>-1096370028</t>
  </si>
  <si>
    <t>742330011</t>
  </si>
  <si>
    <t>Montáž strukturované kabeláže zařízení do rozvaděče switche, UPS, DVR, server bez nastavení</t>
  </si>
  <si>
    <t>-1910994761</t>
  </si>
  <si>
    <t>https://podminky.urs.cz/item/CS_URS_2021_01/742330011</t>
  </si>
  <si>
    <t>Switch 24in+PoE</t>
  </si>
  <si>
    <t>-1584429245</t>
  </si>
  <si>
    <t>742330024</t>
  </si>
  <si>
    <t>Montáž strukturované kabeláže příslušenství a ostatní práce k rozvaděčům patch panelu 24 portů UTP/FTP</t>
  </si>
  <si>
    <t>885326990</t>
  </si>
  <si>
    <t>https://podminky.urs.cz/item/CS_URS_2021_01/742330024</t>
  </si>
  <si>
    <t>742330026R</t>
  </si>
  <si>
    <t>vyvazovací panel</t>
  </si>
  <si>
    <t>-240735183</t>
  </si>
  <si>
    <t>742330041</t>
  </si>
  <si>
    <t>Montáž strukturované kabeláže zásuvek datových pod omítku, do nábytku, do parapetního žlabu nebo podlahové krabice jednozásuvky</t>
  </si>
  <si>
    <t>-2145418521</t>
  </si>
  <si>
    <t>https://podminky.urs.cz/item/CS_URS_2021_01/742330041</t>
  </si>
  <si>
    <t>742330052</t>
  </si>
  <si>
    <t>Montáž strukturované kabeláže zásuvek datových popis portů patchpanelu</t>
  </si>
  <si>
    <t>-920108466</t>
  </si>
  <si>
    <t>https://podminky.urs.cz/item/CS_URS_2021_01/742330052</t>
  </si>
  <si>
    <t>D+M wifi router</t>
  </si>
  <si>
    <t>1344946739</t>
  </si>
  <si>
    <t>1635735348</t>
  </si>
  <si>
    <t>SW práce</t>
  </si>
  <si>
    <t>Přesun domacího telefonu</t>
  </si>
  <si>
    <t>Měření a testování</t>
  </si>
  <si>
    <t>MOHYLA V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</si>
  <si>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</si>
  <si>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</si>
  <si>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</si>
  <si>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</si>
  <si>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732</t>
  </si>
  <si>
    <t>Ústřední vytápění - strojovny</t>
  </si>
  <si>
    <t>732421401</t>
  </si>
  <si>
    <t>Čerpadla teplovodní závitová mokroběžná oběhová pro teplovodní vytápění (elektronicky řízená) PN 10, do 110°C DN přípojky/dopravní výška H (m) - čerpací výkon Q (m3/h) DN 25 / do 4,0 m / 2,0 m3/h</t>
  </si>
  <si>
    <t>1783058188</t>
  </si>
  <si>
    <t>https://podminky.urs.cz/item/CS_URS_2021_01/732421401</t>
  </si>
  <si>
    <t>998732102</t>
  </si>
  <si>
    <t>Přesun hmot pro strojovny stanovený z hmotnosti přesunovaného materiálu vodorovná dopravní vzdálenost do 50 m v objektech výšky přes 6 do 12 m</t>
  </si>
  <si>
    <t>187150638</t>
  </si>
  <si>
    <t>https://podminky.urs.cz/item/CS_URS_2021_01/998732102</t>
  </si>
  <si>
    <t>733</t>
  </si>
  <si>
    <t>Ústřední vytápění - rozvodné potrubí</t>
  </si>
  <si>
    <t>733221102</t>
  </si>
  <si>
    <t>Potrubí z trubek měděných měkkých spojovaných měkkým pájením Ø 15/1</t>
  </si>
  <si>
    <t>1663543092</t>
  </si>
  <si>
    <t>https://podminky.urs.cz/item/CS_URS_2021_01/733221102</t>
  </si>
  <si>
    <t>733221104</t>
  </si>
  <si>
    <t>Potrubí z trubek měděných měkkých spojovaných měkkým pájením Ø 22/1</t>
  </si>
  <si>
    <t>-699334116</t>
  </si>
  <si>
    <t>https://podminky.urs.cz/item/CS_URS_2021_01/733221104</t>
  </si>
  <si>
    <t>733223105</t>
  </si>
  <si>
    <t>Potrubí z trubek měděných tvrdých spojovaných měkkým pájením Ø 28/1,5</t>
  </si>
  <si>
    <t>-1578856369</t>
  </si>
  <si>
    <t>https://podminky.urs.cz/item/CS_URS_2021_01/733223105</t>
  </si>
  <si>
    <t>733291101</t>
  </si>
  <si>
    <t>Zkoušky těsnosti potrubí z trubek měděných Ø do 35/1,5</t>
  </si>
  <si>
    <t>84468919</t>
  </si>
  <si>
    <t>https://podminky.urs.cz/item/CS_URS_2021_01/733291101</t>
  </si>
  <si>
    <t>733390104</t>
  </si>
  <si>
    <t>Ochrana potrubí primárních okruhů tepelných čerpadel tepelně izolačními trubicemi ze syntetického kaučuku lepenými v příčných a podélných spojích, tloušťky izolace 13 mm, průměru Ø do 38 mm</t>
  </si>
  <si>
    <t>-265719397</t>
  </si>
  <si>
    <t>https://podminky.urs.cz/item/CS_URS_2021_01/733390104</t>
  </si>
  <si>
    <t>998733102</t>
  </si>
  <si>
    <t>Přesun hmot pro rozvody potrubí stanovený z hmotnosti přesunovaného materiálu vodorovná dopravní vzdálenost do 50 m v objektech výšky přes 6 do 12 m</t>
  </si>
  <si>
    <t>1916149145</t>
  </si>
  <si>
    <t>https://podminky.urs.cz/item/CS_URS_2021_01/998733102</t>
  </si>
  <si>
    <t>734</t>
  </si>
  <si>
    <t>Ústřední vytápění - armatury</t>
  </si>
  <si>
    <t>734221412</t>
  </si>
  <si>
    <t>Ventily regulační závitové s nastavitelnou regulací PN 10 do 120°C přímé G 3/8</t>
  </si>
  <si>
    <t>1017178177</t>
  </si>
  <si>
    <t>https://podminky.urs.cz/item/CS_URS_2021_01/734221412</t>
  </si>
  <si>
    <t>734221413</t>
  </si>
  <si>
    <t>Ventily regulační závitové s nastavitelnou regulací PN 10 do 120°C přímé G 1/2</t>
  </si>
  <si>
    <t>1396413232</t>
  </si>
  <si>
    <t>https://podminky.urs.cz/item/CS_URS_2021_01/734221413</t>
  </si>
  <si>
    <t>734221682</t>
  </si>
  <si>
    <t>Ventily regulační závitové hlavice termostatické, pro ovládání ventilů PN 10 do 110°C kapalinové otopných těles VK</t>
  </si>
  <si>
    <t>-828705102</t>
  </si>
  <si>
    <t>https://podminky.urs.cz/item/CS_URS_2021_01/734221682</t>
  </si>
  <si>
    <t>734242413</t>
  </si>
  <si>
    <t>Ventily zpětné závitové PN 16 do 110°C přímé G 3/4</t>
  </si>
  <si>
    <t>-985816079</t>
  </si>
  <si>
    <t>https://podminky.urs.cz/item/CS_URS_2021_01/734242413</t>
  </si>
  <si>
    <t>734242414</t>
  </si>
  <si>
    <t>Ventily zpětné závitové PN 16 do 110°C přímé G 1</t>
  </si>
  <si>
    <t>1558531675</t>
  </si>
  <si>
    <t>https://podminky.urs.cz/item/CS_URS_2021_01/734242414</t>
  </si>
  <si>
    <t>734261234</t>
  </si>
  <si>
    <t>Šroubení topenářské PN 16 do 120°C přímé G 3/4</t>
  </si>
  <si>
    <t>1334823060</t>
  </si>
  <si>
    <t>https://podminky.urs.cz/item/CS_URS_2021_01/734261234</t>
  </si>
  <si>
    <t>734261235</t>
  </si>
  <si>
    <t>Šroubení topenářské PN 16 do 120°C přímé G 1</t>
  </si>
  <si>
    <t>-1533688390</t>
  </si>
  <si>
    <t>https://podminky.urs.cz/item/CS_URS_2021_01/734261235</t>
  </si>
  <si>
    <t>734261406</t>
  </si>
  <si>
    <t>Šroubení připojovací armatury radiátorů VK PN 10 do 110°C, regulační uzavíratelné přímé G 1/2 x 18</t>
  </si>
  <si>
    <t>1536245274</t>
  </si>
  <si>
    <t>https://podminky.urs.cz/item/CS_URS_2021_01/734261406</t>
  </si>
  <si>
    <t>734291123</t>
  </si>
  <si>
    <t>Ostatní armatury kohouty plnicí a vypouštěcí PN 10 do 90°C G 1/2</t>
  </si>
  <si>
    <t>1628384413</t>
  </si>
  <si>
    <t>https://podminky.urs.cz/item/CS_URS_2021_01/734291123</t>
  </si>
  <si>
    <t>734291263</t>
  </si>
  <si>
    <t>Ostatní armatury filtry závitové PN 30 do 110°C přímé s vnitřními závity G 3/4</t>
  </si>
  <si>
    <t>1143298638</t>
  </si>
  <si>
    <t>https://podminky.urs.cz/item/CS_URS_2021_01/734291263</t>
  </si>
  <si>
    <t>734291264</t>
  </si>
  <si>
    <t>Ostatní armatury filtry závitové PN 30 do 110°C přímé s vnitřními závity G 1</t>
  </si>
  <si>
    <t>1058029166</t>
  </si>
  <si>
    <t>https://podminky.urs.cz/item/CS_URS_2021_01/734291264</t>
  </si>
  <si>
    <t>734292714</t>
  </si>
  <si>
    <t>Ostatní armatury kulové kohouty PN 42 do 185°C přímé vnitřní závit G 3/4</t>
  </si>
  <si>
    <t>-1006119676</t>
  </si>
  <si>
    <t>https://podminky.urs.cz/item/CS_URS_2021_01/734292714</t>
  </si>
  <si>
    <t>734292715</t>
  </si>
  <si>
    <t>Ostatní armatury kulové kohouty PN 42 do 185°C přímé vnitřní závit G 1</t>
  </si>
  <si>
    <t>-1993426550</t>
  </si>
  <si>
    <t>https://podminky.urs.cz/item/CS_URS_2021_01/734292715</t>
  </si>
  <si>
    <t>734295021</t>
  </si>
  <si>
    <t>Směšovací armatury závitové trojcestné se servomotorem DN 20</t>
  </si>
  <si>
    <t>1754395347</t>
  </si>
  <si>
    <t>https://podminky.urs.cz/item/CS_URS_2021_01/734295021</t>
  </si>
  <si>
    <t>734411101</t>
  </si>
  <si>
    <t>Teploměry technické s pevným stonkem a jímkou zadní připojení (axiální) průměr 63 mm délka stonku 50 mm</t>
  </si>
  <si>
    <t>-1447674072</t>
  </si>
  <si>
    <t>https://podminky.urs.cz/item/CS_URS_2021_01/734411101</t>
  </si>
  <si>
    <t>998734102</t>
  </si>
  <si>
    <t>Přesun hmot pro armatury stanovený z hmotnosti přesunovaného materiálu vodorovná dopravní vzdálenost do 50 m v objektech výšky přes 6 do 12 m</t>
  </si>
  <si>
    <t>1668412881</t>
  </si>
  <si>
    <t>https://podminky.urs.cz/item/CS_URS_2021_01/998734102</t>
  </si>
  <si>
    <t>735</t>
  </si>
  <si>
    <t>Ústřední vytápění - otopná tělesa</t>
  </si>
  <si>
    <t>735111810R</t>
  </si>
  <si>
    <t>Demontáž otopných těles litinových článkových</t>
  </si>
  <si>
    <t>795084559</t>
  </si>
  <si>
    <t>735121810R</t>
  </si>
  <si>
    <t>Zaregulování systému</t>
  </si>
  <si>
    <t>525450233</t>
  </si>
  <si>
    <t>735152371</t>
  </si>
  <si>
    <t>Otopná tělesa panelová VK dvoudesková PN 1,0 MPa, T do 110°C bez přídavné přestupní plochy výšky tělesa 600 mm stavební délky / výkonu 400 mm / 391 W</t>
  </si>
  <si>
    <t>-58396523</t>
  </si>
  <si>
    <t>https://podminky.urs.cz/item/CS_URS_2021_01/735152371</t>
  </si>
  <si>
    <t>735152471</t>
  </si>
  <si>
    <t>Otopná tělesa panelová VK dvoudesková PN 1,0 MPa, T do 110°C s jednou přídavnou přestupní plochou výšky tělesa 600 mm stavební délky / výkonu 400 mm / 515 W</t>
  </si>
  <si>
    <t>-2128150562</t>
  </si>
  <si>
    <t>https://podminky.urs.cz/item/CS_URS_2021_01/735152471</t>
  </si>
  <si>
    <t>735152472</t>
  </si>
  <si>
    <t>Otopná tělesa panelová VK dvoudesková PN 1,0 MPa, T do 110°C s jednou přídavnou přestupní plochou výšky tělesa 600 mm stavební délky / výkonu 500 mm / 644 W</t>
  </si>
  <si>
    <t>243637035</t>
  </si>
  <si>
    <t>https://podminky.urs.cz/item/CS_URS_2021_01/735152472</t>
  </si>
  <si>
    <t>735152574</t>
  </si>
  <si>
    <t>Otopná tělesa panelová VK dvoudesková PN 1,0 MPa, T do 110°C se dvěma přídavnými přestupními plochami výšky tělesa 600 mm stavební délky / výkonu 700 mm / 1175 W</t>
  </si>
  <si>
    <t>1355363011</t>
  </si>
  <si>
    <t>https://podminky.urs.cz/item/CS_URS_2021_01/735152574</t>
  </si>
  <si>
    <t>735152673</t>
  </si>
  <si>
    <t>-1696226762</t>
  </si>
  <si>
    <t>https://podminky.urs.cz/item/CS_URS_2021_01/735152673</t>
  </si>
  <si>
    <t>735152674</t>
  </si>
  <si>
    <t>1122291465</t>
  </si>
  <si>
    <t>https://podminky.urs.cz/item/CS_URS_2021_01/735152674</t>
  </si>
  <si>
    <t>735152676</t>
  </si>
  <si>
    <t>-326420915</t>
  </si>
  <si>
    <t>https://podminky.urs.cz/item/CS_URS_2021_01/735152676</t>
  </si>
  <si>
    <t>735152693</t>
  </si>
  <si>
    <t>-129339598</t>
  </si>
  <si>
    <t>https://podminky.urs.cz/item/CS_URS_2021_01/735152693</t>
  </si>
  <si>
    <t>735531002</t>
  </si>
  <si>
    <t>Montáž elektrického podlahového vytápění topné rohože položení samolepící topné rohože 100 W/m2</t>
  </si>
  <si>
    <t>-62443754</t>
  </si>
  <si>
    <t>https://podminky.urs.cz/item/CS_URS_2021_01/735531002</t>
  </si>
  <si>
    <t>Elektrická topná rohož</t>
  </si>
  <si>
    <t>518959770</t>
  </si>
  <si>
    <t>998735102</t>
  </si>
  <si>
    <t>Přesun hmot pro otopná tělesa stanovený z hmotnosti přesunovaného materiálu vodorovná dopravní vzdálenost do 50 m v objektech výšky přes 6 do 12 m</t>
  </si>
  <si>
    <t>-2064242034</t>
  </si>
  <si>
    <t>https://podminky.urs.cz/item/CS_URS_2021_01/998735102</t>
  </si>
  <si>
    <t>MOHYLA VZ - Vzduchotechnika</t>
  </si>
  <si>
    <t>D1 - Rozpočet VZT - zařízení č.1 přednáškový sál</t>
  </si>
  <si>
    <t>D2 - Rozpočet VZT - zařízení č.3 prostor pro návštěvníky</t>
  </si>
  <si>
    <t>D3 - Rozpočet VZT - zařízení č. 4 pokladna</t>
  </si>
  <si>
    <t>D4 - Rozpočet VZT - zařízení č. 5 expozice</t>
  </si>
  <si>
    <t>D5 - Rozpočet VZT - zařízení č.6</t>
  </si>
  <si>
    <t>Rozpočet VZT - zařízení č.1 přednáškový sál</t>
  </si>
  <si>
    <t>Demontáž toshiba RAV</t>
  </si>
  <si>
    <t>631524760</t>
  </si>
  <si>
    <t>Transport a dopravné</t>
  </si>
  <si>
    <t>-1529205673</t>
  </si>
  <si>
    <t>Pol1</t>
  </si>
  <si>
    <t>Vnější kondenzační jednotka pro stávající jednotku již nainstalovanou jednotku Hřebec, RO - 60tl vč. Příslušenství Qch 17kW, 6,2kW/10,30/50A, 400V</t>
  </si>
  <si>
    <t>-115510041</t>
  </si>
  <si>
    <t>Pol2</t>
  </si>
  <si>
    <t>Měděné potrubí včetně izoplace D potrubí 10/19 vč. Izolace</t>
  </si>
  <si>
    <t>-155650633</t>
  </si>
  <si>
    <t>Pol3</t>
  </si>
  <si>
    <t>kabel CYKY 5x10mm</t>
  </si>
  <si>
    <t>-261573833</t>
  </si>
  <si>
    <t>Pol4</t>
  </si>
  <si>
    <t>kabel JYTY 8x1mm</t>
  </si>
  <si>
    <t>-1408171802</t>
  </si>
  <si>
    <t>Pol5</t>
  </si>
  <si>
    <t>montáž celkem</t>
  </si>
  <si>
    <t>417619438</t>
  </si>
  <si>
    <t>Pol6</t>
  </si>
  <si>
    <t>potrubí 4-hr sk.I vč. závěsů a spojovacího materiálu (přívodní a venkovní vzduch) 40% tvarovek</t>
  </si>
  <si>
    <t>200486757</t>
  </si>
  <si>
    <t>Pol7</t>
  </si>
  <si>
    <t>izolace tepelná min. tl. 2 cm (přívodní a odvodní vzduch ve strojovně)</t>
  </si>
  <si>
    <t>536014851</t>
  </si>
  <si>
    <t>Pol8</t>
  </si>
  <si>
    <t>demontáž stávajícího potrubí s izolací</t>
  </si>
  <si>
    <t>1840004753</t>
  </si>
  <si>
    <t>Pol9</t>
  </si>
  <si>
    <t>Protidešťová žaluzie na zeď PDZM.123 800 x 800</t>
  </si>
  <si>
    <t>-1060454505</t>
  </si>
  <si>
    <t>D2</t>
  </si>
  <si>
    <t>Rozpočet VZT - zařízení č.3 prostor pro návštěvníky</t>
  </si>
  <si>
    <t>281</t>
  </si>
  <si>
    <t>Montáž zařízení č.3</t>
  </si>
  <si>
    <t>-1147444068</t>
  </si>
  <si>
    <t>282</t>
  </si>
  <si>
    <t>-559380379</t>
  </si>
  <si>
    <t>283</t>
  </si>
  <si>
    <t>Použití zvedací techniky</t>
  </si>
  <si>
    <t>1340774089</t>
  </si>
  <si>
    <t>Pol10</t>
  </si>
  <si>
    <t>Klimatizační jednotka s rotačním rekuperátorem RV 1800 T DXr C KL F7/M5 DVAV AV</t>
  </si>
  <si>
    <t>-1370460119</t>
  </si>
  <si>
    <t>Pol11</t>
  </si>
  <si>
    <t>1999669415</t>
  </si>
  <si>
    <t>Pol12</t>
  </si>
  <si>
    <t>Plynulá regulace pro výměníky v AHU jednotkách" AHUbox - Basic-14DCi včetně možnosti řízení VZT jednotky(ventilátor +TK), beznapěťového relé CHOD,PORUCHA, DEFROST, povolení choduON/OFF, blekování RC,exp. Ventil je součástí venkovní jednotky</t>
  </si>
  <si>
    <t>-375411598</t>
  </si>
  <si>
    <t>Pol13</t>
  </si>
  <si>
    <t>-1650319712</t>
  </si>
  <si>
    <t>Pol14</t>
  </si>
  <si>
    <t>Príslušenství k AHUbox-Basic pro rízení od MaR (0-</t>
  </si>
  <si>
    <t>851447689</t>
  </si>
  <si>
    <t>Pol15</t>
  </si>
  <si>
    <t>Príslušenství k AHUbox-Basic pro montáž displeje</t>
  </si>
  <si>
    <t>270530837</t>
  </si>
  <si>
    <t>Pol16</t>
  </si>
  <si>
    <t>1710098064</t>
  </si>
  <si>
    <t>Pol17</t>
  </si>
  <si>
    <t>Montáž I/O modulu (Seri-Para) do AHUboxu-Basic (IP65)</t>
  </si>
  <si>
    <t>-940956428</t>
  </si>
  <si>
    <t>Pol18</t>
  </si>
  <si>
    <t>Prevodník 0-10V / 10-0V</t>
  </si>
  <si>
    <t>-1033383324</t>
  </si>
  <si>
    <t>Pol19</t>
  </si>
  <si>
    <t>potrubí 4-hr sk.I vč. závěsů a spojovacího materiálu (přívodní a venkovní vzduch) 90% tvarovek</t>
  </si>
  <si>
    <t>1358684759</t>
  </si>
  <si>
    <t>-122017889</t>
  </si>
  <si>
    <t>Pol20</t>
  </si>
  <si>
    <t>potrubí spiro safe d355 vč. tvarovek a montážního materiálu</t>
  </si>
  <si>
    <t>139709222</t>
  </si>
  <si>
    <t>Pol21</t>
  </si>
  <si>
    <t>potrubí Semiflex Sono d355 vč. tvarovek a montážního materiálu (přívod)</t>
  </si>
  <si>
    <t>2022725120</t>
  </si>
  <si>
    <t>Pol22</t>
  </si>
  <si>
    <t>mříž SG 355 nasávání a výfuku do venkovního vzduchu</t>
  </si>
  <si>
    <t>1278832495</t>
  </si>
  <si>
    <t>Pol23</t>
  </si>
  <si>
    <t>DRE-E-R 160 kruhový anemostat s vířivým efektem</t>
  </si>
  <si>
    <t>-912955671</t>
  </si>
  <si>
    <t>Pol24</t>
  </si>
  <si>
    <t>PDCI 160 RE-S přívodní plenum box izolovaný</t>
  </si>
  <si>
    <t>423803717</t>
  </si>
  <si>
    <t>Pol25</t>
  </si>
  <si>
    <t>SONOFLEX MI 160 ohebná Al hadice (10 m)</t>
  </si>
  <si>
    <t>-1969469415</t>
  </si>
  <si>
    <t>Pol26</t>
  </si>
  <si>
    <t>izolace tepelná parotěsná min. tl. 2 cm (venkovní a odpadní vzduch)</t>
  </si>
  <si>
    <t>-416839488</t>
  </si>
  <si>
    <t>Pol27</t>
  </si>
  <si>
    <t>-526001073</t>
  </si>
  <si>
    <t>Pol28</t>
  </si>
  <si>
    <t>demontáž a likvidace VZT stávajícího zařízení a potrubí v krovu</t>
  </si>
  <si>
    <t>-2046423196</t>
  </si>
  <si>
    <t>2062253718</t>
  </si>
  <si>
    <t>1648416482</t>
  </si>
  <si>
    <t>D3</t>
  </si>
  <si>
    <t>Rozpočet VZT - zařízení č. 4 pokladna</t>
  </si>
  <si>
    <t>Montáž a dopravné</t>
  </si>
  <si>
    <t>-1606790436</t>
  </si>
  <si>
    <t>956071319</t>
  </si>
  <si>
    <t>Pol29</t>
  </si>
  <si>
    <t xml:space="preserve"> Vzduchová clona, elektrický ohřev 24 kW, výška 2,5 m, VCV-B-25E-1-N, nerez</t>
  </si>
  <si>
    <t>384670469</t>
  </si>
  <si>
    <t>Pol30</t>
  </si>
  <si>
    <t>-1643300979</t>
  </si>
  <si>
    <t>Pol31</t>
  </si>
  <si>
    <t>Přemístění stávající jednotky RAV-SP1104ATP-E Chladící výkon : 10,0 Chladící výkon (rozsah) : 3,0 - 11,2 kW Topný výkon (jmenovitý ): 11,2 Topný výkon (rozsah): 3,0 - 12,5 kW Energetická třída, chlazení: A+ Energetická třída, topení: A+ Vzduchový výkon (max.) : 2400/667 (max.) Hladina akustického tlaku : 49/48(chlazení/topení) Hladina akustického výkonu : 63/65 (chlazení/topení) Rozměry : 550x780x290 Hmotnost : 38</t>
  </si>
  <si>
    <t>661499584</t>
  </si>
  <si>
    <t>Pol32</t>
  </si>
  <si>
    <t>anemostat VVPM 500</t>
  </si>
  <si>
    <t>-844917678</t>
  </si>
  <si>
    <t>Pol33</t>
  </si>
  <si>
    <t>SONOFLEX MO 203 ohebná Al hadice (10 m)</t>
  </si>
  <si>
    <t>-1811019758</t>
  </si>
  <si>
    <t>Pol34</t>
  </si>
  <si>
    <t>kabel CYKY 5x4mm</t>
  </si>
  <si>
    <t>-870590622</t>
  </si>
  <si>
    <t>Pol35</t>
  </si>
  <si>
    <t>demontáž stávajícího potrubí</t>
  </si>
  <si>
    <t>-53186057</t>
  </si>
  <si>
    <t>666236030</t>
  </si>
  <si>
    <t>D4</t>
  </si>
  <si>
    <t>Rozpočet VZT - zařízení č. 5 expozice</t>
  </si>
  <si>
    <t>Montáž zařízení č.5</t>
  </si>
  <si>
    <t>905888292</t>
  </si>
  <si>
    <t>Transport,dopravné a použití zvedací techniky</t>
  </si>
  <si>
    <t>613798820</t>
  </si>
  <si>
    <t>-1977122750</t>
  </si>
  <si>
    <t>549412226</t>
  </si>
  <si>
    <t>49563595</t>
  </si>
  <si>
    <t>-168027107</t>
  </si>
  <si>
    <t>1887655321</t>
  </si>
  <si>
    <t>-1725800657</t>
  </si>
  <si>
    <t>-1620666126</t>
  </si>
  <si>
    <t>1692200136</t>
  </si>
  <si>
    <t>-361894845</t>
  </si>
  <si>
    <t>-397354464</t>
  </si>
  <si>
    <t>-202521998</t>
  </si>
  <si>
    <t>Pol36</t>
  </si>
  <si>
    <t>U-71PE1E5A, venkovní kondenzační jednotka Inverter Qch=7,1kW,Qt=8,0kW, N=1,8kW, I=8,4A, m=69kg</t>
  </si>
  <si>
    <t>1290351000</t>
  </si>
  <si>
    <t>Pol37</t>
  </si>
  <si>
    <t>textilní kruhový vzduchovod, přívod a odvod vzduchu; d500, 1.800 m3/h, napojení na spiro d 500</t>
  </si>
  <si>
    <t>847796320</t>
  </si>
  <si>
    <t>Pol38</t>
  </si>
  <si>
    <t>textilní kruhový vzduchovod a textilní kruhová vyústka přívod a odvod vzduchu; d400,</t>
  </si>
  <si>
    <t>1466236385</t>
  </si>
  <si>
    <t>Pol39</t>
  </si>
  <si>
    <t>textilní kruhový vzduchovod a textilní kruhová vyústka přívod a odvod vzduchu; d315,</t>
  </si>
  <si>
    <t>-1690398235</t>
  </si>
  <si>
    <t>1019280327</t>
  </si>
  <si>
    <t>Pol40</t>
  </si>
  <si>
    <t>textilní kruhový vzduchovod a textilní kruhová vyústka přívod a odvod vzduchu; d280, zaslepená</t>
  </si>
  <si>
    <t>1922434061</t>
  </si>
  <si>
    <t>Pol41</t>
  </si>
  <si>
    <t>potrubí 4-hr sk.I vč. závěsů a spojovacího materiálu (přívodní a venkovní vzduch) 60% tvarovek</t>
  </si>
  <si>
    <t>819157039</t>
  </si>
  <si>
    <t>386619734</t>
  </si>
  <si>
    <t>Pol42</t>
  </si>
  <si>
    <t>protipožární klapkaPKTMIII 500</t>
  </si>
  <si>
    <t>434944169</t>
  </si>
  <si>
    <t>Pol43</t>
  </si>
  <si>
    <t>protipožární klapkaPKTMIII 400</t>
  </si>
  <si>
    <t>-1328585061</t>
  </si>
  <si>
    <t>D5</t>
  </si>
  <si>
    <t>Rozpočet VZT - zařízení č.6</t>
  </si>
  <si>
    <t>Montáž</t>
  </si>
  <si>
    <t>774480399</t>
  </si>
  <si>
    <t>Doprava</t>
  </si>
  <si>
    <t>-1116143433</t>
  </si>
  <si>
    <t>Pol44</t>
  </si>
  <si>
    <t>Servopohon pro přirozené větrání zádveří LKS –RACK 600 24V</t>
  </si>
  <si>
    <t>412180649</t>
  </si>
  <si>
    <t>MOHYLA Z - VRN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</si>
  <si>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</si>
  <si>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</si>
  <si>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</si>
  <si>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</si>
  <si>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</si>
  <si>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</si>
  <si>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VRN1</t>
  </si>
  <si>
    <t>Průzkumné, geodetické a projektové práce</t>
  </si>
  <si>
    <t>011002000</t>
  </si>
  <si>
    <t>Stavebně technický průzkum objektu, provedení sond</t>
  </si>
  <si>
    <t>-39706934</t>
  </si>
  <si>
    <t>https://podminky.urs.cz/item/CS_URS_2021_01/011002000</t>
  </si>
  <si>
    <t>012303R0</t>
  </si>
  <si>
    <t>Zajištění všech podkladů a dokumentů pro vydání kolaudačního souhlasu, včetně zajištění jeho vydání.</t>
  </si>
  <si>
    <t>4174784</t>
  </si>
  <si>
    <t>012303R01</t>
  </si>
  <si>
    <t>Zpracování geodetického zaměření skutečného provedení stavby</t>
  </si>
  <si>
    <t>-598030554</t>
  </si>
  <si>
    <t>013254000</t>
  </si>
  <si>
    <t xml:space="preserve">Vypracování dokumentace skutečného provedení stavby dle SoD, platné legislativy, podmínek a požadavků investora a uživatele. </t>
  </si>
  <si>
    <t>-552092371</t>
  </si>
  <si>
    <t>https://podminky.urs.cz/item/CS_URS_2021_01/013254000</t>
  </si>
  <si>
    <t>0132540001</t>
  </si>
  <si>
    <t>Náklady na vypracování projektu tvaru a výztuže všech konstrukcí</t>
  </si>
  <si>
    <t>-2054165976</t>
  </si>
  <si>
    <t>0132540002</t>
  </si>
  <si>
    <t>Náklady na vypracování návrhu rozepření stávajícího objektu při provádění bouracích prací</t>
  </si>
  <si>
    <t>-1916676229</t>
  </si>
  <si>
    <t>0132540003</t>
  </si>
  <si>
    <t>Náklady na provedení všech vzorků dle požadavku investora kromě vzorků omítek (vzorky omítek viz podrobné položky)</t>
  </si>
  <si>
    <t>-956913854</t>
  </si>
  <si>
    <t>0132540R1</t>
  </si>
  <si>
    <t xml:space="preserve">Výrobní a dílenská dokumentace - konstrukční,dílenská a montážní dokumentace-skleněná předstěna dle dispozic DPS zpracovatele statické části
</t>
  </si>
  <si>
    <t>792033717</t>
  </si>
  <si>
    <t>0132540R2</t>
  </si>
  <si>
    <t xml:space="preserve">Výrobní a dílenská dokumentace - konstrukční,dílenská a montážní dokumentace-vyhlídkové plošiny dle dispozic DPS zpracovatele statické části
</t>
  </si>
  <si>
    <t>-1301491240</t>
  </si>
  <si>
    <t>0132540R3</t>
  </si>
  <si>
    <t xml:space="preserve">Výrobní a dílenská dokumentace fasády, výrobků dodávaných na stavbu, včetně klempířských konstrukcí
</t>
  </si>
  <si>
    <t>-696890695</t>
  </si>
  <si>
    <t>013274000</t>
  </si>
  <si>
    <t>Pasportizace území stavby a jejího okolí, zejména stavu příjezdových komunikací staveništní dopravy, předpokládaných dotčených ploch zasažených realizací stavby, požadavků vlastníků a uživatelů sousedních nemovitostí, DOSS apod.</t>
  </si>
  <si>
    <t>257261692</t>
  </si>
  <si>
    <t>https://podminky.urs.cz/item/CS_URS_2021_01/013274000</t>
  </si>
  <si>
    <t>013294000</t>
  </si>
  <si>
    <t>Fotodokumentace průběhu výstavby a dle specifikace uvedené SoD a podmínek dotačního titulu</t>
  </si>
  <si>
    <t>měsíc</t>
  </si>
  <si>
    <t>-281254277</t>
  </si>
  <si>
    <t>https://podminky.urs.cz/item/CS_URS_2021_01/013294000</t>
  </si>
  <si>
    <t>VRN2</t>
  </si>
  <si>
    <t>Příprava staveniště</t>
  </si>
  <si>
    <t>022002000</t>
  </si>
  <si>
    <t>Staveniště - Ochrana stávajících inženýrských sítí na staveništi, vč. zajištění vytyčení inženýrských sítí</t>
  </si>
  <si>
    <t>-20744082</t>
  </si>
  <si>
    <t>https://podminky.urs.cz/item/CS_URS_2021_01/022002000</t>
  </si>
  <si>
    <t>Náklady spojené s provozem staveniště, které vzniknou dodavateli podle podmínek smlouvy.</t>
  </si>
  <si>
    <t xml:space="preserve">Náklady na přezkoumání podkladů objednatele o stavu inženýrských sítí probíhajících staveništěm nebo dotčenými stavbou i mimo území staveniště, </t>
  </si>
  <si>
    <t xml:space="preserve"> kontrola a vytýčení jejich skutečné trasy a provedení ochranných opatření pro zabezpečení stávajících inženýrských sítí.</t>
  </si>
  <si>
    <t>0220020R1</t>
  </si>
  <si>
    <t>Vytýčení inženýrských sítí - vč. případných kopaných sond, vč. projednání se správci, apod.</t>
  </si>
  <si>
    <t>40700098</t>
  </si>
  <si>
    <t>0220020R2</t>
  </si>
  <si>
    <t>Bezpečnostní opatření na ochranu osob a majetku v rozsahu platné legislativy a dle podmínek v SoD</t>
  </si>
  <si>
    <t>-913725744</t>
  </si>
  <si>
    <t>0220020R3</t>
  </si>
  <si>
    <t>Vytýčení prostorové polohy dopravní a technické infrastruktury</t>
  </si>
  <si>
    <t>-846647044</t>
  </si>
  <si>
    <t>0220020R4</t>
  </si>
  <si>
    <t>Zajištění ostrahy majetku a osob v průběhu realizace stavby a až do předání stavby do užívání, např. kamerový systém</t>
  </si>
  <si>
    <t>-559565606</t>
  </si>
  <si>
    <t>0220020R5</t>
  </si>
  <si>
    <t>Zabezpečení staveniště, vnější stavby a ploch dotčených stavbou, vybavení proti odcizení a škodám</t>
  </si>
  <si>
    <t>475080645</t>
  </si>
  <si>
    <t>VRN3</t>
  </si>
  <si>
    <t>Zařízení staveniště</t>
  </si>
  <si>
    <t>030001R01</t>
  </si>
  <si>
    <t>Vybudování zařízení staveniště</t>
  </si>
  <si>
    <t>619599240</t>
  </si>
  <si>
    <t xml:space="preserve">Náklady spojené s případným vypracováním projektové dokumentace zařízení staveniště, zřízením přípojek energií k objektům zařízení staveniště, </t>
  </si>
  <si>
    <t xml:space="preserve"> vybudování případných měřících odběrných míst a zřízení, případná příprava území pro objekty zařízení staveniště a vlastní vybudování objektů z</t>
  </si>
  <si>
    <t>zařízení staveniště.</t>
  </si>
  <si>
    <t>030001R02</t>
  </si>
  <si>
    <t>Provoz zařízení staveniště</t>
  </si>
  <si>
    <t>1191090268</t>
  </si>
  <si>
    <t>030001R03</t>
  </si>
  <si>
    <t>Odstranění zařízení staveniště</t>
  </si>
  <si>
    <t>581229472</t>
  </si>
  <si>
    <t xml:space="preserve">Odstranění objektů zařízení staveniště včetně přípojek energií a jejich odvoz. Položka zahrnuje i náklady na úpravu povrchů po odstranění zařízení </t>
  </si>
  <si>
    <t>staveniště a úklid ploch, na kterých bylo zařízení staveniště provozováno.</t>
  </si>
  <si>
    <t>031103000</t>
  </si>
  <si>
    <t xml:space="preserve">Plán organizace výstavby
</t>
  </si>
  <si>
    <t>962197021</t>
  </si>
  <si>
    <t>https://podminky.urs.cz/item/CS_URS_2021_01/031103000</t>
  </si>
  <si>
    <t>03110300R</t>
  </si>
  <si>
    <t>Zpracování harmonogramu stavby a ZOV včetně průběžné aktualizace</t>
  </si>
  <si>
    <t>-2008767769</t>
  </si>
  <si>
    <t>0329030R1</t>
  </si>
  <si>
    <t xml:space="preserve">Vyčištění území, vč. naložení,odvozu a uložení materiálu na skládku, uvedení prostoru zařízení staveniště do původního stavu, vyčištění </t>
  </si>
  <si>
    <t>353614480</t>
  </si>
  <si>
    <t>0329030R2</t>
  </si>
  <si>
    <t xml:space="preserve">Dopravní opatření - zajištění údržby, čištění dotčených komunikací </t>
  </si>
  <si>
    <t>652610312</t>
  </si>
  <si>
    <t>0329030R3</t>
  </si>
  <si>
    <t>Provedení dočasné úpravy vjezdu a areálových komunikací pro potřebu realizace díla</t>
  </si>
  <si>
    <t>-118472275</t>
  </si>
  <si>
    <t>034303000</t>
  </si>
  <si>
    <t>Dočasná dopravní opatření</t>
  </si>
  <si>
    <t>-2089938316</t>
  </si>
  <si>
    <t>https://podminky.urs.cz/item/CS_URS_2021_01/034303000</t>
  </si>
  <si>
    <t>Náklady na vyhotovení návrhu dočasného dopravního značení, jeho projednání s dotčenými orgány a organizacemi, dodání dopravních značek</t>
  </si>
  <si>
    <t>a světelné signalizace, jejich rozmístění a přemísťování a jejich údržba v průběhu výstavby včetně následného odstranění po ukončení stavebních prací.</t>
  </si>
  <si>
    <t>04140300R</t>
  </si>
  <si>
    <t xml:space="preserve">Bezpečnostní, hygienická a protiprašná opatření na staveništi </t>
  </si>
  <si>
    <t>2042948932</t>
  </si>
  <si>
    <t xml:space="preserve">Náklady na ochranu staveniště před vstupem nepovolaných osob, včetně příslušného značení, náklady na oplocení staveniště či na jeho osvětlení, </t>
  </si>
  <si>
    <t xml:space="preserve"> náklady na vypracování potřebné dokumentace pro provoz staveniště z hlediska požární ochrany (požární řád a poplachová směrnice) a z hlediska provozu</t>
  </si>
  <si>
    <t>VRN4</t>
  </si>
  <si>
    <t>Inženýrská činnost</t>
  </si>
  <si>
    <t>041103000</t>
  </si>
  <si>
    <t>Spolupráce generálního projektanta nad rámec autorského dozoru na technických řešení stavby odchylek zjištěných v průběhu stavby, zapracování konkrétních výrobků do PD a jejich posouzení, zpracování kladečských plánů atd.</t>
  </si>
  <si>
    <t>-1671425465</t>
  </si>
  <si>
    <t>https://podminky.urs.cz/item/CS_URS_2021_01/041103000</t>
  </si>
  <si>
    <t>043103000</t>
  </si>
  <si>
    <t>Provedení veškerých měření a zkoušek, revizních zpráv apod. dle platné legislativy a dle SoD.</t>
  </si>
  <si>
    <t>2047574783</t>
  </si>
  <si>
    <t>https://podminky.urs.cz/item/CS_URS_2021_01/043103000</t>
  </si>
  <si>
    <t>04310300R</t>
  </si>
  <si>
    <t>Zajištění průzkumů, zkoušek, atestů, sond a revizí apod. uvedených v rozhodnutích a v projektové dokumetnaci nezbytně nutných k provedení díla</t>
  </si>
  <si>
    <t>1731806779</t>
  </si>
  <si>
    <t>0450020001</t>
  </si>
  <si>
    <t>Zajištění a projednání všech nezbytných administrativních úkonů spojených s realizací stavby</t>
  </si>
  <si>
    <t>-1534802495</t>
  </si>
  <si>
    <t>045002000n</t>
  </si>
  <si>
    <t>Zajištění kompletační a koordinační činnosti spojených s realizací stavby a následným dáním do užívání</t>
  </si>
  <si>
    <t>698860322</t>
  </si>
  <si>
    <t>0450020R1</t>
  </si>
  <si>
    <t>Jednání s dotčenými institucemi, s dotčenými orgány státní správy a samosprávy - povolení a rozhodnutí nutných k realizací stavby apod.</t>
  </si>
  <si>
    <t>oubor…</t>
  </si>
  <si>
    <t>730645698</t>
  </si>
  <si>
    <t>0450020R2</t>
  </si>
  <si>
    <t>Součinnost se všemi zúčastněnými stranami - investorem, budoucím uživatelem, projektantem, zástupci organizací státní správy, koordinátorem BOZP, technickým dozorem stavebníka apod.</t>
  </si>
  <si>
    <t>1898375098</t>
  </si>
  <si>
    <t>049303000</t>
  </si>
  <si>
    <t>Staveniště</t>
  </si>
  <si>
    <t>-1402828601</t>
  </si>
  <si>
    <t>https://podminky.urs.cz/item/CS_URS_2021_01/049303000</t>
  </si>
  <si>
    <t>049303R01</t>
  </si>
  <si>
    <t>Předání a převzetí staveniště</t>
  </si>
  <si>
    <t>-1280396516</t>
  </si>
  <si>
    <t>Náklady spojené s účastí zhotovitele na předání a převzetí staveniště.</t>
  </si>
  <si>
    <t>VRN5</t>
  </si>
  <si>
    <t>Finanční náklady</t>
  </si>
  <si>
    <t>0511030R1</t>
  </si>
  <si>
    <t>Náklady na pojištění proti všem možným rizikům, zejména proti živlům a krádeži, a to nejméně do výše sjednané ceny díla bez DPH s maximální spoluúčastí 5 % za pojistnou událost</t>
  </si>
  <si>
    <t>468545398</t>
  </si>
  <si>
    <t>0511030R2</t>
  </si>
  <si>
    <t>112721176</t>
  </si>
  <si>
    <t>0511030R4</t>
  </si>
  <si>
    <t>Náklady spojené s bankovní zárukou za řádné plnění díla a za řádné splnění záručních podmínek.</t>
  </si>
  <si>
    <t>525938231</t>
  </si>
  <si>
    <t>VRN7</t>
  </si>
  <si>
    <t>Provozní vlivy</t>
  </si>
  <si>
    <t>071103000</t>
  </si>
  <si>
    <t>1471275933</t>
  </si>
  <si>
    <t>https://podminky.urs.cz/item/CS_URS_2021_01/071103000</t>
  </si>
  <si>
    <t>0711030R1</t>
  </si>
  <si>
    <t xml:space="preserve">
Náklady na ztíženou realizaci za provozu investora - fázování stavby,ochrana koridorů</t>
  </si>
  <si>
    <t>978798613</t>
  </si>
  <si>
    <t>0711030R2</t>
  </si>
  <si>
    <t>Náklady na ztíženou realizaci (doprava vody na stavbu,...)</t>
  </si>
  <si>
    <t>1694261707</t>
  </si>
  <si>
    <t>091304000</t>
  </si>
  <si>
    <t>Stálá pamětní deska z odolného a trvalého materiálu (vizuálně bronz) 0,3 x 0,4 m včetně montáže a grafického návrhu podle investora</t>
  </si>
  <si>
    <t>-413756291</t>
  </si>
  <si>
    <t>091504000</t>
  </si>
  <si>
    <t>Náklady související s povinnou publicitou projektu (vyplývá ze SOD,požadavky IROP) - dočasný billboard 5,1 x 2,4 m (min 2,1 x 2,2 m) vč grafického návrhu a montáže</t>
  </si>
  <si>
    <t>-600024902</t>
  </si>
  <si>
    <t>https://podminky.urs.cz/item/CS_URS_2021_01/091504000</t>
  </si>
  <si>
    <t>092203000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</si>
  <si>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</si>
  <si>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1603450873</t>
  </si>
  <si>
    <t>https://podminky.urs.cz/item/CS_URS_2021_01/092203000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</si>
  <si>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</si>
  <si>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</si>
  <si>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</si>
  <si>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</si>
  <si>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</si>
  <si>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</si>
  <si>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</si>
  <si>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</si>
  <si>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</si>
  <si>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</si>
  <si>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</si>
  <si>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</si>
  <si>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</si>
  <si>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</si>
  <si>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</si>
  <si>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</si>
  <si>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</si>
  <si>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</si>
  <si>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</si>
  <si>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</si>
  <si>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</si>
  <si>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</si>
  <si>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</si>
  <si>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</si>
  <si>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</si>
  <si>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</si>
  <si>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</si>
  <si>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</si>
  <si>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</si>
  <si>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</si>
  <si>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</si>
  <si>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</si>
  <si>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</si>
  <si>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</si>
  <si>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</si>
  <si>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</si>
  <si>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</si>
  <si>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</si>
  <si>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</si>
  <si>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</si>
  <si>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</si>
  <si>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</si>
  <si>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</si>
  <si>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</si>
  <si>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</si>
  <si>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</si>
  <si>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</si>
  <si>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</si>
  <si>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</si>
  <si>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</si>
  <si>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</si>
  <si>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</si>
  <si>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</si>
  <si>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</si>
  <si>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</si>
  <si>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</si>
  <si>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</si>
  <si>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</si>
  <si>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</si>
  <si>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</si>
  <si>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</si>
  <si>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</si>
  <si>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</si>
  <si>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</si>
  <si>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</si>
  <si>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</si>
  <si>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</si>
  <si>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</si>
  <si>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</si>
  <si>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</si>
  <si>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</si>
  <si>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</si>
  <si>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</si>
  <si>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</si>
  <si>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</si>
  <si>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</si>
  <si>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</si>
  <si>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</si>
  <si>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</si>
  <si>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</si>
  <si>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</si>
  <si>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</si>
  <si>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</si>
  <si>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</si>
  <si>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</si>
  <si>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</si>
  <si>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</si>
  <si>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</si>
  <si>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</si>
  <si>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</si>
  <si>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</si>
  <si>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</si>
  <si>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</si>
  <si>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</si>
  <si>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</si>
  <si>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</si>
  <si>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</si>
  <si>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</si>
  <si>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</si>
  <si>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</si>
  <si>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</si>
  <si>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</si>
  <si>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</si>
  <si>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</si>
  <si>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</si>
  <si>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</si>
  <si>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</si>
  <si>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</si>
  <si>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</si>
  <si>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</si>
  <si>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</si>
  <si>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</si>
  <si>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</si>
  <si>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</si>
  <si>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</si>
  <si>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</si>
  <si>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</si>
  <si>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</si>
  <si>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</si>
  <si>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</si>
  <si>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</si>
  <si>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</si>
  <si>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</si>
  <si>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</si>
  <si>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</si>
  <si>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</si>
  <si>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</si>
  <si>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</si>
  <si>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</si>
  <si>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</si>
  <si>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</si>
  <si>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</si>
  <si>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</si>
  <si>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</si>
  <si>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</si>
  <si>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</si>
  <si>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</si>
  <si>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</si>
  <si>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</si>
  <si>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</si>
  <si>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</si>
  <si>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</si>
  <si>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</si>
  <si>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</si>
  <si>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</si>
  <si>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</si>
  <si>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</si>
  <si>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</si>
  <si>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</si>
  <si>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</si>
  <si>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</si>
  <si>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</si>
  <si>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</si>
  <si>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</si>
  <si>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</si>
  <si>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</si>
  <si>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</si>
  <si>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</si>
  <si>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</si>
  <si>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</si>
  <si>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</si>
  <si>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</si>
  <si>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</si>
  <si>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</si>
  <si>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</si>
  <si>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</si>
  <si>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</si>
  <si>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</si>
  <si>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</si>
  <si>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</si>
  <si>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</si>
  <si>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</si>
  <si>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</si>
  <si>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</si>
  <si>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</si>
  <si>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</si>
  <si>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</si>
  <si>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</si>
  <si>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</si>
  <si>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</si>
  <si>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</si>
  <si>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</si>
  <si>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</si>
  <si>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</si>
  <si>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</si>
  <si>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Mezistropní klimatizační jednotka - přesun nové napojení měděnými trubkami 10/19 s izolací RAS-M24U2DVG-E</t>
  </si>
  <si>
    <t xml:space="preserve">Náklady na pojištění odpovědnosti za škodu způsobenou třetím osobám, včetně škod způsobených pracovníky Zhotovitele vyplývající z dodávaného předmětu plnění s limitem pojistného plnění min. 10 000 000,- Kč (slovy: deset milionů korun českých), s maximální spoluúčastí 5 % za pojistnou událost
</t>
  </si>
  <si>
    <t>Prefabrikovaná nádrž na dešťovou vodu podzemní betonová pravoúhlá 27m3,komp, prov - D+M</t>
  </si>
  <si>
    <t>Prefabrikovaná nádrž na dešťovou vodu podzemní betonová pravoúhlá 17m3,komp, prov - D+M</t>
  </si>
  <si>
    <t>Montáž displeje a montážní sady pro dálkový kabelový nástenný ovladač</t>
  </si>
  <si>
    <t>Dálkový kabelový nástenný ovladač k plynulé elekronické regulaci (IP65)</t>
  </si>
  <si>
    <t>Otopná tělesa panelová VK třídesková PN 1,0 MPa, T do 110°C se třemi přídavnými přestupními plochami výšky tělesa 900 mm stavební délky / výkonu 600 mm / 1997 W, včetně nožiček</t>
  </si>
  <si>
    <t>Otopná tělesa panelová VK třídesková PN 1,0 MPa, T do 110°C se třemi přídavnými přestupními plochami výšky tělesa 600 mm stavební délky / výkonu 900 mm / 2165 W, včetně nožiček</t>
  </si>
  <si>
    <t>Otopná tělesa panelová VK třídesková PN 1,0 MPa, T do 110°C se třemi přídavnými přestupními plochami výšky tělesa 600 mm stavební délky / výkonu 700 mm / 1684 W, včetně nožiček</t>
  </si>
  <si>
    <t>Otopná tělesa panelová VK třídesková PN 1,0 MPa, T do 110°C se třemi přídavnými přestupními plochami výšky tělesa 600 mm stavební délky / výkonu 600 mm / 1444 W, včetně nožiček</t>
  </si>
  <si>
    <t>734292713</t>
  </si>
  <si>
    <t>https://podminky.urs.cz/item/CS_URS_2021_01/734292713</t>
  </si>
  <si>
    <t>Ostatní armatury kulové kohouty PN 42 do 185°C přímé vnitřní závit G 1/2</t>
  </si>
  <si>
    <t>19a</t>
  </si>
  <si>
    <t>24a</t>
  </si>
  <si>
    <t>721174007</t>
  </si>
  <si>
    <t>https://podminky.urs.cz/item/CS_URS_2021_01/721174007</t>
  </si>
  <si>
    <t>https://podminky.urs.cz/item/CS_URS_2021_01/721174008</t>
  </si>
  <si>
    <t xml:space="preserve">Potrubí z trub KG 2000 PP svodné (ležaté) DN 160 </t>
  </si>
  <si>
    <t xml:space="preserve">Potrubí z trub KG 2000 PP svodné (ležaté) DN 200 </t>
  </si>
  <si>
    <t>721174008</t>
  </si>
  <si>
    <t>přímý výparník do stávající VZT jednotky Hřebec</t>
  </si>
  <si>
    <t>regulace chladícího okruhu</t>
  </si>
  <si>
    <t>148a</t>
  </si>
  <si>
    <t>Hliníková gumová čistící venkovní vstupní rohož tl. 2,8 cm, nerez vana + napojení na odvodnění,kompl prov dle det 201/d - D+M</t>
  </si>
  <si>
    <t>1.40*1,50</t>
  </si>
  <si>
    <t>148b</t>
  </si>
  <si>
    <t>Textilní hliníková čistící vstupní vnitřní kartáčová rohož - tl. 2,8 cm,nerez vana + napojení na odvodnění,kompl prov dle det 201/d - D+M</t>
  </si>
  <si>
    <t>1,3*1,07</t>
  </si>
  <si>
    <t>kabel F/UTP cat6a</t>
  </si>
  <si>
    <t>Optickotepelný hlásič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</si>
</sst>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0" fontId="22" fillId="0" borderId="31" xfId="0" applyFont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167" fontId="22" fillId="0" borderId="31" xfId="0" applyNumberFormat="1" applyFont="1" applyBorder="1" applyAlignment="1" applyProtection="1">
      <alignment vertical="center"/>
      <protection locked="0"/>
    </xf>
    <xf numFmtId="4" fontId="22" fillId="2" borderId="31" xfId="0" applyNumberFormat="1" applyFont="1" applyFill="1" applyBorder="1" applyAlignment="1" applyProtection="1">
      <alignment vertical="center"/>
      <protection locked="0"/>
    </xf>
    <xf numFmtId="4" fontId="22" fillId="0" borderId="31" xfId="0" applyNumberFormat="1" applyFont="1" applyBorder="1" applyAlignment="1" applyProtection="1">
      <alignment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49" fontId="22" fillId="0" borderId="32" xfId="0" applyNumberFormat="1" applyFont="1" applyBorder="1" applyAlignment="1" applyProtection="1">
      <alignment horizontal="left" vertical="center" wrapText="1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167" fontId="22" fillId="0" borderId="32" xfId="0" applyNumberFormat="1" applyFont="1" applyBorder="1" applyAlignment="1" applyProtection="1">
      <alignment vertical="center"/>
      <protection locked="0"/>
    </xf>
    <xf numFmtId="4" fontId="22" fillId="2" borderId="32" xfId="0" applyNumberFormat="1" applyFont="1" applyFill="1" applyBorder="1" applyAlignment="1" applyProtection="1">
      <alignment vertical="center"/>
      <protection locked="0"/>
    </xf>
    <xf numFmtId="4" fontId="22" fillId="0" borderId="32" xfId="0" applyNumberFormat="1" applyFont="1" applyBorder="1" applyAlignment="1" applyProtection="1">
      <alignment vertical="center"/>
      <protection locked="0"/>
    </xf>
    <xf numFmtId="0" fontId="22" fillId="0" borderId="32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2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  <xf numFmtId="0" fontId="22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0" xfId="2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9" xfId="0" applyFont="1" applyFill="1" applyBorder="1" applyAlignment="1">
      <alignment vertical="center"/>
    </xf>
    <xf numFmtId="0" fontId="0" fillId="0" borderId="0" xfId="0" applyFill="1"/>
    <xf numFmtId="0" fontId="10" fillId="0" borderId="0" xfId="0" applyFont="1" applyFill="1" applyBorder="1" applyAlignment="1">
      <alignment horizontal="left" vertical="center" wrapText="1"/>
    </xf>
    <xf numFmtId="167" fontId="37" fillId="0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Fill="1" applyBorder="1" applyAlignment="1" applyProtection="1">
      <alignment horizontal="left" vertical="center" wrapText="1"/>
      <protection locked="0"/>
    </xf>
    <xf numFmtId="0" fontId="22" fillId="0" borderId="31" xfId="0" applyFont="1" applyFill="1" applyBorder="1" applyAlignment="1" applyProtection="1">
      <alignment horizontal="left" vertical="center" wrapText="1"/>
      <protection locked="0"/>
    </xf>
    <xf numFmtId="0" fontId="49" fillId="0" borderId="32" xfId="0" applyFont="1" applyFill="1" applyBorder="1" applyAlignment="1">
      <alignment wrapText="1"/>
    </xf>
    <xf numFmtId="0" fontId="48" fillId="0" borderId="32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2" TargetMode="External" /><Relationship Id="rId3" Type="http://schemas.openxmlformats.org/officeDocument/2006/relationships/hyperlink" Target="https://podminky.urs.cz/item/CS_URS_2021_01/122151103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81951112" TargetMode="External" /><Relationship Id="rId9" Type="http://schemas.openxmlformats.org/officeDocument/2006/relationships/hyperlink" Target="https://podminky.urs.cz/item/CS_URS_2021_01/184818232" TargetMode="External" /><Relationship Id="rId10" Type="http://schemas.openxmlformats.org/officeDocument/2006/relationships/hyperlink" Target="https://podminky.urs.cz/item/CS_URS_2021_01/211971110" TargetMode="External" /><Relationship Id="rId11" Type="http://schemas.openxmlformats.org/officeDocument/2006/relationships/hyperlink" Target="https://podminky.urs.cz/item/CS_URS_2021_01/69311068" TargetMode="External" /><Relationship Id="rId12" Type="http://schemas.openxmlformats.org/officeDocument/2006/relationships/hyperlink" Target="https://podminky.urs.cz/item/CS_URS_2021_01/212755216" TargetMode="External" /><Relationship Id="rId13" Type="http://schemas.openxmlformats.org/officeDocument/2006/relationships/hyperlink" Target="https://podminky.urs.cz/item/CS_URS_2021_01/271572211" TargetMode="External" /><Relationship Id="rId14" Type="http://schemas.openxmlformats.org/officeDocument/2006/relationships/hyperlink" Target="https://podminky.urs.cz/item/CS_URS_2021_01/564671112" TargetMode="External" /><Relationship Id="rId15" Type="http://schemas.openxmlformats.org/officeDocument/2006/relationships/hyperlink" Target="https://podminky.urs.cz/item/CS_URS_2021_01/564760011" TargetMode="External" /><Relationship Id="rId16" Type="http://schemas.openxmlformats.org/officeDocument/2006/relationships/hyperlink" Target="https://podminky.urs.cz/item/CS_URS_2021_01/596211112" TargetMode="External" /><Relationship Id="rId17" Type="http://schemas.openxmlformats.org/officeDocument/2006/relationships/hyperlink" Target="https://podminky.urs.cz/item/CS_URS_2021_01/599141111" TargetMode="External" /><Relationship Id="rId18" Type="http://schemas.openxmlformats.org/officeDocument/2006/relationships/hyperlink" Target="https://podminky.urs.cz/item/CS_URS_2021_01/631311134" TargetMode="External" /><Relationship Id="rId19" Type="http://schemas.openxmlformats.org/officeDocument/2006/relationships/hyperlink" Target="https://podminky.urs.cz/item/CS_URS_2021_01/632481213" TargetMode="External" /><Relationship Id="rId20" Type="http://schemas.openxmlformats.org/officeDocument/2006/relationships/hyperlink" Target="https://podminky.urs.cz/item/CS_URS_2021_01/637121111" TargetMode="External" /><Relationship Id="rId21" Type="http://schemas.openxmlformats.org/officeDocument/2006/relationships/hyperlink" Target="https://podminky.urs.cz/item/CS_URS_2021_01/916331112" TargetMode="External" /><Relationship Id="rId22" Type="http://schemas.openxmlformats.org/officeDocument/2006/relationships/hyperlink" Target="https://podminky.urs.cz/item/CS_URS_2021_01/59217012" TargetMode="External" /><Relationship Id="rId23" Type="http://schemas.openxmlformats.org/officeDocument/2006/relationships/hyperlink" Target="https://podminky.urs.cz/item/CS_URS_2021_01/952902121" TargetMode="External" /><Relationship Id="rId24" Type="http://schemas.openxmlformats.org/officeDocument/2006/relationships/hyperlink" Target="https://podminky.urs.cz/item/CS_URS_2021_01/979054451" TargetMode="External" /><Relationship Id="rId25" Type="http://schemas.openxmlformats.org/officeDocument/2006/relationships/hyperlink" Target="https://podminky.urs.cz/item/CS_URS_2021_01/997013111" TargetMode="External" /><Relationship Id="rId26" Type="http://schemas.openxmlformats.org/officeDocument/2006/relationships/hyperlink" Target="https://podminky.urs.cz/item/CS_URS_2021_01/997221551" TargetMode="External" /><Relationship Id="rId27" Type="http://schemas.openxmlformats.org/officeDocument/2006/relationships/hyperlink" Target="https://podminky.urs.cz/item/CS_URS_2021_01/997221559" TargetMode="External" /><Relationship Id="rId28" Type="http://schemas.openxmlformats.org/officeDocument/2006/relationships/hyperlink" Target="https://podminky.urs.cz/item/CS_URS_2021_01/997221655" TargetMode="External" /><Relationship Id="rId29" Type="http://schemas.openxmlformats.org/officeDocument/2006/relationships/hyperlink" Target="https://podminky.urs.cz/item/CS_URS_2021_01/998225111" TargetMode="External" /><Relationship Id="rId30" Type="http://schemas.openxmlformats.org/officeDocument/2006/relationships/hyperlink" Target="https://podminky.urs.cz/item/CS_URS_2021_01/711161215" TargetMode="External" /><Relationship Id="rId31" Type="http://schemas.openxmlformats.org/officeDocument/2006/relationships/hyperlink" Target="https://podminky.urs.cz/item/CS_URS_2021_01/998711101" TargetMode="External" /><Relationship Id="rId3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5" TargetMode="External" /><Relationship Id="rId3" Type="http://schemas.openxmlformats.org/officeDocument/2006/relationships/hyperlink" Target="https://podminky.urs.cz/item/CS_URS_2021_01/122151104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81951112" TargetMode="External" /><Relationship Id="rId9" Type="http://schemas.openxmlformats.org/officeDocument/2006/relationships/hyperlink" Target="https://podminky.urs.cz/item/CS_URS_2021_01/564231111" TargetMode="External" /><Relationship Id="rId10" Type="http://schemas.openxmlformats.org/officeDocument/2006/relationships/hyperlink" Target="https://podminky.urs.cz/item/CS_URS_2021_01/564730011" TargetMode="External" /><Relationship Id="rId11" Type="http://schemas.openxmlformats.org/officeDocument/2006/relationships/hyperlink" Target="https://podminky.urs.cz/item/CS_URS_2021_01/564730111" TargetMode="External" /><Relationship Id="rId12" Type="http://schemas.openxmlformats.org/officeDocument/2006/relationships/hyperlink" Target="https://podminky.urs.cz/item/CS_URS_2021_01/564760111" TargetMode="External" /><Relationship Id="rId13" Type="http://schemas.openxmlformats.org/officeDocument/2006/relationships/hyperlink" Target="https://podminky.urs.cz/item/CS_URS_2021_01/564761111" TargetMode="External" /><Relationship Id="rId14" Type="http://schemas.openxmlformats.org/officeDocument/2006/relationships/hyperlink" Target="https://podminky.urs.cz/item/CS_URS_2021_01/596212212" TargetMode="External" /><Relationship Id="rId15" Type="http://schemas.openxmlformats.org/officeDocument/2006/relationships/hyperlink" Target="https://podminky.urs.cz/item/CS_URS_2021_01/596811120" TargetMode="External" /><Relationship Id="rId16" Type="http://schemas.openxmlformats.org/officeDocument/2006/relationships/hyperlink" Target="https://podminky.urs.cz/item/CS_URS_2021_01/916241213" TargetMode="External" /><Relationship Id="rId17" Type="http://schemas.openxmlformats.org/officeDocument/2006/relationships/hyperlink" Target="https://podminky.urs.cz/item/CS_URS_2021_01/952902121" TargetMode="External" /><Relationship Id="rId18" Type="http://schemas.openxmlformats.org/officeDocument/2006/relationships/hyperlink" Target="https://podminky.urs.cz/item/CS_URS_2021_01/979054451" TargetMode="External" /><Relationship Id="rId19" Type="http://schemas.openxmlformats.org/officeDocument/2006/relationships/hyperlink" Target="https://podminky.urs.cz/item/CS_URS_2021_01/997221551" TargetMode="External" /><Relationship Id="rId20" Type="http://schemas.openxmlformats.org/officeDocument/2006/relationships/hyperlink" Target="https://podminky.urs.cz/item/CS_URS_2021_01/997221559" TargetMode="External" /><Relationship Id="rId21" Type="http://schemas.openxmlformats.org/officeDocument/2006/relationships/hyperlink" Target="https://podminky.urs.cz/item/CS_URS_2021_01/997221615" TargetMode="External" /><Relationship Id="rId22" Type="http://schemas.openxmlformats.org/officeDocument/2006/relationships/hyperlink" Target="https://podminky.urs.cz/item/CS_URS_2021_01/998223011" TargetMode="External" /><Relationship Id="rId2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112112" TargetMode="External" /><Relationship Id="rId2" Type="http://schemas.openxmlformats.org/officeDocument/2006/relationships/hyperlink" Target="https://podminky.urs.cz/item/CS_URS_2021_01/162751117" TargetMode="External" /><Relationship Id="rId3" Type="http://schemas.openxmlformats.org/officeDocument/2006/relationships/hyperlink" Target="https://podminky.urs.cz/item/CS_URS_2021_01/162751119" TargetMode="External" /><Relationship Id="rId4" Type="http://schemas.openxmlformats.org/officeDocument/2006/relationships/hyperlink" Target="https://podminky.urs.cz/item/CS_URS_2021_01/171201201" TargetMode="External" /><Relationship Id="rId5" Type="http://schemas.openxmlformats.org/officeDocument/2006/relationships/hyperlink" Target="https://podminky.urs.cz/item/CS_URS_2021_01/171201221" TargetMode="External" /><Relationship Id="rId6" Type="http://schemas.openxmlformats.org/officeDocument/2006/relationships/hyperlink" Target="https://podminky.urs.cz/item/CS_URS_2021_01/181951112" TargetMode="External" /><Relationship Id="rId7" Type="http://schemas.openxmlformats.org/officeDocument/2006/relationships/hyperlink" Target="https://podminky.urs.cz/item/CS_URS_2021_01/275313611" TargetMode="External" /><Relationship Id="rId8" Type="http://schemas.openxmlformats.org/officeDocument/2006/relationships/hyperlink" Target="https://podminky.urs.cz/item/CS_URS_2021_01/564231111" TargetMode="External" /><Relationship Id="rId9" Type="http://schemas.openxmlformats.org/officeDocument/2006/relationships/hyperlink" Target="https://podminky.urs.cz/item/CS_URS_2021_01/564730011" TargetMode="External" /><Relationship Id="rId10" Type="http://schemas.openxmlformats.org/officeDocument/2006/relationships/hyperlink" Target="https://podminky.urs.cz/item/CS_URS_2021_01/564760111" TargetMode="External" /><Relationship Id="rId11" Type="http://schemas.openxmlformats.org/officeDocument/2006/relationships/hyperlink" Target="https://podminky.urs.cz/item/CS_URS_2021_01/596811120" TargetMode="External" /><Relationship Id="rId12" Type="http://schemas.openxmlformats.org/officeDocument/2006/relationships/hyperlink" Target="https://podminky.urs.cz/item/CS_URS_2021_01/936104213" TargetMode="External" /><Relationship Id="rId13" Type="http://schemas.openxmlformats.org/officeDocument/2006/relationships/hyperlink" Target="https://podminky.urs.cz/item/CS_URS_2021_01/936124113" TargetMode="External" /><Relationship Id="rId14" Type="http://schemas.openxmlformats.org/officeDocument/2006/relationships/hyperlink" Target="https://podminky.urs.cz/item/CS_URS_2021_01/998231311" TargetMode="External" /><Relationship Id="rId15" Type="http://schemas.openxmlformats.org/officeDocument/2006/relationships/hyperlink" Target="https://podminky.urs.cz/item/CS_URS_2021_01/HZS1302" TargetMode="External" /><Relationship Id="rId16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12003" TargetMode="External" /><Relationship Id="rId2" Type="http://schemas.openxmlformats.org/officeDocument/2006/relationships/hyperlink" Target="https://podminky.urs.cz/item/CS_URS_2021_01/121151113" TargetMode="External" /><Relationship Id="rId3" Type="http://schemas.openxmlformats.org/officeDocument/2006/relationships/hyperlink" Target="https://podminky.urs.cz/item/CS_URS_2021_01/122251104" TargetMode="External" /><Relationship Id="rId4" Type="http://schemas.openxmlformats.org/officeDocument/2006/relationships/hyperlink" Target="https://podminky.urs.cz/item/CS_URS_2021_01/131101102" TargetMode="External" /><Relationship Id="rId5" Type="http://schemas.openxmlformats.org/officeDocument/2006/relationships/hyperlink" Target="https://podminky.urs.cz/item/CS_URS_2021_01/131151104" TargetMode="External" /><Relationship Id="rId6" Type="http://schemas.openxmlformats.org/officeDocument/2006/relationships/hyperlink" Target="https://podminky.urs.cz/item/CS_URS_2021_01/132151104" TargetMode="External" /><Relationship Id="rId7" Type="http://schemas.openxmlformats.org/officeDocument/2006/relationships/hyperlink" Target="https://podminky.urs.cz/item/CS_URS_2021_01/162211311" TargetMode="External" /><Relationship Id="rId8" Type="http://schemas.openxmlformats.org/officeDocument/2006/relationships/hyperlink" Target="https://podminky.urs.cz/item/CS_URS_2021_01/162251102" TargetMode="External" /><Relationship Id="rId9" Type="http://schemas.openxmlformats.org/officeDocument/2006/relationships/hyperlink" Target="https://podminky.urs.cz/item/CS_URS_2021_01/162751117" TargetMode="External" /><Relationship Id="rId10" Type="http://schemas.openxmlformats.org/officeDocument/2006/relationships/hyperlink" Target="https://podminky.urs.cz/item/CS_URS_2021_01/162751119" TargetMode="External" /><Relationship Id="rId11" Type="http://schemas.openxmlformats.org/officeDocument/2006/relationships/hyperlink" Target="https://podminky.urs.cz/item/CS_URS_2021_01/171201201" TargetMode="External" /><Relationship Id="rId12" Type="http://schemas.openxmlformats.org/officeDocument/2006/relationships/hyperlink" Target="https://podminky.urs.cz/item/CS_URS_2021_01/171201221" TargetMode="External" /><Relationship Id="rId13" Type="http://schemas.openxmlformats.org/officeDocument/2006/relationships/hyperlink" Target="https://podminky.urs.cz/item/CS_URS_2021_01/181951112" TargetMode="External" /><Relationship Id="rId14" Type="http://schemas.openxmlformats.org/officeDocument/2006/relationships/hyperlink" Target="https://podminky.urs.cz/item/CS_URS_2021_01/211561111" TargetMode="External" /><Relationship Id="rId15" Type="http://schemas.openxmlformats.org/officeDocument/2006/relationships/hyperlink" Target="https://podminky.urs.cz/item/CS_URS_2021_01/211971110" TargetMode="External" /><Relationship Id="rId16" Type="http://schemas.openxmlformats.org/officeDocument/2006/relationships/hyperlink" Target="https://podminky.urs.cz/item/CS_URS_2021_01/69311068" TargetMode="External" /><Relationship Id="rId17" Type="http://schemas.openxmlformats.org/officeDocument/2006/relationships/hyperlink" Target="https://podminky.urs.cz/item/CS_URS_2021_01/212755216" TargetMode="External" /><Relationship Id="rId18" Type="http://schemas.openxmlformats.org/officeDocument/2006/relationships/hyperlink" Target="https://podminky.urs.cz/item/CS_URS_2021_01/213141111" TargetMode="External" /><Relationship Id="rId19" Type="http://schemas.openxmlformats.org/officeDocument/2006/relationships/hyperlink" Target="https://podminky.urs.cz/item/CS_URS_2021_01/69311199" TargetMode="External" /><Relationship Id="rId20" Type="http://schemas.openxmlformats.org/officeDocument/2006/relationships/hyperlink" Target="https://podminky.urs.cz/item/CS_URS_2021_01/564231111" TargetMode="External" /><Relationship Id="rId21" Type="http://schemas.openxmlformats.org/officeDocument/2006/relationships/hyperlink" Target="https://podminky.urs.cz/item/CS_URS_2021_01/564730011" TargetMode="External" /><Relationship Id="rId22" Type="http://schemas.openxmlformats.org/officeDocument/2006/relationships/hyperlink" Target="https://podminky.urs.cz/item/CS_URS_2021_01/564760111" TargetMode="External" /><Relationship Id="rId23" Type="http://schemas.openxmlformats.org/officeDocument/2006/relationships/hyperlink" Target="https://podminky.urs.cz/item/CS_URS_2021_01/596811120" TargetMode="External" /><Relationship Id="rId24" Type="http://schemas.openxmlformats.org/officeDocument/2006/relationships/hyperlink" Target="https://podminky.urs.cz/item/CS_URS_2021_01/916241213" TargetMode="External" /><Relationship Id="rId25" Type="http://schemas.openxmlformats.org/officeDocument/2006/relationships/hyperlink" Target="https://podminky.urs.cz/item/CS_URS_2021_01/952902121" TargetMode="External" /><Relationship Id="rId26" Type="http://schemas.openxmlformats.org/officeDocument/2006/relationships/hyperlink" Target="https://podminky.urs.cz/item/CS_URS_2021_01/998223011" TargetMode="External" /><Relationship Id="rId27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10001" TargetMode="External" /><Relationship Id="rId2" Type="http://schemas.openxmlformats.org/officeDocument/2006/relationships/hyperlink" Target="https://podminky.urs.cz/item/CS_URS_2021_01/34571356" TargetMode="External" /><Relationship Id="rId3" Type="http://schemas.openxmlformats.org/officeDocument/2006/relationships/hyperlink" Target="https://podminky.urs.cz/item/CS_URS_2021_01/34571161" TargetMode="External" /><Relationship Id="rId4" Type="http://schemas.openxmlformats.org/officeDocument/2006/relationships/hyperlink" Target="https://podminky.urs.cz/item/CS_URS_2021_01/34571630" TargetMode="External" /><Relationship Id="rId5" Type="http://schemas.openxmlformats.org/officeDocument/2006/relationships/hyperlink" Target="https://podminky.urs.cz/item/CS_URS_2021_01/35432555" TargetMode="External" /><Relationship Id="rId6" Type="http://schemas.openxmlformats.org/officeDocument/2006/relationships/hyperlink" Target="https://podminky.urs.cz/item/CS_URS_2021_01/34571007" TargetMode="External" /><Relationship Id="rId7" Type="http://schemas.openxmlformats.org/officeDocument/2006/relationships/hyperlink" Target="https://podminky.urs.cz/item/CS_URS_2021_01/34571731" TargetMode="External" /><Relationship Id="rId8" Type="http://schemas.openxmlformats.org/officeDocument/2006/relationships/hyperlink" Target="https://podminky.urs.cz/item/CS_URS_2021_01/742110201" TargetMode="External" /><Relationship Id="rId9" Type="http://schemas.openxmlformats.org/officeDocument/2006/relationships/hyperlink" Target="https://podminky.urs.cz/item/CS_URS_2021_01/742110431" TargetMode="External" /><Relationship Id="rId10" Type="http://schemas.openxmlformats.org/officeDocument/2006/relationships/hyperlink" Target="https://podminky.urs.cz/item/CS_URS_2021_01/742121001" TargetMode="External" /><Relationship Id="rId11" Type="http://schemas.openxmlformats.org/officeDocument/2006/relationships/hyperlink" Target="https://podminky.urs.cz/item/CS_URS_2021_01/34140846" TargetMode="External" /><Relationship Id="rId12" Type="http://schemas.openxmlformats.org/officeDocument/2006/relationships/hyperlink" Target="https://podminky.urs.cz/item/CS_URS_2021_01/742230003" TargetMode="External" /><Relationship Id="rId13" Type="http://schemas.openxmlformats.org/officeDocument/2006/relationships/hyperlink" Target="https://podminky.urs.cz/item/CS_URS_2021_01/742230004" TargetMode="External" /><Relationship Id="rId14" Type="http://schemas.openxmlformats.org/officeDocument/2006/relationships/hyperlink" Target="https://podminky.urs.cz/item/CS_URS_2021_01/998742102" TargetMode="External" /><Relationship Id="rId15" Type="http://schemas.openxmlformats.org/officeDocument/2006/relationships/hyperlink" Target="https://podminky.urs.cz/item/CS_URS_2021_01/612135101" TargetMode="External" /><Relationship Id="rId16" Type="http://schemas.openxmlformats.org/officeDocument/2006/relationships/hyperlink" Target="https://podminky.urs.cz/item/CS_URS_2021_01/612325101" TargetMode="External" /><Relationship Id="rId17" Type="http://schemas.openxmlformats.org/officeDocument/2006/relationships/hyperlink" Target="https://podminky.urs.cz/item/CS_URS_2021_01/974031121" TargetMode="External" /><Relationship Id="rId18" Type="http://schemas.openxmlformats.org/officeDocument/2006/relationships/hyperlink" Target="https://podminky.urs.cz/item/CS_URS_2021_01/997013211" TargetMode="External" /><Relationship Id="rId19" Type="http://schemas.openxmlformats.org/officeDocument/2006/relationships/hyperlink" Target="https://podminky.urs.cz/item/CS_URS_2021_01/997013501" TargetMode="External" /><Relationship Id="rId20" Type="http://schemas.openxmlformats.org/officeDocument/2006/relationships/hyperlink" Target="https://podminky.urs.cz/item/CS_URS_2021_01/997013509" TargetMode="External" /><Relationship Id="rId21" Type="http://schemas.openxmlformats.org/officeDocument/2006/relationships/hyperlink" Target="https://podminky.urs.cz/item/CS_URS_2021_01/997013631" TargetMode="External" /><Relationship Id="rId22" Type="http://schemas.openxmlformats.org/officeDocument/2006/relationships/hyperlink" Target="https://podminky.urs.cz/item/CS_URS_2021_01/784211101" TargetMode="External" /><Relationship Id="rId23" Type="http://schemas.openxmlformats.org/officeDocument/2006/relationships/hyperlink" Target="https://podminky.urs.cz/item/CS_URS_2021_01/090001000" TargetMode="External" /><Relationship Id="rId24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21001" TargetMode="External" /><Relationship Id="rId2" Type="http://schemas.openxmlformats.org/officeDocument/2006/relationships/hyperlink" Target="https://podminky.urs.cz/item/CS_URS_2021_01/34121580" TargetMode="External" /><Relationship Id="rId3" Type="http://schemas.openxmlformats.org/officeDocument/2006/relationships/hyperlink" Target="https://podminky.urs.cz/item/CS_URS_2021_01/742220232" TargetMode="External" /><Relationship Id="rId4" Type="http://schemas.openxmlformats.org/officeDocument/2006/relationships/hyperlink" Target="https://podminky.urs.cz/item/CS_URS_2021_01/742220235" TargetMode="External" /><Relationship Id="rId5" Type="http://schemas.openxmlformats.org/officeDocument/2006/relationships/hyperlink" Target="https://podminky.urs.cz/item/CS_URS_2021_01/HZS3222" TargetMode="External" /><Relationship Id="rId6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254103" TargetMode="External" /><Relationship Id="rId2" Type="http://schemas.openxmlformats.org/officeDocument/2006/relationships/hyperlink" Target="https://podminky.urs.cz/item/CS_URS_2021_01/139751101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71251201" TargetMode="External" /><Relationship Id="rId5" Type="http://schemas.openxmlformats.org/officeDocument/2006/relationships/hyperlink" Target="https://podminky.urs.cz/item/CS_URS_2021_01/174111101" TargetMode="External" /><Relationship Id="rId6" Type="http://schemas.openxmlformats.org/officeDocument/2006/relationships/hyperlink" Target="https://podminky.urs.cz/item/CS_URS_2021_01/175111101" TargetMode="External" /><Relationship Id="rId7" Type="http://schemas.openxmlformats.org/officeDocument/2006/relationships/hyperlink" Target="https://podminky.urs.cz/item/CS_URS_2021_01/58331200" TargetMode="External" /><Relationship Id="rId8" Type="http://schemas.openxmlformats.org/officeDocument/2006/relationships/hyperlink" Target="https://podminky.urs.cz/item/CS_URS_2021_01/451572111" TargetMode="External" /><Relationship Id="rId9" Type="http://schemas.openxmlformats.org/officeDocument/2006/relationships/hyperlink" Target="https://podminky.urs.cz/item/CS_URS_2021_01/631312141" TargetMode="External" /><Relationship Id="rId10" Type="http://schemas.openxmlformats.org/officeDocument/2006/relationships/hyperlink" Target="https://podminky.urs.cz/item/CS_URS_2021_01/837355121" TargetMode="External" /><Relationship Id="rId11" Type="http://schemas.openxmlformats.org/officeDocument/2006/relationships/hyperlink" Target="https://podminky.urs.cz/item/CS_URS_2021_01/965042221" TargetMode="External" /><Relationship Id="rId12" Type="http://schemas.openxmlformats.org/officeDocument/2006/relationships/hyperlink" Target="https://podminky.urs.cz/item/CS_URS_2021_01/997013112" TargetMode="External" /><Relationship Id="rId13" Type="http://schemas.openxmlformats.org/officeDocument/2006/relationships/hyperlink" Target="https://podminky.urs.cz/item/CS_URS_2021_01/997013114" TargetMode="External" /><Relationship Id="rId14" Type="http://schemas.openxmlformats.org/officeDocument/2006/relationships/hyperlink" Target="https://podminky.urs.cz/item/CS_URS_2021_01/997013501" TargetMode="External" /><Relationship Id="rId15" Type="http://schemas.openxmlformats.org/officeDocument/2006/relationships/hyperlink" Target="https://podminky.urs.cz/item/CS_URS_2021_01/997013509" TargetMode="External" /><Relationship Id="rId16" Type="http://schemas.openxmlformats.org/officeDocument/2006/relationships/hyperlink" Target="https://podminky.urs.cz/item/CS_URS_2021_01/997013631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21171913" TargetMode="External" /><Relationship Id="rId19" Type="http://schemas.openxmlformats.org/officeDocument/2006/relationships/hyperlink" Target="https://podminky.urs.cz/item/CS_URS_2021_01/721171915" TargetMode="External" /><Relationship Id="rId20" Type="http://schemas.openxmlformats.org/officeDocument/2006/relationships/hyperlink" Target="https://podminky.urs.cz/item/CS_URS_2021_01/721171916" TargetMode="External" /><Relationship Id="rId21" Type="http://schemas.openxmlformats.org/officeDocument/2006/relationships/hyperlink" Target="https://podminky.urs.cz/item/CS_URS_2021_01/721173402" TargetMode="External" /><Relationship Id="rId22" Type="http://schemas.openxmlformats.org/officeDocument/2006/relationships/hyperlink" Target="https://podminky.urs.cz/item/CS_URS_2021_01/721173403" TargetMode="External" /><Relationship Id="rId23" Type="http://schemas.openxmlformats.org/officeDocument/2006/relationships/hyperlink" Target="https://podminky.urs.cz/item/CS_URS_2021_01/721174005" TargetMode="External" /><Relationship Id="rId24" Type="http://schemas.openxmlformats.org/officeDocument/2006/relationships/hyperlink" Target="https://podminky.urs.cz/item/CS_URS_2021_01/721174006" TargetMode="External" /><Relationship Id="rId25" Type="http://schemas.openxmlformats.org/officeDocument/2006/relationships/hyperlink" Target="https://podminky.urs.cz/item/CS_URS_2021_01/721174043" TargetMode="External" /><Relationship Id="rId26" Type="http://schemas.openxmlformats.org/officeDocument/2006/relationships/hyperlink" Target="https://podminky.urs.cz/item/CS_URS_2021_01/721174044" TargetMode="External" /><Relationship Id="rId27" Type="http://schemas.openxmlformats.org/officeDocument/2006/relationships/hyperlink" Target="https://podminky.urs.cz/item/CS_URS_2021_01/721194109" TargetMode="External" /><Relationship Id="rId28" Type="http://schemas.openxmlformats.org/officeDocument/2006/relationships/hyperlink" Target="https://podminky.urs.cz/item/CS_URS_2021_01/721290111" TargetMode="External" /><Relationship Id="rId29" Type="http://schemas.openxmlformats.org/officeDocument/2006/relationships/hyperlink" Target="https://podminky.urs.cz/item/CS_URS_2021_01/721290112" TargetMode="External" /><Relationship Id="rId30" Type="http://schemas.openxmlformats.org/officeDocument/2006/relationships/hyperlink" Target="https://podminky.urs.cz/item/CS_URS_2021_01/721290113" TargetMode="External" /><Relationship Id="rId31" Type="http://schemas.openxmlformats.org/officeDocument/2006/relationships/hyperlink" Target="https://podminky.urs.cz/item/CS_URS_2021_01/998721102" TargetMode="External" /><Relationship Id="rId32" Type="http://schemas.openxmlformats.org/officeDocument/2006/relationships/hyperlink" Target="https://podminky.urs.cz/item/CS_URS_2021_01/722174004" TargetMode="External" /><Relationship Id="rId33" Type="http://schemas.openxmlformats.org/officeDocument/2006/relationships/hyperlink" Target="https://podminky.urs.cz/item/CS_URS_2021_01/722231074" TargetMode="External" /><Relationship Id="rId34" Type="http://schemas.openxmlformats.org/officeDocument/2006/relationships/hyperlink" Target="https://podminky.urs.cz/item/CS_URS_2021_01/722232045" TargetMode="External" /><Relationship Id="rId35" Type="http://schemas.openxmlformats.org/officeDocument/2006/relationships/hyperlink" Target="https://podminky.urs.cz/item/CS_URS_2021_01/998722102" TargetMode="External" /><Relationship Id="rId36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2251253" TargetMode="External" /><Relationship Id="rId2" Type="http://schemas.openxmlformats.org/officeDocument/2006/relationships/hyperlink" Target="https://podminky.urs.cz/item/CS_URS_2021_01/13225410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71251201" TargetMode="External" /><Relationship Id="rId5" Type="http://schemas.openxmlformats.org/officeDocument/2006/relationships/hyperlink" Target="https://podminky.urs.cz/item/CS_URS_2021_01/174151101" TargetMode="External" /><Relationship Id="rId6" Type="http://schemas.openxmlformats.org/officeDocument/2006/relationships/hyperlink" Target="https://podminky.urs.cz/item/CS_URS_2021_01/451572111" TargetMode="External" /><Relationship Id="rId7" Type="http://schemas.openxmlformats.org/officeDocument/2006/relationships/hyperlink" Target="https://podminky.urs.cz/item/CS_URS_2021_01/871161141" TargetMode="External" /><Relationship Id="rId8" Type="http://schemas.openxmlformats.org/officeDocument/2006/relationships/hyperlink" Target="https://podminky.urs.cz/item/CS_URS_2021_01/28613170" TargetMode="External" /><Relationship Id="rId9" Type="http://schemas.openxmlformats.org/officeDocument/2006/relationships/hyperlink" Target="https://podminky.urs.cz/item/CS_URS_2021_01/892233122" TargetMode="External" /><Relationship Id="rId10" Type="http://schemas.openxmlformats.org/officeDocument/2006/relationships/hyperlink" Target="https://podminky.urs.cz/item/CS_URS_2021_01/892241111" TargetMode="External" /><Relationship Id="rId11" Type="http://schemas.openxmlformats.org/officeDocument/2006/relationships/hyperlink" Target="https://podminky.urs.cz/item/CS_URS_2021_01/892351111" TargetMode="External" /><Relationship Id="rId12" Type="http://schemas.openxmlformats.org/officeDocument/2006/relationships/hyperlink" Target="https://podminky.urs.cz/item/CS_URS_2021_01/894812311" TargetMode="External" /><Relationship Id="rId13" Type="http://schemas.openxmlformats.org/officeDocument/2006/relationships/hyperlink" Target="https://podminky.urs.cz/item/CS_URS_2021_01/894812312" TargetMode="External" /><Relationship Id="rId14" Type="http://schemas.openxmlformats.org/officeDocument/2006/relationships/hyperlink" Target="https://podminky.urs.cz/item/CS_URS_2021_01/894812316" TargetMode="External" /><Relationship Id="rId15" Type="http://schemas.openxmlformats.org/officeDocument/2006/relationships/hyperlink" Target="https://podminky.urs.cz/item/CS_URS_2021_01/894812317" TargetMode="External" /><Relationship Id="rId16" Type="http://schemas.openxmlformats.org/officeDocument/2006/relationships/hyperlink" Target="https://podminky.urs.cz/item/CS_URS_2021_01/894812318" TargetMode="External" /><Relationship Id="rId17" Type="http://schemas.openxmlformats.org/officeDocument/2006/relationships/hyperlink" Target="https://podminky.urs.cz/item/CS_URS_2021_01/894812331" TargetMode="External" /><Relationship Id="rId18" Type="http://schemas.openxmlformats.org/officeDocument/2006/relationships/hyperlink" Target="https://podminky.urs.cz/item/CS_URS_2021_01/894812339" TargetMode="External" /><Relationship Id="rId19" Type="http://schemas.openxmlformats.org/officeDocument/2006/relationships/hyperlink" Target="https://podminky.urs.cz/item/CS_URS_2021_01/894812351" TargetMode="External" /><Relationship Id="rId20" Type="http://schemas.openxmlformats.org/officeDocument/2006/relationships/hyperlink" Target="https://podminky.urs.cz/item/CS_URS_2021_01/998011002" TargetMode="External" /><Relationship Id="rId21" Type="http://schemas.openxmlformats.org/officeDocument/2006/relationships/hyperlink" Target="https://podminky.urs.cz/item/CS_URS_2021_01/721174004" TargetMode="External" /><Relationship Id="rId22" Type="http://schemas.openxmlformats.org/officeDocument/2006/relationships/hyperlink" Target="https://podminky.urs.cz/item/CS_URS_2021_01/721242115" TargetMode="External" /><Relationship Id="rId23" Type="http://schemas.openxmlformats.org/officeDocument/2006/relationships/hyperlink" Target="https://podminky.urs.cz/item/CS_URS_2021_01/721290111" TargetMode="External" /><Relationship Id="rId24" Type="http://schemas.openxmlformats.org/officeDocument/2006/relationships/hyperlink" Target="https://podminky.urs.cz/item/CS_URS_2021_01/998721102" TargetMode="External" /><Relationship Id="rId25" Type="http://schemas.openxmlformats.org/officeDocument/2006/relationships/hyperlink" Target="https://podminky.urs.cz/item/CS_URS_2021_01/722174002" TargetMode="External" /><Relationship Id="rId26" Type="http://schemas.openxmlformats.org/officeDocument/2006/relationships/hyperlink" Target="https://podminky.urs.cz/item/CS_URS_2021_01/722174003" TargetMode="External" /><Relationship Id="rId27" Type="http://schemas.openxmlformats.org/officeDocument/2006/relationships/hyperlink" Target="https://podminky.urs.cz/item/CS_URS_2021_01/722174087" TargetMode="External" /><Relationship Id="rId28" Type="http://schemas.openxmlformats.org/officeDocument/2006/relationships/hyperlink" Target="https://podminky.urs.cz/item/CS_URS_2021_01/722181211" TargetMode="External" /><Relationship Id="rId29" Type="http://schemas.openxmlformats.org/officeDocument/2006/relationships/hyperlink" Target="https://podminky.urs.cz/item/CS_URS_2021_01/722181212" TargetMode="External" /><Relationship Id="rId30" Type="http://schemas.openxmlformats.org/officeDocument/2006/relationships/hyperlink" Target="https://podminky.urs.cz/item/CS_URS_2021_01/722231073" TargetMode="External" /><Relationship Id="rId31" Type="http://schemas.openxmlformats.org/officeDocument/2006/relationships/hyperlink" Target="https://podminky.urs.cz/item/CS_URS_2021_01/722232044" TargetMode="External" /><Relationship Id="rId32" Type="http://schemas.openxmlformats.org/officeDocument/2006/relationships/hyperlink" Target="https://podminky.urs.cz/item/CS_URS_2021_01/722232045" TargetMode="External" /><Relationship Id="rId33" Type="http://schemas.openxmlformats.org/officeDocument/2006/relationships/hyperlink" Target="https://podminky.urs.cz/item/CS_URS_2021_01/722290226" TargetMode="External" /><Relationship Id="rId34" Type="http://schemas.openxmlformats.org/officeDocument/2006/relationships/hyperlink" Target="https://podminky.urs.cz/item/CS_URS_2021_01/722290234" TargetMode="External" /><Relationship Id="rId35" Type="http://schemas.openxmlformats.org/officeDocument/2006/relationships/hyperlink" Target="https://podminky.urs.cz/item/CS_URS_2021_01/998722102" TargetMode="External" /><Relationship Id="rId36" Type="http://schemas.openxmlformats.org/officeDocument/2006/relationships/hyperlink" Target="https://podminky.urs.cz/item/CS_URS_2021_01/721174008" TargetMode="External" /><Relationship Id="rId37" Type="http://schemas.openxmlformats.org/officeDocument/2006/relationships/hyperlink" Target="https://podminky.urs.cz/item/CS_URS_2021_01/721174007" TargetMode="External" /><Relationship Id="rId38" Type="http://schemas.openxmlformats.org/officeDocument/2006/relationships/drawing" Target="../drawings/drawing18.xml" /><Relationship Id="rId39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1110302" TargetMode="External" /><Relationship Id="rId2" Type="http://schemas.openxmlformats.org/officeDocument/2006/relationships/hyperlink" Target="https://podminky.urs.cz/item/CS_URS_2021_01/34571364" TargetMode="External" /><Relationship Id="rId3" Type="http://schemas.openxmlformats.org/officeDocument/2006/relationships/hyperlink" Target="https://podminky.urs.cz/item/CS_URS_2021_01/741112001" TargetMode="External" /><Relationship Id="rId4" Type="http://schemas.openxmlformats.org/officeDocument/2006/relationships/hyperlink" Target="https://podminky.urs.cz/item/CS_URS_2021_01/34571521" TargetMode="External" /><Relationship Id="rId5" Type="http://schemas.openxmlformats.org/officeDocument/2006/relationships/hyperlink" Target="https://podminky.urs.cz/item/CS_URS_2021_01/741122015" TargetMode="External" /><Relationship Id="rId6" Type="http://schemas.openxmlformats.org/officeDocument/2006/relationships/hyperlink" Target="https://podminky.urs.cz/item/CS_URS_2021_01/34111030" TargetMode="External" /><Relationship Id="rId7" Type="http://schemas.openxmlformats.org/officeDocument/2006/relationships/hyperlink" Target="https://podminky.urs.cz/item/CS_URS_2021_01/741122016" TargetMode="External" /><Relationship Id="rId8" Type="http://schemas.openxmlformats.org/officeDocument/2006/relationships/hyperlink" Target="https://podminky.urs.cz/item/CS_URS_2021_01/34111036" TargetMode="External" /><Relationship Id="rId9" Type="http://schemas.openxmlformats.org/officeDocument/2006/relationships/hyperlink" Target="https://podminky.urs.cz/item/CS_URS_2021_01/741122125" TargetMode="External" /><Relationship Id="rId10" Type="http://schemas.openxmlformats.org/officeDocument/2006/relationships/hyperlink" Target="https://podminky.urs.cz/item/CS_URS_2021_01/34111098" TargetMode="External" /><Relationship Id="rId11" Type="http://schemas.openxmlformats.org/officeDocument/2006/relationships/hyperlink" Target="https://podminky.urs.cz/item/CS_URS_2021_01/34111100" TargetMode="External" /><Relationship Id="rId12" Type="http://schemas.openxmlformats.org/officeDocument/2006/relationships/hyperlink" Target="https://podminky.urs.cz/item/CS_URS_2021_01/741310001" TargetMode="External" /><Relationship Id="rId13" Type="http://schemas.openxmlformats.org/officeDocument/2006/relationships/hyperlink" Target="https://podminky.urs.cz/item/CS_URS_2021_01/34535515" TargetMode="External" /><Relationship Id="rId14" Type="http://schemas.openxmlformats.org/officeDocument/2006/relationships/hyperlink" Target="https://podminky.urs.cz/item/CS_URS_2021_01/741310011" TargetMode="External" /><Relationship Id="rId15" Type="http://schemas.openxmlformats.org/officeDocument/2006/relationships/hyperlink" Target="https://podminky.urs.cz/item/CS_URS_2021_01/34535576" TargetMode="External" /><Relationship Id="rId16" Type="http://schemas.openxmlformats.org/officeDocument/2006/relationships/hyperlink" Target="https://podminky.urs.cz/item/CS_URS_2021_01/741310021" TargetMode="External" /><Relationship Id="rId17" Type="http://schemas.openxmlformats.org/officeDocument/2006/relationships/hyperlink" Target="https://podminky.urs.cz/item/CS_URS_2021_01/34535575" TargetMode="External" /><Relationship Id="rId18" Type="http://schemas.openxmlformats.org/officeDocument/2006/relationships/hyperlink" Target="https://podminky.urs.cz/item/CS_URS_2021_01/741310022" TargetMode="External" /><Relationship Id="rId19" Type="http://schemas.openxmlformats.org/officeDocument/2006/relationships/hyperlink" Target="https://podminky.urs.cz/item/CS_URS_2021_01/34535567" TargetMode="External" /><Relationship Id="rId20" Type="http://schemas.openxmlformats.org/officeDocument/2006/relationships/hyperlink" Target="https://podminky.urs.cz/item/CS_URS_2021_01/741310025" TargetMode="External" /><Relationship Id="rId21" Type="http://schemas.openxmlformats.org/officeDocument/2006/relationships/hyperlink" Target="https://podminky.urs.cz/item/CS_URS_2021_01/34535725" TargetMode="External" /><Relationship Id="rId22" Type="http://schemas.openxmlformats.org/officeDocument/2006/relationships/hyperlink" Target="https://podminky.urs.cz/item/CS_URS_2021_01/741313001" TargetMode="External" /><Relationship Id="rId23" Type="http://schemas.openxmlformats.org/officeDocument/2006/relationships/hyperlink" Target="https://podminky.urs.cz/item/CS_URS_2021_01/34555103" TargetMode="External" /><Relationship Id="rId24" Type="http://schemas.openxmlformats.org/officeDocument/2006/relationships/hyperlink" Target="https://podminky.urs.cz/item/CS_URS_2021_01/34555115" TargetMode="External" /><Relationship Id="rId25" Type="http://schemas.openxmlformats.org/officeDocument/2006/relationships/hyperlink" Target="https://podminky.urs.cz/item/CS_URS_2021_01/741313003" TargetMode="External" /><Relationship Id="rId26" Type="http://schemas.openxmlformats.org/officeDocument/2006/relationships/hyperlink" Target="https://podminky.urs.cz/item/CS_URS_2021_01/34555121" TargetMode="External" /><Relationship Id="rId27" Type="http://schemas.openxmlformats.org/officeDocument/2006/relationships/hyperlink" Target="https://podminky.urs.cz/item/CS_URS_2021_01/741370034" TargetMode="External" /><Relationship Id="rId28" Type="http://schemas.openxmlformats.org/officeDocument/2006/relationships/hyperlink" Target="https://podminky.urs.cz/item/CS_URS_2021_01/34838100" TargetMode="External" /><Relationship Id="rId29" Type="http://schemas.openxmlformats.org/officeDocument/2006/relationships/hyperlink" Target="https://podminky.urs.cz/item/CS_URS_2021_01/741371002" TargetMode="External" /><Relationship Id="rId30" Type="http://schemas.openxmlformats.org/officeDocument/2006/relationships/hyperlink" Target="https://podminky.urs.cz/item/CS_URS_2021_01/34823735" TargetMode="External" /><Relationship Id="rId31" Type="http://schemas.openxmlformats.org/officeDocument/2006/relationships/hyperlink" Target="https://podminky.urs.cz/item/CS_URS_2021_01/741372012" TargetMode="External" /><Relationship Id="rId32" Type="http://schemas.openxmlformats.org/officeDocument/2006/relationships/hyperlink" Target="https://podminky.urs.cz/item/CS_URS_2021_01/741372053" TargetMode="External" /><Relationship Id="rId33" Type="http://schemas.openxmlformats.org/officeDocument/2006/relationships/hyperlink" Target="https://podminky.urs.cz/item/CS_URS_2021_01/741372101" TargetMode="External" /><Relationship Id="rId34" Type="http://schemas.openxmlformats.org/officeDocument/2006/relationships/hyperlink" Target="https://podminky.urs.cz/item/CS_URS_2021_01/741372151" TargetMode="External" /><Relationship Id="rId35" Type="http://schemas.openxmlformats.org/officeDocument/2006/relationships/hyperlink" Target="https://podminky.urs.cz/item/CS_URS_2021_01/741410021" TargetMode="External" /><Relationship Id="rId36" Type="http://schemas.openxmlformats.org/officeDocument/2006/relationships/hyperlink" Target="https://podminky.urs.cz/item/CS_URS_2021_01/35442062" TargetMode="External" /><Relationship Id="rId37" Type="http://schemas.openxmlformats.org/officeDocument/2006/relationships/hyperlink" Target="https://podminky.urs.cz/item/CS_URS_2021_01/741410041" TargetMode="External" /><Relationship Id="rId38" Type="http://schemas.openxmlformats.org/officeDocument/2006/relationships/hyperlink" Target="https://podminky.urs.cz/item/CS_URS_2021_01/35441072" TargetMode="External" /><Relationship Id="rId39" Type="http://schemas.openxmlformats.org/officeDocument/2006/relationships/hyperlink" Target="https://podminky.urs.cz/item/CS_URS_2021_01/35441073" TargetMode="External" /><Relationship Id="rId40" Type="http://schemas.openxmlformats.org/officeDocument/2006/relationships/hyperlink" Target="https://podminky.urs.cz/item/CS_URS_2021_01/741420021" TargetMode="External" /><Relationship Id="rId41" Type="http://schemas.openxmlformats.org/officeDocument/2006/relationships/hyperlink" Target="https://podminky.urs.cz/item/CS_URS_2021_01/35441925" TargetMode="External" /><Relationship Id="rId42" Type="http://schemas.openxmlformats.org/officeDocument/2006/relationships/hyperlink" Target="https://podminky.urs.cz/item/CS_URS_2021_01/741420021" TargetMode="External" /><Relationship Id="rId43" Type="http://schemas.openxmlformats.org/officeDocument/2006/relationships/hyperlink" Target="https://podminky.urs.cz/item/CS_URS_2021_01/35441860" TargetMode="External" /><Relationship Id="rId44" Type="http://schemas.openxmlformats.org/officeDocument/2006/relationships/hyperlink" Target="https://podminky.urs.cz/item/CS_URS_2021_01/35441672" TargetMode="External" /><Relationship Id="rId45" Type="http://schemas.openxmlformats.org/officeDocument/2006/relationships/hyperlink" Target="https://podminky.urs.cz/item/CS_URS_2021_01/998741102" TargetMode="External" /><Relationship Id="rId46" Type="http://schemas.openxmlformats.org/officeDocument/2006/relationships/hyperlink" Target="https://podminky.urs.cz/item/CS_URS_2021_01/742110041" TargetMode="External" /><Relationship Id="rId47" Type="http://schemas.openxmlformats.org/officeDocument/2006/relationships/hyperlink" Target="https://podminky.urs.cz/item/CS_URS_2021_01/34571004" TargetMode="External" /><Relationship Id="rId48" Type="http://schemas.openxmlformats.org/officeDocument/2006/relationships/hyperlink" Target="https://podminky.urs.cz/item/CS_URS_2021_01/34571007" TargetMode="External" /><Relationship Id="rId49" Type="http://schemas.openxmlformats.org/officeDocument/2006/relationships/hyperlink" Target="https://podminky.urs.cz/item/CS_URS_2021_01/998742102" TargetMode="External" /><Relationship Id="rId50" Type="http://schemas.openxmlformats.org/officeDocument/2006/relationships/hyperlink" Target="https://podminky.urs.cz/item/CS_URS_2021_01/210040011" TargetMode="External" /><Relationship Id="rId51" Type="http://schemas.openxmlformats.org/officeDocument/2006/relationships/hyperlink" Target="https://podminky.urs.cz/item/CS_URS_2021_01/31674061" TargetMode="External" /><Relationship Id="rId52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997013112" TargetMode="External" /><Relationship Id="rId2" Type="http://schemas.openxmlformats.org/officeDocument/2006/relationships/hyperlink" Target="https://podminky.urs.cz/item/CS_URS_2021_01/997013501" TargetMode="External" /><Relationship Id="rId3" Type="http://schemas.openxmlformats.org/officeDocument/2006/relationships/hyperlink" Target="https://podminky.urs.cz/item/CS_URS_2021_01/997013509" TargetMode="External" /><Relationship Id="rId4" Type="http://schemas.openxmlformats.org/officeDocument/2006/relationships/hyperlink" Target="https://podminky.urs.cz/item/CS_URS_2021_01/997013631" TargetMode="External" /><Relationship Id="rId5" Type="http://schemas.openxmlformats.org/officeDocument/2006/relationships/hyperlink" Target="https://podminky.urs.cz/item/CS_URS_2021_01/997013811" TargetMode="External" /><Relationship Id="rId6" Type="http://schemas.openxmlformats.org/officeDocument/2006/relationships/hyperlink" Target="https://podminky.urs.cz/item/CS_URS_2021_01/997013814" TargetMode="External" /><Relationship Id="rId7" Type="http://schemas.openxmlformats.org/officeDocument/2006/relationships/hyperlink" Target="https://podminky.urs.cz/item/CS_URS_2021_01/712300831" TargetMode="External" /><Relationship Id="rId8" Type="http://schemas.openxmlformats.org/officeDocument/2006/relationships/hyperlink" Target="https://podminky.urs.cz/item/CS_URS_2021_01/721242106" TargetMode="External" /><Relationship Id="rId9" Type="http://schemas.openxmlformats.org/officeDocument/2006/relationships/hyperlink" Target="https://podminky.urs.cz/item/CS_URS_2021_01/998721102" TargetMode="External" /><Relationship Id="rId10" Type="http://schemas.openxmlformats.org/officeDocument/2006/relationships/hyperlink" Target="https://podminky.urs.cz/item/CS_URS_2021_01/762341933" TargetMode="External" /><Relationship Id="rId11" Type="http://schemas.openxmlformats.org/officeDocument/2006/relationships/hyperlink" Target="https://podminky.urs.cz/item/CS_URS_2021_01/762343912" TargetMode="External" /><Relationship Id="rId12" Type="http://schemas.openxmlformats.org/officeDocument/2006/relationships/hyperlink" Target="https://podminky.urs.cz/item/CS_URS_2021_01/762395000" TargetMode="External" /><Relationship Id="rId13" Type="http://schemas.openxmlformats.org/officeDocument/2006/relationships/hyperlink" Target="https://podminky.urs.cz/item/CS_URS_2021_01/998762102" TargetMode="External" /><Relationship Id="rId14" Type="http://schemas.openxmlformats.org/officeDocument/2006/relationships/hyperlink" Target="https://podminky.urs.cz/item/CS_URS_2021_01/764002414" TargetMode="External" /><Relationship Id="rId15" Type="http://schemas.openxmlformats.org/officeDocument/2006/relationships/hyperlink" Target="https://podminky.urs.cz/item/CS_URS_2021_01/28329223" TargetMode="External" /><Relationship Id="rId16" Type="http://schemas.openxmlformats.org/officeDocument/2006/relationships/hyperlink" Target="https://podminky.urs.cz/item/CS_URS_2021_01/764004861" TargetMode="External" /><Relationship Id="rId17" Type="http://schemas.openxmlformats.org/officeDocument/2006/relationships/hyperlink" Target="https://podminky.urs.cz/item/CS_URS_2021_01/764131431" TargetMode="External" /><Relationship Id="rId18" Type="http://schemas.openxmlformats.org/officeDocument/2006/relationships/hyperlink" Target="https://podminky.urs.cz/item/CS_URS_2021_01/764231406" TargetMode="External" /><Relationship Id="rId19" Type="http://schemas.openxmlformats.org/officeDocument/2006/relationships/hyperlink" Target="https://podminky.urs.cz/item/CS_URS_2021_01/764231466" TargetMode="External" /><Relationship Id="rId20" Type="http://schemas.openxmlformats.org/officeDocument/2006/relationships/hyperlink" Target="https://podminky.urs.cz/item/CS_URS_2021_01/764233456" TargetMode="External" /><Relationship Id="rId21" Type="http://schemas.openxmlformats.org/officeDocument/2006/relationships/hyperlink" Target="https://podminky.urs.cz/item/CS_URS_2021_01/764234411" TargetMode="External" /><Relationship Id="rId22" Type="http://schemas.openxmlformats.org/officeDocument/2006/relationships/hyperlink" Target="https://podminky.urs.cz/item/CS_URS_2021_01/764334412" TargetMode="External" /><Relationship Id="rId23" Type="http://schemas.openxmlformats.org/officeDocument/2006/relationships/hyperlink" Target="https://podminky.urs.cz/item/CS_URS_2021_01/764531404" TargetMode="External" /><Relationship Id="rId24" Type="http://schemas.openxmlformats.org/officeDocument/2006/relationships/hyperlink" Target="https://podminky.urs.cz/item/CS_URS_2021_01/764538424" TargetMode="External" /><Relationship Id="rId25" Type="http://schemas.openxmlformats.org/officeDocument/2006/relationships/hyperlink" Target="https://podminky.urs.cz/item/CS_URS_2021_01/998764102" TargetMode="External" /><Relationship Id="rId26" Type="http://schemas.openxmlformats.org/officeDocument/2006/relationships/hyperlink" Target="https://podminky.urs.cz/item/CS_URS_2021_01/765192001" TargetMode="External" /><Relationship Id="rId27" Type="http://schemas.openxmlformats.org/officeDocument/2006/relationships/hyperlink" Target="https://podminky.urs.cz/item/CS_URS_2021_01/998765102" TargetMode="External" /><Relationship Id="rId28" Type="http://schemas.openxmlformats.org/officeDocument/2006/relationships/hyperlink" Target="https://podminky.urs.cz/item/CS_URS_2021_01/HZS2152" TargetMode="External" /><Relationship Id="rId29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42121001" TargetMode="External" /><Relationship Id="rId2" Type="http://schemas.openxmlformats.org/officeDocument/2006/relationships/hyperlink" Target="https://podminky.urs.cz/item/CS_URS_2021_01/37451241" TargetMode="External" /><Relationship Id="rId3" Type="http://schemas.openxmlformats.org/officeDocument/2006/relationships/hyperlink" Target="https://podminky.urs.cz/item/CS_URS_2021_01/742330001" TargetMode="External" /><Relationship Id="rId4" Type="http://schemas.openxmlformats.org/officeDocument/2006/relationships/hyperlink" Target="https://podminky.urs.cz/item/CS_URS_2021_01/742330011" TargetMode="External" /><Relationship Id="rId5" Type="http://schemas.openxmlformats.org/officeDocument/2006/relationships/hyperlink" Target="https://podminky.urs.cz/item/CS_URS_2021_01/742330024" TargetMode="External" /><Relationship Id="rId6" Type="http://schemas.openxmlformats.org/officeDocument/2006/relationships/hyperlink" Target="https://podminky.urs.cz/item/CS_URS_2021_01/742330041" TargetMode="External" /><Relationship Id="rId7" Type="http://schemas.openxmlformats.org/officeDocument/2006/relationships/hyperlink" Target="https://podminky.urs.cz/item/CS_URS_2021_01/742330052" TargetMode="External" /><Relationship Id="rId8" Type="http://schemas.openxmlformats.org/officeDocument/2006/relationships/hyperlink" Target="https://podminky.urs.cz/item/CS_URS_2021_01/HZS3222" TargetMode="External" /><Relationship Id="rId9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732421401" TargetMode="External" /><Relationship Id="rId2" Type="http://schemas.openxmlformats.org/officeDocument/2006/relationships/hyperlink" Target="https://podminky.urs.cz/item/CS_URS_2021_01/998732102" TargetMode="External" /><Relationship Id="rId3" Type="http://schemas.openxmlformats.org/officeDocument/2006/relationships/hyperlink" Target="https://podminky.urs.cz/item/CS_URS_2021_01/733221102" TargetMode="External" /><Relationship Id="rId4" Type="http://schemas.openxmlformats.org/officeDocument/2006/relationships/hyperlink" Target="https://podminky.urs.cz/item/CS_URS_2021_01/733221104" TargetMode="External" /><Relationship Id="rId5" Type="http://schemas.openxmlformats.org/officeDocument/2006/relationships/hyperlink" Target="https://podminky.urs.cz/item/CS_URS_2021_01/733223105" TargetMode="External" /><Relationship Id="rId6" Type="http://schemas.openxmlformats.org/officeDocument/2006/relationships/hyperlink" Target="https://podminky.urs.cz/item/CS_URS_2021_01/733291101" TargetMode="External" /><Relationship Id="rId7" Type="http://schemas.openxmlformats.org/officeDocument/2006/relationships/hyperlink" Target="https://podminky.urs.cz/item/CS_URS_2021_01/733390104" TargetMode="External" /><Relationship Id="rId8" Type="http://schemas.openxmlformats.org/officeDocument/2006/relationships/hyperlink" Target="https://podminky.urs.cz/item/CS_URS_2021_01/998733102" TargetMode="External" /><Relationship Id="rId9" Type="http://schemas.openxmlformats.org/officeDocument/2006/relationships/hyperlink" Target="https://podminky.urs.cz/item/CS_URS_2021_01/734221412" TargetMode="External" /><Relationship Id="rId10" Type="http://schemas.openxmlformats.org/officeDocument/2006/relationships/hyperlink" Target="https://podminky.urs.cz/item/CS_URS_2021_01/734221413" TargetMode="External" /><Relationship Id="rId11" Type="http://schemas.openxmlformats.org/officeDocument/2006/relationships/hyperlink" Target="https://podminky.urs.cz/item/CS_URS_2021_01/734221682" TargetMode="External" /><Relationship Id="rId12" Type="http://schemas.openxmlformats.org/officeDocument/2006/relationships/hyperlink" Target="https://podminky.urs.cz/item/CS_URS_2021_01/734242413" TargetMode="External" /><Relationship Id="rId13" Type="http://schemas.openxmlformats.org/officeDocument/2006/relationships/hyperlink" Target="https://podminky.urs.cz/item/CS_URS_2021_01/734242414" TargetMode="External" /><Relationship Id="rId14" Type="http://schemas.openxmlformats.org/officeDocument/2006/relationships/hyperlink" Target="https://podminky.urs.cz/item/CS_URS_2021_01/734261234" TargetMode="External" /><Relationship Id="rId15" Type="http://schemas.openxmlformats.org/officeDocument/2006/relationships/hyperlink" Target="https://podminky.urs.cz/item/CS_URS_2021_01/734261235" TargetMode="External" /><Relationship Id="rId16" Type="http://schemas.openxmlformats.org/officeDocument/2006/relationships/hyperlink" Target="https://podminky.urs.cz/item/CS_URS_2021_01/734261406" TargetMode="External" /><Relationship Id="rId17" Type="http://schemas.openxmlformats.org/officeDocument/2006/relationships/hyperlink" Target="https://podminky.urs.cz/item/CS_URS_2021_01/734291123" TargetMode="External" /><Relationship Id="rId18" Type="http://schemas.openxmlformats.org/officeDocument/2006/relationships/hyperlink" Target="https://podminky.urs.cz/item/CS_URS_2021_01/734291263" TargetMode="External" /><Relationship Id="rId19" Type="http://schemas.openxmlformats.org/officeDocument/2006/relationships/hyperlink" Target="https://podminky.urs.cz/item/CS_URS_2021_01/734291264" TargetMode="External" /><Relationship Id="rId20" Type="http://schemas.openxmlformats.org/officeDocument/2006/relationships/hyperlink" Target="https://podminky.urs.cz/item/CS_URS_2021_01/734292714" TargetMode="External" /><Relationship Id="rId21" Type="http://schemas.openxmlformats.org/officeDocument/2006/relationships/hyperlink" Target="https://podminky.urs.cz/item/CS_URS_2021_01/734292715" TargetMode="External" /><Relationship Id="rId22" Type="http://schemas.openxmlformats.org/officeDocument/2006/relationships/hyperlink" Target="https://podminky.urs.cz/item/CS_URS_2021_01/734295021" TargetMode="External" /><Relationship Id="rId23" Type="http://schemas.openxmlformats.org/officeDocument/2006/relationships/hyperlink" Target="https://podminky.urs.cz/item/CS_URS_2021_01/734411101" TargetMode="External" /><Relationship Id="rId24" Type="http://schemas.openxmlformats.org/officeDocument/2006/relationships/hyperlink" Target="https://podminky.urs.cz/item/CS_URS_2021_01/998734102" TargetMode="External" /><Relationship Id="rId25" Type="http://schemas.openxmlformats.org/officeDocument/2006/relationships/hyperlink" Target="https://podminky.urs.cz/item/CS_URS_2021_01/735152371" TargetMode="External" /><Relationship Id="rId26" Type="http://schemas.openxmlformats.org/officeDocument/2006/relationships/hyperlink" Target="https://podminky.urs.cz/item/CS_URS_2021_01/735152471" TargetMode="External" /><Relationship Id="rId27" Type="http://schemas.openxmlformats.org/officeDocument/2006/relationships/hyperlink" Target="https://podminky.urs.cz/item/CS_URS_2021_01/735152472" TargetMode="External" /><Relationship Id="rId28" Type="http://schemas.openxmlformats.org/officeDocument/2006/relationships/hyperlink" Target="https://podminky.urs.cz/item/CS_URS_2021_01/735152574" TargetMode="External" /><Relationship Id="rId29" Type="http://schemas.openxmlformats.org/officeDocument/2006/relationships/hyperlink" Target="https://podminky.urs.cz/item/CS_URS_2021_01/735152673" TargetMode="External" /><Relationship Id="rId30" Type="http://schemas.openxmlformats.org/officeDocument/2006/relationships/hyperlink" Target="https://podminky.urs.cz/item/CS_URS_2021_01/735152674" TargetMode="External" /><Relationship Id="rId31" Type="http://schemas.openxmlformats.org/officeDocument/2006/relationships/hyperlink" Target="https://podminky.urs.cz/item/CS_URS_2021_01/735152676" TargetMode="External" /><Relationship Id="rId32" Type="http://schemas.openxmlformats.org/officeDocument/2006/relationships/hyperlink" Target="https://podminky.urs.cz/item/CS_URS_2021_01/735152693" TargetMode="External" /><Relationship Id="rId33" Type="http://schemas.openxmlformats.org/officeDocument/2006/relationships/hyperlink" Target="https://podminky.urs.cz/item/CS_URS_2021_01/735531002" TargetMode="External" /><Relationship Id="rId34" Type="http://schemas.openxmlformats.org/officeDocument/2006/relationships/hyperlink" Target="https://podminky.urs.cz/item/CS_URS_2021_01/998735102" TargetMode="External" /><Relationship Id="rId35" Type="http://schemas.openxmlformats.org/officeDocument/2006/relationships/hyperlink" Target="https://podminky.urs.cz/item/CS_URS_2021_01/734292713" TargetMode="External" /><Relationship Id="rId36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1002000" TargetMode="External" /><Relationship Id="rId2" Type="http://schemas.openxmlformats.org/officeDocument/2006/relationships/hyperlink" Target="https://podminky.urs.cz/item/CS_URS_2021_01/013254000" TargetMode="External" /><Relationship Id="rId3" Type="http://schemas.openxmlformats.org/officeDocument/2006/relationships/hyperlink" Target="https://podminky.urs.cz/item/CS_URS_2021_01/013274000" TargetMode="External" /><Relationship Id="rId4" Type="http://schemas.openxmlformats.org/officeDocument/2006/relationships/hyperlink" Target="https://podminky.urs.cz/item/CS_URS_2021_01/013294000" TargetMode="External" /><Relationship Id="rId5" Type="http://schemas.openxmlformats.org/officeDocument/2006/relationships/hyperlink" Target="https://podminky.urs.cz/item/CS_URS_2021_01/022002000" TargetMode="External" /><Relationship Id="rId6" Type="http://schemas.openxmlformats.org/officeDocument/2006/relationships/hyperlink" Target="https://podminky.urs.cz/item/CS_URS_2021_01/031103000" TargetMode="External" /><Relationship Id="rId7" Type="http://schemas.openxmlformats.org/officeDocument/2006/relationships/hyperlink" Target="https://podminky.urs.cz/item/CS_URS_2021_01/034303000" TargetMode="External" /><Relationship Id="rId8" Type="http://schemas.openxmlformats.org/officeDocument/2006/relationships/hyperlink" Target="https://podminky.urs.cz/item/CS_URS_2021_01/041103000" TargetMode="External" /><Relationship Id="rId9" Type="http://schemas.openxmlformats.org/officeDocument/2006/relationships/hyperlink" Target="https://podminky.urs.cz/item/CS_URS_2021_01/043103000" TargetMode="External" /><Relationship Id="rId10" Type="http://schemas.openxmlformats.org/officeDocument/2006/relationships/hyperlink" Target="https://podminky.urs.cz/item/CS_URS_2021_01/049303000" TargetMode="External" /><Relationship Id="rId11" Type="http://schemas.openxmlformats.org/officeDocument/2006/relationships/hyperlink" Target="https://podminky.urs.cz/item/CS_URS_2021_01/071103000" TargetMode="External" /><Relationship Id="rId12" Type="http://schemas.openxmlformats.org/officeDocument/2006/relationships/hyperlink" Target="https://podminky.urs.cz/item/CS_URS_2021_01/091504000" TargetMode="External" /><Relationship Id="rId13" Type="http://schemas.openxmlformats.org/officeDocument/2006/relationships/hyperlink" Target="https://podminky.urs.cz/item/CS_URS_2021_01/092203000" TargetMode="External" /><Relationship Id="rId14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317234410" TargetMode="External" /><Relationship Id="rId2" Type="http://schemas.openxmlformats.org/officeDocument/2006/relationships/hyperlink" Target="https://podminky.urs.cz/item/CS_URS_2021_01/317944323" TargetMode="External" /><Relationship Id="rId3" Type="http://schemas.openxmlformats.org/officeDocument/2006/relationships/hyperlink" Target="https://podminky.urs.cz/item/CS_URS_2021_01/319201321" TargetMode="External" /><Relationship Id="rId4" Type="http://schemas.openxmlformats.org/officeDocument/2006/relationships/hyperlink" Target="https://podminky.urs.cz/item/CS_URS_2021_01/346244381" TargetMode="External" /><Relationship Id="rId5" Type="http://schemas.openxmlformats.org/officeDocument/2006/relationships/hyperlink" Target="https://podminky.urs.cz/item/CS_URS_2021_01/346481111" TargetMode="External" /><Relationship Id="rId6" Type="http://schemas.openxmlformats.org/officeDocument/2006/relationships/hyperlink" Target="https://podminky.urs.cz/item/CS_URS_2021_01/413232221" TargetMode="External" /><Relationship Id="rId7" Type="http://schemas.openxmlformats.org/officeDocument/2006/relationships/hyperlink" Target="https://podminky.urs.cz/item/CS_URS_2021_01/612325302" TargetMode="External" /><Relationship Id="rId8" Type="http://schemas.openxmlformats.org/officeDocument/2006/relationships/hyperlink" Target="https://podminky.urs.cz/item/CS_URS_2021_01/949101111" TargetMode="External" /><Relationship Id="rId9" Type="http://schemas.openxmlformats.org/officeDocument/2006/relationships/hyperlink" Target="https://podminky.urs.cz/item/CS_URS_2021_01/968062376" TargetMode="External" /><Relationship Id="rId10" Type="http://schemas.openxmlformats.org/officeDocument/2006/relationships/hyperlink" Target="https://podminky.urs.cz/item/CS_URS_2021_01/968062456" TargetMode="External" /><Relationship Id="rId11" Type="http://schemas.openxmlformats.org/officeDocument/2006/relationships/hyperlink" Target="https://podminky.urs.cz/item/CS_URS_2021_01/971033651" TargetMode="External" /><Relationship Id="rId12" Type="http://schemas.openxmlformats.org/officeDocument/2006/relationships/hyperlink" Target="https://podminky.urs.cz/item/CS_URS_2021_01/974031666" TargetMode="External" /><Relationship Id="rId13" Type="http://schemas.openxmlformats.org/officeDocument/2006/relationships/hyperlink" Target="https://podminky.urs.cz/item/CS_URS_2021_01/997013112" TargetMode="External" /><Relationship Id="rId14" Type="http://schemas.openxmlformats.org/officeDocument/2006/relationships/hyperlink" Target="https://podminky.urs.cz/item/CS_URS_2021_01/997013501" TargetMode="External" /><Relationship Id="rId15" Type="http://schemas.openxmlformats.org/officeDocument/2006/relationships/hyperlink" Target="https://podminky.urs.cz/item/CS_URS_2021_01/997013509" TargetMode="External" /><Relationship Id="rId16" Type="http://schemas.openxmlformats.org/officeDocument/2006/relationships/hyperlink" Target="https://podminky.urs.cz/item/CS_URS_2021_01/997013631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83113101" TargetMode="External" /><Relationship Id="rId19" Type="http://schemas.openxmlformats.org/officeDocument/2006/relationships/hyperlink" Target="https://podminky.urs.cz/item/CS_URS_2021_01/783114101" TargetMode="External" /><Relationship Id="rId20" Type="http://schemas.openxmlformats.org/officeDocument/2006/relationships/hyperlink" Target="https://podminky.urs.cz/item/CS_URS_2021_01/783117101" TargetMode="External" /><Relationship Id="rId21" Type="http://schemas.openxmlformats.org/officeDocument/2006/relationships/hyperlink" Target="https://podminky.urs.cz/item/CS_URS_2021_01/783122131" TargetMode="External" /><Relationship Id="rId22" Type="http://schemas.openxmlformats.org/officeDocument/2006/relationships/hyperlink" Target="https://podminky.urs.cz/item/CS_URS_2021_01/HZS1301" TargetMode="External" /><Relationship Id="rId2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9751101" TargetMode="External" /><Relationship Id="rId2" Type="http://schemas.openxmlformats.org/officeDocument/2006/relationships/hyperlink" Target="https://podminky.urs.cz/item/CS_URS_2021_01/162211311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275321511" TargetMode="External" /><Relationship Id="rId8" Type="http://schemas.openxmlformats.org/officeDocument/2006/relationships/hyperlink" Target="https://podminky.urs.cz/item/CS_URS_2021_01/275351121" TargetMode="External" /><Relationship Id="rId9" Type="http://schemas.openxmlformats.org/officeDocument/2006/relationships/hyperlink" Target="https://podminky.urs.cz/item/CS_URS_2021_01/275351122" TargetMode="External" /><Relationship Id="rId10" Type="http://schemas.openxmlformats.org/officeDocument/2006/relationships/hyperlink" Target="https://podminky.urs.cz/item/CS_URS_2021_01/275361821" TargetMode="External" /><Relationship Id="rId11" Type="http://schemas.openxmlformats.org/officeDocument/2006/relationships/hyperlink" Target="https://podminky.urs.cz/item/CS_URS_2021_01/310239411" TargetMode="External" /><Relationship Id="rId12" Type="http://schemas.openxmlformats.org/officeDocument/2006/relationships/hyperlink" Target="https://podminky.urs.cz/item/CS_URS_2021_01/317234410" TargetMode="External" /><Relationship Id="rId13" Type="http://schemas.openxmlformats.org/officeDocument/2006/relationships/hyperlink" Target="https://podminky.urs.cz/item/CS_URS_2021_01/317944323" TargetMode="External" /><Relationship Id="rId14" Type="http://schemas.openxmlformats.org/officeDocument/2006/relationships/hyperlink" Target="https://podminky.urs.cz/item/CS_URS_2021_01/317944325" TargetMode="External" /><Relationship Id="rId15" Type="http://schemas.openxmlformats.org/officeDocument/2006/relationships/hyperlink" Target="https://podminky.urs.cz/item/CS_URS_2021_01/319201321" TargetMode="External" /><Relationship Id="rId16" Type="http://schemas.openxmlformats.org/officeDocument/2006/relationships/hyperlink" Target="https://podminky.urs.cz/item/CS_URS_2021_01/340271031" TargetMode="External" /><Relationship Id="rId17" Type="http://schemas.openxmlformats.org/officeDocument/2006/relationships/hyperlink" Target="https://podminky.urs.cz/item/CS_URS_2021_01/342272235" TargetMode="External" /><Relationship Id="rId18" Type="http://schemas.openxmlformats.org/officeDocument/2006/relationships/hyperlink" Target="https://podminky.urs.cz/item/CS_URS_2021_01/346244381" TargetMode="External" /><Relationship Id="rId19" Type="http://schemas.openxmlformats.org/officeDocument/2006/relationships/hyperlink" Target="https://podminky.urs.cz/item/CS_URS_2021_01/346481111" TargetMode="External" /><Relationship Id="rId20" Type="http://schemas.openxmlformats.org/officeDocument/2006/relationships/hyperlink" Target="https://podminky.urs.cz/item/CS_URS_2021_01/413232221" TargetMode="External" /><Relationship Id="rId21" Type="http://schemas.openxmlformats.org/officeDocument/2006/relationships/hyperlink" Target="https://podminky.urs.cz/item/CS_URS_2021_01/612142001" TargetMode="External" /><Relationship Id="rId22" Type="http://schemas.openxmlformats.org/officeDocument/2006/relationships/hyperlink" Target="https://podminky.urs.cz/item/CS_URS_2021_01/612311131" TargetMode="External" /><Relationship Id="rId23" Type="http://schemas.openxmlformats.org/officeDocument/2006/relationships/hyperlink" Target="https://podminky.urs.cz/item/CS_URS_2021_01/612321141" TargetMode="External" /><Relationship Id="rId24" Type="http://schemas.openxmlformats.org/officeDocument/2006/relationships/hyperlink" Target="https://podminky.urs.cz/item/CS_URS_2021_01/612325225" TargetMode="External" /><Relationship Id="rId25" Type="http://schemas.openxmlformats.org/officeDocument/2006/relationships/hyperlink" Target="https://podminky.urs.cz/item/CS_URS_2021_01/612325302" TargetMode="External" /><Relationship Id="rId26" Type="http://schemas.openxmlformats.org/officeDocument/2006/relationships/hyperlink" Target="https://podminky.urs.cz/item/CS_URS_2021_01/612325422" TargetMode="External" /><Relationship Id="rId27" Type="http://schemas.openxmlformats.org/officeDocument/2006/relationships/hyperlink" Target="https://podminky.urs.cz/item/CS_URS_2021_01/949101111" TargetMode="External" /><Relationship Id="rId28" Type="http://schemas.openxmlformats.org/officeDocument/2006/relationships/hyperlink" Target="https://podminky.urs.cz/item/CS_URS_2021_01/962031133" TargetMode="External" /><Relationship Id="rId29" Type="http://schemas.openxmlformats.org/officeDocument/2006/relationships/hyperlink" Target="https://podminky.urs.cz/item/CS_URS_2021_01/962032231" TargetMode="External" /><Relationship Id="rId30" Type="http://schemas.openxmlformats.org/officeDocument/2006/relationships/hyperlink" Target="https://podminky.urs.cz/item/CS_URS_2021_01/965043421" TargetMode="External" /><Relationship Id="rId31" Type="http://schemas.openxmlformats.org/officeDocument/2006/relationships/hyperlink" Target="https://podminky.urs.cz/item/CS_URS_2021_01/965046111" TargetMode="External" /><Relationship Id="rId32" Type="http://schemas.openxmlformats.org/officeDocument/2006/relationships/hyperlink" Target="https://podminky.urs.cz/item/CS_URS_2021_01/965081213" TargetMode="External" /><Relationship Id="rId33" Type="http://schemas.openxmlformats.org/officeDocument/2006/relationships/hyperlink" Target="https://podminky.urs.cz/item/CS_URS_2021_01/965081333" TargetMode="External" /><Relationship Id="rId34" Type="http://schemas.openxmlformats.org/officeDocument/2006/relationships/hyperlink" Target="https://podminky.urs.cz/item/CS_URS_2021_01/967031132" TargetMode="External" /><Relationship Id="rId35" Type="http://schemas.openxmlformats.org/officeDocument/2006/relationships/hyperlink" Target="https://podminky.urs.cz/item/CS_URS_2021_01/968062376" TargetMode="External" /><Relationship Id="rId36" Type="http://schemas.openxmlformats.org/officeDocument/2006/relationships/hyperlink" Target="https://podminky.urs.cz/item/CS_URS_2021_01/968072455" TargetMode="External" /><Relationship Id="rId37" Type="http://schemas.openxmlformats.org/officeDocument/2006/relationships/hyperlink" Target="https://podminky.urs.cz/item/CS_URS_2021_01/971033541" TargetMode="External" /><Relationship Id="rId38" Type="http://schemas.openxmlformats.org/officeDocument/2006/relationships/hyperlink" Target="https://podminky.urs.cz/item/CS_URS_2021_01/971033641" TargetMode="External" /><Relationship Id="rId39" Type="http://schemas.openxmlformats.org/officeDocument/2006/relationships/hyperlink" Target="https://podminky.urs.cz/item/CS_URS_2021_01/974031285" TargetMode="External" /><Relationship Id="rId40" Type="http://schemas.openxmlformats.org/officeDocument/2006/relationships/hyperlink" Target="https://podminky.urs.cz/item/CS_URS_2021_01/974031666" TargetMode="External" /><Relationship Id="rId41" Type="http://schemas.openxmlformats.org/officeDocument/2006/relationships/hyperlink" Target="https://podminky.urs.cz/item/CS_URS_2021_01/978013141" TargetMode="External" /><Relationship Id="rId42" Type="http://schemas.openxmlformats.org/officeDocument/2006/relationships/hyperlink" Target="https://podminky.urs.cz/item/CS_URS_2021_01/997013112" TargetMode="External" /><Relationship Id="rId43" Type="http://schemas.openxmlformats.org/officeDocument/2006/relationships/hyperlink" Target="https://podminky.urs.cz/item/CS_URS_2021_01/997013501" TargetMode="External" /><Relationship Id="rId44" Type="http://schemas.openxmlformats.org/officeDocument/2006/relationships/hyperlink" Target="https://podminky.urs.cz/item/CS_URS_2021_01/997013509" TargetMode="External" /><Relationship Id="rId45" Type="http://schemas.openxmlformats.org/officeDocument/2006/relationships/hyperlink" Target="https://podminky.urs.cz/item/CS_URS_2021_01/997013631" TargetMode="External" /><Relationship Id="rId46" Type="http://schemas.openxmlformats.org/officeDocument/2006/relationships/hyperlink" Target="https://podminky.urs.cz/item/CS_URS_2021_01/997013812" TargetMode="External" /><Relationship Id="rId47" Type="http://schemas.openxmlformats.org/officeDocument/2006/relationships/hyperlink" Target="https://podminky.urs.cz/item/CS_URS_2021_01/998011002" TargetMode="External" /><Relationship Id="rId48" Type="http://schemas.openxmlformats.org/officeDocument/2006/relationships/hyperlink" Target="https://podminky.urs.cz/item/CS_URS_2021_01/713131135" TargetMode="External" /><Relationship Id="rId49" Type="http://schemas.openxmlformats.org/officeDocument/2006/relationships/hyperlink" Target="https://podminky.urs.cz/item/CS_URS_2021_01/28375991" TargetMode="External" /><Relationship Id="rId50" Type="http://schemas.openxmlformats.org/officeDocument/2006/relationships/hyperlink" Target="https://podminky.urs.cz/item/CS_URS_2021_01/63141447" TargetMode="External" /><Relationship Id="rId51" Type="http://schemas.openxmlformats.org/officeDocument/2006/relationships/hyperlink" Target="https://podminky.urs.cz/item/CS_URS_2021_01/998713102" TargetMode="External" /><Relationship Id="rId52" Type="http://schemas.openxmlformats.org/officeDocument/2006/relationships/hyperlink" Target="https://podminky.urs.cz/item/CS_URS_2021_01/762332135" TargetMode="External" /><Relationship Id="rId53" Type="http://schemas.openxmlformats.org/officeDocument/2006/relationships/hyperlink" Target="https://podminky.urs.cz/item/CS_URS_2021_01/60512140" TargetMode="External" /><Relationship Id="rId54" Type="http://schemas.openxmlformats.org/officeDocument/2006/relationships/hyperlink" Target="https://podminky.urs.cz/item/CS_URS_2021_01/762341043" TargetMode="External" /><Relationship Id="rId55" Type="http://schemas.openxmlformats.org/officeDocument/2006/relationships/hyperlink" Target="https://podminky.urs.cz/item/CS_URS_2021_01/998762102" TargetMode="External" /><Relationship Id="rId56" Type="http://schemas.openxmlformats.org/officeDocument/2006/relationships/hyperlink" Target="https://podminky.urs.cz/item/CS_URS_2021_01/763111321" TargetMode="External" /><Relationship Id="rId57" Type="http://schemas.openxmlformats.org/officeDocument/2006/relationships/hyperlink" Target="https://podminky.urs.cz/item/CS_URS_2021_01/763111717" TargetMode="External" /><Relationship Id="rId58" Type="http://schemas.openxmlformats.org/officeDocument/2006/relationships/hyperlink" Target="https://podminky.urs.cz/item/CS_URS_2021_01/763131412" TargetMode="External" /><Relationship Id="rId59" Type="http://schemas.openxmlformats.org/officeDocument/2006/relationships/hyperlink" Target="https://podminky.urs.cz/item/CS_URS_2021_01/763131714" TargetMode="External" /><Relationship Id="rId60" Type="http://schemas.openxmlformats.org/officeDocument/2006/relationships/hyperlink" Target="https://podminky.urs.cz/item/CS_URS_2021_01/763131751" TargetMode="External" /><Relationship Id="rId61" Type="http://schemas.openxmlformats.org/officeDocument/2006/relationships/hyperlink" Target="https://podminky.urs.cz/item/CS_URS_2021_01/28329276" TargetMode="External" /><Relationship Id="rId62" Type="http://schemas.openxmlformats.org/officeDocument/2006/relationships/hyperlink" Target="https://podminky.urs.cz/item/CS_URS_2021_01/763131821" TargetMode="External" /><Relationship Id="rId63" Type="http://schemas.openxmlformats.org/officeDocument/2006/relationships/hyperlink" Target="https://podminky.urs.cz/item/CS_URS_2021_01/763161720" TargetMode="External" /><Relationship Id="rId64" Type="http://schemas.openxmlformats.org/officeDocument/2006/relationships/hyperlink" Target="https://podminky.urs.cz/item/CS_URS_2021_01/998763302" TargetMode="External" /><Relationship Id="rId65" Type="http://schemas.openxmlformats.org/officeDocument/2006/relationships/hyperlink" Target="https://podminky.urs.cz/item/CS_URS_2021_01/766111820" TargetMode="External" /><Relationship Id="rId66" Type="http://schemas.openxmlformats.org/officeDocument/2006/relationships/hyperlink" Target="https://podminky.urs.cz/item/CS_URS_2021_01/772521240" TargetMode="External" /><Relationship Id="rId67" Type="http://schemas.openxmlformats.org/officeDocument/2006/relationships/hyperlink" Target="https://podminky.urs.cz/item/CS_URS_2021_01/998772102" TargetMode="External" /><Relationship Id="rId68" Type="http://schemas.openxmlformats.org/officeDocument/2006/relationships/hyperlink" Target="https://podminky.urs.cz/item/CS_URS_2021_01/776121111" TargetMode="External" /><Relationship Id="rId69" Type="http://schemas.openxmlformats.org/officeDocument/2006/relationships/hyperlink" Target="https://podminky.urs.cz/item/CS_URS_2021_01/776141113" TargetMode="External" /><Relationship Id="rId70" Type="http://schemas.openxmlformats.org/officeDocument/2006/relationships/hyperlink" Target="https://podminky.urs.cz/item/CS_URS_2021_01/776251111" TargetMode="External" /><Relationship Id="rId71" Type="http://schemas.openxmlformats.org/officeDocument/2006/relationships/hyperlink" Target="https://podminky.urs.cz/item/CS_URS_2021_01/28411069" TargetMode="External" /><Relationship Id="rId72" Type="http://schemas.openxmlformats.org/officeDocument/2006/relationships/hyperlink" Target="https://podminky.urs.cz/item/CS_URS_2021_01/776411112" TargetMode="External" /><Relationship Id="rId73" Type="http://schemas.openxmlformats.org/officeDocument/2006/relationships/hyperlink" Target="https://podminky.urs.cz/item/CS_URS_2021_01/998776102" TargetMode="External" /><Relationship Id="rId74" Type="http://schemas.openxmlformats.org/officeDocument/2006/relationships/hyperlink" Target="https://podminky.urs.cz/item/CS_URS_2021_01/783213021" TargetMode="External" /><Relationship Id="rId75" Type="http://schemas.openxmlformats.org/officeDocument/2006/relationships/hyperlink" Target="https://podminky.urs.cz/item/CS_URS_2021_01/783301311" TargetMode="External" /><Relationship Id="rId76" Type="http://schemas.openxmlformats.org/officeDocument/2006/relationships/hyperlink" Target="https://podminky.urs.cz/item/CS_URS_2021_01/783314201" TargetMode="External" /><Relationship Id="rId77" Type="http://schemas.openxmlformats.org/officeDocument/2006/relationships/hyperlink" Target="https://podminky.urs.cz/item/CS_URS_2021_01/783315101" TargetMode="External" /><Relationship Id="rId78" Type="http://schemas.openxmlformats.org/officeDocument/2006/relationships/hyperlink" Target="https://podminky.urs.cz/item/CS_URS_2021_01/783317101" TargetMode="External" /><Relationship Id="rId79" Type="http://schemas.openxmlformats.org/officeDocument/2006/relationships/hyperlink" Target="https://podminky.urs.cz/item/CS_URS_2021_01/784111031" TargetMode="External" /><Relationship Id="rId80" Type="http://schemas.openxmlformats.org/officeDocument/2006/relationships/hyperlink" Target="https://podminky.urs.cz/item/CS_URS_2021_01/784121001" TargetMode="External" /><Relationship Id="rId81" Type="http://schemas.openxmlformats.org/officeDocument/2006/relationships/hyperlink" Target="https://podminky.urs.cz/item/CS_URS_2021_01/784181121" TargetMode="External" /><Relationship Id="rId82" Type="http://schemas.openxmlformats.org/officeDocument/2006/relationships/hyperlink" Target="https://podminky.urs.cz/item/CS_URS_2021_01/784211101" TargetMode="External" /><Relationship Id="rId8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34" TargetMode="External" /><Relationship Id="rId2" Type="http://schemas.openxmlformats.org/officeDocument/2006/relationships/hyperlink" Target="https://podminky.urs.cz/item/CS_URS_2021_01/113107323" TargetMode="External" /><Relationship Id="rId3" Type="http://schemas.openxmlformats.org/officeDocument/2006/relationships/hyperlink" Target="https://podminky.urs.cz/item/CS_URS_2021_01/122151103" TargetMode="External" /><Relationship Id="rId4" Type="http://schemas.openxmlformats.org/officeDocument/2006/relationships/hyperlink" Target="https://podminky.urs.cz/item/CS_URS_2021_01/131151105" TargetMode="External" /><Relationship Id="rId5" Type="http://schemas.openxmlformats.org/officeDocument/2006/relationships/hyperlink" Target="https://podminky.urs.cz/item/CS_URS_2021_01/132101101" TargetMode="External" /><Relationship Id="rId6" Type="http://schemas.openxmlformats.org/officeDocument/2006/relationships/hyperlink" Target="https://podminky.urs.cz/item/CS_URS_2021_01/132112112" TargetMode="External" /><Relationship Id="rId7" Type="http://schemas.openxmlformats.org/officeDocument/2006/relationships/hyperlink" Target="https://podminky.urs.cz/item/CS_URS_2021_01/162751117" TargetMode="External" /><Relationship Id="rId8" Type="http://schemas.openxmlformats.org/officeDocument/2006/relationships/hyperlink" Target="https://podminky.urs.cz/item/CS_URS_2021_01/162751119" TargetMode="External" /><Relationship Id="rId9" Type="http://schemas.openxmlformats.org/officeDocument/2006/relationships/hyperlink" Target="https://podminky.urs.cz/item/CS_URS_2021_01/171201201" TargetMode="External" /><Relationship Id="rId10" Type="http://schemas.openxmlformats.org/officeDocument/2006/relationships/hyperlink" Target="https://podminky.urs.cz/item/CS_URS_2021_01/171201221" TargetMode="External" /><Relationship Id="rId11" Type="http://schemas.openxmlformats.org/officeDocument/2006/relationships/hyperlink" Target="https://podminky.urs.cz/item/CS_URS_2021_01/174101101" TargetMode="External" /><Relationship Id="rId12" Type="http://schemas.openxmlformats.org/officeDocument/2006/relationships/hyperlink" Target="https://podminky.urs.cz/item/CS_URS_2021_01/181951112" TargetMode="External" /><Relationship Id="rId13" Type="http://schemas.openxmlformats.org/officeDocument/2006/relationships/hyperlink" Target="https://podminky.urs.cz/item/CS_URS_2021_01/273321511" TargetMode="External" /><Relationship Id="rId14" Type="http://schemas.openxmlformats.org/officeDocument/2006/relationships/hyperlink" Target="https://podminky.urs.cz/item/CS_URS_2021_01/273351121" TargetMode="External" /><Relationship Id="rId15" Type="http://schemas.openxmlformats.org/officeDocument/2006/relationships/hyperlink" Target="https://podminky.urs.cz/item/CS_URS_2021_01/273361821" TargetMode="External" /><Relationship Id="rId16" Type="http://schemas.openxmlformats.org/officeDocument/2006/relationships/hyperlink" Target="https://podminky.urs.cz/item/CS_URS_2021_01/274321511" TargetMode="External" /><Relationship Id="rId17" Type="http://schemas.openxmlformats.org/officeDocument/2006/relationships/hyperlink" Target="https://podminky.urs.cz/item/CS_URS_2021_01/274351121" TargetMode="External" /><Relationship Id="rId18" Type="http://schemas.openxmlformats.org/officeDocument/2006/relationships/hyperlink" Target="https://podminky.urs.cz/item/CS_URS_2021_01/274351122" TargetMode="External" /><Relationship Id="rId19" Type="http://schemas.openxmlformats.org/officeDocument/2006/relationships/hyperlink" Target="https://podminky.urs.cz/item/CS_URS_2021_01/28260600R" TargetMode="External" /><Relationship Id="rId20" Type="http://schemas.openxmlformats.org/officeDocument/2006/relationships/hyperlink" Target="https://podminky.urs.cz/item/CS_URS_2021_01/311321611" TargetMode="External" /><Relationship Id="rId21" Type="http://schemas.openxmlformats.org/officeDocument/2006/relationships/hyperlink" Target="https://podminky.urs.cz/item/CS_URS_2021_01/311321815" TargetMode="External" /><Relationship Id="rId22" Type="http://schemas.openxmlformats.org/officeDocument/2006/relationships/hyperlink" Target="https://podminky.urs.cz/item/CS_URS_2021_01/311351121" TargetMode="External" /><Relationship Id="rId23" Type="http://schemas.openxmlformats.org/officeDocument/2006/relationships/hyperlink" Target="https://podminky.urs.cz/item/CS_URS_2021_01/311351122" TargetMode="External" /><Relationship Id="rId24" Type="http://schemas.openxmlformats.org/officeDocument/2006/relationships/hyperlink" Target="https://podminky.urs.cz/item/CS_URS_2021_01/311351311" TargetMode="External" /><Relationship Id="rId25" Type="http://schemas.openxmlformats.org/officeDocument/2006/relationships/hyperlink" Target="https://podminky.urs.cz/item/CS_URS_2021_01/311351312" TargetMode="External" /><Relationship Id="rId26" Type="http://schemas.openxmlformats.org/officeDocument/2006/relationships/hyperlink" Target="https://podminky.urs.cz/item/CS_URS_2021_01/311351911" TargetMode="External" /><Relationship Id="rId27" Type="http://schemas.openxmlformats.org/officeDocument/2006/relationships/hyperlink" Target="https://podminky.urs.cz/item/CS_URS_2021_01/311361821" TargetMode="External" /><Relationship Id="rId28" Type="http://schemas.openxmlformats.org/officeDocument/2006/relationships/hyperlink" Target="https://podminky.urs.cz/item/CS_URS_2021_01/330321610" TargetMode="External" /><Relationship Id="rId29" Type="http://schemas.openxmlformats.org/officeDocument/2006/relationships/hyperlink" Target="https://podminky.urs.cz/item/CS_URS_2021_01/331351125" TargetMode="External" /><Relationship Id="rId30" Type="http://schemas.openxmlformats.org/officeDocument/2006/relationships/hyperlink" Target="https://podminky.urs.cz/item/CS_URS_2021_01/331351126" TargetMode="External" /><Relationship Id="rId31" Type="http://schemas.openxmlformats.org/officeDocument/2006/relationships/hyperlink" Target="https://podminky.urs.cz/item/CS_URS_2021_01/331361821" TargetMode="External" /><Relationship Id="rId32" Type="http://schemas.openxmlformats.org/officeDocument/2006/relationships/hyperlink" Target="https://podminky.urs.cz/item/CS_URS_2021_01/342272235" TargetMode="External" /><Relationship Id="rId33" Type="http://schemas.openxmlformats.org/officeDocument/2006/relationships/hyperlink" Target="https://podminky.urs.cz/item/CS_URS_2021_01/345321616" TargetMode="External" /><Relationship Id="rId34" Type="http://schemas.openxmlformats.org/officeDocument/2006/relationships/hyperlink" Target="https://podminky.urs.cz/item/CS_URS_2021_01/345351005" TargetMode="External" /><Relationship Id="rId35" Type="http://schemas.openxmlformats.org/officeDocument/2006/relationships/hyperlink" Target="https://podminky.urs.cz/item/CS_URS_2021_01/345351006" TargetMode="External" /><Relationship Id="rId36" Type="http://schemas.openxmlformats.org/officeDocument/2006/relationships/hyperlink" Target="https://podminky.urs.cz/item/CS_URS_2021_01/411324646" TargetMode="External" /><Relationship Id="rId37" Type="http://schemas.openxmlformats.org/officeDocument/2006/relationships/hyperlink" Target="https://podminky.urs.cz/item/CS_URS_2021_01/411351011" TargetMode="External" /><Relationship Id="rId38" Type="http://schemas.openxmlformats.org/officeDocument/2006/relationships/hyperlink" Target="https://podminky.urs.cz/item/CS_URS_2021_01/411351012" TargetMode="External" /><Relationship Id="rId39" Type="http://schemas.openxmlformats.org/officeDocument/2006/relationships/hyperlink" Target="https://podminky.urs.cz/item/CS_URS_2021_01/411354313" TargetMode="External" /><Relationship Id="rId40" Type="http://schemas.openxmlformats.org/officeDocument/2006/relationships/hyperlink" Target="https://podminky.urs.cz/item/CS_URS_2021_01/411354314" TargetMode="External" /><Relationship Id="rId41" Type="http://schemas.openxmlformats.org/officeDocument/2006/relationships/hyperlink" Target="https://podminky.urs.cz/item/CS_URS_2021_01/411359111" TargetMode="External" /><Relationship Id="rId42" Type="http://schemas.openxmlformats.org/officeDocument/2006/relationships/hyperlink" Target="https://podminky.urs.cz/item/CS_URS_2021_01/411361821" TargetMode="External" /><Relationship Id="rId43" Type="http://schemas.openxmlformats.org/officeDocument/2006/relationships/hyperlink" Target="https://podminky.urs.cz/item/CS_URS_2021_01/413321616" TargetMode="External" /><Relationship Id="rId44" Type="http://schemas.openxmlformats.org/officeDocument/2006/relationships/hyperlink" Target="https://podminky.urs.cz/item/CS_URS_2021_01/413351121" TargetMode="External" /><Relationship Id="rId45" Type="http://schemas.openxmlformats.org/officeDocument/2006/relationships/hyperlink" Target="https://podminky.urs.cz/item/CS_URS_2021_01/413351122" TargetMode="External" /><Relationship Id="rId46" Type="http://schemas.openxmlformats.org/officeDocument/2006/relationships/hyperlink" Target="https://podminky.urs.cz/item/CS_URS_2021_01/413351191" TargetMode="External" /><Relationship Id="rId47" Type="http://schemas.openxmlformats.org/officeDocument/2006/relationships/hyperlink" Target="https://podminky.urs.cz/item/CS_URS_2021_01/413352115" TargetMode="External" /><Relationship Id="rId48" Type="http://schemas.openxmlformats.org/officeDocument/2006/relationships/hyperlink" Target="https://podminky.urs.cz/item/CS_URS_2021_01/413352116" TargetMode="External" /><Relationship Id="rId49" Type="http://schemas.openxmlformats.org/officeDocument/2006/relationships/hyperlink" Target="https://podminky.urs.cz/item/CS_URS_2021_01/413361821" TargetMode="External" /><Relationship Id="rId50" Type="http://schemas.openxmlformats.org/officeDocument/2006/relationships/hyperlink" Target="https://podminky.urs.cz/item/CS_URS_2021_01/430321616" TargetMode="External" /><Relationship Id="rId51" Type="http://schemas.openxmlformats.org/officeDocument/2006/relationships/hyperlink" Target="https://podminky.urs.cz/item/CS_URS_2021_01/430361821" TargetMode="External" /><Relationship Id="rId52" Type="http://schemas.openxmlformats.org/officeDocument/2006/relationships/hyperlink" Target="https://podminky.urs.cz/item/CS_URS_2021_01/431351121" TargetMode="External" /><Relationship Id="rId53" Type="http://schemas.openxmlformats.org/officeDocument/2006/relationships/hyperlink" Target="https://podminky.urs.cz/item/CS_URS_2021_01/431351122" TargetMode="External" /><Relationship Id="rId54" Type="http://schemas.openxmlformats.org/officeDocument/2006/relationships/hyperlink" Target="https://podminky.urs.cz/item/CS_URS_2021_01/434351141" TargetMode="External" /><Relationship Id="rId55" Type="http://schemas.openxmlformats.org/officeDocument/2006/relationships/hyperlink" Target="https://podminky.urs.cz/item/CS_URS_2021_01/434351142" TargetMode="External" /><Relationship Id="rId56" Type="http://schemas.openxmlformats.org/officeDocument/2006/relationships/hyperlink" Target="https://podminky.urs.cz/item/CS_URS_2021_01/564231111" TargetMode="External" /><Relationship Id="rId57" Type="http://schemas.openxmlformats.org/officeDocument/2006/relationships/hyperlink" Target="https://podminky.urs.cz/item/CS_URS_2021_01/564730011" TargetMode="External" /><Relationship Id="rId58" Type="http://schemas.openxmlformats.org/officeDocument/2006/relationships/hyperlink" Target="https://podminky.urs.cz/item/CS_URS_2021_01/564760111" TargetMode="External" /><Relationship Id="rId59" Type="http://schemas.openxmlformats.org/officeDocument/2006/relationships/hyperlink" Target="https://podminky.urs.cz/item/CS_URS_2021_01/596212212" TargetMode="External" /><Relationship Id="rId60" Type="http://schemas.openxmlformats.org/officeDocument/2006/relationships/hyperlink" Target="https://podminky.urs.cz/item/CS_URS_2021_01/596811220" TargetMode="External" /><Relationship Id="rId61" Type="http://schemas.openxmlformats.org/officeDocument/2006/relationships/hyperlink" Target="https://podminky.urs.cz/item/CS_URS_2021_01/59245601" TargetMode="External" /><Relationship Id="rId62" Type="http://schemas.openxmlformats.org/officeDocument/2006/relationships/hyperlink" Target="https://podminky.urs.cz/item/CS_URS_2021_01/611131121" TargetMode="External" /><Relationship Id="rId63" Type="http://schemas.openxmlformats.org/officeDocument/2006/relationships/hyperlink" Target="https://podminky.urs.cz/item/CS_URS_2021_01/611131125" TargetMode="External" /><Relationship Id="rId64" Type="http://schemas.openxmlformats.org/officeDocument/2006/relationships/hyperlink" Target="https://podminky.urs.cz/item/CS_URS_2021_01/612111121" TargetMode="External" /><Relationship Id="rId65" Type="http://schemas.openxmlformats.org/officeDocument/2006/relationships/hyperlink" Target="https://podminky.urs.cz/item/CS_URS_2021_01/612131121" TargetMode="External" /><Relationship Id="rId66" Type="http://schemas.openxmlformats.org/officeDocument/2006/relationships/hyperlink" Target="https://podminky.urs.cz/item/CS_URS_2021_01/612142001" TargetMode="External" /><Relationship Id="rId67" Type="http://schemas.openxmlformats.org/officeDocument/2006/relationships/hyperlink" Target="https://podminky.urs.cz/item/CS_URS_2021_01/612341121" TargetMode="External" /><Relationship Id="rId68" Type="http://schemas.openxmlformats.org/officeDocument/2006/relationships/hyperlink" Target="https://podminky.urs.cz/item/CS_URS_2021_01/631311116" TargetMode="External" /><Relationship Id="rId69" Type="http://schemas.openxmlformats.org/officeDocument/2006/relationships/hyperlink" Target="https://podminky.urs.cz/item/CS_URS_2021_01/631311124" TargetMode="External" /><Relationship Id="rId70" Type="http://schemas.openxmlformats.org/officeDocument/2006/relationships/hyperlink" Target="https://podminky.urs.cz/item/CS_URS_2021_01/631319011" TargetMode="External" /><Relationship Id="rId71" Type="http://schemas.openxmlformats.org/officeDocument/2006/relationships/hyperlink" Target="https://podminky.urs.cz/item/CS_URS_2021_01/631341134" TargetMode="External" /><Relationship Id="rId72" Type="http://schemas.openxmlformats.org/officeDocument/2006/relationships/hyperlink" Target="https://podminky.urs.cz/item/CS_URS_2021_01/631362021" TargetMode="External" /><Relationship Id="rId73" Type="http://schemas.openxmlformats.org/officeDocument/2006/relationships/hyperlink" Target="https://podminky.urs.cz/item/CS_URS_2021_01/63245340R" TargetMode="External" /><Relationship Id="rId74" Type="http://schemas.openxmlformats.org/officeDocument/2006/relationships/hyperlink" Target="https://podminky.urs.cz/item/CS_URS_2021_01/632481213" TargetMode="External" /><Relationship Id="rId75" Type="http://schemas.openxmlformats.org/officeDocument/2006/relationships/hyperlink" Target="https://podminky.urs.cz/item/CS_URS_2021_01/635111241" TargetMode="External" /><Relationship Id="rId76" Type="http://schemas.openxmlformats.org/officeDocument/2006/relationships/hyperlink" Target="https://podminky.urs.cz/item/CS_URS_2021_01/635111241" TargetMode="External" /><Relationship Id="rId77" Type="http://schemas.openxmlformats.org/officeDocument/2006/relationships/hyperlink" Target="https://podminky.urs.cz/item/CS_URS_2021_01/952901111" TargetMode="External" /><Relationship Id="rId78" Type="http://schemas.openxmlformats.org/officeDocument/2006/relationships/hyperlink" Target="https://podminky.urs.cz/item/CS_URS_2021_01/952902121" TargetMode="External" /><Relationship Id="rId79" Type="http://schemas.openxmlformats.org/officeDocument/2006/relationships/hyperlink" Target="https://podminky.urs.cz/item/CS_URS_2021_01/953942421" TargetMode="External" /><Relationship Id="rId80" Type="http://schemas.openxmlformats.org/officeDocument/2006/relationships/hyperlink" Target="https://podminky.urs.cz/item/CS_URS_2021_01/979054451" TargetMode="External" /><Relationship Id="rId81" Type="http://schemas.openxmlformats.org/officeDocument/2006/relationships/hyperlink" Target="https://podminky.urs.cz/item/CS_URS_2021_01/981011312" TargetMode="External" /><Relationship Id="rId82" Type="http://schemas.openxmlformats.org/officeDocument/2006/relationships/hyperlink" Target="https://podminky.urs.cz/item/CS_URS_2021_01/985511113" TargetMode="External" /><Relationship Id="rId83" Type="http://schemas.openxmlformats.org/officeDocument/2006/relationships/hyperlink" Target="https://podminky.urs.cz/item/CS_URS_2021_01/997221551" TargetMode="External" /><Relationship Id="rId84" Type="http://schemas.openxmlformats.org/officeDocument/2006/relationships/hyperlink" Target="https://podminky.urs.cz/item/CS_URS_2021_01/997221559" TargetMode="External" /><Relationship Id="rId85" Type="http://schemas.openxmlformats.org/officeDocument/2006/relationships/hyperlink" Target="https://podminky.urs.cz/item/CS_URS_2021_01/997221855" TargetMode="External" /><Relationship Id="rId86" Type="http://schemas.openxmlformats.org/officeDocument/2006/relationships/hyperlink" Target="https://podminky.urs.cz/item/CS_URS_2021_01/998223011" TargetMode="External" /><Relationship Id="rId87" Type="http://schemas.openxmlformats.org/officeDocument/2006/relationships/hyperlink" Target="https://podminky.urs.cz/item/CS_URS_2021_01/711111001" TargetMode="External" /><Relationship Id="rId88" Type="http://schemas.openxmlformats.org/officeDocument/2006/relationships/hyperlink" Target="https://podminky.urs.cz/item/CS_URS_2021_01/11163150" TargetMode="External" /><Relationship Id="rId89" Type="http://schemas.openxmlformats.org/officeDocument/2006/relationships/hyperlink" Target="https://podminky.urs.cz/item/CS_URS_2021_01/711112001" TargetMode="External" /><Relationship Id="rId90" Type="http://schemas.openxmlformats.org/officeDocument/2006/relationships/hyperlink" Target="https://podminky.urs.cz/item/CS_URS_2021_01/11163150" TargetMode="External" /><Relationship Id="rId91" Type="http://schemas.openxmlformats.org/officeDocument/2006/relationships/hyperlink" Target="https://podminky.urs.cz/item/CS_URS_2021_01/711141559" TargetMode="External" /><Relationship Id="rId92" Type="http://schemas.openxmlformats.org/officeDocument/2006/relationships/hyperlink" Target="https://podminky.urs.cz/item/CS_URS_2021_01/62836110" TargetMode="External" /><Relationship Id="rId93" Type="http://schemas.openxmlformats.org/officeDocument/2006/relationships/hyperlink" Target="https://podminky.urs.cz/item/CS_URS_2021_01/711141559" TargetMode="External" /><Relationship Id="rId94" Type="http://schemas.openxmlformats.org/officeDocument/2006/relationships/hyperlink" Target="https://podminky.urs.cz/item/CS_URS_2021_01/62852254" TargetMode="External" /><Relationship Id="rId95" Type="http://schemas.openxmlformats.org/officeDocument/2006/relationships/hyperlink" Target="https://podminky.urs.cz/item/CS_URS_2021_01/711142559" TargetMode="External" /><Relationship Id="rId96" Type="http://schemas.openxmlformats.org/officeDocument/2006/relationships/hyperlink" Target="https://podminky.urs.cz/item/CS_URS_2021_01/62836110" TargetMode="External" /><Relationship Id="rId97" Type="http://schemas.openxmlformats.org/officeDocument/2006/relationships/hyperlink" Target="https://podminky.urs.cz/item/CS_URS_2021_01/711142559" TargetMode="External" /><Relationship Id="rId98" Type="http://schemas.openxmlformats.org/officeDocument/2006/relationships/hyperlink" Target="https://podminky.urs.cz/item/CS_URS_2021_01/62852254" TargetMode="External" /><Relationship Id="rId99" Type="http://schemas.openxmlformats.org/officeDocument/2006/relationships/hyperlink" Target="https://podminky.urs.cz/item/CS_URS_2021_01/711413111" TargetMode="External" /><Relationship Id="rId100" Type="http://schemas.openxmlformats.org/officeDocument/2006/relationships/hyperlink" Target="https://podminky.urs.cz/item/CS_URS_2021_01/711413121" TargetMode="External" /><Relationship Id="rId101" Type="http://schemas.openxmlformats.org/officeDocument/2006/relationships/hyperlink" Target="https://podminky.urs.cz/item/CS_URS_2021_01/998711102" TargetMode="External" /><Relationship Id="rId102" Type="http://schemas.openxmlformats.org/officeDocument/2006/relationships/hyperlink" Target="https://podminky.urs.cz/item/CS_URS_2021_01/712341559" TargetMode="External" /><Relationship Id="rId103" Type="http://schemas.openxmlformats.org/officeDocument/2006/relationships/hyperlink" Target="https://podminky.urs.cz/item/CS_URS_2021_01/62836110" TargetMode="External" /><Relationship Id="rId104" Type="http://schemas.openxmlformats.org/officeDocument/2006/relationships/hyperlink" Target="https://podminky.urs.cz/item/CS_URS_2021_01/712391171" TargetMode="External" /><Relationship Id="rId105" Type="http://schemas.openxmlformats.org/officeDocument/2006/relationships/hyperlink" Target="https://podminky.urs.cz/item/CS_URS_2021_01/69311068" TargetMode="External" /><Relationship Id="rId106" Type="http://schemas.openxmlformats.org/officeDocument/2006/relationships/hyperlink" Target="https://podminky.urs.cz/item/CS_URS_2021_01/712771001" TargetMode="External" /><Relationship Id="rId107" Type="http://schemas.openxmlformats.org/officeDocument/2006/relationships/hyperlink" Target="https://podminky.urs.cz/item/CS_URS_2021_01/69334120" TargetMode="External" /><Relationship Id="rId108" Type="http://schemas.openxmlformats.org/officeDocument/2006/relationships/hyperlink" Target="https://podminky.urs.cz/item/CS_URS_2021_01/712771223" TargetMode="External" /><Relationship Id="rId109" Type="http://schemas.openxmlformats.org/officeDocument/2006/relationships/hyperlink" Target="https://podminky.urs.cz/item/CS_URS_2021_01/69334011" TargetMode="External" /><Relationship Id="rId110" Type="http://schemas.openxmlformats.org/officeDocument/2006/relationships/hyperlink" Target="https://podminky.urs.cz/item/CS_URS_2021_01/712771271" TargetMode="External" /><Relationship Id="rId111" Type="http://schemas.openxmlformats.org/officeDocument/2006/relationships/hyperlink" Target="https://podminky.urs.cz/item/CS_URS_2021_01/69334310" TargetMode="External" /><Relationship Id="rId112" Type="http://schemas.openxmlformats.org/officeDocument/2006/relationships/hyperlink" Target="https://podminky.urs.cz/item/CS_URS_2021_01/712771411" TargetMode="External" /><Relationship Id="rId113" Type="http://schemas.openxmlformats.org/officeDocument/2006/relationships/hyperlink" Target="https://podminky.urs.cz/item/CS_URS_2021_01/10321003" TargetMode="External" /><Relationship Id="rId114" Type="http://schemas.openxmlformats.org/officeDocument/2006/relationships/hyperlink" Target="https://podminky.urs.cz/item/CS_URS_2021_01/712771521" TargetMode="External" /><Relationship Id="rId115" Type="http://schemas.openxmlformats.org/officeDocument/2006/relationships/hyperlink" Target="https://podminky.urs.cz/item/CS_URS_2021_01/69334504" TargetMode="External" /><Relationship Id="rId116" Type="http://schemas.openxmlformats.org/officeDocument/2006/relationships/hyperlink" Target="https://podminky.urs.cz/item/CS_URS_2021_01/998712102" TargetMode="External" /><Relationship Id="rId117" Type="http://schemas.openxmlformats.org/officeDocument/2006/relationships/hyperlink" Target="https://podminky.urs.cz/item/CS_URS_2021_01/713121111" TargetMode="External" /><Relationship Id="rId118" Type="http://schemas.openxmlformats.org/officeDocument/2006/relationships/hyperlink" Target="https://podminky.urs.cz/item/CS_URS_2021_01/28372309" TargetMode="External" /><Relationship Id="rId119" Type="http://schemas.openxmlformats.org/officeDocument/2006/relationships/hyperlink" Target="https://podminky.urs.cz/item/CS_URS_2021_01/713121111" TargetMode="External" /><Relationship Id="rId120" Type="http://schemas.openxmlformats.org/officeDocument/2006/relationships/hyperlink" Target="https://podminky.urs.cz/item/CS_URS_2021_01/28375817" TargetMode="External" /><Relationship Id="rId121" Type="http://schemas.openxmlformats.org/officeDocument/2006/relationships/hyperlink" Target="https://podminky.urs.cz/item/CS_URS_2021_01/713131141" TargetMode="External" /><Relationship Id="rId122" Type="http://schemas.openxmlformats.org/officeDocument/2006/relationships/hyperlink" Target="https://podminky.urs.cz/item/CS_URS_2021_01/28376382" TargetMode="External" /><Relationship Id="rId123" Type="http://schemas.openxmlformats.org/officeDocument/2006/relationships/hyperlink" Target="https://podminky.urs.cz/item/CS_URS_2021_01/713131141" TargetMode="External" /><Relationship Id="rId124" Type="http://schemas.openxmlformats.org/officeDocument/2006/relationships/hyperlink" Target="https://podminky.urs.cz/item/CS_URS_2021_01/28375909" TargetMode="External" /><Relationship Id="rId125" Type="http://schemas.openxmlformats.org/officeDocument/2006/relationships/hyperlink" Target="https://podminky.urs.cz/item/CS_URS_2021_01/713141131" TargetMode="External" /><Relationship Id="rId126" Type="http://schemas.openxmlformats.org/officeDocument/2006/relationships/hyperlink" Target="https://podminky.urs.cz/item/CS_URS_2021_01/28376142" TargetMode="External" /><Relationship Id="rId127" Type="http://schemas.openxmlformats.org/officeDocument/2006/relationships/hyperlink" Target="https://podminky.urs.cz/item/CS_URS_2021_01/998713102" TargetMode="External" /><Relationship Id="rId128" Type="http://schemas.openxmlformats.org/officeDocument/2006/relationships/hyperlink" Target="https://podminky.urs.cz/item/CS_URS_2021_01/764538424" TargetMode="External" /><Relationship Id="rId129" Type="http://schemas.openxmlformats.org/officeDocument/2006/relationships/hyperlink" Target="https://podminky.urs.cz/item/CS_URS_2021_01/7645384241" TargetMode="External" /><Relationship Id="rId130" Type="http://schemas.openxmlformats.org/officeDocument/2006/relationships/hyperlink" Target="https://podminky.urs.cz/item/CS_URS_2021_01/998764102" TargetMode="External" /><Relationship Id="rId131" Type="http://schemas.openxmlformats.org/officeDocument/2006/relationships/hyperlink" Target="https://podminky.urs.cz/item/CS_URS_2021_01/776121111" TargetMode="External" /><Relationship Id="rId132" Type="http://schemas.openxmlformats.org/officeDocument/2006/relationships/hyperlink" Target="https://podminky.urs.cz/item/CS_URS_2021_01/776141113" TargetMode="External" /><Relationship Id="rId133" Type="http://schemas.openxmlformats.org/officeDocument/2006/relationships/hyperlink" Target="https://podminky.urs.cz/item/CS_URS_2021_01/776251111" TargetMode="External" /><Relationship Id="rId134" Type="http://schemas.openxmlformats.org/officeDocument/2006/relationships/hyperlink" Target="https://podminky.urs.cz/item/CS_URS_2021_01/28411069" TargetMode="External" /><Relationship Id="rId135" Type="http://schemas.openxmlformats.org/officeDocument/2006/relationships/hyperlink" Target="https://podminky.urs.cz/item/CS_URS_2021_01/776411112" TargetMode="External" /><Relationship Id="rId136" Type="http://schemas.openxmlformats.org/officeDocument/2006/relationships/hyperlink" Target="https://podminky.urs.cz/item/CS_URS_2021_01/998776102" TargetMode="External" /><Relationship Id="rId137" Type="http://schemas.openxmlformats.org/officeDocument/2006/relationships/hyperlink" Target="https://podminky.urs.cz/item/CS_URS_2021_01/784181121" TargetMode="External" /><Relationship Id="rId138" Type="http://schemas.openxmlformats.org/officeDocument/2006/relationships/hyperlink" Target="https://podminky.urs.cz/item/CS_URS_2021_01/784211101" TargetMode="External" /><Relationship Id="rId139" Type="http://schemas.openxmlformats.org/officeDocument/2006/relationships/drawing" Target="../drawings/drawing5.xml" /><Relationship Id="rId140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12003" TargetMode="External" /><Relationship Id="rId2" Type="http://schemas.openxmlformats.org/officeDocument/2006/relationships/hyperlink" Target="https://podminky.urs.cz/item/CS_URS_2021_01/213141111" TargetMode="External" /><Relationship Id="rId3" Type="http://schemas.openxmlformats.org/officeDocument/2006/relationships/hyperlink" Target="https://podminky.urs.cz/item/CS_URS_2021_01/69311199" TargetMode="External" /><Relationship Id="rId4" Type="http://schemas.openxmlformats.org/officeDocument/2006/relationships/hyperlink" Target="https://podminky.urs.cz/item/CS_URS_2021_01/411322424" TargetMode="External" /><Relationship Id="rId5" Type="http://schemas.openxmlformats.org/officeDocument/2006/relationships/hyperlink" Target="https://podminky.urs.cz/item/CS_URS_2021_01/411362021" TargetMode="External" /><Relationship Id="rId6" Type="http://schemas.openxmlformats.org/officeDocument/2006/relationships/hyperlink" Target="https://podminky.urs.cz/item/CS_URS_2021_01/413941123" TargetMode="External" /><Relationship Id="rId7" Type="http://schemas.openxmlformats.org/officeDocument/2006/relationships/hyperlink" Target="https://podminky.urs.cz/item/CS_URS_2021_01/13010724" TargetMode="External" /><Relationship Id="rId8" Type="http://schemas.openxmlformats.org/officeDocument/2006/relationships/hyperlink" Target="https://podminky.urs.cz/item/CS_URS_2021_01/596811220" TargetMode="External" /><Relationship Id="rId9" Type="http://schemas.openxmlformats.org/officeDocument/2006/relationships/hyperlink" Target="https://podminky.urs.cz/item/CS_URS_2021_01/59245601" TargetMode="External" /><Relationship Id="rId10" Type="http://schemas.openxmlformats.org/officeDocument/2006/relationships/hyperlink" Target="https://podminky.urs.cz/item/CS_URS_2021_01/635111241" TargetMode="External" /><Relationship Id="rId11" Type="http://schemas.openxmlformats.org/officeDocument/2006/relationships/hyperlink" Target="https://podminky.urs.cz/item/CS_URS_2021_01/952902121" TargetMode="External" /><Relationship Id="rId12" Type="http://schemas.openxmlformats.org/officeDocument/2006/relationships/hyperlink" Target="https://podminky.urs.cz/item/CS_URS_2021_01/997013112" TargetMode="External" /><Relationship Id="rId13" Type="http://schemas.openxmlformats.org/officeDocument/2006/relationships/hyperlink" Target="https://podminky.urs.cz/item/CS_URS_2021_01/997013501" TargetMode="External" /><Relationship Id="rId14" Type="http://schemas.openxmlformats.org/officeDocument/2006/relationships/hyperlink" Target="https://podminky.urs.cz/item/CS_URS_2021_01/997013509" TargetMode="External" /><Relationship Id="rId15" Type="http://schemas.openxmlformats.org/officeDocument/2006/relationships/hyperlink" Target="https://podminky.urs.cz/item/CS_URS_2021_01/997013814" TargetMode="External" /><Relationship Id="rId16" Type="http://schemas.openxmlformats.org/officeDocument/2006/relationships/hyperlink" Target="https://podminky.urs.cz/item/CS_URS_2021_01/997221873" TargetMode="External" /><Relationship Id="rId17" Type="http://schemas.openxmlformats.org/officeDocument/2006/relationships/hyperlink" Target="https://podminky.urs.cz/item/CS_URS_2021_01/998011002" TargetMode="External" /><Relationship Id="rId18" Type="http://schemas.openxmlformats.org/officeDocument/2006/relationships/hyperlink" Target="https://podminky.urs.cz/item/CS_URS_2021_01/711193121" TargetMode="External" /><Relationship Id="rId19" Type="http://schemas.openxmlformats.org/officeDocument/2006/relationships/hyperlink" Target="https://podminky.urs.cz/item/CS_URS_2021_01/998711102" TargetMode="External" /><Relationship Id="rId20" Type="http://schemas.openxmlformats.org/officeDocument/2006/relationships/hyperlink" Target="https://podminky.urs.cz/item/CS_URS_2021_01/712300832" TargetMode="External" /><Relationship Id="rId21" Type="http://schemas.openxmlformats.org/officeDocument/2006/relationships/hyperlink" Target="https://podminky.urs.cz/item/CS_URS_2021_01/712300833" TargetMode="External" /><Relationship Id="rId22" Type="http://schemas.openxmlformats.org/officeDocument/2006/relationships/hyperlink" Target="https://podminky.urs.cz/item/CS_URS_2021_01/712300834" TargetMode="External" /><Relationship Id="rId23" Type="http://schemas.openxmlformats.org/officeDocument/2006/relationships/hyperlink" Target="https://podminky.urs.cz/item/CS_URS_2021_01/712341559" TargetMode="External" /><Relationship Id="rId24" Type="http://schemas.openxmlformats.org/officeDocument/2006/relationships/hyperlink" Target="https://podminky.urs.cz/item/CS_URS_2021_01/62836110" TargetMode="External" /><Relationship Id="rId25" Type="http://schemas.openxmlformats.org/officeDocument/2006/relationships/hyperlink" Target="https://podminky.urs.cz/item/CS_URS_2021_01/712341559" TargetMode="External" /><Relationship Id="rId26" Type="http://schemas.openxmlformats.org/officeDocument/2006/relationships/hyperlink" Target="https://podminky.urs.cz/item/CS_URS_2021_01/62856010" TargetMode="External" /><Relationship Id="rId27" Type="http://schemas.openxmlformats.org/officeDocument/2006/relationships/hyperlink" Target="https://podminky.urs.cz/item/CS_URS_2021_01/712391171" TargetMode="External" /><Relationship Id="rId28" Type="http://schemas.openxmlformats.org/officeDocument/2006/relationships/hyperlink" Target="https://podminky.urs.cz/item/CS_URS_2021_01/69311068" TargetMode="External" /><Relationship Id="rId29" Type="http://schemas.openxmlformats.org/officeDocument/2006/relationships/hyperlink" Target="https://podminky.urs.cz/item/CS_URS_2021_01/712391382" TargetMode="External" /><Relationship Id="rId30" Type="http://schemas.openxmlformats.org/officeDocument/2006/relationships/hyperlink" Target="https://podminky.urs.cz/item/CS_URS_2021_01/58337401" TargetMode="External" /><Relationship Id="rId31" Type="http://schemas.openxmlformats.org/officeDocument/2006/relationships/hyperlink" Target="https://podminky.urs.cz/item/CS_URS_2021_01/712771001" TargetMode="External" /><Relationship Id="rId32" Type="http://schemas.openxmlformats.org/officeDocument/2006/relationships/hyperlink" Target="https://podminky.urs.cz/item/CS_URS_2021_01/69334120" TargetMode="External" /><Relationship Id="rId33" Type="http://schemas.openxmlformats.org/officeDocument/2006/relationships/hyperlink" Target="https://podminky.urs.cz/item/CS_URS_2021_01/712771223" TargetMode="External" /><Relationship Id="rId34" Type="http://schemas.openxmlformats.org/officeDocument/2006/relationships/hyperlink" Target="https://podminky.urs.cz/item/CS_URS_2021_01/69334154" TargetMode="External" /><Relationship Id="rId35" Type="http://schemas.openxmlformats.org/officeDocument/2006/relationships/hyperlink" Target="https://podminky.urs.cz/item/CS_URS_2021_01/712771271" TargetMode="External" /><Relationship Id="rId36" Type="http://schemas.openxmlformats.org/officeDocument/2006/relationships/hyperlink" Target="https://podminky.urs.cz/item/CS_URS_2021_01/69334310" TargetMode="External" /><Relationship Id="rId37" Type="http://schemas.openxmlformats.org/officeDocument/2006/relationships/hyperlink" Target="https://podminky.urs.cz/item/CS_URS_2021_01/712771331" TargetMode="External" /><Relationship Id="rId38" Type="http://schemas.openxmlformats.org/officeDocument/2006/relationships/hyperlink" Target="https://podminky.urs.cz/item/CS_URS_2021_01/69334154" TargetMode="External" /><Relationship Id="rId39" Type="http://schemas.openxmlformats.org/officeDocument/2006/relationships/hyperlink" Target="https://podminky.urs.cz/item/CS_URS_2021_01/712771411" TargetMode="External" /><Relationship Id="rId40" Type="http://schemas.openxmlformats.org/officeDocument/2006/relationships/hyperlink" Target="https://podminky.urs.cz/item/CS_URS_2021_01/10321003" TargetMode="External" /><Relationship Id="rId41" Type="http://schemas.openxmlformats.org/officeDocument/2006/relationships/hyperlink" Target="https://podminky.urs.cz/item/CS_URS_2021_01/712771521" TargetMode="External" /><Relationship Id="rId42" Type="http://schemas.openxmlformats.org/officeDocument/2006/relationships/hyperlink" Target="https://podminky.urs.cz/item/CS_URS_2021_01/69334504" TargetMode="External" /><Relationship Id="rId43" Type="http://schemas.openxmlformats.org/officeDocument/2006/relationships/hyperlink" Target="https://podminky.urs.cz/item/CS_URS_2021_01/998712102" TargetMode="External" /><Relationship Id="rId44" Type="http://schemas.openxmlformats.org/officeDocument/2006/relationships/hyperlink" Target="https://podminky.urs.cz/item/CS_URS_2021_01/713140823" TargetMode="External" /><Relationship Id="rId45" Type="http://schemas.openxmlformats.org/officeDocument/2006/relationships/hyperlink" Target="https://podminky.urs.cz/item/CS_URS_2021_01/713141131" TargetMode="External" /><Relationship Id="rId46" Type="http://schemas.openxmlformats.org/officeDocument/2006/relationships/hyperlink" Target="https://podminky.urs.cz/item/CS_URS_2021_01/28375990" TargetMode="External" /><Relationship Id="rId47" Type="http://schemas.openxmlformats.org/officeDocument/2006/relationships/hyperlink" Target="https://podminky.urs.cz/item/CS_URS_2021_01/28375914" TargetMode="External" /><Relationship Id="rId48" Type="http://schemas.openxmlformats.org/officeDocument/2006/relationships/hyperlink" Target="https://podminky.urs.cz/item/CS_URS_2021_01/713141311" TargetMode="External" /><Relationship Id="rId49" Type="http://schemas.openxmlformats.org/officeDocument/2006/relationships/hyperlink" Target="https://podminky.urs.cz/item/CS_URS_2021_01/28376142" TargetMode="External" /><Relationship Id="rId50" Type="http://schemas.openxmlformats.org/officeDocument/2006/relationships/hyperlink" Target="https://podminky.urs.cz/item/CS_URS_2021_01/998713102" TargetMode="External" /><Relationship Id="rId51" Type="http://schemas.openxmlformats.org/officeDocument/2006/relationships/hyperlink" Target="https://podminky.urs.cz/item/CS_URS_2021_01/787300901" TargetMode="External" /><Relationship Id="rId52" Type="http://schemas.openxmlformats.org/officeDocument/2006/relationships/hyperlink" Target="https://podminky.urs.cz/item/CS_URS_2021_01/998787102" TargetMode="External" /><Relationship Id="rId5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1151103" TargetMode="External" /><Relationship Id="rId2" Type="http://schemas.openxmlformats.org/officeDocument/2006/relationships/hyperlink" Target="https://podminky.urs.cz/item/CS_URS_2021_01/13215125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174101101" TargetMode="External" /><Relationship Id="rId8" Type="http://schemas.openxmlformats.org/officeDocument/2006/relationships/hyperlink" Target="https://podminky.urs.cz/item/CS_URS_2021_01/275322511" TargetMode="External" /><Relationship Id="rId9" Type="http://schemas.openxmlformats.org/officeDocument/2006/relationships/hyperlink" Target="https://podminky.urs.cz/item/CS_URS_2021_01/275351121" TargetMode="External" /><Relationship Id="rId10" Type="http://schemas.openxmlformats.org/officeDocument/2006/relationships/hyperlink" Target="https://podminky.urs.cz/item/CS_URS_2021_01/275351122" TargetMode="External" /><Relationship Id="rId11" Type="http://schemas.openxmlformats.org/officeDocument/2006/relationships/hyperlink" Target="https://podminky.urs.cz/item/CS_URS_2021_01/275361821" TargetMode="External" /><Relationship Id="rId12" Type="http://schemas.openxmlformats.org/officeDocument/2006/relationships/hyperlink" Target="https://podminky.urs.cz/item/CS_URS_2021_01/998011002" TargetMode="External" /><Relationship Id="rId13" Type="http://schemas.openxmlformats.org/officeDocument/2006/relationships/hyperlink" Target="https://podminky.urs.cz/item/CS_URS_2021_01/HZS4221" TargetMode="External" /><Relationship Id="rId1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2151103" TargetMode="External" /><Relationship Id="rId2" Type="http://schemas.openxmlformats.org/officeDocument/2006/relationships/hyperlink" Target="https://podminky.urs.cz/item/CS_URS_2021_01/132112112" TargetMode="External" /><Relationship Id="rId3" Type="http://schemas.openxmlformats.org/officeDocument/2006/relationships/hyperlink" Target="https://podminky.urs.cz/item/CS_URS_2021_01/132151103" TargetMode="External" /><Relationship Id="rId4" Type="http://schemas.openxmlformats.org/officeDocument/2006/relationships/hyperlink" Target="https://podminky.urs.cz/item/CS_URS_2021_01/162751117" TargetMode="External" /><Relationship Id="rId5" Type="http://schemas.openxmlformats.org/officeDocument/2006/relationships/hyperlink" Target="https://podminky.urs.cz/item/CS_URS_2021_01/162751119" TargetMode="External" /><Relationship Id="rId6" Type="http://schemas.openxmlformats.org/officeDocument/2006/relationships/hyperlink" Target="https://podminky.urs.cz/item/CS_URS_2021_01/171201201" TargetMode="External" /><Relationship Id="rId7" Type="http://schemas.openxmlformats.org/officeDocument/2006/relationships/hyperlink" Target="https://podminky.urs.cz/item/CS_URS_2021_01/171201221" TargetMode="External" /><Relationship Id="rId8" Type="http://schemas.openxmlformats.org/officeDocument/2006/relationships/hyperlink" Target="https://podminky.urs.cz/item/CS_URS_2021_01/174101101" TargetMode="External" /><Relationship Id="rId9" Type="http://schemas.openxmlformats.org/officeDocument/2006/relationships/hyperlink" Target="https://podminky.urs.cz/item/CS_URS_2021_01/181951112" TargetMode="External" /><Relationship Id="rId10" Type="http://schemas.openxmlformats.org/officeDocument/2006/relationships/hyperlink" Target="https://podminky.urs.cz/item/CS_URS_2021_01/211561111" TargetMode="External" /><Relationship Id="rId11" Type="http://schemas.openxmlformats.org/officeDocument/2006/relationships/hyperlink" Target="https://podminky.urs.cz/item/CS_URS_2021_01/211971110" TargetMode="External" /><Relationship Id="rId12" Type="http://schemas.openxmlformats.org/officeDocument/2006/relationships/hyperlink" Target="https://podminky.urs.cz/item/CS_URS_2021_01/69311068" TargetMode="External" /><Relationship Id="rId13" Type="http://schemas.openxmlformats.org/officeDocument/2006/relationships/hyperlink" Target="https://podminky.urs.cz/item/CS_URS_2021_01/212755214" TargetMode="External" /><Relationship Id="rId14" Type="http://schemas.openxmlformats.org/officeDocument/2006/relationships/hyperlink" Target="https://podminky.urs.cz/item/CS_URS_2021_01/274322511" TargetMode="External" /><Relationship Id="rId15" Type="http://schemas.openxmlformats.org/officeDocument/2006/relationships/hyperlink" Target="https://podminky.urs.cz/item/CS_URS_2021_01/274351121" TargetMode="External" /><Relationship Id="rId16" Type="http://schemas.openxmlformats.org/officeDocument/2006/relationships/hyperlink" Target="https://podminky.urs.cz/item/CS_URS_2021_01/274351122" TargetMode="External" /><Relationship Id="rId17" Type="http://schemas.openxmlformats.org/officeDocument/2006/relationships/hyperlink" Target="https://podminky.urs.cz/item/CS_URS_2021_01/274361821" TargetMode="External" /><Relationship Id="rId18" Type="http://schemas.openxmlformats.org/officeDocument/2006/relationships/hyperlink" Target="https://podminky.urs.cz/item/CS_URS_2021_01/275322511" TargetMode="External" /><Relationship Id="rId19" Type="http://schemas.openxmlformats.org/officeDocument/2006/relationships/hyperlink" Target="https://podminky.urs.cz/item/CS_URS_2021_01/275351121" TargetMode="External" /><Relationship Id="rId20" Type="http://schemas.openxmlformats.org/officeDocument/2006/relationships/hyperlink" Target="https://podminky.urs.cz/item/CS_URS_2021_01/275351122" TargetMode="External" /><Relationship Id="rId21" Type="http://schemas.openxmlformats.org/officeDocument/2006/relationships/hyperlink" Target="https://podminky.urs.cz/item/CS_URS_2021_01/275361821" TargetMode="External" /><Relationship Id="rId22" Type="http://schemas.openxmlformats.org/officeDocument/2006/relationships/hyperlink" Target="https://podminky.urs.cz/item/CS_URS_2021_01/613331141" TargetMode="External" /><Relationship Id="rId23" Type="http://schemas.openxmlformats.org/officeDocument/2006/relationships/hyperlink" Target="https://podminky.urs.cz/item/CS_URS_2021_01/631311124" TargetMode="External" /><Relationship Id="rId24" Type="http://schemas.openxmlformats.org/officeDocument/2006/relationships/hyperlink" Target="https://podminky.urs.cz/item/CS_URS_2021_01/631319171" TargetMode="External" /><Relationship Id="rId25" Type="http://schemas.openxmlformats.org/officeDocument/2006/relationships/hyperlink" Target="https://podminky.urs.cz/item/CS_URS_2021_01/631362021" TargetMode="External" /><Relationship Id="rId26" Type="http://schemas.openxmlformats.org/officeDocument/2006/relationships/hyperlink" Target="https://podminky.urs.cz/item/CS_URS_2021_01/632451456" TargetMode="External" /><Relationship Id="rId27" Type="http://schemas.openxmlformats.org/officeDocument/2006/relationships/hyperlink" Target="https://podminky.urs.cz/item/CS_URS_2021_01/635111241" TargetMode="External" /><Relationship Id="rId28" Type="http://schemas.openxmlformats.org/officeDocument/2006/relationships/hyperlink" Target="https://podminky.urs.cz/item/CS_URS_2021_01/635111242" TargetMode="External" /><Relationship Id="rId29" Type="http://schemas.openxmlformats.org/officeDocument/2006/relationships/hyperlink" Target="https://podminky.urs.cz/item/CS_URS_2021_01/637121113" TargetMode="External" /><Relationship Id="rId30" Type="http://schemas.openxmlformats.org/officeDocument/2006/relationships/hyperlink" Target="https://podminky.urs.cz/item/CS_URS_2021_01/916331112" TargetMode="External" /><Relationship Id="rId31" Type="http://schemas.openxmlformats.org/officeDocument/2006/relationships/hyperlink" Target="https://podminky.urs.cz/item/CS_URS_2021_01/59217012" TargetMode="External" /><Relationship Id="rId32" Type="http://schemas.openxmlformats.org/officeDocument/2006/relationships/hyperlink" Target="https://podminky.urs.cz/item/CS_URS_2021_01/985331217" TargetMode="External" /><Relationship Id="rId33" Type="http://schemas.openxmlformats.org/officeDocument/2006/relationships/hyperlink" Target="https://podminky.urs.cz/item/CS_URS_2021_01/13021017" TargetMode="External" /><Relationship Id="rId34" Type="http://schemas.openxmlformats.org/officeDocument/2006/relationships/hyperlink" Target="https://podminky.urs.cz/item/CS_URS_2021_01/998011002" TargetMode="External" /><Relationship Id="rId35" Type="http://schemas.openxmlformats.org/officeDocument/2006/relationships/hyperlink" Target="https://podminky.urs.cz/item/CS_URS_2021_01/711111001" TargetMode="External" /><Relationship Id="rId36" Type="http://schemas.openxmlformats.org/officeDocument/2006/relationships/hyperlink" Target="https://podminky.urs.cz/item/CS_URS_2021_01/11163150" TargetMode="External" /><Relationship Id="rId37" Type="http://schemas.openxmlformats.org/officeDocument/2006/relationships/hyperlink" Target="https://podminky.urs.cz/item/CS_URS_2021_01/711141559" TargetMode="External" /><Relationship Id="rId38" Type="http://schemas.openxmlformats.org/officeDocument/2006/relationships/hyperlink" Target="https://podminky.urs.cz/item/CS_URS_2021_01/62833158" TargetMode="External" /><Relationship Id="rId39" Type="http://schemas.openxmlformats.org/officeDocument/2006/relationships/hyperlink" Target="https://podminky.urs.cz/item/CS_URS_2021_01/998711102" TargetMode="External" /><Relationship Id="rId40" Type="http://schemas.openxmlformats.org/officeDocument/2006/relationships/hyperlink" Target="https://podminky.urs.cz/item/CS_URS_2021_01/772521140" TargetMode="External" /><Relationship Id="rId41" Type="http://schemas.openxmlformats.org/officeDocument/2006/relationships/hyperlink" Target="https://podminky.urs.cz/item/CS_URS_2021_01/998772102" TargetMode="External" /><Relationship Id="rId42" Type="http://schemas.openxmlformats.org/officeDocument/2006/relationships/hyperlink" Target="https://podminky.urs.cz/item/CS_URS_2021_01/HZS4221" TargetMode="External" /><Relationship Id="rId4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51103" TargetMode="External" /><Relationship Id="rId2" Type="http://schemas.openxmlformats.org/officeDocument/2006/relationships/hyperlink" Target="https://podminky.urs.cz/item/CS_URS_2021_01/131151103" TargetMode="External" /><Relationship Id="rId3" Type="http://schemas.openxmlformats.org/officeDocument/2006/relationships/hyperlink" Target="https://podminky.urs.cz/item/CS_URS_2021_01/162751117" TargetMode="External" /><Relationship Id="rId4" Type="http://schemas.openxmlformats.org/officeDocument/2006/relationships/hyperlink" Target="https://podminky.urs.cz/item/CS_URS_2021_01/162751119" TargetMode="External" /><Relationship Id="rId5" Type="http://schemas.openxmlformats.org/officeDocument/2006/relationships/hyperlink" Target="https://podminky.urs.cz/item/CS_URS_2021_01/171201201" TargetMode="External" /><Relationship Id="rId6" Type="http://schemas.openxmlformats.org/officeDocument/2006/relationships/hyperlink" Target="https://podminky.urs.cz/item/CS_URS_2021_01/171201221" TargetMode="External" /><Relationship Id="rId7" Type="http://schemas.openxmlformats.org/officeDocument/2006/relationships/hyperlink" Target="https://podminky.urs.cz/item/CS_URS_2021_01/181351003" TargetMode="External" /><Relationship Id="rId8" Type="http://schemas.openxmlformats.org/officeDocument/2006/relationships/hyperlink" Target="https://podminky.urs.cz/item/CS_URS_2021_01/181411141" TargetMode="External" /><Relationship Id="rId9" Type="http://schemas.openxmlformats.org/officeDocument/2006/relationships/hyperlink" Target="https://podminky.urs.cz/item/CS_URS_2021_01/00572420" TargetMode="External" /><Relationship Id="rId10" Type="http://schemas.openxmlformats.org/officeDocument/2006/relationships/hyperlink" Target="https://podminky.urs.cz/item/CS_URS_2021_01/631311134" TargetMode="External" /><Relationship Id="rId11" Type="http://schemas.openxmlformats.org/officeDocument/2006/relationships/hyperlink" Target="https://podminky.urs.cz/item/CS_URS_2021_01/998014011" TargetMode="External" /><Relationship Id="rId12" Type="http://schemas.openxmlformats.org/officeDocument/2006/relationships/hyperlink" Target="https://podminky.urs.cz/item/CS_URS_2021_01/HZS1302" TargetMode="External" /><Relationship Id="rId13" Type="http://schemas.openxmlformats.org/officeDocument/2006/relationships/hyperlink" Target="https://podminky.urs.cz/item/CS_URS_2021_01/HZS2211" TargetMode="External" /><Relationship Id="rId1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8"/>
  <sheetViews>
    <sheetView showGridLines="0" tabSelected="1" workbookViewId="0" topLeftCell="A1">
      <selection activeCell="BW75" sqref="BW7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1" t="s">
        <v>6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46" t="s">
        <v>15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R5" s="21"/>
      <c r="BE5" s="343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347" t="s">
        <v>18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R6" s="21"/>
      <c r="BE6" s="344"/>
      <c r="BS6" s="18" t="s">
        <v>7</v>
      </c>
    </row>
    <row r="7" spans="2:71" s="1" customFormat="1" ht="12" customHeight="1">
      <c r="B7" s="21"/>
      <c r="D7" s="28" t="s">
        <v>19</v>
      </c>
      <c r="K7" s="26" t="s">
        <v>20</v>
      </c>
      <c r="AK7" s="28" t="s">
        <v>21</v>
      </c>
      <c r="AN7" s="26" t="s">
        <v>3</v>
      </c>
      <c r="AR7" s="21"/>
      <c r="BE7" s="344"/>
      <c r="BS7" s="18" t="s">
        <v>7</v>
      </c>
    </row>
    <row r="8" spans="2:71" s="1" customFormat="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344"/>
      <c r="BS8" s="18" t="s">
        <v>7</v>
      </c>
    </row>
    <row r="9" spans="2:71" s="1" customFormat="1" ht="14.45" customHeight="1">
      <c r="B9" s="21"/>
      <c r="AR9" s="21"/>
      <c r="BE9" s="344"/>
      <c r="BS9" s="18" t="s">
        <v>7</v>
      </c>
    </row>
    <row r="10" spans="2:71" s="1" customFormat="1" ht="12" customHeight="1">
      <c r="B10" s="21"/>
      <c r="D10" s="28" t="s">
        <v>26</v>
      </c>
      <c r="AK10" s="28" t="s">
        <v>27</v>
      </c>
      <c r="AN10" s="26" t="s">
        <v>3</v>
      </c>
      <c r="AR10" s="21"/>
      <c r="BE10" s="344"/>
      <c r="BS10" s="18" t="s">
        <v>7</v>
      </c>
    </row>
    <row r="11" spans="2:71" s="1" customFormat="1" ht="18.4" customHeight="1">
      <c r="B11" s="21"/>
      <c r="E11" s="26" t="s">
        <v>28</v>
      </c>
      <c r="AK11" s="28" t="s">
        <v>29</v>
      </c>
      <c r="AN11" s="26" t="s">
        <v>3</v>
      </c>
      <c r="AR11" s="21"/>
      <c r="BE11" s="344"/>
      <c r="BS11" s="18" t="s">
        <v>7</v>
      </c>
    </row>
    <row r="12" spans="2:71" s="1" customFormat="1" ht="6.95" customHeight="1">
      <c r="B12" s="21"/>
      <c r="AR12" s="21"/>
      <c r="BE12" s="344"/>
      <c r="BS12" s="18" t="s">
        <v>7</v>
      </c>
    </row>
    <row r="13" spans="2:71" s="1" customFormat="1" ht="12" customHeight="1">
      <c r="B13" s="21"/>
      <c r="D13" s="28" t="s">
        <v>30</v>
      </c>
      <c r="AK13" s="28" t="s">
        <v>27</v>
      </c>
      <c r="AN13" s="30" t="s">
        <v>31</v>
      </c>
      <c r="AR13" s="21"/>
      <c r="BE13" s="344"/>
      <c r="BS13" s="18" t="s">
        <v>7</v>
      </c>
    </row>
    <row r="14" spans="2:71" ht="12.75">
      <c r="B14" s="21"/>
      <c r="E14" s="348" t="s">
        <v>31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28" t="s">
        <v>29</v>
      </c>
      <c r="AN14" s="30" t="s">
        <v>31</v>
      </c>
      <c r="AR14" s="21"/>
      <c r="BE14" s="344"/>
      <c r="BS14" s="18" t="s">
        <v>7</v>
      </c>
    </row>
    <row r="15" spans="2:71" s="1" customFormat="1" ht="6.95" customHeight="1">
      <c r="B15" s="21"/>
      <c r="AR15" s="21"/>
      <c r="BE15" s="344"/>
      <c r="BS15" s="18" t="s">
        <v>4</v>
      </c>
    </row>
    <row r="16" spans="2:71" s="1" customFormat="1" ht="12" customHeight="1">
      <c r="B16" s="21"/>
      <c r="D16" s="28" t="s">
        <v>32</v>
      </c>
      <c r="AK16" s="28" t="s">
        <v>27</v>
      </c>
      <c r="AN16" s="26" t="s">
        <v>3</v>
      </c>
      <c r="AR16" s="21"/>
      <c r="BE16" s="344"/>
      <c r="BS16" s="18" t="s">
        <v>4</v>
      </c>
    </row>
    <row r="17" spans="2:71" s="1" customFormat="1" ht="18.4" customHeight="1">
      <c r="B17" s="21"/>
      <c r="E17" s="26" t="s">
        <v>33</v>
      </c>
      <c r="AK17" s="28" t="s">
        <v>29</v>
      </c>
      <c r="AN17" s="26" t="s">
        <v>3</v>
      </c>
      <c r="AR17" s="21"/>
      <c r="BE17" s="344"/>
      <c r="BS17" s="18" t="s">
        <v>34</v>
      </c>
    </row>
    <row r="18" spans="2:71" s="1" customFormat="1" ht="6.95" customHeight="1">
      <c r="B18" s="21"/>
      <c r="AR18" s="21"/>
      <c r="BE18" s="344"/>
      <c r="BS18" s="18" t="s">
        <v>7</v>
      </c>
    </row>
    <row r="19" spans="2:71" s="1" customFormat="1" ht="12" customHeight="1">
      <c r="B19" s="21"/>
      <c r="D19" s="28" t="s">
        <v>35</v>
      </c>
      <c r="AK19" s="28" t="s">
        <v>27</v>
      </c>
      <c r="AN19" s="26" t="s">
        <v>3</v>
      </c>
      <c r="AR19" s="21"/>
      <c r="BE19" s="344"/>
      <c r="BS19" s="18" t="s">
        <v>7</v>
      </c>
    </row>
    <row r="20" spans="2:71" s="1" customFormat="1" ht="18.4" customHeight="1">
      <c r="B20" s="21"/>
      <c r="E20" s="26" t="s">
        <v>36</v>
      </c>
      <c r="AK20" s="28" t="s">
        <v>29</v>
      </c>
      <c r="AN20" s="26" t="s">
        <v>3</v>
      </c>
      <c r="AR20" s="21"/>
      <c r="BE20" s="344"/>
      <c r="BS20" s="18" t="s">
        <v>4</v>
      </c>
    </row>
    <row r="21" spans="2:57" s="1" customFormat="1" ht="6.95" customHeight="1">
      <c r="B21" s="21"/>
      <c r="AR21" s="21"/>
      <c r="BE21" s="344"/>
    </row>
    <row r="22" spans="2:57" s="1" customFormat="1" ht="12" customHeight="1">
      <c r="B22" s="21"/>
      <c r="D22" s="28" t="s">
        <v>37</v>
      </c>
      <c r="AR22" s="21"/>
      <c r="BE22" s="344"/>
    </row>
    <row r="23" spans="2:57" s="1" customFormat="1" ht="47.25" customHeight="1">
      <c r="B23" s="21"/>
      <c r="E23" s="350" t="s">
        <v>38</v>
      </c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R23" s="21"/>
      <c r="BE23" s="344"/>
    </row>
    <row r="24" spans="2:57" s="1" customFormat="1" ht="6.95" customHeight="1">
      <c r="B24" s="21"/>
      <c r="AR24" s="21"/>
      <c r="BE24" s="344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44"/>
    </row>
    <row r="26" spans="1:57" s="2" customFormat="1" ht="25.9" customHeight="1">
      <c r="A26" s="33"/>
      <c r="B26" s="34"/>
      <c r="C26" s="33"/>
      <c r="D26" s="35" t="s">
        <v>39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51">
        <f>ROUND(AG54,2)</f>
        <v>0</v>
      </c>
      <c r="AL26" s="352"/>
      <c r="AM26" s="352"/>
      <c r="AN26" s="352"/>
      <c r="AO26" s="352"/>
      <c r="AP26" s="33"/>
      <c r="AQ26" s="33"/>
      <c r="AR26" s="34"/>
      <c r="BE26" s="344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44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53" t="s">
        <v>40</v>
      </c>
      <c r="M28" s="353"/>
      <c r="N28" s="353"/>
      <c r="O28" s="353"/>
      <c r="P28" s="353"/>
      <c r="Q28" s="33"/>
      <c r="R28" s="33"/>
      <c r="S28" s="33"/>
      <c r="T28" s="33"/>
      <c r="U28" s="33"/>
      <c r="V28" s="33"/>
      <c r="W28" s="353" t="s">
        <v>41</v>
      </c>
      <c r="X28" s="353"/>
      <c r="Y28" s="353"/>
      <c r="Z28" s="353"/>
      <c r="AA28" s="353"/>
      <c r="AB28" s="353"/>
      <c r="AC28" s="353"/>
      <c r="AD28" s="353"/>
      <c r="AE28" s="353"/>
      <c r="AF28" s="33"/>
      <c r="AG28" s="33"/>
      <c r="AH28" s="33"/>
      <c r="AI28" s="33"/>
      <c r="AJ28" s="33"/>
      <c r="AK28" s="353" t="s">
        <v>42</v>
      </c>
      <c r="AL28" s="353"/>
      <c r="AM28" s="353"/>
      <c r="AN28" s="353"/>
      <c r="AO28" s="353"/>
      <c r="AP28" s="33"/>
      <c r="AQ28" s="33"/>
      <c r="AR28" s="34"/>
      <c r="BE28" s="344"/>
    </row>
    <row r="29" spans="2:57" s="3" customFormat="1" ht="14.45" customHeight="1">
      <c r="B29" s="38"/>
      <c r="D29" s="28" t="s">
        <v>43</v>
      </c>
      <c r="F29" s="28" t="s">
        <v>44</v>
      </c>
      <c r="L29" s="336">
        <v>0.21</v>
      </c>
      <c r="M29" s="335"/>
      <c r="N29" s="335"/>
      <c r="O29" s="335"/>
      <c r="P29" s="335"/>
      <c r="W29" s="334">
        <f>ROUND(AZ54,2)</f>
        <v>0</v>
      </c>
      <c r="X29" s="335"/>
      <c r="Y29" s="335"/>
      <c r="Z29" s="335"/>
      <c r="AA29" s="335"/>
      <c r="AB29" s="335"/>
      <c r="AC29" s="335"/>
      <c r="AD29" s="335"/>
      <c r="AE29" s="335"/>
      <c r="AK29" s="334">
        <f>ROUND(AV54,2)</f>
        <v>0</v>
      </c>
      <c r="AL29" s="335"/>
      <c r="AM29" s="335"/>
      <c r="AN29" s="335"/>
      <c r="AO29" s="335"/>
      <c r="AR29" s="38"/>
      <c r="BE29" s="345"/>
    </row>
    <row r="30" spans="2:57" s="3" customFormat="1" ht="14.45" customHeight="1">
      <c r="B30" s="38"/>
      <c r="F30" s="28" t="s">
        <v>45</v>
      </c>
      <c r="L30" s="336">
        <v>0.15</v>
      </c>
      <c r="M30" s="335"/>
      <c r="N30" s="335"/>
      <c r="O30" s="335"/>
      <c r="P30" s="335"/>
      <c r="W30" s="334">
        <f>ROUND(BA54,2)</f>
        <v>0</v>
      </c>
      <c r="X30" s="335"/>
      <c r="Y30" s="335"/>
      <c r="Z30" s="335"/>
      <c r="AA30" s="335"/>
      <c r="AB30" s="335"/>
      <c r="AC30" s="335"/>
      <c r="AD30" s="335"/>
      <c r="AE30" s="335"/>
      <c r="AK30" s="334">
        <f>ROUND(AW54,2)</f>
        <v>0</v>
      </c>
      <c r="AL30" s="335"/>
      <c r="AM30" s="335"/>
      <c r="AN30" s="335"/>
      <c r="AO30" s="335"/>
      <c r="AR30" s="38"/>
      <c r="BE30" s="345"/>
    </row>
    <row r="31" spans="2:57" s="3" customFormat="1" ht="14.45" customHeight="1" hidden="1">
      <c r="B31" s="38"/>
      <c r="F31" s="28" t="s">
        <v>46</v>
      </c>
      <c r="L31" s="336">
        <v>0.21</v>
      </c>
      <c r="M31" s="335"/>
      <c r="N31" s="335"/>
      <c r="O31" s="335"/>
      <c r="P31" s="335"/>
      <c r="W31" s="334">
        <f>ROUND(BB54,2)</f>
        <v>0</v>
      </c>
      <c r="X31" s="335"/>
      <c r="Y31" s="335"/>
      <c r="Z31" s="335"/>
      <c r="AA31" s="335"/>
      <c r="AB31" s="335"/>
      <c r="AC31" s="335"/>
      <c r="AD31" s="335"/>
      <c r="AE31" s="335"/>
      <c r="AK31" s="334">
        <v>0</v>
      </c>
      <c r="AL31" s="335"/>
      <c r="AM31" s="335"/>
      <c r="AN31" s="335"/>
      <c r="AO31" s="335"/>
      <c r="AR31" s="38"/>
      <c r="BE31" s="345"/>
    </row>
    <row r="32" spans="2:57" s="3" customFormat="1" ht="14.45" customHeight="1" hidden="1">
      <c r="B32" s="38"/>
      <c r="F32" s="28" t="s">
        <v>47</v>
      </c>
      <c r="L32" s="336">
        <v>0.15</v>
      </c>
      <c r="M32" s="335"/>
      <c r="N32" s="335"/>
      <c r="O32" s="335"/>
      <c r="P32" s="335"/>
      <c r="W32" s="334">
        <f>ROUND(BC54,2)</f>
        <v>0</v>
      </c>
      <c r="X32" s="335"/>
      <c r="Y32" s="335"/>
      <c r="Z32" s="335"/>
      <c r="AA32" s="335"/>
      <c r="AB32" s="335"/>
      <c r="AC32" s="335"/>
      <c r="AD32" s="335"/>
      <c r="AE32" s="335"/>
      <c r="AK32" s="334">
        <v>0</v>
      </c>
      <c r="AL32" s="335"/>
      <c r="AM32" s="335"/>
      <c r="AN32" s="335"/>
      <c r="AO32" s="335"/>
      <c r="AR32" s="38"/>
      <c r="BE32" s="345"/>
    </row>
    <row r="33" spans="2:44" s="3" customFormat="1" ht="14.45" customHeight="1" hidden="1">
      <c r="B33" s="38"/>
      <c r="F33" s="28" t="s">
        <v>48</v>
      </c>
      <c r="L33" s="336">
        <v>0</v>
      </c>
      <c r="M33" s="335"/>
      <c r="N33" s="335"/>
      <c r="O33" s="335"/>
      <c r="P33" s="335"/>
      <c r="W33" s="334">
        <f>ROUND(BD54,2)</f>
        <v>0</v>
      </c>
      <c r="X33" s="335"/>
      <c r="Y33" s="335"/>
      <c r="Z33" s="335"/>
      <c r="AA33" s="335"/>
      <c r="AB33" s="335"/>
      <c r="AC33" s="335"/>
      <c r="AD33" s="335"/>
      <c r="AE33" s="335"/>
      <c r="AK33" s="334">
        <v>0</v>
      </c>
      <c r="AL33" s="335"/>
      <c r="AM33" s="335"/>
      <c r="AN33" s="335"/>
      <c r="AO33" s="335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50</v>
      </c>
      <c r="U35" s="41"/>
      <c r="V35" s="41"/>
      <c r="W35" s="41"/>
      <c r="X35" s="340" t="s">
        <v>51</v>
      </c>
      <c r="Y35" s="338"/>
      <c r="Z35" s="338"/>
      <c r="AA35" s="338"/>
      <c r="AB35" s="338"/>
      <c r="AC35" s="41"/>
      <c r="AD35" s="41"/>
      <c r="AE35" s="41"/>
      <c r="AF35" s="41"/>
      <c r="AG35" s="41"/>
      <c r="AH35" s="41"/>
      <c r="AI35" s="41"/>
      <c r="AJ35" s="41"/>
      <c r="AK35" s="337">
        <f>SUM(AK26:AK33)</f>
        <v>0</v>
      </c>
      <c r="AL35" s="338"/>
      <c r="AM35" s="338"/>
      <c r="AN35" s="338"/>
      <c r="AO35" s="339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MOHYLA</v>
      </c>
      <c r="AR44" s="47"/>
    </row>
    <row r="45" spans="2:44" s="5" customFormat="1" ht="36.95" customHeight="1">
      <c r="B45" s="48"/>
      <c r="C45" s="49" t="s">
        <v>17</v>
      </c>
      <c r="L45" s="318" t="str">
        <f>K6</f>
        <v>PAMÁTNÍK MOHYLA MÍRU, REKONSTRUKCE NÁVŠTĚVNICKÉ INFRASTRUKTURY</v>
      </c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22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Pracký kopec u obce Prace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24</v>
      </c>
      <c r="AJ47" s="33"/>
      <c r="AK47" s="33"/>
      <c r="AL47" s="33"/>
      <c r="AM47" s="322" t="str">
        <f>IF(AN8="","",AN8)</f>
        <v>5. 5. 2021</v>
      </c>
      <c r="AN47" s="322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25.7" customHeight="1">
      <c r="A49" s="33"/>
      <c r="B49" s="34"/>
      <c r="C49" s="28" t="s">
        <v>26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32</v>
      </c>
      <c r="AJ49" s="33"/>
      <c r="AK49" s="33"/>
      <c r="AL49" s="33"/>
      <c r="AM49" s="320" t="str">
        <f>IF(E17="","",E17)</f>
        <v>PETR FRANTA ARCHITEKTI   ASOC., s.r.o.</v>
      </c>
      <c r="AN49" s="321"/>
      <c r="AO49" s="321"/>
      <c r="AP49" s="321"/>
      <c r="AQ49" s="33"/>
      <c r="AR49" s="34"/>
      <c r="AS49" s="323" t="s">
        <v>53</v>
      </c>
      <c r="AT49" s="324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30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35</v>
      </c>
      <c r="AJ50" s="33"/>
      <c r="AK50" s="33"/>
      <c r="AL50" s="33"/>
      <c r="AM50" s="320" t="str">
        <f>IF(E20="","",E20)</f>
        <v>Hana Pejšová</v>
      </c>
      <c r="AN50" s="321"/>
      <c r="AO50" s="321"/>
      <c r="AP50" s="321"/>
      <c r="AQ50" s="33"/>
      <c r="AR50" s="34"/>
      <c r="AS50" s="325"/>
      <c r="AT50" s="326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25"/>
      <c r="AT51" s="326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354" t="s">
        <v>54</v>
      </c>
      <c r="D52" s="328"/>
      <c r="E52" s="328"/>
      <c r="F52" s="328"/>
      <c r="G52" s="328"/>
      <c r="H52" s="56"/>
      <c r="I52" s="327" t="s">
        <v>55</v>
      </c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9" t="s">
        <v>56</v>
      </c>
      <c r="AH52" s="328"/>
      <c r="AI52" s="328"/>
      <c r="AJ52" s="328"/>
      <c r="AK52" s="328"/>
      <c r="AL52" s="328"/>
      <c r="AM52" s="328"/>
      <c r="AN52" s="327" t="s">
        <v>57</v>
      </c>
      <c r="AO52" s="328"/>
      <c r="AP52" s="328"/>
      <c r="AQ52" s="57" t="s">
        <v>58</v>
      </c>
      <c r="AR52" s="34"/>
      <c r="AS52" s="58" t="s">
        <v>59</v>
      </c>
      <c r="AT52" s="59" t="s">
        <v>60</v>
      </c>
      <c r="AU52" s="59" t="s">
        <v>61</v>
      </c>
      <c r="AV52" s="59" t="s">
        <v>62</v>
      </c>
      <c r="AW52" s="59" t="s">
        <v>63</v>
      </c>
      <c r="AX52" s="59" t="s">
        <v>64</v>
      </c>
      <c r="AY52" s="59" t="s">
        <v>65</v>
      </c>
      <c r="AZ52" s="59" t="s">
        <v>66</v>
      </c>
      <c r="BA52" s="59" t="s">
        <v>67</v>
      </c>
      <c r="BB52" s="59" t="s">
        <v>68</v>
      </c>
      <c r="BC52" s="59" t="s">
        <v>69</v>
      </c>
      <c r="BD52" s="60" t="s">
        <v>70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71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32">
        <f>ROUND(SUM(AG55:AG76),2)</f>
        <v>0</v>
      </c>
      <c r="AH54" s="332"/>
      <c r="AI54" s="332"/>
      <c r="AJ54" s="332"/>
      <c r="AK54" s="332"/>
      <c r="AL54" s="332"/>
      <c r="AM54" s="332"/>
      <c r="AN54" s="333">
        <f aca="true" t="shared" si="0" ref="AN54:AN76">SUM(AG54,AT54)</f>
        <v>0</v>
      </c>
      <c r="AO54" s="333"/>
      <c r="AP54" s="333"/>
      <c r="AQ54" s="68" t="s">
        <v>3</v>
      </c>
      <c r="AR54" s="64"/>
      <c r="AS54" s="69">
        <f>ROUND(SUM(AS55:AS76),2)</f>
        <v>0</v>
      </c>
      <c r="AT54" s="70">
        <f aca="true" t="shared" si="1" ref="AT54:AT76">ROUND(SUM(AV54:AW54),2)</f>
        <v>0</v>
      </c>
      <c r="AU54" s="71">
        <f>ROUND(SUM(AU55:AU76),5)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ROUND(SUM(AZ55:AZ76),2)</f>
        <v>0</v>
      </c>
      <c r="BA54" s="70">
        <f>ROUND(SUM(BA55:BA76),2)</f>
        <v>0</v>
      </c>
      <c r="BB54" s="70">
        <f>ROUND(SUM(BB55:BB76),2)</f>
        <v>0</v>
      </c>
      <c r="BC54" s="70">
        <f>ROUND(SUM(BC55:BC76),2)</f>
        <v>0</v>
      </c>
      <c r="BD54" s="72">
        <f>ROUND(SUM(BD55:BD76),2)</f>
        <v>0</v>
      </c>
      <c r="BS54" s="73" t="s">
        <v>72</v>
      </c>
      <c r="BT54" s="73" t="s">
        <v>73</v>
      </c>
      <c r="BU54" s="74" t="s">
        <v>74</v>
      </c>
      <c r="BV54" s="73" t="s">
        <v>75</v>
      </c>
      <c r="BW54" s="73" t="s">
        <v>5</v>
      </c>
      <c r="BX54" s="73" t="s">
        <v>76</v>
      </c>
      <c r="CL54" s="73" t="s">
        <v>20</v>
      </c>
    </row>
    <row r="55" spans="1:91" s="7" customFormat="1" ht="35.25" customHeight="1">
      <c r="A55" s="75" t="s">
        <v>77</v>
      </c>
      <c r="B55" s="76"/>
      <c r="C55" s="77"/>
      <c r="D55" s="317" t="s">
        <v>78</v>
      </c>
      <c r="E55" s="317"/>
      <c r="F55" s="317"/>
      <c r="G55" s="317"/>
      <c r="H55" s="317"/>
      <c r="I55" s="78"/>
      <c r="J55" s="317" t="s">
        <v>79</v>
      </c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30">
        <f>'MOHYLA 1 - SO.01  Obnova ...'!J30</f>
        <v>0</v>
      </c>
      <c r="AH55" s="331"/>
      <c r="AI55" s="331"/>
      <c r="AJ55" s="331"/>
      <c r="AK55" s="331"/>
      <c r="AL55" s="331"/>
      <c r="AM55" s="331"/>
      <c r="AN55" s="330">
        <f t="shared" si="0"/>
        <v>0</v>
      </c>
      <c r="AO55" s="331"/>
      <c r="AP55" s="331"/>
      <c r="AQ55" s="79" t="s">
        <v>80</v>
      </c>
      <c r="AR55" s="76"/>
      <c r="AS55" s="80">
        <v>0</v>
      </c>
      <c r="AT55" s="81">
        <f t="shared" si="1"/>
        <v>0</v>
      </c>
      <c r="AU55" s="82">
        <f>'MOHYLA 1 - SO.01  Obnova ...'!P89</f>
        <v>0</v>
      </c>
      <c r="AV55" s="81">
        <f>'MOHYLA 1 - SO.01  Obnova ...'!J33</f>
        <v>0</v>
      </c>
      <c r="AW55" s="81">
        <f>'MOHYLA 1 - SO.01  Obnova ...'!J34</f>
        <v>0</v>
      </c>
      <c r="AX55" s="81">
        <f>'MOHYLA 1 - SO.01  Obnova ...'!J35</f>
        <v>0</v>
      </c>
      <c r="AY55" s="81">
        <f>'MOHYLA 1 - SO.01  Obnova ...'!J36</f>
        <v>0</v>
      </c>
      <c r="AZ55" s="81">
        <f>'MOHYLA 1 - SO.01  Obnova ...'!F33</f>
        <v>0</v>
      </c>
      <c r="BA55" s="81">
        <f>'MOHYLA 1 - SO.01  Obnova ...'!F34</f>
        <v>0</v>
      </c>
      <c r="BB55" s="81">
        <f>'MOHYLA 1 - SO.01  Obnova ...'!F35</f>
        <v>0</v>
      </c>
      <c r="BC55" s="81">
        <f>'MOHYLA 1 - SO.01  Obnova ...'!F36</f>
        <v>0</v>
      </c>
      <c r="BD55" s="83">
        <f>'MOHYLA 1 - SO.01  Obnova ...'!F37</f>
        <v>0</v>
      </c>
      <c r="BT55" s="84" t="s">
        <v>81</v>
      </c>
      <c r="BV55" s="84" t="s">
        <v>75</v>
      </c>
      <c r="BW55" s="84" t="s">
        <v>82</v>
      </c>
      <c r="BX55" s="84" t="s">
        <v>5</v>
      </c>
      <c r="CL55" s="84" t="s">
        <v>20</v>
      </c>
      <c r="CM55" s="84" t="s">
        <v>83</v>
      </c>
    </row>
    <row r="56" spans="1:91" s="7" customFormat="1" ht="35.25" customHeight="1">
      <c r="A56" s="75" t="s">
        <v>77</v>
      </c>
      <c r="B56" s="76"/>
      <c r="C56" s="77"/>
      <c r="D56" s="317" t="s">
        <v>84</v>
      </c>
      <c r="E56" s="317"/>
      <c r="F56" s="317"/>
      <c r="G56" s="317"/>
      <c r="H56" s="317"/>
      <c r="I56" s="78"/>
      <c r="J56" s="317" t="s">
        <v>85</v>
      </c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30">
        <f>'MOHYLA 3B - SO.03 - B - V...'!J30</f>
        <v>0</v>
      </c>
      <c r="AH56" s="331"/>
      <c r="AI56" s="331"/>
      <c r="AJ56" s="331"/>
      <c r="AK56" s="331"/>
      <c r="AL56" s="331"/>
      <c r="AM56" s="331"/>
      <c r="AN56" s="330">
        <f t="shared" si="0"/>
        <v>0</v>
      </c>
      <c r="AO56" s="331"/>
      <c r="AP56" s="331"/>
      <c r="AQ56" s="79" t="s">
        <v>80</v>
      </c>
      <c r="AR56" s="76"/>
      <c r="AS56" s="80">
        <v>0</v>
      </c>
      <c r="AT56" s="81">
        <f t="shared" si="1"/>
        <v>0</v>
      </c>
      <c r="AU56" s="82">
        <f>'MOHYLA 3B - SO.03 - B - V...'!P91</f>
        <v>0</v>
      </c>
      <c r="AV56" s="81">
        <f>'MOHYLA 3B - SO.03 - B - V...'!J33</f>
        <v>0</v>
      </c>
      <c r="AW56" s="81">
        <f>'MOHYLA 3B - SO.03 - B - V...'!J34</f>
        <v>0</v>
      </c>
      <c r="AX56" s="81">
        <f>'MOHYLA 3B - SO.03 - B - V...'!J35</f>
        <v>0</v>
      </c>
      <c r="AY56" s="81">
        <f>'MOHYLA 3B - SO.03 - B - V...'!J36</f>
        <v>0</v>
      </c>
      <c r="AZ56" s="81">
        <f>'MOHYLA 3B - SO.03 - B - V...'!F33</f>
        <v>0</v>
      </c>
      <c r="BA56" s="81">
        <f>'MOHYLA 3B - SO.03 - B - V...'!F34</f>
        <v>0</v>
      </c>
      <c r="BB56" s="81">
        <f>'MOHYLA 3B - SO.03 - B - V...'!F35</f>
        <v>0</v>
      </c>
      <c r="BC56" s="81">
        <f>'MOHYLA 3B - SO.03 - B - V...'!F36</f>
        <v>0</v>
      </c>
      <c r="BD56" s="83">
        <f>'MOHYLA 3B - SO.03 - B - V...'!F37</f>
        <v>0</v>
      </c>
      <c r="BT56" s="84" t="s">
        <v>81</v>
      </c>
      <c r="BV56" s="84" t="s">
        <v>75</v>
      </c>
      <c r="BW56" s="84" t="s">
        <v>86</v>
      </c>
      <c r="BX56" s="84" t="s">
        <v>5</v>
      </c>
      <c r="CL56" s="84" t="s">
        <v>20</v>
      </c>
      <c r="CM56" s="84" t="s">
        <v>83</v>
      </c>
    </row>
    <row r="57" spans="1:91" s="7" customFormat="1" ht="35.25" customHeight="1">
      <c r="A57" s="75" t="s">
        <v>77</v>
      </c>
      <c r="B57" s="76"/>
      <c r="C57" s="77"/>
      <c r="D57" s="317" t="s">
        <v>87</v>
      </c>
      <c r="E57" s="317"/>
      <c r="F57" s="317"/>
      <c r="G57" s="317"/>
      <c r="H57" s="317"/>
      <c r="I57" s="78"/>
      <c r="J57" s="317" t="s">
        <v>88</v>
      </c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30">
        <f>'MOHYLA 3D - SO.03 - D - I...'!J30</f>
        <v>0</v>
      </c>
      <c r="AH57" s="331"/>
      <c r="AI57" s="331"/>
      <c r="AJ57" s="331"/>
      <c r="AK57" s="331"/>
      <c r="AL57" s="331"/>
      <c r="AM57" s="331"/>
      <c r="AN57" s="330">
        <f t="shared" si="0"/>
        <v>0</v>
      </c>
      <c r="AO57" s="331"/>
      <c r="AP57" s="331"/>
      <c r="AQ57" s="79" t="s">
        <v>80</v>
      </c>
      <c r="AR57" s="76"/>
      <c r="AS57" s="80">
        <v>0</v>
      </c>
      <c r="AT57" s="81">
        <f t="shared" si="1"/>
        <v>0</v>
      </c>
      <c r="AU57" s="82">
        <f>'MOHYLA 3D - SO.03 - D - I...'!P98</f>
        <v>0</v>
      </c>
      <c r="AV57" s="81">
        <f>'MOHYLA 3D - SO.03 - D - I...'!J33</f>
        <v>0</v>
      </c>
      <c r="AW57" s="81">
        <f>'MOHYLA 3D - SO.03 - D - I...'!J34</f>
        <v>0</v>
      </c>
      <c r="AX57" s="81">
        <f>'MOHYLA 3D - SO.03 - D - I...'!J35</f>
        <v>0</v>
      </c>
      <c r="AY57" s="81">
        <f>'MOHYLA 3D - SO.03 - D - I...'!J36</f>
        <v>0</v>
      </c>
      <c r="AZ57" s="81">
        <f>'MOHYLA 3D - SO.03 - D - I...'!F33</f>
        <v>0</v>
      </c>
      <c r="BA57" s="81">
        <f>'MOHYLA 3D - SO.03 - D - I...'!F34</f>
        <v>0</v>
      </c>
      <c r="BB57" s="81">
        <f>'MOHYLA 3D - SO.03 - D - I...'!F35</f>
        <v>0</v>
      </c>
      <c r="BC57" s="81">
        <f>'MOHYLA 3D - SO.03 - D - I...'!F36</f>
        <v>0</v>
      </c>
      <c r="BD57" s="83">
        <f>'MOHYLA 3D - SO.03 - D - I...'!F37</f>
        <v>0</v>
      </c>
      <c r="BT57" s="84" t="s">
        <v>81</v>
      </c>
      <c r="BV57" s="84" t="s">
        <v>75</v>
      </c>
      <c r="BW57" s="84" t="s">
        <v>89</v>
      </c>
      <c r="BX57" s="84" t="s">
        <v>5</v>
      </c>
      <c r="CL57" s="84" t="s">
        <v>20</v>
      </c>
      <c r="CM57" s="84" t="s">
        <v>83</v>
      </c>
    </row>
    <row r="58" spans="1:91" s="7" customFormat="1" ht="35.25" customHeight="1">
      <c r="A58" s="75" t="s">
        <v>77</v>
      </c>
      <c r="B58" s="76"/>
      <c r="C58" s="77"/>
      <c r="D58" s="317" t="s">
        <v>90</v>
      </c>
      <c r="E58" s="317"/>
      <c r="F58" s="317"/>
      <c r="G58" s="317"/>
      <c r="H58" s="317"/>
      <c r="I58" s="78"/>
      <c r="J58" s="317" t="s">
        <v>91</v>
      </c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30">
        <f>'MOHYLA 3N1O - SO.03 - N1+...'!J30</f>
        <v>0</v>
      </c>
      <c r="AH58" s="331"/>
      <c r="AI58" s="331"/>
      <c r="AJ58" s="331"/>
      <c r="AK58" s="331"/>
      <c r="AL58" s="331"/>
      <c r="AM58" s="331"/>
      <c r="AN58" s="330">
        <f t="shared" si="0"/>
        <v>0</v>
      </c>
      <c r="AO58" s="331"/>
      <c r="AP58" s="331"/>
      <c r="AQ58" s="79" t="s">
        <v>80</v>
      </c>
      <c r="AR58" s="76"/>
      <c r="AS58" s="80">
        <v>0</v>
      </c>
      <c r="AT58" s="81">
        <f t="shared" si="1"/>
        <v>0</v>
      </c>
      <c r="AU58" s="82">
        <f>'MOHYLA 3N1O - SO.03 - N1+...'!P99</f>
        <v>0</v>
      </c>
      <c r="AV58" s="81">
        <f>'MOHYLA 3N1O - SO.03 - N1+...'!J33</f>
        <v>0</v>
      </c>
      <c r="AW58" s="81">
        <f>'MOHYLA 3N1O - SO.03 - N1+...'!J34</f>
        <v>0</v>
      </c>
      <c r="AX58" s="81">
        <f>'MOHYLA 3N1O - SO.03 - N1+...'!J35</f>
        <v>0</v>
      </c>
      <c r="AY58" s="81">
        <f>'MOHYLA 3N1O - SO.03 - N1+...'!J36</f>
        <v>0</v>
      </c>
      <c r="AZ58" s="81">
        <f>'MOHYLA 3N1O - SO.03 - N1+...'!F33</f>
        <v>0</v>
      </c>
      <c r="BA58" s="81">
        <f>'MOHYLA 3N1O - SO.03 - N1+...'!F34</f>
        <v>0</v>
      </c>
      <c r="BB58" s="81">
        <f>'MOHYLA 3N1O - SO.03 - N1+...'!F35</f>
        <v>0</v>
      </c>
      <c r="BC58" s="81">
        <f>'MOHYLA 3N1O - SO.03 - N1+...'!F36</f>
        <v>0</v>
      </c>
      <c r="BD58" s="83">
        <f>'MOHYLA 3N1O - SO.03 - N1+...'!F37</f>
        <v>0</v>
      </c>
      <c r="BT58" s="84" t="s">
        <v>81</v>
      </c>
      <c r="BV58" s="84" t="s">
        <v>75</v>
      </c>
      <c r="BW58" s="84" t="s">
        <v>92</v>
      </c>
      <c r="BX58" s="84" t="s">
        <v>5</v>
      </c>
      <c r="CL58" s="84" t="s">
        <v>20</v>
      </c>
      <c r="CM58" s="84" t="s">
        <v>83</v>
      </c>
    </row>
    <row r="59" spans="1:91" s="7" customFormat="1" ht="35.25" customHeight="1">
      <c r="A59" s="75" t="s">
        <v>77</v>
      </c>
      <c r="B59" s="76"/>
      <c r="C59" s="77"/>
      <c r="D59" s="317" t="s">
        <v>93</v>
      </c>
      <c r="E59" s="317"/>
      <c r="F59" s="317"/>
      <c r="G59" s="317"/>
      <c r="H59" s="317"/>
      <c r="I59" s="78"/>
      <c r="J59" s="317" t="s">
        <v>94</v>
      </c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30">
        <f>'MOHYLA 4G - SO.04 - G  Zp...'!J30</f>
        <v>0</v>
      </c>
      <c r="AH59" s="331"/>
      <c r="AI59" s="331"/>
      <c r="AJ59" s="331"/>
      <c r="AK59" s="331"/>
      <c r="AL59" s="331"/>
      <c r="AM59" s="331"/>
      <c r="AN59" s="330">
        <f t="shared" si="0"/>
        <v>0</v>
      </c>
      <c r="AO59" s="331"/>
      <c r="AP59" s="331"/>
      <c r="AQ59" s="79" t="s">
        <v>80</v>
      </c>
      <c r="AR59" s="76"/>
      <c r="AS59" s="80">
        <v>0</v>
      </c>
      <c r="AT59" s="81">
        <f t="shared" si="1"/>
        <v>0</v>
      </c>
      <c r="AU59" s="82">
        <f>'MOHYLA 4G - SO.04 - G  Zp...'!P93</f>
        <v>0</v>
      </c>
      <c r="AV59" s="81">
        <f>'MOHYLA 4G - SO.04 - G  Zp...'!J33</f>
        <v>0</v>
      </c>
      <c r="AW59" s="81">
        <f>'MOHYLA 4G - SO.04 - G  Zp...'!J34</f>
        <v>0</v>
      </c>
      <c r="AX59" s="81">
        <f>'MOHYLA 4G - SO.04 - G  Zp...'!J35</f>
        <v>0</v>
      </c>
      <c r="AY59" s="81">
        <f>'MOHYLA 4G - SO.04 - G  Zp...'!J36</f>
        <v>0</v>
      </c>
      <c r="AZ59" s="81">
        <f>'MOHYLA 4G - SO.04 - G  Zp...'!F33</f>
        <v>0</v>
      </c>
      <c r="BA59" s="81">
        <f>'MOHYLA 4G - SO.04 - G  Zp...'!F34</f>
        <v>0</v>
      </c>
      <c r="BB59" s="81">
        <f>'MOHYLA 4G - SO.04 - G  Zp...'!F35</f>
        <v>0</v>
      </c>
      <c r="BC59" s="81">
        <f>'MOHYLA 4G - SO.04 - G  Zp...'!F36</f>
        <v>0</v>
      </c>
      <c r="BD59" s="83">
        <f>'MOHYLA 4G - SO.04 - G  Zp...'!F37</f>
        <v>0</v>
      </c>
      <c r="BT59" s="84" t="s">
        <v>81</v>
      </c>
      <c r="BV59" s="84" t="s">
        <v>75</v>
      </c>
      <c r="BW59" s="84" t="s">
        <v>95</v>
      </c>
      <c r="BX59" s="84" t="s">
        <v>5</v>
      </c>
      <c r="CL59" s="84" t="s">
        <v>20</v>
      </c>
      <c r="CM59" s="84" t="s">
        <v>83</v>
      </c>
    </row>
    <row r="60" spans="1:91" s="7" customFormat="1" ht="35.25" customHeight="1">
      <c r="A60" s="75" t="s">
        <v>77</v>
      </c>
      <c r="B60" s="76"/>
      <c r="C60" s="77"/>
      <c r="D60" s="317" t="s">
        <v>96</v>
      </c>
      <c r="E60" s="317"/>
      <c r="F60" s="317"/>
      <c r="G60" s="317"/>
      <c r="H60" s="317"/>
      <c r="I60" s="78"/>
      <c r="J60" s="317" t="s">
        <v>97</v>
      </c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30">
        <f>'MOHYLA 4Q - SO.04 - Q - Z...'!J30</f>
        <v>0</v>
      </c>
      <c r="AH60" s="331"/>
      <c r="AI60" s="331"/>
      <c r="AJ60" s="331"/>
      <c r="AK60" s="331"/>
      <c r="AL60" s="331"/>
      <c r="AM60" s="331"/>
      <c r="AN60" s="330">
        <f t="shared" si="0"/>
        <v>0</v>
      </c>
      <c r="AO60" s="331"/>
      <c r="AP60" s="331"/>
      <c r="AQ60" s="79" t="s">
        <v>80</v>
      </c>
      <c r="AR60" s="76"/>
      <c r="AS60" s="80">
        <v>0</v>
      </c>
      <c r="AT60" s="81">
        <f t="shared" si="1"/>
        <v>0</v>
      </c>
      <c r="AU60" s="82">
        <f>'MOHYLA 4Q - SO.04 - Q - Z...'!P88</f>
        <v>0</v>
      </c>
      <c r="AV60" s="81">
        <f>'MOHYLA 4Q - SO.04 - Q - Z...'!J33</f>
        <v>0</v>
      </c>
      <c r="AW60" s="81">
        <f>'MOHYLA 4Q - SO.04 - Q - Z...'!J34</f>
        <v>0</v>
      </c>
      <c r="AX60" s="81">
        <f>'MOHYLA 4Q - SO.04 - Q - Z...'!J35</f>
        <v>0</v>
      </c>
      <c r="AY60" s="81">
        <f>'MOHYLA 4Q - SO.04 - Q - Z...'!J36</f>
        <v>0</v>
      </c>
      <c r="AZ60" s="81">
        <f>'MOHYLA 4Q - SO.04 - Q - Z...'!F33</f>
        <v>0</v>
      </c>
      <c r="BA60" s="81">
        <f>'MOHYLA 4Q - SO.04 - Q - Z...'!F34</f>
        <v>0</v>
      </c>
      <c r="BB60" s="81">
        <f>'MOHYLA 4Q - SO.04 - Q - Z...'!F35</f>
        <v>0</v>
      </c>
      <c r="BC60" s="81">
        <f>'MOHYLA 4Q - SO.04 - Q - Z...'!F36</f>
        <v>0</v>
      </c>
      <c r="BD60" s="83">
        <f>'MOHYLA 4Q - SO.04 - Q - Z...'!F37</f>
        <v>0</v>
      </c>
      <c r="BT60" s="84" t="s">
        <v>81</v>
      </c>
      <c r="BV60" s="84" t="s">
        <v>75</v>
      </c>
      <c r="BW60" s="84" t="s">
        <v>98</v>
      </c>
      <c r="BX60" s="84" t="s">
        <v>5</v>
      </c>
      <c r="CL60" s="84" t="s">
        <v>20</v>
      </c>
      <c r="CM60" s="84" t="s">
        <v>83</v>
      </c>
    </row>
    <row r="61" spans="1:91" s="7" customFormat="1" ht="35.25" customHeight="1">
      <c r="A61" s="75" t="s">
        <v>77</v>
      </c>
      <c r="B61" s="76"/>
      <c r="C61" s="77"/>
      <c r="D61" s="317" t="s">
        <v>99</v>
      </c>
      <c r="E61" s="317"/>
      <c r="F61" s="317"/>
      <c r="G61" s="317"/>
      <c r="H61" s="317"/>
      <c r="I61" s="78"/>
      <c r="J61" s="317" t="s">
        <v>100</v>
      </c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30">
        <f>'MOHYLA 5A - SO.05 - A - N...'!J30</f>
        <v>0</v>
      </c>
      <c r="AH61" s="331"/>
      <c r="AI61" s="331"/>
      <c r="AJ61" s="331"/>
      <c r="AK61" s="331"/>
      <c r="AL61" s="331"/>
      <c r="AM61" s="331"/>
      <c r="AN61" s="330">
        <f t="shared" si="0"/>
        <v>0</v>
      </c>
      <c r="AO61" s="331"/>
      <c r="AP61" s="331"/>
      <c r="AQ61" s="79" t="s">
        <v>80</v>
      </c>
      <c r="AR61" s="76"/>
      <c r="AS61" s="80">
        <v>0</v>
      </c>
      <c r="AT61" s="81">
        <f t="shared" si="1"/>
        <v>0</v>
      </c>
      <c r="AU61" s="82">
        <f>'MOHYLA 5A - SO.05 - A - N...'!P93</f>
        <v>0</v>
      </c>
      <c r="AV61" s="81">
        <f>'MOHYLA 5A - SO.05 - A - N...'!J33</f>
        <v>0</v>
      </c>
      <c r="AW61" s="81">
        <f>'MOHYLA 5A - SO.05 - A - N...'!J34</f>
        <v>0</v>
      </c>
      <c r="AX61" s="81">
        <f>'MOHYLA 5A - SO.05 - A - N...'!J35</f>
        <v>0</v>
      </c>
      <c r="AY61" s="81">
        <f>'MOHYLA 5A - SO.05 - A - N...'!J36</f>
        <v>0</v>
      </c>
      <c r="AZ61" s="81">
        <f>'MOHYLA 5A - SO.05 - A - N...'!F33</f>
        <v>0</v>
      </c>
      <c r="BA61" s="81">
        <f>'MOHYLA 5A - SO.05 - A - N...'!F34</f>
        <v>0</v>
      </c>
      <c r="BB61" s="81">
        <f>'MOHYLA 5A - SO.05 - A - N...'!F35</f>
        <v>0</v>
      </c>
      <c r="BC61" s="81">
        <f>'MOHYLA 5A - SO.05 - A - N...'!F36</f>
        <v>0</v>
      </c>
      <c r="BD61" s="83">
        <f>'MOHYLA 5A - SO.05 - A - N...'!F37</f>
        <v>0</v>
      </c>
      <c r="BT61" s="84" t="s">
        <v>81</v>
      </c>
      <c r="BV61" s="84" t="s">
        <v>75</v>
      </c>
      <c r="BW61" s="84" t="s">
        <v>101</v>
      </c>
      <c r="BX61" s="84" t="s">
        <v>5</v>
      </c>
      <c r="CL61" s="84" t="s">
        <v>20</v>
      </c>
      <c r="CM61" s="84" t="s">
        <v>83</v>
      </c>
    </row>
    <row r="62" spans="1:91" s="7" customFormat="1" ht="35.25" customHeight="1">
      <c r="A62" s="75" t="s">
        <v>77</v>
      </c>
      <c r="B62" s="76"/>
      <c r="C62" s="77"/>
      <c r="D62" s="317" t="s">
        <v>102</v>
      </c>
      <c r="E62" s="317"/>
      <c r="F62" s="317"/>
      <c r="G62" s="317"/>
      <c r="H62" s="317"/>
      <c r="I62" s="78"/>
      <c r="J62" s="317" t="s">
        <v>103</v>
      </c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30">
        <f>'MOHYLA 6R - SO.06 - R - V...'!J30</f>
        <v>0</v>
      </c>
      <c r="AH62" s="331"/>
      <c r="AI62" s="331"/>
      <c r="AJ62" s="331"/>
      <c r="AK62" s="331"/>
      <c r="AL62" s="331"/>
      <c r="AM62" s="331"/>
      <c r="AN62" s="330">
        <f t="shared" si="0"/>
        <v>0</v>
      </c>
      <c r="AO62" s="331"/>
      <c r="AP62" s="331"/>
      <c r="AQ62" s="79" t="s">
        <v>80</v>
      </c>
      <c r="AR62" s="76"/>
      <c r="AS62" s="80">
        <v>0</v>
      </c>
      <c r="AT62" s="81">
        <f t="shared" si="1"/>
        <v>0</v>
      </c>
      <c r="AU62" s="82">
        <f>'MOHYLA 6R - SO.06 - R - V...'!P86</f>
        <v>0</v>
      </c>
      <c r="AV62" s="81">
        <f>'MOHYLA 6R - SO.06 - R - V...'!J33</f>
        <v>0</v>
      </c>
      <c r="AW62" s="81">
        <f>'MOHYLA 6R - SO.06 - R - V...'!J34</f>
        <v>0</v>
      </c>
      <c r="AX62" s="81">
        <f>'MOHYLA 6R - SO.06 - R - V...'!J35</f>
        <v>0</v>
      </c>
      <c r="AY62" s="81">
        <f>'MOHYLA 6R - SO.06 - R - V...'!J36</f>
        <v>0</v>
      </c>
      <c r="AZ62" s="81">
        <f>'MOHYLA 6R - SO.06 - R - V...'!F33</f>
        <v>0</v>
      </c>
      <c r="BA62" s="81">
        <f>'MOHYLA 6R - SO.06 - R - V...'!F34</f>
        <v>0</v>
      </c>
      <c r="BB62" s="81">
        <f>'MOHYLA 6R - SO.06 - R - V...'!F35</f>
        <v>0</v>
      </c>
      <c r="BC62" s="81">
        <f>'MOHYLA 6R - SO.06 - R - V...'!F36</f>
        <v>0</v>
      </c>
      <c r="BD62" s="83">
        <f>'MOHYLA 6R - SO.06 - R - V...'!F37</f>
        <v>0</v>
      </c>
      <c r="BT62" s="84" t="s">
        <v>81</v>
      </c>
      <c r="BV62" s="84" t="s">
        <v>75</v>
      </c>
      <c r="BW62" s="84" t="s">
        <v>104</v>
      </c>
      <c r="BX62" s="84" t="s">
        <v>5</v>
      </c>
      <c r="CL62" s="84" t="s">
        <v>20</v>
      </c>
      <c r="CM62" s="84" t="s">
        <v>83</v>
      </c>
    </row>
    <row r="63" spans="1:91" s="7" customFormat="1" ht="35.25" customHeight="1">
      <c r="A63" s="75" t="s">
        <v>77</v>
      </c>
      <c r="B63" s="76"/>
      <c r="C63" s="77"/>
      <c r="D63" s="317" t="s">
        <v>105</v>
      </c>
      <c r="E63" s="317"/>
      <c r="F63" s="317"/>
      <c r="G63" s="317"/>
      <c r="H63" s="317"/>
      <c r="I63" s="78"/>
      <c r="J63" s="317" t="s">
        <v>106</v>
      </c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30">
        <f>'MOHYLA 8F - SO.08 - F - V...'!J30</f>
        <v>0</v>
      </c>
      <c r="AH63" s="331"/>
      <c r="AI63" s="331"/>
      <c r="AJ63" s="331"/>
      <c r="AK63" s="331"/>
      <c r="AL63" s="331"/>
      <c r="AM63" s="331"/>
      <c r="AN63" s="330">
        <f t="shared" si="0"/>
        <v>0</v>
      </c>
      <c r="AO63" s="331"/>
      <c r="AP63" s="331"/>
      <c r="AQ63" s="79" t="s">
        <v>80</v>
      </c>
      <c r="AR63" s="76"/>
      <c r="AS63" s="80">
        <v>0</v>
      </c>
      <c r="AT63" s="81">
        <f t="shared" si="1"/>
        <v>0</v>
      </c>
      <c r="AU63" s="82">
        <f>'MOHYLA 8F - SO.08 - F - V...'!P90</f>
        <v>0</v>
      </c>
      <c r="AV63" s="81">
        <f>'MOHYLA 8F - SO.08 - F - V...'!J33</f>
        <v>0</v>
      </c>
      <c r="AW63" s="81">
        <f>'MOHYLA 8F - SO.08 - F - V...'!J34</f>
        <v>0</v>
      </c>
      <c r="AX63" s="81">
        <f>'MOHYLA 8F - SO.08 - F - V...'!J35</f>
        <v>0</v>
      </c>
      <c r="AY63" s="81">
        <f>'MOHYLA 8F - SO.08 - F - V...'!J36</f>
        <v>0</v>
      </c>
      <c r="AZ63" s="81">
        <f>'MOHYLA 8F - SO.08 - F - V...'!F33</f>
        <v>0</v>
      </c>
      <c r="BA63" s="81">
        <f>'MOHYLA 8F - SO.08 - F - V...'!F34</f>
        <v>0</v>
      </c>
      <c r="BB63" s="81">
        <f>'MOHYLA 8F - SO.08 - F - V...'!F35</f>
        <v>0</v>
      </c>
      <c r="BC63" s="81">
        <f>'MOHYLA 8F - SO.08 - F - V...'!F36</f>
        <v>0</v>
      </c>
      <c r="BD63" s="83">
        <f>'MOHYLA 8F - SO.08 - F - V...'!F37</f>
        <v>0</v>
      </c>
      <c r="BT63" s="84" t="s">
        <v>81</v>
      </c>
      <c r="BV63" s="84" t="s">
        <v>75</v>
      </c>
      <c r="BW63" s="84" t="s">
        <v>107</v>
      </c>
      <c r="BX63" s="84" t="s">
        <v>5</v>
      </c>
      <c r="CL63" s="84" t="s">
        <v>20</v>
      </c>
      <c r="CM63" s="84" t="s">
        <v>83</v>
      </c>
    </row>
    <row r="64" spans="1:91" s="7" customFormat="1" ht="35.25" customHeight="1">
      <c r="A64" s="75" t="s">
        <v>77</v>
      </c>
      <c r="B64" s="76"/>
      <c r="C64" s="77"/>
      <c r="D64" s="317" t="s">
        <v>108</v>
      </c>
      <c r="E64" s="317"/>
      <c r="F64" s="317"/>
      <c r="G64" s="317"/>
      <c r="H64" s="317"/>
      <c r="I64" s="78"/>
      <c r="J64" s="317" t="s">
        <v>109</v>
      </c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30">
        <f>'MOHYLA 9H - SO.09 - H - P...'!J30</f>
        <v>0</v>
      </c>
      <c r="AH64" s="331"/>
      <c r="AI64" s="331"/>
      <c r="AJ64" s="331"/>
      <c r="AK64" s="331"/>
      <c r="AL64" s="331"/>
      <c r="AM64" s="331"/>
      <c r="AN64" s="330">
        <f t="shared" si="0"/>
        <v>0</v>
      </c>
      <c r="AO64" s="331"/>
      <c r="AP64" s="331"/>
      <c r="AQ64" s="79" t="s">
        <v>80</v>
      </c>
      <c r="AR64" s="76"/>
      <c r="AS64" s="80">
        <v>0</v>
      </c>
      <c r="AT64" s="81">
        <f t="shared" si="1"/>
        <v>0</v>
      </c>
      <c r="AU64" s="82">
        <f>'MOHYLA 9H - SO.09 - H - P...'!P85</f>
        <v>0</v>
      </c>
      <c r="AV64" s="81">
        <f>'MOHYLA 9H - SO.09 - H - P...'!J33</f>
        <v>0</v>
      </c>
      <c r="AW64" s="81">
        <f>'MOHYLA 9H - SO.09 - H - P...'!J34</f>
        <v>0</v>
      </c>
      <c r="AX64" s="81">
        <f>'MOHYLA 9H - SO.09 - H - P...'!J35</f>
        <v>0</v>
      </c>
      <c r="AY64" s="81">
        <f>'MOHYLA 9H - SO.09 - H - P...'!J36</f>
        <v>0</v>
      </c>
      <c r="AZ64" s="81">
        <f>'MOHYLA 9H - SO.09 - H - P...'!F33</f>
        <v>0</v>
      </c>
      <c r="BA64" s="81">
        <f>'MOHYLA 9H - SO.09 - H - P...'!F34</f>
        <v>0</v>
      </c>
      <c r="BB64" s="81">
        <f>'MOHYLA 9H - SO.09 - H - P...'!F35</f>
        <v>0</v>
      </c>
      <c r="BC64" s="81">
        <f>'MOHYLA 9H - SO.09 - H - P...'!F36</f>
        <v>0</v>
      </c>
      <c r="BD64" s="83">
        <f>'MOHYLA 9H - SO.09 - H - P...'!F37</f>
        <v>0</v>
      </c>
      <c r="BT64" s="84" t="s">
        <v>81</v>
      </c>
      <c r="BV64" s="84" t="s">
        <v>75</v>
      </c>
      <c r="BW64" s="84" t="s">
        <v>110</v>
      </c>
      <c r="BX64" s="84" t="s">
        <v>5</v>
      </c>
      <c r="CL64" s="84" t="s">
        <v>20</v>
      </c>
      <c r="CM64" s="84" t="s">
        <v>83</v>
      </c>
    </row>
    <row r="65" spans="1:91" s="7" customFormat="1" ht="35.25" customHeight="1">
      <c r="A65" s="75" t="s">
        <v>77</v>
      </c>
      <c r="B65" s="76"/>
      <c r="C65" s="77"/>
      <c r="D65" s="317" t="s">
        <v>111</v>
      </c>
      <c r="E65" s="317"/>
      <c r="F65" s="317"/>
      <c r="G65" s="317"/>
      <c r="H65" s="317"/>
      <c r="I65" s="78"/>
      <c r="J65" s="317" t="s">
        <v>112</v>
      </c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30">
        <f>'MOHYLA 9I - SO.09 - I  Po...'!J30</f>
        <v>0</v>
      </c>
      <c r="AH65" s="331"/>
      <c r="AI65" s="331"/>
      <c r="AJ65" s="331"/>
      <c r="AK65" s="331"/>
      <c r="AL65" s="331"/>
      <c r="AM65" s="331"/>
      <c r="AN65" s="330">
        <f t="shared" si="0"/>
        <v>0</v>
      </c>
      <c r="AO65" s="331"/>
      <c r="AP65" s="331"/>
      <c r="AQ65" s="79" t="s">
        <v>80</v>
      </c>
      <c r="AR65" s="76"/>
      <c r="AS65" s="80">
        <v>0</v>
      </c>
      <c r="AT65" s="81">
        <f t="shared" si="1"/>
        <v>0</v>
      </c>
      <c r="AU65" s="82">
        <f>'MOHYLA 9I - SO.09 - I  Po...'!P86</f>
        <v>0</v>
      </c>
      <c r="AV65" s="81">
        <f>'MOHYLA 9I - SO.09 - I  Po...'!J33</f>
        <v>0</v>
      </c>
      <c r="AW65" s="81">
        <f>'MOHYLA 9I - SO.09 - I  Po...'!J34</f>
        <v>0</v>
      </c>
      <c r="AX65" s="81">
        <f>'MOHYLA 9I - SO.09 - I  Po...'!J35</f>
        <v>0</v>
      </c>
      <c r="AY65" s="81">
        <f>'MOHYLA 9I - SO.09 - I  Po...'!J36</f>
        <v>0</v>
      </c>
      <c r="AZ65" s="81">
        <f>'MOHYLA 9I - SO.09 - I  Po...'!F33</f>
        <v>0</v>
      </c>
      <c r="BA65" s="81">
        <f>'MOHYLA 9I - SO.09 - I  Po...'!F34</f>
        <v>0</v>
      </c>
      <c r="BB65" s="81">
        <f>'MOHYLA 9I - SO.09 - I  Po...'!F35</f>
        <v>0</v>
      </c>
      <c r="BC65" s="81">
        <f>'MOHYLA 9I - SO.09 - I  Po...'!F36</f>
        <v>0</v>
      </c>
      <c r="BD65" s="83">
        <f>'MOHYLA 9I - SO.09 - I  Po...'!F37</f>
        <v>0</v>
      </c>
      <c r="BT65" s="84" t="s">
        <v>81</v>
      </c>
      <c r="BV65" s="84" t="s">
        <v>75</v>
      </c>
      <c r="BW65" s="84" t="s">
        <v>113</v>
      </c>
      <c r="BX65" s="84" t="s">
        <v>5</v>
      </c>
      <c r="CL65" s="84" t="s">
        <v>20</v>
      </c>
      <c r="CM65" s="84" t="s">
        <v>83</v>
      </c>
    </row>
    <row r="66" spans="1:91" s="7" customFormat="1" ht="35.25" customHeight="1">
      <c r="A66" s="75" t="s">
        <v>77</v>
      </c>
      <c r="B66" s="76"/>
      <c r="C66" s="77"/>
      <c r="D66" s="317" t="s">
        <v>114</v>
      </c>
      <c r="E66" s="317"/>
      <c r="F66" s="317"/>
      <c r="G66" s="317"/>
      <c r="H66" s="317"/>
      <c r="I66" s="78"/>
      <c r="J66" s="317" t="s">
        <v>115</v>
      </c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30">
        <f>'MOHYLA 9K - SO.09 - K - R...'!J30</f>
        <v>0</v>
      </c>
      <c r="AH66" s="331"/>
      <c r="AI66" s="331"/>
      <c r="AJ66" s="331"/>
      <c r="AK66" s="331"/>
      <c r="AL66" s="331"/>
      <c r="AM66" s="331"/>
      <c r="AN66" s="330">
        <f t="shared" si="0"/>
        <v>0</v>
      </c>
      <c r="AO66" s="331"/>
      <c r="AP66" s="331"/>
      <c r="AQ66" s="79" t="s">
        <v>80</v>
      </c>
      <c r="AR66" s="76"/>
      <c r="AS66" s="80">
        <v>0</v>
      </c>
      <c r="AT66" s="81">
        <f t="shared" si="1"/>
        <v>0</v>
      </c>
      <c r="AU66" s="82">
        <f>'MOHYLA 9K - SO.09 - K - R...'!P85</f>
        <v>0</v>
      </c>
      <c r="AV66" s="81">
        <f>'MOHYLA 9K - SO.09 - K - R...'!J33</f>
        <v>0</v>
      </c>
      <c r="AW66" s="81">
        <f>'MOHYLA 9K - SO.09 - K - R...'!J34</f>
        <v>0</v>
      </c>
      <c r="AX66" s="81">
        <f>'MOHYLA 9K - SO.09 - K - R...'!J35</f>
        <v>0</v>
      </c>
      <c r="AY66" s="81">
        <f>'MOHYLA 9K - SO.09 - K - R...'!J36</f>
        <v>0</v>
      </c>
      <c r="AZ66" s="81">
        <f>'MOHYLA 9K - SO.09 - K - R...'!F33</f>
        <v>0</v>
      </c>
      <c r="BA66" s="81">
        <f>'MOHYLA 9K - SO.09 - K - R...'!F34</f>
        <v>0</v>
      </c>
      <c r="BB66" s="81">
        <f>'MOHYLA 9K - SO.09 - K - R...'!F35</f>
        <v>0</v>
      </c>
      <c r="BC66" s="81">
        <f>'MOHYLA 9K - SO.09 - K - R...'!F36</f>
        <v>0</v>
      </c>
      <c r="BD66" s="83">
        <f>'MOHYLA 9K - SO.09 - K - R...'!F37</f>
        <v>0</v>
      </c>
      <c r="BT66" s="84" t="s">
        <v>81</v>
      </c>
      <c r="BV66" s="84" t="s">
        <v>75</v>
      </c>
      <c r="BW66" s="84" t="s">
        <v>116</v>
      </c>
      <c r="BX66" s="84" t="s">
        <v>5</v>
      </c>
      <c r="CL66" s="84" t="s">
        <v>20</v>
      </c>
      <c r="CM66" s="84" t="s">
        <v>83</v>
      </c>
    </row>
    <row r="67" spans="1:91" s="7" customFormat="1" ht="35.25" customHeight="1">
      <c r="A67" s="75" t="s">
        <v>77</v>
      </c>
      <c r="B67" s="76"/>
      <c r="C67" s="77"/>
      <c r="D67" s="317" t="s">
        <v>117</v>
      </c>
      <c r="E67" s="317"/>
      <c r="F67" s="317"/>
      <c r="G67" s="317"/>
      <c r="H67" s="317"/>
      <c r="I67" s="78"/>
      <c r="J67" s="317" t="s">
        <v>118</v>
      </c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30">
        <f>'MOHYLA 9P - SO.09 - P  Ko...'!J30</f>
        <v>0</v>
      </c>
      <c r="AH67" s="331"/>
      <c r="AI67" s="331"/>
      <c r="AJ67" s="331"/>
      <c r="AK67" s="331"/>
      <c r="AL67" s="331"/>
      <c r="AM67" s="331"/>
      <c r="AN67" s="330">
        <f t="shared" si="0"/>
        <v>0</v>
      </c>
      <c r="AO67" s="331"/>
      <c r="AP67" s="331"/>
      <c r="AQ67" s="79" t="s">
        <v>80</v>
      </c>
      <c r="AR67" s="76"/>
      <c r="AS67" s="80">
        <v>0</v>
      </c>
      <c r="AT67" s="81">
        <f t="shared" si="1"/>
        <v>0</v>
      </c>
      <c r="AU67" s="82">
        <f>'MOHYLA 9P - SO.09 - P  Ko...'!P81</f>
        <v>0</v>
      </c>
      <c r="AV67" s="81">
        <f>'MOHYLA 9P - SO.09 - P  Ko...'!J33</f>
        <v>0</v>
      </c>
      <c r="AW67" s="81">
        <f>'MOHYLA 9P - SO.09 - P  Ko...'!J34</f>
        <v>0</v>
      </c>
      <c r="AX67" s="81">
        <f>'MOHYLA 9P - SO.09 - P  Ko...'!J35</f>
        <v>0</v>
      </c>
      <c r="AY67" s="81">
        <f>'MOHYLA 9P - SO.09 - P  Ko...'!J36</f>
        <v>0</v>
      </c>
      <c r="AZ67" s="81">
        <f>'MOHYLA 9P - SO.09 - P  Ko...'!F33</f>
        <v>0</v>
      </c>
      <c r="BA67" s="81">
        <f>'MOHYLA 9P - SO.09 - P  Ko...'!F34</f>
        <v>0</v>
      </c>
      <c r="BB67" s="81">
        <f>'MOHYLA 9P - SO.09 - P  Ko...'!F35</f>
        <v>0</v>
      </c>
      <c r="BC67" s="81">
        <f>'MOHYLA 9P - SO.09 - P  Ko...'!F36</f>
        <v>0</v>
      </c>
      <c r="BD67" s="83">
        <f>'MOHYLA 9P - SO.09 - P  Ko...'!F37</f>
        <v>0</v>
      </c>
      <c r="BT67" s="84" t="s">
        <v>81</v>
      </c>
      <c r="BV67" s="84" t="s">
        <v>75</v>
      </c>
      <c r="BW67" s="84" t="s">
        <v>119</v>
      </c>
      <c r="BX67" s="84" t="s">
        <v>5</v>
      </c>
      <c r="CL67" s="84" t="s">
        <v>20</v>
      </c>
      <c r="CM67" s="84" t="s">
        <v>83</v>
      </c>
    </row>
    <row r="68" spans="1:91" s="7" customFormat="1" ht="35.25" customHeight="1">
      <c r="A68" s="75" t="s">
        <v>77</v>
      </c>
      <c r="B68" s="76"/>
      <c r="C68" s="77"/>
      <c r="D68" s="317" t="s">
        <v>120</v>
      </c>
      <c r="E68" s="317"/>
      <c r="F68" s="317"/>
      <c r="G68" s="317"/>
      <c r="H68" s="317"/>
      <c r="I68" s="78"/>
      <c r="J68" s="317" t="s">
        <v>121</v>
      </c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30">
        <f>'MOHYLA C - SO 10 CCTV'!J30</f>
        <v>0</v>
      </c>
      <c r="AH68" s="331"/>
      <c r="AI68" s="331"/>
      <c r="AJ68" s="331"/>
      <c r="AK68" s="331"/>
      <c r="AL68" s="331"/>
      <c r="AM68" s="331"/>
      <c r="AN68" s="330">
        <f t="shared" si="0"/>
        <v>0</v>
      </c>
      <c r="AO68" s="331"/>
      <c r="AP68" s="331"/>
      <c r="AQ68" s="79" t="s">
        <v>80</v>
      </c>
      <c r="AR68" s="76"/>
      <c r="AS68" s="80">
        <v>0</v>
      </c>
      <c r="AT68" s="81">
        <f t="shared" si="1"/>
        <v>0</v>
      </c>
      <c r="AU68" s="82">
        <f>'MOHYLA C - SO 10 CCTV'!P88</f>
        <v>0</v>
      </c>
      <c r="AV68" s="81">
        <f>'MOHYLA C - SO 10 CCTV'!J33</f>
        <v>0</v>
      </c>
      <c r="AW68" s="81">
        <f>'MOHYLA C - SO 10 CCTV'!J34</f>
        <v>0</v>
      </c>
      <c r="AX68" s="81">
        <f>'MOHYLA C - SO 10 CCTV'!J35</f>
        <v>0</v>
      </c>
      <c r="AY68" s="81">
        <f>'MOHYLA C - SO 10 CCTV'!J36</f>
        <v>0</v>
      </c>
      <c r="AZ68" s="81">
        <f>'MOHYLA C - SO 10 CCTV'!F33</f>
        <v>0</v>
      </c>
      <c r="BA68" s="81">
        <f>'MOHYLA C - SO 10 CCTV'!F34</f>
        <v>0</v>
      </c>
      <c r="BB68" s="81">
        <f>'MOHYLA C - SO 10 CCTV'!F35</f>
        <v>0</v>
      </c>
      <c r="BC68" s="81">
        <f>'MOHYLA C - SO 10 CCTV'!F36</f>
        <v>0</v>
      </c>
      <c r="BD68" s="83">
        <f>'MOHYLA C - SO 10 CCTV'!F37</f>
        <v>0</v>
      </c>
      <c r="BT68" s="84" t="s">
        <v>81</v>
      </c>
      <c r="BV68" s="84" t="s">
        <v>75</v>
      </c>
      <c r="BW68" s="84" t="s">
        <v>122</v>
      </c>
      <c r="BX68" s="84" t="s">
        <v>5</v>
      </c>
      <c r="CL68" s="84" t="s">
        <v>20</v>
      </c>
      <c r="CM68" s="84" t="s">
        <v>83</v>
      </c>
    </row>
    <row r="69" spans="1:91" s="7" customFormat="1" ht="35.25" customHeight="1">
      <c r="A69" s="75" t="s">
        <v>77</v>
      </c>
      <c r="B69" s="76"/>
      <c r="C69" s="77"/>
      <c r="D69" s="317" t="s">
        <v>123</v>
      </c>
      <c r="E69" s="317"/>
      <c r="F69" s="317"/>
      <c r="G69" s="317"/>
      <c r="H69" s="317"/>
      <c r="I69" s="78"/>
      <c r="J69" s="317" t="s">
        <v>124</v>
      </c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30">
        <f>'MOHYLA E - SO 10 EPS,EZS'!J30</f>
        <v>0</v>
      </c>
      <c r="AH69" s="331"/>
      <c r="AI69" s="331"/>
      <c r="AJ69" s="331"/>
      <c r="AK69" s="331"/>
      <c r="AL69" s="331"/>
      <c r="AM69" s="331"/>
      <c r="AN69" s="330">
        <f t="shared" si="0"/>
        <v>0</v>
      </c>
      <c r="AO69" s="331"/>
      <c r="AP69" s="331"/>
      <c r="AQ69" s="79" t="s">
        <v>80</v>
      </c>
      <c r="AR69" s="76"/>
      <c r="AS69" s="80">
        <v>0</v>
      </c>
      <c r="AT69" s="81">
        <f t="shared" si="1"/>
        <v>0</v>
      </c>
      <c r="AU69" s="82">
        <f>'MOHYLA E - SO 10 EPS,EZS'!P83</f>
        <v>0</v>
      </c>
      <c r="AV69" s="81">
        <f>'MOHYLA E - SO 10 EPS,EZS'!J33</f>
        <v>0</v>
      </c>
      <c r="AW69" s="81">
        <f>'MOHYLA E - SO 10 EPS,EZS'!J34</f>
        <v>0</v>
      </c>
      <c r="AX69" s="81">
        <f>'MOHYLA E - SO 10 EPS,EZS'!J35</f>
        <v>0</v>
      </c>
      <c r="AY69" s="81">
        <f>'MOHYLA E - SO 10 EPS,EZS'!J36</f>
        <v>0</v>
      </c>
      <c r="AZ69" s="81">
        <f>'MOHYLA E - SO 10 EPS,EZS'!F33</f>
        <v>0</v>
      </c>
      <c r="BA69" s="81">
        <f>'MOHYLA E - SO 10 EPS,EZS'!F34</f>
        <v>0</v>
      </c>
      <c r="BB69" s="81">
        <f>'MOHYLA E - SO 10 EPS,EZS'!F35</f>
        <v>0</v>
      </c>
      <c r="BC69" s="81">
        <f>'MOHYLA E - SO 10 EPS,EZS'!F36</f>
        <v>0</v>
      </c>
      <c r="BD69" s="83">
        <f>'MOHYLA E - SO 10 EPS,EZS'!F37</f>
        <v>0</v>
      </c>
      <c r="BT69" s="84" t="s">
        <v>81</v>
      </c>
      <c r="BV69" s="84" t="s">
        <v>75</v>
      </c>
      <c r="BW69" s="84" t="s">
        <v>125</v>
      </c>
      <c r="BX69" s="84" t="s">
        <v>5</v>
      </c>
      <c r="CL69" s="84" t="s">
        <v>20</v>
      </c>
      <c r="CM69" s="84" t="s">
        <v>83</v>
      </c>
    </row>
    <row r="70" spans="1:91" s="7" customFormat="1" ht="35.25" customHeight="1">
      <c r="A70" s="75" t="s">
        <v>77</v>
      </c>
      <c r="B70" s="76"/>
      <c r="C70" s="77"/>
      <c r="D70" s="317" t="s">
        <v>126</v>
      </c>
      <c r="E70" s="317"/>
      <c r="F70" s="317"/>
      <c r="G70" s="317"/>
      <c r="H70" s="317"/>
      <c r="I70" s="78"/>
      <c r="J70" s="317" t="s">
        <v>127</v>
      </c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30">
        <f>'MOHYLA K - SO 03 Kanalizace'!J30</f>
        <v>0</v>
      </c>
      <c r="AH70" s="331"/>
      <c r="AI70" s="331"/>
      <c r="AJ70" s="331"/>
      <c r="AK70" s="331"/>
      <c r="AL70" s="331"/>
      <c r="AM70" s="331"/>
      <c r="AN70" s="330">
        <f t="shared" si="0"/>
        <v>0</v>
      </c>
      <c r="AO70" s="331"/>
      <c r="AP70" s="331"/>
      <c r="AQ70" s="79" t="s">
        <v>80</v>
      </c>
      <c r="AR70" s="76"/>
      <c r="AS70" s="80">
        <v>0</v>
      </c>
      <c r="AT70" s="81">
        <f t="shared" si="1"/>
        <v>0</v>
      </c>
      <c r="AU70" s="82">
        <f>'MOHYLA K - SO 03 Kanalizace'!P91</f>
        <v>0</v>
      </c>
      <c r="AV70" s="81">
        <f>'MOHYLA K - SO 03 Kanalizace'!J33</f>
        <v>0</v>
      </c>
      <c r="AW70" s="81">
        <f>'MOHYLA K - SO 03 Kanalizace'!J34</f>
        <v>0</v>
      </c>
      <c r="AX70" s="81">
        <f>'MOHYLA K - SO 03 Kanalizace'!J35</f>
        <v>0</v>
      </c>
      <c r="AY70" s="81">
        <f>'MOHYLA K - SO 03 Kanalizace'!J36</f>
        <v>0</v>
      </c>
      <c r="AZ70" s="81">
        <f>'MOHYLA K - SO 03 Kanalizace'!F33</f>
        <v>0</v>
      </c>
      <c r="BA70" s="81">
        <f>'MOHYLA K - SO 03 Kanalizace'!F34</f>
        <v>0</v>
      </c>
      <c r="BB70" s="81">
        <f>'MOHYLA K - SO 03 Kanalizace'!F35</f>
        <v>0</v>
      </c>
      <c r="BC70" s="81">
        <f>'MOHYLA K - SO 03 Kanalizace'!F36</f>
        <v>0</v>
      </c>
      <c r="BD70" s="83">
        <f>'MOHYLA K - SO 03 Kanalizace'!F37</f>
        <v>0</v>
      </c>
      <c r="BT70" s="84" t="s">
        <v>81</v>
      </c>
      <c r="BV70" s="84" t="s">
        <v>75</v>
      </c>
      <c r="BW70" s="84" t="s">
        <v>128</v>
      </c>
      <c r="BX70" s="84" t="s">
        <v>5</v>
      </c>
      <c r="CL70" s="84" t="s">
        <v>20</v>
      </c>
      <c r="CM70" s="84" t="s">
        <v>83</v>
      </c>
    </row>
    <row r="71" spans="1:91" s="7" customFormat="1" ht="35.25" customHeight="1">
      <c r="A71" s="75" t="s">
        <v>77</v>
      </c>
      <c r="B71" s="76"/>
      <c r="C71" s="77"/>
      <c r="D71" s="317" t="s">
        <v>129</v>
      </c>
      <c r="E71" s="317"/>
      <c r="F71" s="317"/>
      <c r="G71" s="317"/>
      <c r="H71" s="317"/>
      <c r="I71" s="78"/>
      <c r="J71" s="317" t="s">
        <v>130</v>
      </c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30">
        <f>'MOHYLA KP - SO 06  Kanali...'!J30</f>
        <v>0</v>
      </c>
      <c r="AH71" s="331"/>
      <c r="AI71" s="331"/>
      <c r="AJ71" s="331"/>
      <c r="AK71" s="331"/>
      <c r="AL71" s="331"/>
      <c r="AM71" s="331"/>
      <c r="AN71" s="330">
        <f t="shared" si="0"/>
        <v>0</v>
      </c>
      <c r="AO71" s="331"/>
      <c r="AP71" s="331"/>
      <c r="AQ71" s="79" t="s">
        <v>80</v>
      </c>
      <c r="AR71" s="76"/>
      <c r="AS71" s="80">
        <v>0</v>
      </c>
      <c r="AT71" s="81">
        <f t="shared" si="1"/>
        <v>0</v>
      </c>
      <c r="AU71" s="82">
        <f>'MOHYLA KP - SO 06  Kanali...'!P89</f>
        <v>0</v>
      </c>
      <c r="AV71" s="81">
        <f>'MOHYLA KP - SO 06  Kanali...'!J33</f>
        <v>0</v>
      </c>
      <c r="AW71" s="81">
        <f>'MOHYLA KP - SO 06  Kanali...'!J34</f>
        <v>0</v>
      </c>
      <c r="AX71" s="81">
        <f>'MOHYLA KP - SO 06  Kanali...'!J35</f>
        <v>0</v>
      </c>
      <c r="AY71" s="81">
        <f>'MOHYLA KP - SO 06  Kanali...'!J36</f>
        <v>0</v>
      </c>
      <c r="AZ71" s="81">
        <f>'MOHYLA KP - SO 06  Kanali...'!F33</f>
        <v>0</v>
      </c>
      <c r="BA71" s="81">
        <f>'MOHYLA KP - SO 06  Kanali...'!F34</f>
        <v>0</v>
      </c>
      <c r="BB71" s="81">
        <f>'MOHYLA KP - SO 06  Kanali...'!F35</f>
        <v>0</v>
      </c>
      <c r="BC71" s="81">
        <f>'MOHYLA KP - SO 06  Kanali...'!F36</f>
        <v>0</v>
      </c>
      <c r="BD71" s="83">
        <f>'MOHYLA KP - SO 06  Kanali...'!F37</f>
        <v>0</v>
      </c>
      <c r="BT71" s="84" t="s">
        <v>81</v>
      </c>
      <c r="BV71" s="84" t="s">
        <v>75</v>
      </c>
      <c r="BW71" s="84" t="s">
        <v>131</v>
      </c>
      <c r="BX71" s="84" t="s">
        <v>5</v>
      </c>
      <c r="CL71" s="84" t="s">
        <v>20</v>
      </c>
      <c r="CM71" s="84" t="s">
        <v>83</v>
      </c>
    </row>
    <row r="72" spans="1:91" s="7" customFormat="1" ht="35.25" customHeight="1">
      <c r="A72" s="75" t="s">
        <v>77</v>
      </c>
      <c r="B72" s="76"/>
      <c r="C72" s="77"/>
      <c r="D72" s="317" t="s">
        <v>132</v>
      </c>
      <c r="E72" s="317"/>
      <c r="F72" s="317"/>
      <c r="G72" s="317"/>
      <c r="H72" s="317"/>
      <c r="I72" s="78"/>
      <c r="J72" s="317" t="s">
        <v>133</v>
      </c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  <c r="Z72" s="317"/>
      <c r="AA72" s="317"/>
      <c r="AB72" s="317"/>
      <c r="AC72" s="317"/>
      <c r="AD72" s="317"/>
      <c r="AE72" s="317"/>
      <c r="AF72" s="317"/>
      <c r="AG72" s="330">
        <f>'MOHYLA SI - SO 03,05,08 S...'!J30</f>
        <v>0</v>
      </c>
      <c r="AH72" s="331"/>
      <c r="AI72" s="331"/>
      <c r="AJ72" s="331"/>
      <c r="AK72" s="331"/>
      <c r="AL72" s="331"/>
      <c r="AM72" s="331"/>
      <c r="AN72" s="330">
        <f t="shared" si="0"/>
        <v>0</v>
      </c>
      <c r="AO72" s="331"/>
      <c r="AP72" s="331"/>
      <c r="AQ72" s="79" t="s">
        <v>80</v>
      </c>
      <c r="AR72" s="76"/>
      <c r="AS72" s="80">
        <v>0</v>
      </c>
      <c r="AT72" s="81">
        <f t="shared" si="1"/>
        <v>0</v>
      </c>
      <c r="AU72" s="82">
        <f>'MOHYLA SI - SO 03,05,08 S...'!P85</f>
        <v>0</v>
      </c>
      <c r="AV72" s="81">
        <f>'MOHYLA SI - SO 03,05,08 S...'!J33</f>
        <v>0</v>
      </c>
      <c r="AW72" s="81">
        <f>'MOHYLA SI - SO 03,05,08 S...'!J34</f>
        <v>0</v>
      </c>
      <c r="AX72" s="81">
        <f>'MOHYLA SI - SO 03,05,08 S...'!J35</f>
        <v>0</v>
      </c>
      <c r="AY72" s="81">
        <f>'MOHYLA SI - SO 03,05,08 S...'!J36</f>
        <v>0</v>
      </c>
      <c r="AZ72" s="81">
        <f>'MOHYLA SI - SO 03,05,08 S...'!F33</f>
        <v>0</v>
      </c>
      <c r="BA72" s="81">
        <f>'MOHYLA SI - SO 03,05,08 S...'!F34</f>
        <v>0</v>
      </c>
      <c r="BB72" s="81">
        <f>'MOHYLA SI - SO 03,05,08 S...'!F35</f>
        <v>0</v>
      </c>
      <c r="BC72" s="81">
        <f>'MOHYLA SI - SO 03,05,08 S...'!F36</f>
        <v>0</v>
      </c>
      <c r="BD72" s="83">
        <f>'MOHYLA SI - SO 03,05,08 S...'!F37</f>
        <v>0</v>
      </c>
      <c r="BT72" s="84" t="s">
        <v>81</v>
      </c>
      <c r="BV72" s="84" t="s">
        <v>75</v>
      </c>
      <c r="BW72" s="84" t="s">
        <v>134</v>
      </c>
      <c r="BX72" s="84" t="s">
        <v>5</v>
      </c>
      <c r="CL72" s="84" t="s">
        <v>20</v>
      </c>
      <c r="CM72" s="84" t="s">
        <v>83</v>
      </c>
    </row>
    <row r="73" spans="1:91" s="7" customFormat="1" ht="35.25" customHeight="1">
      <c r="A73" s="75" t="s">
        <v>77</v>
      </c>
      <c r="B73" s="76"/>
      <c r="C73" s="77"/>
      <c r="D73" s="317" t="s">
        <v>135</v>
      </c>
      <c r="E73" s="317"/>
      <c r="F73" s="317"/>
      <c r="G73" s="317"/>
      <c r="H73" s="317"/>
      <c r="I73" s="78"/>
      <c r="J73" s="317" t="s">
        <v>136</v>
      </c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30">
        <f>'MOHYLA SL - SO 03  Slabop...'!J30</f>
        <v>0</v>
      </c>
      <c r="AH73" s="331"/>
      <c r="AI73" s="331"/>
      <c r="AJ73" s="331"/>
      <c r="AK73" s="331"/>
      <c r="AL73" s="331"/>
      <c r="AM73" s="331"/>
      <c r="AN73" s="330">
        <f t="shared" si="0"/>
        <v>0</v>
      </c>
      <c r="AO73" s="331"/>
      <c r="AP73" s="331"/>
      <c r="AQ73" s="79" t="s">
        <v>80</v>
      </c>
      <c r="AR73" s="76"/>
      <c r="AS73" s="80">
        <v>0</v>
      </c>
      <c r="AT73" s="81">
        <f t="shared" si="1"/>
        <v>0</v>
      </c>
      <c r="AU73" s="82">
        <f>'MOHYLA SL - SO 03  Slabop...'!P82</f>
        <v>0</v>
      </c>
      <c r="AV73" s="81">
        <f>'MOHYLA SL - SO 03  Slabop...'!J33</f>
        <v>0</v>
      </c>
      <c r="AW73" s="81">
        <f>'MOHYLA SL - SO 03  Slabop...'!J34</f>
        <v>0</v>
      </c>
      <c r="AX73" s="81">
        <f>'MOHYLA SL - SO 03  Slabop...'!J35</f>
        <v>0</v>
      </c>
      <c r="AY73" s="81">
        <f>'MOHYLA SL - SO 03  Slabop...'!J36</f>
        <v>0</v>
      </c>
      <c r="AZ73" s="81">
        <f>'MOHYLA SL - SO 03  Slabop...'!F33</f>
        <v>0</v>
      </c>
      <c r="BA73" s="81">
        <f>'MOHYLA SL - SO 03  Slabop...'!F34</f>
        <v>0</v>
      </c>
      <c r="BB73" s="81">
        <f>'MOHYLA SL - SO 03  Slabop...'!F35</f>
        <v>0</v>
      </c>
      <c r="BC73" s="81">
        <f>'MOHYLA SL - SO 03  Slabop...'!F36</f>
        <v>0</v>
      </c>
      <c r="BD73" s="83">
        <f>'MOHYLA SL - SO 03  Slabop...'!F37</f>
        <v>0</v>
      </c>
      <c r="BT73" s="84" t="s">
        <v>81</v>
      </c>
      <c r="BV73" s="84" t="s">
        <v>75</v>
      </c>
      <c r="BW73" s="84" t="s">
        <v>137</v>
      </c>
      <c r="BX73" s="84" t="s">
        <v>5</v>
      </c>
      <c r="CL73" s="84" t="s">
        <v>20</v>
      </c>
      <c r="CM73" s="84" t="s">
        <v>83</v>
      </c>
    </row>
    <row r="74" spans="1:91" s="7" customFormat="1" ht="35.25" customHeight="1">
      <c r="A74" s="75" t="s">
        <v>77</v>
      </c>
      <c r="B74" s="76"/>
      <c r="C74" s="77"/>
      <c r="D74" s="317" t="s">
        <v>138</v>
      </c>
      <c r="E74" s="317"/>
      <c r="F74" s="317"/>
      <c r="G74" s="317"/>
      <c r="H74" s="317"/>
      <c r="I74" s="78"/>
      <c r="J74" s="317" t="s">
        <v>139</v>
      </c>
      <c r="K74" s="317"/>
      <c r="L74" s="317"/>
      <c r="M74" s="317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  <c r="AB74" s="317"/>
      <c r="AC74" s="317"/>
      <c r="AD74" s="317"/>
      <c r="AE74" s="317"/>
      <c r="AF74" s="317"/>
      <c r="AG74" s="330">
        <f>'MOHYLA V - Vytápění'!J30</f>
        <v>0</v>
      </c>
      <c r="AH74" s="331"/>
      <c r="AI74" s="331"/>
      <c r="AJ74" s="331"/>
      <c r="AK74" s="331"/>
      <c r="AL74" s="331"/>
      <c r="AM74" s="331"/>
      <c r="AN74" s="330">
        <f t="shared" si="0"/>
        <v>0</v>
      </c>
      <c r="AO74" s="331"/>
      <c r="AP74" s="331"/>
      <c r="AQ74" s="79" t="s">
        <v>80</v>
      </c>
      <c r="AR74" s="76"/>
      <c r="AS74" s="80">
        <v>0</v>
      </c>
      <c r="AT74" s="81">
        <f t="shared" si="1"/>
        <v>0</v>
      </c>
      <c r="AU74" s="82">
        <f>'MOHYLA V - Vytápění'!P84</f>
        <v>0</v>
      </c>
      <c r="AV74" s="81">
        <f>'MOHYLA V - Vytápění'!J33</f>
        <v>0</v>
      </c>
      <c r="AW74" s="81">
        <f>'MOHYLA V - Vytápění'!J34</f>
        <v>0</v>
      </c>
      <c r="AX74" s="81">
        <f>'MOHYLA V - Vytápění'!J35</f>
        <v>0</v>
      </c>
      <c r="AY74" s="81">
        <f>'MOHYLA V - Vytápění'!J36</f>
        <v>0</v>
      </c>
      <c r="AZ74" s="81">
        <f>'MOHYLA V - Vytápění'!F33</f>
        <v>0</v>
      </c>
      <c r="BA74" s="81">
        <f>'MOHYLA V - Vytápění'!F34</f>
        <v>0</v>
      </c>
      <c r="BB74" s="81">
        <f>'MOHYLA V - Vytápění'!F35</f>
        <v>0</v>
      </c>
      <c r="BC74" s="81">
        <f>'MOHYLA V - Vytápění'!F36</f>
        <v>0</v>
      </c>
      <c r="BD74" s="83">
        <f>'MOHYLA V - Vytápění'!F37</f>
        <v>0</v>
      </c>
      <c r="BT74" s="84" t="s">
        <v>81</v>
      </c>
      <c r="BV74" s="84" t="s">
        <v>75</v>
      </c>
      <c r="BW74" s="84" t="s">
        <v>140</v>
      </c>
      <c r="BX74" s="84" t="s">
        <v>5</v>
      </c>
      <c r="CL74" s="84" t="s">
        <v>20</v>
      </c>
      <c r="CM74" s="84" t="s">
        <v>83</v>
      </c>
    </row>
    <row r="75" spans="1:91" s="7" customFormat="1" ht="35.25" customHeight="1">
      <c r="A75" s="75" t="s">
        <v>77</v>
      </c>
      <c r="B75" s="76"/>
      <c r="C75" s="77"/>
      <c r="D75" s="317" t="s">
        <v>141</v>
      </c>
      <c r="E75" s="317"/>
      <c r="F75" s="317"/>
      <c r="G75" s="317"/>
      <c r="H75" s="317"/>
      <c r="I75" s="78"/>
      <c r="J75" s="317" t="s">
        <v>142</v>
      </c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30">
        <f>'MOHYLA VZ - Vzduchotechnika'!J30</f>
        <v>0</v>
      </c>
      <c r="AH75" s="331"/>
      <c r="AI75" s="331"/>
      <c r="AJ75" s="331"/>
      <c r="AK75" s="331"/>
      <c r="AL75" s="331"/>
      <c r="AM75" s="331"/>
      <c r="AN75" s="330">
        <f t="shared" si="0"/>
        <v>0</v>
      </c>
      <c r="AO75" s="331"/>
      <c r="AP75" s="331"/>
      <c r="AQ75" s="79" t="s">
        <v>80</v>
      </c>
      <c r="AR75" s="76"/>
      <c r="AS75" s="80">
        <v>0</v>
      </c>
      <c r="AT75" s="81">
        <f t="shared" si="1"/>
        <v>0</v>
      </c>
      <c r="AU75" s="82">
        <f>'MOHYLA VZ - Vzduchotechnika'!P84</f>
        <v>0</v>
      </c>
      <c r="AV75" s="81">
        <f>'MOHYLA VZ - Vzduchotechnika'!J33</f>
        <v>0</v>
      </c>
      <c r="AW75" s="81">
        <f>'MOHYLA VZ - Vzduchotechnika'!J34</f>
        <v>0</v>
      </c>
      <c r="AX75" s="81">
        <f>'MOHYLA VZ - Vzduchotechnika'!J35</f>
        <v>0</v>
      </c>
      <c r="AY75" s="81">
        <f>'MOHYLA VZ - Vzduchotechnika'!J36</f>
        <v>0</v>
      </c>
      <c r="AZ75" s="81">
        <f>'MOHYLA VZ - Vzduchotechnika'!F33</f>
        <v>0</v>
      </c>
      <c r="BA75" s="81">
        <f>'MOHYLA VZ - Vzduchotechnika'!F34</f>
        <v>0</v>
      </c>
      <c r="BB75" s="81">
        <f>'MOHYLA VZ - Vzduchotechnika'!F35</f>
        <v>0</v>
      </c>
      <c r="BC75" s="81">
        <f>'MOHYLA VZ - Vzduchotechnika'!F36</f>
        <v>0</v>
      </c>
      <c r="BD75" s="83">
        <f>'MOHYLA VZ - Vzduchotechnika'!F37</f>
        <v>0</v>
      </c>
      <c r="BT75" s="84" t="s">
        <v>81</v>
      </c>
      <c r="BV75" s="84" t="s">
        <v>75</v>
      </c>
      <c r="BW75" s="84" t="s">
        <v>143</v>
      </c>
      <c r="BX75" s="84" t="s">
        <v>5</v>
      </c>
      <c r="CL75" s="84" t="s">
        <v>20</v>
      </c>
      <c r="CM75" s="84" t="s">
        <v>83</v>
      </c>
    </row>
    <row r="76" spans="1:91" s="7" customFormat="1" ht="35.25" customHeight="1">
      <c r="A76" s="75" t="s">
        <v>77</v>
      </c>
      <c r="B76" s="76"/>
      <c r="C76" s="77"/>
      <c r="D76" s="317" t="s">
        <v>144</v>
      </c>
      <c r="E76" s="317"/>
      <c r="F76" s="317"/>
      <c r="G76" s="317"/>
      <c r="H76" s="317"/>
      <c r="I76" s="78"/>
      <c r="J76" s="317" t="s">
        <v>145</v>
      </c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30">
        <f>'MOHYLA Z - VRN'!J30</f>
        <v>0</v>
      </c>
      <c r="AH76" s="331"/>
      <c r="AI76" s="331"/>
      <c r="AJ76" s="331"/>
      <c r="AK76" s="331"/>
      <c r="AL76" s="331"/>
      <c r="AM76" s="331"/>
      <c r="AN76" s="330">
        <f t="shared" si="0"/>
        <v>0</v>
      </c>
      <c r="AO76" s="331"/>
      <c r="AP76" s="331"/>
      <c r="AQ76" s="79" t="s">
        <v>80</v>
      </c>
      <c r="AR76" s="76"/>
      <c r="AS76" s="85">
        <v>0</v>
      </c>
      <c r="AT76" s="86">
        <f t="shared" si="1"/>
        <v>0</v>
      </c>
      <c r="AU76" s="87">
        <f>'MOHYLA Z - VRN'!P87</f>
        <v>0</v>
      </c>
      <c r="AV76" s="86">
        <f>'MOHYLA Z - VRN'!J33</f>
        <v>0</v>
      </c>
      <c r="AW76" s="86">
        <f>'MOHYLA Z - VRN'!J34</f>
        <v>0</v>
      </c>
      <c r="AX76" s="86">
        <f>'MOHYLA Z - VRN'!J35</f>
        <v>0</v>
      </c>
      <c r="AY76" s="86">
        <f>'MOHYLA Z - VRN'!J36</f>
        <v>0</v>
      </c>
      <c r="AZ76" s="86">
        <f>'MOHYLA Z - VRN'!F33</f>
        <v>0</v>
      </c>
      <c r="BA76" s="86">
        <f>'MOHYLA Z - VRN'!F34</f>
        <v>0</v>
      </c>
      <c r="BB76" s="86">
        <f>'MOHYLA Z - VRN'!F35</f>
        <v>0</v>
      </c>
      <c r="BC76" s="86">
        <f>'MOHYLA Z - VRN'!F36</f>
        <v>0</v>
      </c>
      <c r="BD76" s="88">
        <f>'MOHYLA Z - VRN'!F37</f>
        <v>0</v>
      </c>
      <c r="BT76" s="84" t="s">
        <v>81</v>
      </c>
      <c r="BV76" s="84" t="s">
        <v>75</v>
      </c>
      <c r="BW76" s="84" t="s">
        <v>146</v>
      </c>
      <c r="BX76" s="84" t="s">
        <v>5</v>
      </c>
      <c r="CL76" s="84" t="s">
        <v>20</v>
      </c>
      <c r="CM76" s="84" t="s">
        <v>83</v>
      </c>
    </row>
    <row r="77" spans="1:57" s="2" customFormat="1" ht="30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4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s="2" customFormat="1" ht="6.95" customHeight="1">
      <c r="A78" s="33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34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</sheetData>
  <mergeCells count="126">
    <mergeCell ref="C52:G52"/>
    <mergeCell ref="D57:H57"/>
    <mergeCell ref="D69:H69"/>
    <mergeCell ref="D62:H62"/>
    <mergeCell ref="D64:H64"/>
    <mergeCell ref="D61:H61"/>
    <mergeCell ref="D70:H70"/>
    <mergeCell ref="D60:H60"/>
    <mergeCell ref="D71:H71"/>
    <mergeCell ref="D67:H67"/>
    <mergeCell ref="D59:H59"/>
    <mergeCell ref="D58:H58"/>
    <mergeCell ref="D76:H76"/>
    <mergeCell ref="D72:H72"/>
    <mergeCell ref="D65:H65"/>
    <mergeCell ref="D56:H56"/>
    <mergeCell ref="D55:H55"/>
    <mergeCell ref="D73:H73"/>
    <mergeCell ref="D68:H68"/>
    <mergeCell ref="D74:H74"/>
    <mergeCell ref="D75:H75"/>
    <mergeCell ref="D66:H66"/>
    <mergeCell ref="D63:H63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1:AM61"/>
    <mergeCell ref="AN61:AP61"/>
    <mergeCell ref="AG62:AM62"/>
    <mergeCell ref="AN62:AP62"/>
    <mergeCell ref="J59:AF59"/>
    <mergeCell ref="J57:AF57"/>
    <mergeCell ref="J61:AF61"/>
    <mergeCell ref="J62:AF6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N63:AP63"/>
    <mergeCell ref="AG63:AM63"/>
    <mergeCell ref="AG64:AM64"/>
    <mergeCell ref="AN64:AP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I52:AF52"/>
    <mergeCell ref="J69:AF69"/>
    <mergeCell ref="J64:AF64"/>
    <mergeCell ref="J71:AF71"/>
    <mergeCell ref="J72:AF72"/>
    <mergeCell ref="J73:AF73"/>
    <mergeCell ref="J74:AF74"/>
    <mergeCell ref="J75:AF75"/>
    <mergeCell ref="J70:AF70"/>
    <mergeCell ref="J68:AF68"/>
    <mergeCell ref="J76:AF76"/>
    <mergeCell ref="J66:AF66"/>
    <mergeCell ref="J55:AF55"/>
    <mergeCell ref="J56:AF56"/>
    <mergeCell ref="J67:AF67"/>
    <mergeCell ref="J58:AF58"/>
    <mergeCell ref="J63:AF63"/>
    <mergeCell ref="J65:AF65"/>
    <mergeCell ref="J60:AF60"/>
    <mergeCell ref="L45:AO45"/>
    <mergeCell ref="AM50:AP50"/>
    <mergeCell ref="AM49:AP49"/>
    <mergeCell ref="AM47:AN47"/>
    <mergeCell ref="AS49:AT5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9:AM59"/>
    <mergeCell ref="AN59:AP59"/>
    <mergeCell ref="AN60:AP60"/>
    <mergeCell ref="AG60:AM60"/>
    <mergeCell ref="AG54:AM54"/>
    <mergeCell ref="AN54:AP54"/>
  </mergeCells>
  <hyperlinks>
    <hyperlink ref="A55" location="'MOHYLA 1 - SO.01  Obnova ...'!C2" display="/"/>
    <hyperlink ref="A56" location="'MOHYLA 3B - SO.03 - B - V...'!C2" display="/"/>
    <hyperlink ref="A57" location="'MOHYLA 3D - SO.03 - D - I...'!C2" display="/"/>
    <hyperlink ref="A58" location="'MOHYLA 3N1O - SO.03 - N1+...'!C2" display="/"/>
    <hyperlink ref="A59" location="'MOHYLA 4G - SO.04 - G  Zp...'!C2" display="/"/>
    <hyperlink ref="A60" location="'MOHYLA 4Q - SO.04 - Q - Z...'!C2" display="/"/>
    <hyperlink ref="A61" location="'MOHYLA 5A - SO.05 - A - N...'!C2" display="/"/>
    <hyperlink ref="A62" location="'MOHYLA 6R - SO.06 - R - V...'!C2" display="/"/>
    <hyperlink ref="A63" location="'MOHYLA 8F - SO.08 - F - V...'!C2" display="/"/>
    <hyperlink ref="A64" location="'MOHYLA 9H - SO.09 - H - P...'!C2" display="/"/>
    <hyperlink ref="A65" location="'MOHYLA 9I - SO.09 - I  Po...'!C2" display="/"/>
    <hyperlink ref="A66" location="'MOHYLA 9K - SO.09 - K - R...'!C2" display="/"/>
    <hyperlink ref="A67" location="'MOHYLA 9P - SO.09 - P  Ko...'!C2" display="/"/>
    <hyperlink ref="A68" location="'MOHYLA C - SO 10 CCTV'!C2" display="/"/>
    <hyperlink ref="A69" location="'MOHYLA E - SO 10 EPS,EZS'!C2" display="/"/>
    <hyperlink ref="A70" location="'MOHYLA K - SO 03 Kanalizace'!C2" display="/"/>
    <hyperlink ref="A71" location="'MOHYLA KP - SO 06  Kanali...'!C2" display="/"/>
    <hyperlink ref="A72" location="'MOHYLA SI - SO 03,05,08 S...'!C2" display="/"/>
    <hyperlink ref="A73" location="'MOHYLA SL - SO 03  Slabop...'!C2" display="/"/>
    <hyperlink ref="A74" location="'MOHYLA V - Vytápění'!C2" display="/"/>
    <hyperlink ref="A75" location="'MOHYLA VZ - Vzduchotechnika'!C2" display="/"/>
    <hyperlink ref="A76" location="'MOHYLA Z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107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2205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ROUND(J90,2)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ROUND((SUM(BE90:BE193)),2)</f>
        <v>0</v>
      </c>
      <c r="G33" s="33"/>
      <c r="H33" s="33"/>
      <c r="I33" s="97">
        <v>0.21</v>
      </c>
      <c r="J33" s="96">
        <f>ROUND(((SUM(BE90:BE193))*I33),2)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ROUND((SUM(BF90:BF193)),2)</f>
        <v>0</v>
      </c>
      <c r="G34" s="33"/>
      <c r="H34" s="33"/>
      <c r="I34" s="97">
        <v>0.15</v>
      </c>
      <c r="J34" s="96">
        <f>ROUND(((SUM(BF90:BF193))*I34),2)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ROUND((SUM(BG90:BG193)),2)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ROUND((SUM(BH90:BH193)),2)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ROUND((SUM(BI90:BI193)),2)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8F - SO.08 - F - Venkovní terasa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J90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J91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J92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J119</f>
        <v>0</v>
      </c>
      <c r="L62" s="111"/>
    </row>
    <row r="63" spans="2:12" s="10" customFormat="1" ht="19.9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J134</f>
        <v>0</v>
      </c>
      <c r="L63" s="111"/>
    </row>
    <row r="64" spans="2:12" s="10" customFormat="1" ht="19.9" customHeight="1">
      <c r="B64" s="111"/>
      <c r="D64" s="112" t="s">
        <v>986</v>
      </c>
      <c r="E64" s="113"/>
      <c r="F64" s="113"/>
      <c r="G64" s="113"/>
      <c r="H64" s="113"/>
      <c r="I64" s="113"/>
      <c r="J64" s="114">
        <f>J137</f>
        <v>0</v>
      </c>
      <c r="L64" s="111"/>
    </row>
    <row r="65" spans="2:12" s="10" customFormat="1" ht="19.9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J152</f>
        <v>0</v>
      </c>
      <c r="L65" s="111"/>
    </row>
    <row r="66" spans="2:12" s="10" customFormat="1" ht="19.9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J162</f>
        <v>0</v>
      </c>
      <c r="L66" s="111"/>
    </row>
    <row r="67" spans="2:12" s="10" customFormat="1" ht="19.9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J174</f>
        <v>0</v>
      </c>
      <c r="L67" s="111"/>
    </row>
    <row r="68" spans="2:12" s="10" customFormat="1" ht="19.9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J184</f>
        <v>0</v>
      </c>
      <c r="L68" s="111"/>
    </row>
    <row r="69" spans="2:12" s="9" customFormat="1" ht="24.95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J187</f>
        <v>0</v>
      </c>
      <c r="L69" s="107"/>
    </row>
    <row r="70" spans="2:12" s="10" customFormat="1" ht="19.9" customHeight="1">
      <c r="B70" s="111"/>
      <c r="D70" s="112" t="s">
        <v>987</v>
      </c>
      <c r="E70" s="113"/>
      <c r="F70" s="113"/>
      <c r="G70" s="113"/>
      <c r="H70" s="113"/>
      <c r="I70" s="113"/>
      <c r="J70" s="114">
        <f>J188</f>
        <v>0</v>
      </c>
      <c r="L70" s="111"/>
    </row>
    <row r="71" spans="1:31" s="2" customFormat="1" ht="21.75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6" spans="1:31" s="2" customFormat="1" ht="6.95" customHeight="1">
      <c r="A76" s="33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4.95" customHeight="1">
      <c r="A77" s="33"/>
      <c r="B77" s="34"/>
      <c r="C77" s="22" t="s">
        <v>165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17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56" t="str">
        <f>E7</f>
        <v>PAMÁTNÍK MOHYLA MÍRU, REKONSTRUKCE NÁVŠTĚVNICKÉ INFRASTRUKTURY</v>
      </c>
      <c r="F80" s="357"/>
      <c r="G80" s="357"/>
      <c r="H80" s="357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148</v>
      </c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6.5" customHeight="1">
      <c r="A82" s="33"/>
      <c r="B82" s="34"/>
      <c r="C82" s="33"/>
      <c r="D82" s="33"/>
      <c r="E82" s="318" t="str">
        <f>E9</f>
        <v>MOHYLA 8F - SO.08 - F - Venkovní terasa</v>
      </c>
      <c r="F82" s="355"/>
      <c r="G82" s="355"/>
      <c r="H82" s="355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22</v>
      </c>
      <c r="D84" s="33"/>
      <c r="E84" s="33"/>
      <c r="F84" s="26" t="str">
        <f>F12</f>
        <v>Pracký kopec u obce Prace</v>
      </c>
      <c r="G84" s="33"/>
      <c r="H84" s="33"/>
      <c r="I84" s="28" t="s">
        <v>24</v>
      </c>
      <c r="J84" s="51" t="str">
        <f>IF(J12="","",J12)</f>
        <v>5. 5. 2021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6.9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40.15" customHeight="1">
      <c r="A86" s="33"/>
      <c r="B86" s="34"/>
      <c r="C86" s="28" t="s">
        <v>26</v>
      </c>
      <c r="D86" s="33"/>
      <c r="E86" s="33"/>
      <c r="F86" s="26" t="str">
        <f>E15</f>
        <v xml:space="preserve"> </v>
      </c>
      <c r="G86" s="33"/>
      <c r="H86" s="33"/>
      <c r="I86" s="28" t="s">
        <v>32</v>
      </c>
      <c r="J86" s="31" t="str">
        <f>E21</f>
        <v>PETR FRANTA ARCHITEKTI   ASOC., s.r.o.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5.2" customHeight="1">
      <c r="A87" s="33"/>
      <c r="B87" s="34"/>
      <c r="C87" s="28" t="s">
        <v>30</v>
      </c>
      <c r="D87" s="33"/>
      <c r="E87" s="33"/>
      <c r="F87" s="26" t="str">
        <f>IF(E18="","",E18)</f>
        <v>Vyplň údaj</v>
      </c>
      <c r="G87" s="33"/>
      <c r="H87" s="33"/>
      <c r="I87" s="28" t="s">
        <v>35</v>
      </c>
      <c r="J87" s="31" t="str">
        <f>E24</f>
        <v>Hana Pejšová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0.3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11" customFormat="1" ht="29.25" customHeight="1">
      <c r="A89" s="115"/>
      <c r="B89" s="116"/>
      <c r="C89" s="117" t="s">
        <v>166</v>
      </c>
      <c r="D89" s="118" t="s">
        <v>58</v>
      </c>
      <c r="E89" s="118" t="s">
        <v>54</v>
      </c>
      <c r="F89" s="118" t="s">
        <v>55</v>
      </c>
      <c r="G89" s="118" t="s">
        <v>167</v>
      </c>
      <c r="H89" s="118" t="s">
        <v>168</v>
      </c>
      <c r="I89" s="118" t="s">
        <v>169</v>
      </c>
      <c r="J89" s="118" t="s">
        <v>153</v>
      </c>
      <c r="K89" s="119" t="s">
        <v>170</v>
      </c>
      <c r="L89" s="120"/>
      <c r="M89" s="58" t="s">
        <v>3</v>
      </c>
      <c r="N89" s="59" t="s">
        <v>43</v>
      </c>
      <c r="O89" s="59" t="s">
        <v>171</v>
      </c>
      <c r="P89" s="59" t="s">
        <v>172</v>
      </c>
      <c r="Q89" s="59" t="s">
        <v>173</v>
      </c>
      <c r="R89" s="59" t="s">
        <v>174</v>
      </c>
      <c r="S89" s="59" t="s">
        <v>175</v>
      </c>
      <c r="T89" s="60" t="s">
        <v>176</v>
      </c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</row>
    <row r="90" spans="1:63" s="2" customFormat="1" ht="22.9" customHeight="1">
      <c r="A90" s="33"/>
      <c r="B90" s="34"/>
      <c r="C90" s="65" t="s">
        <v>177</v>
      </c>
      <c r="D90" s="33"/>
      <c r="E90" s="33"/>
      <c r="F90" s="33"/>
      <c r="G90" s="33"/>
      <c r="H90" s="33"/>
      <c r="I90" s="33"/>
      <c r="J90" s="121">
        <f>BK90</f>
        <v>0</v>
      </c>
      <c r="K90" s="33"/>
      <c r="L90" s="34"/>
      <c r="M90" s="61"/>
      <c r="N90" s="52"/>
      <c r="O90" s="62"/>
      <c r="P90" s="122">
        <f>P91+P187</f>
        <v>0</v>
      </c>
      <c r="Q90" s="62"/>
      <c r="R90" s="122">
        <f>R91+R187</f>
        <v>196.87254404</v>
      </c>
      <c r="S90" s="62"/>
      <c r="T90" s="123">
        <f>T91+T187</f>
        <v>13.049999999999999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72</v>
      </c>
      <c r="AU90" s="18" t="s">
        <v>154</v>
      </c>
      <c r="BK90" s="124">
        <f>BK91+BK187</f>
        <v>0</v>
      </c>
    </row>
    <row r="91" spans="2:63" s="12" customFormat="1" ht="25.9" customHeight="1">
      <c r="B91" s="125"/>
      <c r="D91" s="126" t="s">
        <v>72</v>
      </c>
      <c r="E91" s="127" t="s">
        <v>178</v>
      </c>
      <c r="F91" s="127" t="s">
        <v>179</v>
      </c>
      <c r="I91" s="128"/>
      <c r="J91" s="129">
        <f>BK91</f>
        <v>0</v>
      </c>
      <c r="L91" s="125"/>
      <c r="M91" s="130"/>
      <c r="N91" s="131"/>
      <c r="O91" s="131"/>
      <c r="P91" s="132">
        <f>P92+P119+P134+P137+P152+P162+P174+P184</f>
        <v>0</v>
      </c>
      <c r="Q91" s="131"/>
      <c r="R91" s="132">
        <f>R92+R119+R134+R137+R152+R162+R174+R184</f>
        <v>196.83699404</v>
      </c>
      <c r="S91" s="131"/>
      <c r="T91" s="133">
        <f>T92+T119+T134+T137+T152+T162+T174+T184</f>
        <v>13.049999999999999</v>
      </c>
      <c r="AR91" s="126" t="s">
        <v>81</v>
      </c>
      <c r="AT91" s="134" t="s">
        <v>72</v>
      </c>
      <c r="AU91" s="134" t="s">
        <v>73</v>
      </c>
      <c r="AY91" s="126" t="s">
        <v>180</v>
      </c>
      <c r="BK91" s="135">
        <f>BK92+BK119+BK134+BK137+BK152+BK162+BK174+BK184</f>
        <v>0</v>
      </c>
    </row>
    <row r="92" spans="2:63" s="12" customFormat="1" ht="22.9" customHeight="1">
      <c r="B92" s="125"/>
      <c r="D92" s="126" t="s">
        <v>72</v>
      </c>
      <c r="E92" s="136" t="s">
        <v>81</v>
      </c>
      <c r="F92" s="136" t="s">
        <v>529</v>
      </c>
      <c r="I92" s="128"/>
      <c r="J92" s="137">
        <f>BK92</f>
        <v>0</v>
      </c>
      <c r="L92" s="125"/>
      <c r="M92" s="130"/>
      <c r="N92" s="131"/>
      <c r="O92" s="131"/>
      <c r="P92" s="132">
        <f>SUM(P93:P118)</f>
        <v>0</v>
      </c>
      <c r="Q92" s="131"/>
      <c r="R92" s="132">
        <f>SUM(R93:R118)</f>
        <v>80.10135</v>
      </c>
      <c r="S92" s="131"/>
      <c r="T92" s="133">
        <f>SUM(T93:T118)</f>
        <v>13.049999999999999</v>
      </c>
      <c r="AR92" s="126" t="s">
        <v>81</v>
      </c>
      <c r="AT92" s="134" t="s">
        <v>72</v>
      </c>
      <c r="AU92" s="134" t="s">
        <v>81</v>
      </c>
      <c r="AY92" s="126" t="s">
        <v>180</v>
      </c>
      <c r="BK92" s="135">
        <f>SUM(BK93:BK118)</f>
        <v>0</v>
      </c>
    </row>
    <row r="93" spans="1:65" s="2" customFormat="1" ht="37.9" customHeight="1">
      <c r="A93" s="33"/>
      <c r="B93" s="138"/>
      <c r="C93" s="139" t="s">
        <v>81</v>
      </c>
      <c r="D93" s="139" t="s">
        <v>183</v>
      </c>
      <c r="E93" s="140" t="s">
        <v>989</v>
      </c>
      <c r="F93" s="141" t="s">
        <v>2206</v>
      </c>
      <c r="G93" s="142" t="s">
        <v>225</v>
      </c>
      <c r="H93" s="143">
        <v>308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0.26</v>
      </c>
      <c r="R93" s="148">
        <f>Q93*H93</f>
        <v>80.08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188</v>
      </c>
      <c r="BM93" s="150" t="s">
        <v>991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992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2:51" s="14" customFormat="1" ht="12">
      <c r="B95" s="166"/>
      <c r="D95" s="158" t="s">
        <v>201</v>
      </c>
      <c r="E95" s="167" t="s">
        <v>3</v>
      </c>
      <c r="F95" s="168" t="s">
        <v>2207</v>
      </c>
      <c r="H95" s="167" t="s">
        <v>3</v>
      </c>
      <c r="I95" s="169"/>
      <c r="L95" s="166"/>
      <c r="M95" s="170"/>
      <c r="N95" s="171"/>
      <c r="O95" s="171"/>
      <c r="P95" s="171"/>
      <c r="Q95" s="171"/>
      <c r="R95" s="171"/>
      <c r="S95" s="171"/>
      <c r="T95" s="172"/>
      <c r="AT95" s="167" t="s">
        <v>201</v>
      </c>
      <c r="AU95" s="167" t="s">
        <v>83</v>
      </c>
      <c r="AV95" s="14" t="s">
        <v>81</v>
      </c>
      <c r="AW95" s="14" t="s">
        <v>34</v>
      </c>
      <c r="AX95" s="14" t="s">
        <v>73</v>
      </c>
      <c r="AY95" s="167" t="s">
        <v>180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2208</v>
      </c>
      <c r="H96" s="161">
        <v>308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81</v>
      </c>
      <c r="AY96" s="159" t="s">
        <v>180</v>
      </c>
    </row>
    <row r="97" spans="1:65" s="2" customFormat="1" ht="37.9" customHeight="1">
      <c r="A97" s="33"/>
      <c r="B97" s="138"/>
      <c r="C97" s="139" t="s">
        <v>83</v>
      </c>
      <c r="D97" s="139" t="s">
        <v>183</v>
      </c>
      <c r="E97" s="140" t="s">
        <v>2209</v>
      </c>
      <c r="F97" s="141" t="s">
        <v>2210</v>
      </c>
      <c r="G97" s="142" t="s">
        <v>225</v>
      </c>
      <c r="H97" s="143">
        <v>45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0.29</v>
      </c>
      <c r="T97" s="149">
        <f>S97*H97</f>
        <v>13.049999999999999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2211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2212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2:51" s="13" customFormat="1" ht="12">
      <c r="B99" s="157"/>
      <c r="D99" s="158" t="s">
        <v>201</v>
      </c>
      <c r="E99" s="159" t="s">
        <v>3</v>
      </c>
      <c r="F99" s="160" t="s">
        <v>715</v>
      </c>
      <c r="H99" s="161">
        <v>45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201</v>
      </c>
      <c r="AU99" s="159" t="s">
        <v>83</v>
      </c>
      <c r="AV99" s="13" t="s">
        <v>83</v>
      </c>
      <c r="AW99" s="13" t="s">
        <v>34</v>
      </c>
      <c r="AX99" s="13" t="s">
        <v>81</v>
      </c>
      <c r="AY99" s="159" t="s">
        <v>180</v>
      </c>
    </row>
    <row r="100" spans="1:65" s="2" customFormat="1" ht="21.75" customHeight="1">
      <c r="A100" s="33"/>
      <c r="B100" s="138"/>
      <c r="C100" s="139" t="s">
        <v>196</v>
      </c>
      <c r="D100" s="139" t="s">
        <v>183</v>
      </c>
      <c r="E100" s="140" t="s">
        <v>999</v>
      </c>
      <c r="F100" s="141" t="s">
        <v>1000</v>
      </c>
      <c r="G100" s="142" t="s">
        <v>264</v>
      </c>
      <c r="H100" s="143">
        <v>4.5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2213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1002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51" s="14" customFormat="1" ht="12">
      <c r="B102" s="166"/>
      <c r="D102" s="158" t="s">
        <v>201</v>
      </c>
      <c r="E102" s="167" t="s">
        <v>3</v>
      </c>
      <c r="F102" s="168" t="s">
        <v>2214</v>
      </c>
      <c r="H102" s="167" t="s">
        <v>3</v>
      </c>
      <c r="I102" s="169"/>
      <c r="L102" s="166"/>
      <c r="M102" s="170"/>
      <c r="N102" s="171"/>
      <c r="O102" s="171"/>
      <c r="P102" s="171"/>
      <c r="Q102" s="171"/>
      <c r="R102" s="171"/>
      <c r="S102" s="171"/>
      <c r="T102" s="172"/>
      <c r="AT102" s="167" t="s">
        <v>201</v>
      </c>
      <c r="AU102" s="167" t="s">
        <v>83</v>
      </c>
      <c r="AV102" s="14" t="s">
        <v>81</v>
      </c>
      <c r="AW102" s="14" t="s">
        <v>34</v>
      </c>
      <c r="AX102" s="14" t="s">
        <v>73</v>
      </c>
      <c r="AY102" s="167" t="s">
        <v>180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2215</v>
      </c>
      <c r="H103" s="161">
        <v>4.5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81</v>
      </c>
      <c r="AY103" s="159" t="s">
        <v>180</v>
      </c>
    </row>
    <row r="104" spans="1:65" s="2" customFormat="1" ht="37.9" customHeight="1">
      <c r="A104" s="33"/>
      <c r="B104" s="138"/>
      <c r="C104" s="139" t="s">
        <v>188</v>
      </c>
      <c r="D104" s="139" t="s">
        <v>183</v>
      </c>
      <c r="E104" s="140" t="s">
        <v>540</v>
      </c>
      <c r="F104" s="141" t="s">
        <v>541</v>
      </c>
      <c r="G104" s="142" t="s">
        <v>264</v>
      </c>
      <c r="H104" s="143">
        <v>4.5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2216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543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2217</v>
      </c>
      <c r="H106" s="161">
        <v>4.5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37.9" customHeight="1">
      <c r="A107" s="33"/>
      <c r="B107" s="138"/>
      <c r="C107" s="139" t="s">
        <v>208</v>
      </c>
      <c r="D107" s="139" t="s">
        <v>183</v>
      </c>
      <c r="E107" s="140" t="s">
        <v>544</v>
      </c>
      <c r="F107" s="141" t="s">
        <v>545</v>
      </c>
      <c r="G107" s="142" t="s">
        <v>264</v>
      </c>
      <c r="H107" s="143">
        <v>45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2218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547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2219</v>
      </c>
      <c r="H109" s="161">
        <v>45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1:65" s="2" customFormat="1" ht="16.5" customHeight="1">
      <c r="A110" s="33"/>
      <c r="B110" s="138"/>
      <c r="C110" s="139" t="s">
        <v>213</v>
      </c>
      <c r="D110" s="139" t="s">
        <v>183</v>
      </c>
      <c r="E110" s="140" t="s">
        <v>549</v>
      </c>
      <c r="F110" s="141" t="s">
        <v>550</v>
      </c>
      <c r="G110" s="142" t="s">
        <v>264</v>
      </c>
      <c r="H110" s="143">
        <v>4.5</v>
      </c>
      <c r="I110" s="144"/>
      <c r="J110" s="145">
        <f>ROUND(I110*H110,2)</f>
        <v>0</v>
      </c>
      <c r="K110" s="141" t="s">
        <v>187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188</v>
      </c>
      <c r="BM110" s="150" t="s">
        <v>1023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552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1:65" s="2" customFormat="1" ht="24.2" customHeight="1">
      <c r="A112" s="33"/>
      <c r="B112" s="138"/>
      <c r="C112" s="139" t="s">
        <v>222</v>
      </c>
      <c r="D112" s="139" t="s">
        <v>183</v>
      </c>
      <c r="E112" s="140" t="s">
        <v>553</v>
      </c>
      <c r="F112" s="141" t="s">
        <v>554</v>
      </c>
      <c r="G112" s="142" t="s">
        <v>186</v>
      </c>
      <c r="H112" s="143">
        <v>7.515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2220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556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2221</v>
      </c>
      <c r="H114" s="161">
        <v>7.515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81</v>
      </c>
      <c r="AY114" s="159" t="s">
        <v>180</v>
      </c>
    </row>
    <row r="115" spans="1:65" s="2" customFormat="1" ht="21.75" customHeight="1">
      <c r="A115" s="33"/>
      <c r="B115" s="138"/>
      <c r="C115" s="139" t="s">
        <v>233</v>
      </c>
      <c r="D115" s="139" t="s">
        <v>183</v>
      </c>
      <c r="E115" s="140" t="s">
        <v>1032</v>
      </c>
      <c r="F115" s="141" t="s">
        <v>1033</v>
      </c>
      <c r="G115" s="142" t="s">
        <v>225</v>
      </c>
      <c r="H115" s="143">
        <v>45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2222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1035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24.2" customHeight="1">
      <c r="A117" s="33"/>
      <c r="B117" s="138"/>
      <c r="C117" s="139" t="s">
        <v>238</v>
      </c>
      <c r="D117" s="139" t="s">
        <v>183</v>
      </c>
      <c r="E117" s="140" t="s">
        <v>2223</v>
      </c>
      <c r="F117" s="141" t="s">
        <v>2224</v>
      </c>
      <c r="G117" s="142" t="s">
        <v>236</v>
      </c>
      <c r="H117" s="143">
        <v>1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0.02135</v>
      </c>
      <c r="R117" s="148">
        <f>Q117*H117</f>
        <v>0.02135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188</v>
      </c>
      <c r="BM117" s="150" t="s">
        <v>2225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2226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63" s="12" customFormat="1" ht="22.9" customHeight="1">
      <c r="B119" s="125"/>
      <c r="D119" s="126" t="s">
        <v>72</v>
      </c>
      <c r="E119" s="136" t="s">
        <v>83</v>
      </c>
      <c r="F119" s="136" t="s">
        <v>558</v>
      </c>
      <c r="I119" s="128"/>
      <c r="J119" s="137">
        <f>BK119</f>
        <v>0</v>
      </c>
      <c r="L119" s="125"/>
      <c r="M119" s="130"/>
      <c r="N119" s="131"/>
      <c r="O119" s="131"/>
      <c r="P119" s="132">
        <f>SUM(P120:P133)</f>
        <v>0</v>
      </c>
      <c r="Q119" s="131"/>
      <c r="R119" s="132">
        <f>SUM(R120:R133)</f>
        <v>10.245808</v>
      </c>
      <c r="S119" s="131"/>
      <c r="T119" s="133">
        <f>SUM(T120:T133)</f>
        <v>0</v>
      </c>
      <c r="AR119" s="126" t="s">
        <v>81</v>
      </c>
      <c r="AT119" s="134" t="s">
        <v>72</v>
      </c>
      <c r="AU119" s="134" t="s">
        <v>81</v>
      </c>
      <c r="AY119" s="126" t="s">
        <v>180</v>
      </c>
      <c r="BK119" s="135">
        <f>SUM(BK120:BK133)</f>
        <v>0</v>
      </c>
    </row>
    <row r="120" spans="1:65" s="2" customFormat="1" ht="24.2" customHeight="1">
      <c r="A120" s="33"/>
      <c r="B120" s="138"/>
      <c r="C120" s="139" t="s">
        <v>243</v>
      </c>
      <c r="D120" s="139" t="s">
        <v>183</v>
      </c>
      <c r="E120" s="140" t="s">
        <v>2001</v>
      </c>
      <c r="F120" s="141" t="s">
        <v>2002</v>
      </c>
      <c r="G120" s="142" t="s">
        <v>225</v>
      </c>
      <c r="H120" s="143">
        <v>23.68</v>
      </c>
      <c r="I120" s="144"/>
      <c r="J120" s="145">
        <f>ROUND(I120*H120,2)</f>
        <v>0</v>
      </c>
      <c r="K120" s="141" t="s">
        <v>187</v>
      </c>
      <c r="L120" s="34"/>
      <c r="M120" s="146" t="s">
        <v>3</v>
      </c>
      <c r="N120" s="147" t="s">
        <v>44</v>
      </c>
      <c r="O120" s="54"/>
      <c r="P120" s="148">
        <f>O120*H120</f>
        <v>0</v>
      </c>
      <c r="Q120" s="148">
        <v>0.00017</v>
      </c>
      <c r="R120" s="148">
        <f>Q120*H120</f>
        <v>0.0040256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83</v>
      </c>
      <c r="AY120" s="18" t="s">
        <v>180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81</v>
      </c>
      <c r="BK120" s="151">
        <f>ROUND(I120*H120,2)</f>
        <v>0</v>
      </c>
      <c r="BL120" s="18" t="s">
        <v>188</v>
      </c>
      <c r="BM120" s="150" t="s">
        <v>2227</v>
      </c>
    </row>
    <row r="121" spans="1:47" s="2" customFormat="1" ht="12">
      <c r="A121" s="33"/>
      <c r="B121" s="34"/>
      <c r="C121" s="33"/>
      <c r="D121" s="152" t="s">
        <v>190</v>
      </c>
      <c r="E121" s="33"/>
      <c r="F121" s="153" t="s">
        <v>2004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2228</v>
      </c>
      <c r="H122" s="161">
        <v>23.68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81</v>
      </c>
      <c r="AY122" s="159" t="s">
        <v>180</v>
      </c>
    </row>
    <row r="123" spans="1:65" s="2" customFormat="1" ht="16.5" customHeight="1">
      <c r="A123" s="33"/>
      <c r="B123" s="138"/>
      <c r="C123" s="173" t="s">
        <v>250</v>
      </c>
      <c r="D123" s="173" t="s">
        <v>284</v>
      </c>
      <c r="E123" s="174" t="s">
        <v>1487</v>
      </c>
      <c r="F123" s="175" t="s">
        <v>1488</v>
      </c>
      <c r="G123" s="176" t="s">
        <v>225</v>
      </c>
      <c r="H123" s="177">
        <v>26.048</v>
      </c>
      <c r="I123" s="178"/>
      <c r="J123" s="179">
        <f>ROUND(I123*H123,2)</f>
        <v>0</v>
      </c>
      <c r="K123" s="175" t="s">
        <v>187</v>
      </c>
      <c r="L123" s="180"/>
      <c r="M123" s="181" t="s">
        <v>3</v>
      </c>
      <c r="N123" s="182" t="s">
        <v>44</v>
      </c>
      <c r="O123" s="54"/>
      <c r="P123" s="148">
        <f>O123*H123</f>
        <v>0</v>
      </c>
      <c r="Q123" s="148">
        <v>0.0003</v>
      </c>
      <c r="R123" s="148">
        <f>Q123*H123</f>
        <v>0.007814399999999999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233</v>
      </c>
      <c r="AT123" s="150" t="s">
        <v>284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2229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1490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7"/>
      <c r="D125" s="158" t="s">
        <v>201</v>
      </c>
      <c r="F125" s="160" t="s">
        <v>2230</v>
      </c>
      <c r="H125" s="161">
        <v>26.048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4</v>
      </c>
      <c r="AX125" s="13" t="s">
        <v>81</v>
      </c>
      <c r="AY125" s="159" t="s">
        <v>180</v>
      </c>
    </row>
    <row r="126" spans="1:65" s="2" customFormat="1" ht="16.5" customHeight="1">
      <c r="A126" s="33"/>
      <c r="B126" s="138"/>
      <c r="C126" s="139" t="s">
        <v>256</v>
      </c>
      <c r="D126" s="139" t="s">
        <v>183</v>
      </c>
      <c r="E126" s="140" t="s">
        <v>2231</v>
      </c>
      <c r="F126" s="141" t="s">
        <v>2232</v>
      </c>
      <c r="G126" s="142" t="s">
        <v>253</v>
      </c>
      <c r="H126" s="143">
        <v>14.8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0.00116</v>
      </c>
      <c r="R126" s="148">
        <f>Q126*H126</f>
        <v>0.017168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2233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2234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2235</v>
      </c>
      <c r="H128" s="161">
        <v>14.8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1:65" s="2" customFormat="1" ht="16.5" customHeight="1">
      <c r="A129" s="33"/>
      <c r="B129" s="138"/>
      <c r="C129" s="139" t="s">
        <v>261</v>
      </c>
      <c r="D129" s="139" t="s">
        <v>183</v>
      </c>
      <c r="E129" s="140" t="s">
        <v>2236</v>
      </c>
      <c r="F129" s="141" t="s">
        <v>2237</v>
      </c>
      <c r="G129" s="142" t="s">
        <v>264</v>
      </c>
      <c r="H129" s="143">
        <v>5.16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1.98</v>
      </c>
      <c r="R129" s="148">
        <f>Q129*H129</f>
        <v>10.216800000000001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2238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2239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4" customFormat="1" ht="12">
      <c r="B131" s="166"/>
      <c r="D131" s="158" t="s">
        <v>201</v>
      </c>
      <c r="E131" s="167" t="s">
        <v>3</v>
      </c>
      <c r="F131" s="168" t="s">
        <v>2240</v>
      </c>
      <c r="H131" s="167" t="s">
        <v>3</v>
      </c>
      <c r="I131" s="169"/>
      <c r="L131" s="166"/>
      <c r="M131" s="170"/>
      <c r="N131" s="171"/>
      <c r="O131" s="171"/>
      <c r="P131" s="171"/>
      <c r="Q131" s="171"/>
      <c r="R131" s="171"/>
      <c r="S131" s="171"/>
      <c r="T131" s="172"/>
      <c r="AT131" s="167" t="s">
        <v>201</v>
      </c>
      <c r="AU131" s="167" t="s">
        <v>83</v>
      </c>
      <c r="AV131" s="14" t="s">
        <v>81</v>
      </c>
      <c r="AW131" s="14" t="s">
        <v>34</v>
      </c>
      <c r="AX131" s="14" t="s">
        <v>73</v>
      </c>
      <c r="AY131" s="167" t="s">
        <v>180</v>
      </c>
    </row>
    <row r="132" spans="2:51" s="13" customFormat="1" ht="12">
      <c r="B132" s="157"/>
      <c r="D132" s="158" t="s">
        <v>201</v>
      </c>
      <c r="E132" s="159" t="s">
        <v>3</v>
      </c>
      <c r="F132" s="160" t="s">
        <v>2241</v>
      </c>
      <c r="H132" s="161">
        <v>5.16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201</v>
      </c>
      <c r="AU132" s="159" t="s">
        <v>83</v>
      </c>
      <c r="AV132" s="13" t="s">
        <v>83</v>
      </c>
      <c r="AW132" s="13" t="s">
        <v>34</v>
      </c>
      <c r="AX132" s="13" t="s">
        <v>73</v>
      </c>
      <c r="AY132" s="159" t="s">
        <v>180</v>
      </c>
    </row>
    <row r="133" spans="2:51" s="15" customFormat="1" ht="12">
      <c r="B133" s="187"/>
      <c r="D133" s="158" t="s">
        <v>201</v>
      </c>
      <c r="E133" s="188" t="s">
        <v>3</v>
      </c>
      <c r="F133" s="189" t="s">
        <v>399</v>
      </c>
      <c r="H133" s="190">
        <v>5.16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88" t="s">
        <v>201</v>
      </c>
      <c r="AU133" s="188" t="s">
        <v>83</v>
      </c>
      <c r="AV133" s="15" t="s">
        <v>188</v>
      </c>
      <c r="AW133" s="15" t="s">
        <v>34</v>
      </c>
      <c r="AX133" s="15" t="s">
        <v>81</v>
      </c>
      <c r="AY133" s="188" t="s">
        <v>180</v>
      </c>
    </row>
    <row r="134" spans="2:63" s="12" customFormat="1" ht="22.9" customHeight="1">
      <c r="B134" s="125"/>
      <c r="D134" s="126" t="s">
        <v>72</v>
      </c>
      <c r="E134" s="136" t="s">
        <v>196</v>
      </c>
      <c r="F134" s="136" t="s">
        <v>393</v>
      </c>
      <c r="I134" s="128"/>
      <c r="J134" s="137">
        <f>BK134</f>
        <v>0</v>
      </c>
      <c r="L134" s="125"/>
      <c r="M134" s="130"/>
      <c r="N134" s="131"/>
      <c r="O134" s="131"/>
      <c r="P134" s="132">
        <f>SUM(P135:P136)</f>
        <v>0</v>
      </c>
      <c r="Q134" s="131"/>
      <c r="R134" s="132">
        <f>SUM(R135:R136)</f>
        <v>0</v>
      </c>
      <c r="S134" s="131"/>
      <c r="T134" s="133">
        <f>SUM(T135:T136)</f>
        <v>0</v>
      </c>
      <c r="AR134" s="126" t="s">
        <v>81</v>
      </c>
      <c r="AT134" s="134" t="s">
        <v>72</v>
      </c>
      <c r="AU134" s="134" t="s">
        <v>81</v>
      </c>
      <c r="AY134" s="126" t="s">
        <v>180</v>
      </c>
      <c r="BK134" s="135">
        <f>SUM(BK135:BK136)</f>
        <v>0</v>
      </c>
    </row>
    <row r="135" spans="1:65" s="2" customFormat="1" ht="16.5" customHeight="1">
      <c r="A135" s="33"/>
      <c r="B135" s="138"/>
      <c r="C135" s="139" t="s">
        <v>268</v>
      </c>
      <c r="D135" s="139" t="s">
        <v>183</v>
      </c>
      <c r="E135" s="140" t="s">
        <v>2242</v>
      </c>
      <c r="F135" s="141" t="s">
        <v>2243</v>
      </c>
      <c r="G135" s="142" t="s">
        <v>253</v>
      </c>
      <c r="H135" s="143">
        <v>10</v>
      </c>
      <c r="I135" s="144"/>
      <c r="J135" s="145">
        <f>ROUND(I135*H135,2)</f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188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188</v>
      </c>
      <c r="BM135" s="150" t="s">
        <v>2244</v>
      </c>
    </row>
    <row r="136" spans="2:51" s="13" customFormat="1" ht="12">
      <c r="B136" s="157"/>
      <c r="D136" s="158" t="s">
        <v>201</v>
      </c>
      <c r="E136" s="159" t="s">
        <v>3</v>
      </c>
      <c r="F136" s="160" t="s">
        <v>243</v>
      </c>
      <c r="H136" s="161">
        <v>10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201</v>
      </c>
      <c r="AU136" s="159" t="s">
        <v>83</v>
      </c>
      <c r="AV136" s="13" t="s">
        <v>83</v>
      </c>
      <c r="AW136" s="13" t="s">
        <v>34</v>
      </c>
      <c r="AX136" s="13" t="s">
        <v>81</v>
      </c>
      <c r="AY136" s="159" t="s">
        <v>180</v>
      </c>
    </row>
    <row r="137" spans="2:63" s="12" customFormat="1" ht="22.9" customHeight="1">
      <c r="B137" s="125"/>
      <c r="D137" s="126" t="s">
        <v>72</v>
      </c>
      <c r="E137" s="136" t="s">
        <v>208</v>
      </c>
      <c r="F137" s="136" t="s">
        <v>1253</v>
      </c>
      <c r="I137" s="128"/>
      <c r="J137" s="137">
        <f>BK137</f>
        <v>0</v>
      </c>
      <c r="L137" s="125"/>
      <c r="M137" s="130"/>
      <c r="N137" s="131"/>
      <c r="O137" s="131"/>
      <c r="P137" s="132">
        <f>SUM(P138:P151)</f>
        <v>0</v>
      </c>
      <c r="Q137" s="131"/>
      <c r="R137" s="132">
        <f>SUM(R138:R151)</f>
        <v>51.6244736</v>
      </c>
      <c r="S137" s="131"/>
      <c r="T137" s="133">
        <f>SUM(T138:T151)</f>
        <v>0</v>
      </c>
      <c r="AR137" s="126" t="s">
        <v>81</v>
      </c>
      <c r="AT137" s="134" t="s">
        <v>72</v>
      </c>
      <c r="AU137" s="134" t="s">
        <v>81</v>
      </c>
      <c r="AY137" s="126" t="s">
        <v>180</v>
      </c>
      <c r="BK137" s="135">
        <f>SUM(BK138:BK151)</f>
        <v>0</v>
      </c>
    </row>
    <row r="138" spans="1:65" s="2" customFormat="1" ht="21.75" customHeight="1">
      <c r="A138" s="33"/>
      <c r="B138" s="138"/>
      <c r="C138" s="139" t="s">
        <v>9</v>
      </c>
      <c r="D138" s="139" t="s">
        <v>183</v>
      </c>
      <c r="E138" s="140" t="s">
        <v>2245</v>
      </c>
      <c r="F138" s="141" t="s">
        <v>2246</v>
      </c>
      <c r="G138" s="142" t="s">
        <v>225</v>
      </c>
      <c r="H138" s="143">
        <v>15.48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0.49932</v>
      </c>
      <c r="R138" s="148">
        <f>Q138*H138</f>
        <v>7.7294736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2247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2248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4" customFormat="1" ht="12">
      <c r="B140" s="166"/>
      <c r="D140" s="158" t="s">
        <v>201</v>
      </c>
      <c r="E140" s="167" t="s">
        <v>3</v>
      </c>
      <c r="F140" s="168" t="s">
        <v>2249</v>
      </c>
      <c r="H140" s="167" t="s">
        <v>3</v>
      </c>
      <c r="I140" s="169"/>
      <c r="L140" s="166"/>
      <c r="M140" s="170"/>
      <c r="N140" s="171"/>
      <c r="O140" s="171"/>
      <c r="P140" s="171"/>
      <c r="Q140" s="171"/>
      <c r="R140" s="171"/>
      <c r="S140" s="171"/>
      <c r="T140" s="172"/>
      <c r="AT140" s="167" t="s">
        <v>201</v>
      </c>
      <c r="AU140" s="167" t="s">
        <v>83</v>
      </c>
      <c r="AV140" s="14" t="s">
        <v>81</v>
      </c>
      <c r="AW140" s="14" t="s">
        <v>34</v>
      </c>
      <c r="AX140" s="14" t="s">
        <v>73</v>
      </c>
      <c r="AY140" s="167" t="s">
        <v>180</v>
      </c>
    </row>
    <row r="141" spans="2:51" s="13" customFormat="1" ht="12">
      <c r="B141" s="157"/>
      <c r="D141" s="158" t="s">
        <v>201</v>
      </c>
      <c r="E141" s="159" t="s">
        <v>3</v>
      </c>
      <c r="F141" s="160" t="s">
        <v>2250</v>
      </c>
      <c r="H141" s="161">
        <v>15.48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201</v>
      </c>
      <c r="AU141" s="159" t="s">
        <v>83</v>
      </c>
      <c r="AV141" s="13" t="s">
        <v>83</v>
      </c>
      <c r="AW141" s="13" t="s">
        <v>34</v>
      </c>
      <c r="AX141" s="13" t="s">
        <v>81</v>
      </c>
      <c r="AY141" s="159" t="s">
        <v>180</v>
      </c>
    </row>
    <row r="142" spans="1:65" s="2" customFormat="1" ht="16.5" customHeight="1">
      <c r="A142" s="33"/>
      <c r="B142" s="138"/>
      <c r="C142" s="139" t="s">
        <v>226</v>
      </c>
      <c r="D142" s="139" t="s">
        <v>183</v>
      </c>
      <c r="E142" s="140" t="s">
        <v>2251</v>
      </c>
      <c r="F142" s="141" t="s">
        <v>2252</v>
      </c>
      <c r="G142" s="142" t="s">
        <v>225</v>
      </c>
      <c r="H142" s="143">
        <v>45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0.398</v>
      </c>
      <c r="R142" s="148">
        <f>Q142*H142</f>
        <v>17.91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2253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2254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51" s="13" customFormat="1" ht="12">
      <c r="B144" s="157"/>
      <c r="D144" s="158" t="s">
        <v>201</v>
      </c>
      <c r="E144" s="159" t="s">
        <v>3</v>
      </c>
      <c r="F144" s="160" t="s">
        <v>715</v>
      </c>
      <c r="H144" s="161">
        <v>45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201</v>
      </c>
      <c r="AU144" s="159" t="s">
        <v>83</v>
      </c>
      <c r="AV144" s="13" t="s">
        <v>83</v>
      </c>
      <c r="AW144" s="13" t="s">
        <v>34</v>
      </c>
      <c r="AX144" s="13" t="s">
        <v>81</v>
      </c>
      <c r="AY144" s="159" t="s">
        <v>180</v>
      </c>
    </row>
    <row r="145" spans="1:65" s="2" customFormat="1" ht="44.25" customHeight="1">
      <c r="A145" s="33"/>
      <c r="B145" s="138"/>
      <c r="C145" s="139" t="s">
        <v>283</v>
      </c>
      <c r="D145" s="139" t="s">
        <v>183</v>
      </c>
      <c r="E145" s="140" t="s">
        <v>2255</v>
      </c>
      <c r="F145" s="141" t="s">
        <v>2256</v>
      </c>
      <c r="G145" s="142" t="s">
        <v>225</v>
      </c>
      <c r="H145" s="143">
        <v>308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0.08425</v>
      </c>
      <c r="R145" s="148">
        <f>Q145*H145</f>
        <v>25.949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2257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2258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7"/>
      <c r="D147" s="158" t="s">
        <v>201</v>
      </c>
      <c r="E147" s="159" t="s">
        <v>3</v>
      </c>
      <c r="F147" s="160" t="s">
        <v>2259</v>
      </c>
      <c r="H147" s="161">
        <v>308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201</v>
      </c>
      <c r="AU147" s="159" t="s">
        <v>83</v>
      </c>
      <c r="AV147" s="13" t="s">
        <v>83</v>
      </c>
      <c r="AW147" s="13" t="s">
        <v>34</v>
      </c>
      <c r="AX147" s="13" t="s">
        <v>81</v>
      </c>
      <c r="AY147" s="159" t="s">
        <v>180</v>
      </c>
    </row>
    <row r="148" spans="1:65" s="2" customFormat="1" ht="16.5" customHeight="1">
      <c r="A148" s="33"/>
      <c r="B148" s="138"/>
      <c r="C148" s="139" t="s">
        <v>291</v>
      </c>
      <c r="D148" s="139" t="s">
        <v>183</v>
      </c>
      <c r="E148" s="140" t="s">
        <v>2260</v>
      </c>
      <c r="F148" s="141" t="s">
        <v>2261</v>
      </c>
      <c r="G148" s="142" t="s">
        <v>253</v>
      </c>
      <c r="H148" s="143">
        <v>10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0.0036</v>
      </c>
      <c r="R148" s="148">
        <f>Q148*H148</f>
        <v>0.036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2262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2263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4" customFormat="1" ht="12">
      <c r="B150" s="166"/>
      <c r="D150" s="158" t="s">
        <v>201</v>
      </c>
      <c r="E150" s="167" t="s">
        <v>3</v>
      </c>
      <c r="F150" s="168" t="s">
        <v>2264</v>
      </c>
      <c r="H150" s="167" t="s">
        <v>3</v>
      </c>
      <c r="I150" s="169"/>
      <c r="L150" s="166"/>
      <c r="M150" s="170"/>
      <c r="N150" s="171"/>
      <c r="O150" s="171"/>
      <c r="P150" s="171"/>
      <c r="Q150" s="171"/>
      <c r="R150" s="171"/>
      <c r="S150" s="171"/>
      <c r="T150" s="172"/>
      <c r="AT150" s="167" t="s">
        <v>201</v>
      </c>
      <c r="AU150" s="167" t="s">
        <v>83</v>
      </c>
      <c r="AV150" s="14" t="s">
        <v>81</v>
      </c>
      <c r="AW150" s="14" t="s">
        <v>34</v>
      </c>
      <c r="AX150" s="14" t="s">
        <v>73</v>
      </c>
      <c r="AY150" s="167" t="s">
        <v>180</v>
      </c>
    </row>
    <row r="151" spans="2:51" s="13" customFormat="1" ht="12">
      <c r="B151" s="157"/>
      <c r="D151" s="158" t="s">
        <v>201</v>
      </c>
      <c r="E151" s="159" t="s">
        <v>3</v>
      </c>
      <c r="F151" s="160" t="s">
        <v>243</v>
      </c>
      <c r="H151" s="161">
        <v>10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201</v>
      </c>
      <c r="AU151" s="159" t="s">
        <v>83</v>
      </c>
      <c r="AV151" s="13" t="s">
        <v>83</v>
      </c>
      <c r="AW151" s="13" t="s">
        <v>34</v>
      </c>
      <c r="AX151" s="13" t="s">
        <v>81</v>
      </c>
      <c r="AY151" s="159" t="s">
        <v>180</v>
      </c>
    </row>
    <row r="152" spans="2:63" s="12" customFormat="1" ht="22.9" customHeight="1">
      <c r="B152" s="125"/>
      <c r="D152" s="126" t="s">
        <v>72</v>
      </c>
      <c r="E152" s="136" t="s">
        <v>213</v>
      </c>
      <c r="F152" s="136" t="s">
        <v>426</v>
      </c>
      <c r="I152" s="128"/>
      <c r="J152" s="137">
        <f>BK152</f>
        <v>0</v>
      </c>
      <c r="L152" s="125"/>
      <c r="M152" s="130"/>
      <c r="N152" s="131"/>
      <c r="O152" s="131"/>
      <c r="P152" s="132">
        <f>SUM(P153:P161)</f>
        <v>0</v>
      </c>
      <c r="Q152" s="131"/>
      <c r="R152" s="132">
        <f>SUM(R153:R161)</f>
        <v>33.117333439999996</v>
      </c>
      <c r="S152" s="131"/>
      <c r="T152" s="133">
        <f>SUM(T153:T161)</f>
        <v>0</v>
      </c>
      <c r="AR152" s="126" t="s">
        <v>81</v>
      </c>
      <c r="AT152" s="134" t="s">
        <v>72</v>
      </c>
      <c r="AU152" s="134" t="s">
        <v>81</v>
      </c>
      <c r="AY152" s="126" t="s">
        <v>180</v>
      </c>
      <c r="BK152" s="135">
        <f>SUM(BK153:BK161)</f>
        <v>0</v>
      </c>
    </row>
    <row r="153" spans="1:65" s="2" customFormat="1" ht="21.75" customHeight="1">
      <c r="A153" s="33"/>
      <c r="B153" s="138"/>
      <c r="C153" s="139" t="s">
        <v>296</v>
      </c>
      <c r="D153" s="139" t="s">
        <v>183</v>
      </c>
      <c r="E153" s="140" t="s">
        <v>2187</v>
      </c>
      <c r="F153" s="141" t="s">
        <v>2188</v>
      </c>
      <c r="G153" s="142" t="s">
        <v>264</v>
      </c>
      <c r="H153" s="143">
        <v>13.416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2.25634</v>
      </c>
      <c r="R153" s="148">
        <f>Q153*H153</f>
        <v>30.271057439999996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2265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2190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2266</v>
      </c>
      <c r="H155" s="161">
        <v>13.416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81</v>
      </c>
      <c r="AY155" s="159" t="s">
        <v>180</v>
      </c>
    </row>
    <row r="156" spans="1:65" s="2" customFormat="1" ht="16.5" customHeight="1">
      <c r="A156" s="33"/>
      <c r="B156" s="138"/>
      <c r="C156" s="139" t="s">
        <v>301</v>
      </c>
      <c r="D156" s="139" t="s">
        <v>183</v>
      </c>
      <c r="E156" s="140" t="s">
        <v>1345</v>
      </c>
      <c r="F156" s="141" t="s">
        <v>1346</v>
      </c>
      <c r="G156" s="142" t="s">
        <v>225</v>
      </c>
      <c r="H156" s="143">
        <v>20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0.00013</v>
      </c>
      <c r="R156" s="148">
        <f>Q156*H156</f>
        <v>0.0026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2267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1348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3" customFormat="1" ht="12">
      <c r="B158" s="157"/>
      <c r="D158" s="158" t="s">
        <v>201</v>
      </c>
      <c r="E158" s="159" t="s">
        <v>3</v>
      </c>
      <c r="F158" s="160" t="s">
        <v>301</v>
      </c>
      <c r="H158" s="161">
        <v>20</v>
      </c>
      <c r="I158" s="162"/>
      <c r="L158" s="157"/>
      <c r="M158" s="163"/>
      <c r="N158" s="164"/>
      <c r="O158" s="164"/>
      <c r="P158" s="164"/>
      <c r="Q158" s="164"/>
      <c r="R158" s="164"/>
      <c r="S158" s="164"/>
      <c r="T158" s="165"/>
      <c r="AT158" s="159" t="s">
        <v>201</v>
      </c>
      <c r="AU158" s="159" t="s">
        <v>83</v>
      </c>
      <c r="AV158" s="13" t="s">
        <v>83</v>
      </c>
      <c r="AW158" s="13" t="s">
        <v>34</v>
      </c>
      <c r="AX158" s="13" t="s">
        <v>81</v>
      </c>
      <c r="AY158" s="159" t="s">
        <v>180</v>
      </c>
    </row>
    <row r="159" spans="1:65" s="2" customFormat="1" ht="16.5" customHeight="1">
      <c r="A159" s="33"/>
      <c r="B159" s="138"/>
      <c r="C159" s="139" t="s">
        <v>8</v>
      </c>
      <c r="D159" s="139" t="s">
        <v>183</v>
      </c>
      <c r="E159" s="140" t="s">
        <v>2268</v>
      </c>
      <c r="F159" s="141" t="s">
        <v>2269</v>
      </c>
      <c r="G159" s="142" t="s">
        <v>225</v>
      </c>
      <c r="H159" s="143">
        <v>15.48</v>
      </c>
      <c r="I159" s="144"/>
      <c r="J159" s="145">
        <f>ROUND(I159*H159,2)</f>
        <v>0</v>
      </c>
      <c r="K159" s="141" t="s">
        <v>187</v>
      </c>
      <c r="L159" s="34"/>
      <c r="M159" s="146" t="s">
        <v>3</v>
      </c>
      <c r="N159" s="147" t="s">
        <v>44</v>
      </c>
      <c r="O159" s="54"/>
      <c r="P159" s="148">
        <f>O159*H159</f>
        <v>0</v>
      </c>
      <c r="Q159" s="148">
        <v>0.1837</v>
      </c>
      <c r="R159" s="148">
        <f>Q159*H159</f>
        <v>2.8436760000000003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188</v>
      </c>
      <c r="AT159" s="150" t="s">
        <v>183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188</v>
      </c>
      <c r="BM159" s="150" t="s">
        <v>2270</v>
      </c>
    </row>
    <row r="160" spans="1:47" s="2" customFormat="1" ht="12">
      <c r="A160" s="33"/>
      <c r="B160" s="34"/>
      <c r="C160" s="33"/>
      <c r="D160" s="152" t="s">
        <v>190</v>
      </c>
      <c r="E160" s="33"/>
      <c r="F160" s="153" t="s">
        <v>2271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7"/>
      <c r="D161" s="158" t="s">
        <v>201</v>
      </c>
      <c r="E161" s="159" t="s">
        <v>3</v>
      </c>
      <c r="F161" s="160" t="s">
        <v>2250</v>
      </c>
      <c r="H161" s="161">
        <v>15.48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34</v>
      </c>
      <c r="AX161" s="13" t="s">
        <v>81</v>
      </c>
      <c r="AY161" s="159" t="s">
        <v>180</v>
      </c>
    </row>
    <row r="162" spans="2:63" s="12" customFormat="1" ht="22.9" customHeight="1">
      <c r="B162" s="125"/>
      <c r="D162" s="126" t="s">
        <v>72</v>
      </c>
      <c r="E162" s="136" t="s">
        <v>238</v>
      </c>
      <c r="F162" s="136" t="s">
        <v>437</v>
      </c>
      <c r="I162" s="128"/>
      <c r="J162" s="137">
        <f>BK162</f>
        <v>0</v>
      </c>
      <c r="L162" s="125"/>
      <c r="M162" s="130"/>
      <c r="N162" s="131"/>
      <c r="O162" s="131"/>
      <c r="P162" s="132">
        <f>SUM(P163:P173)</f>
        <v>0</v>
      </c>
      <c r="Q162" s="131"/>
      <c r="R162" s="132">
        <f>SUM(R163:R173)</f>
        <v>21.748029000000002</v>
      </c>
      <c r="S162" s="131"/>
      <c r="T162" s="133">
        <f>SUM(T163:T173)</f>
        <v>0</v>
      </c>
      <c r="AR162" s="126" t="s">
        <v>81</v>
      </c>
      <c r="AT162" s="134" t="s">
        <v>72</v>
      </c>
      <c r="AU162" s="134" t="s">
        <v>81</v>
      </c>
      <c r="AY162" s="126" t="s">
        <v>180</v>
      </c>
      <c r="BK162" s="135">
        <f>SUM(BK163:BK173)</f>
        <v>0</v>
      </c>
    </row>
    <row r="163" spans="1:65" s="2" customFormat="1" ht="24.2" customHeight="1">
      <c r="A163" s="33"/>
      <c r="B163" s="138"/>
      <c r="C163" s="139" t="s">
        <v>309</v>
      </c>
      <c r="D163" s="139" t="s">
        <v>183</v>
      </c>
      <c r="E163" s="140" t="s">
        <v>2065</v>
      </c>
      <c r="F163" s="141" t="s">
        <v>2066</v>
      </c>
      <c r="G163" s="142" t="s">
        <v>253</v>
      </c>
      <c r="H163" s="143">
        <v>9</v>
      </c>
      <c r="I163" s="144"/>
      <c r="J163" s="145">
        <f>ROUND(I163*H163,2)</f>
        <v>0</v>
      </c>
      <c r="K163" s="141" t="s">
        <v>187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0.10095</v>
      </c>
      <c r="R163" s="148">
        <f>Q163*H163</f>
        <v>0.90855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188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188</v>
      </c>
      <c r="BM163" s="150" t="s">
        <v>2272</v>
      </c>
    </row>
    <row r="164" spans="1:47" s="2" customFormat="1" ht="12">
      <c r="A164" s="33"/>
      <c r="B164" s="34"/>
      <c r="C164" s="33"/>
      <c r="D164" s="152" t="s">
        <v>190</v>
      </c>
      <c r="E164" s="33"/>
      <c r="F164" s="153" t="s">
        <v>2068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1:65" s="2" customFormat="1" ht="16.5" customHeight="1">
      <c r="A165" s="33"/>
      <c r="B165" s="138"/>
      <c r="C165" s="173" t="s">
        <v>314</v>
      </c>
      <c r="D165" s="173" t="s">
        <v>284</v>
      </c>
      <c r="E165" s="174" t="s">
        <v>2070</v>
      </c>
      <c r="F165" s="175" t="s">
        <v>2071</v>
      </c>
      <c r="G165" s="176" t="s">
        <v>253</v>
      </c>
      <c r="H165" s="177">
        <v>9</v>
      </c>
      <c r="I165" s="178"/>
      <c r="J165" s="179">
        <f>ROUND(I165*H165,2)</f>
        <v>0</v>
      </c>
      <c r="K165" s="175" t="s">
        <v>187</v>
      </c>
      <c r="L165" s="180"/>
      <c r="M165" s="181" t="s">
        <v>3</v>
      </c>
      <c r="N165" s="182" t="s">
        <v>44</v>
      </c>
      <c r="O165" s="54"/>
      <c r="P165" s="148">
        <f>O165*H165</f>
        <v>0</v>
      </c>
      <c r="Q165" s="148">
        <v>0.046</v>
      </c>
      <c r="R165" s="148">
        <f>Q165*H165</f>
        <v>0.414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233</v>
      </c>
      <c r="AT165" s="150" t="s">
        <v>284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188</v>
      </c>
      <c r="BM165" s="150" t="s">
        <v>2273</v>
      </c>
    </row>
    <row r="166" spans="1:47" s="2" customFormat="1" ht="12">
      <c r="A166" s="33"/>
      <c r="B166" s="34"/>
      <c r="C166" s="33"/>
      <c r="D166" s="152" t="s">
        <v>190</v>
      </c>
      <c r="E166" s="33"/>
      <c r="F166" s="153" t="s">
        <v>2073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1:65" s="2" customFormat="1" ht="21.75" customHeight="1">
      <c r="A167" s="33"/>
      <c r="B167" s="138"/>
      <c r="C167" s="139" t="s">
        <v>320</v>
      </c>
      <c r="D167" s="139" t="s">
        <v>183</v>
      </c>
      <c r="E167" s="140" t="s">
        <v>2274</v>
      </c>
      <c r="F167" s="141" t="s">
        <v>2275</v>
      </c>
      <c r="G167" s="142" t="s">
        <v>253</v>
      </c>
      <c r="H167" s="143">
        <v>69.9</v>
      </c>
      <c r="I167" s="144"/>
      <c r="J167" s="145">
        <f>ROUND(I167*H167,2)</f>
        <v>0</v>
      </c>
      <c r="K167" s="141" t="s">
        <v>3</v>
      </c>
      <c r="L167" s="34"/>
      <c r="M167" s="146" t="s">
        <v>3</v>
      </c>
      <c r="N167" s="147" t="s">
        <v>44</v>
      </c>
      <c r="O167" s="54"/>
      <c r="P167" s="148">
        <f>O167*H167</f>
        <v>0</v>
      </c>
      <c r="Q167" s="148">
        <v>0.29221</v>
      </c>
      <c r="R167" s="148">
        <f>Q167*H167</f>
        <v>20.425479000000003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188</v>
      </c>
      <c r="AT167" s="150" t="s">
        <v>183</v>
      </c>
      <c r="AU167" s="150" t="s">
        <v>83</v>
      </c>
      <c r="AY167" s="18" t="s">
        <v>180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81</v>
      </c>
      <c r="BK167" s="151">
        <f>ROUND(I167*H167,2)</f>
        <v>0</v>
      </c>
      <c r="BL167" s="18" t="s">
        <v>188</v>
      </c>
      <c r="BM167" s="150" t="s">
        <v>2276</v>
      </c>
    </row>
    <row r="168" spans="1:65" s="2" customFormat="1" ht="16.5" customHeight="1">
      <c r="A168" s="33"/>
      <c r="B168" s="138"/>
      <c r="C168" s="139" t="s">
        <v>324</v>
      </c>
      <c r="D168" s="139" t="s">
        <v>183</v>
      </c>
      <c r="E168" s="140" t="s">
        <v>1363</v>
      </c>
      <c r="F168" s="141" t="s">
        <v>1364</v>
      </c>
      <c r="G168" s="142" t="s">
        <v>225</v>
      </c>
      <c r="H168" s="143">
        <v>308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188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188</v>
      </c>
      <c r="BM168" s="150" t="s">
        <v>1365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1366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2:51" s="13" customFormat="1" ht="12">
      <c r="B170" s="157"/>
      <c r="D170" s="158" t="s">
        <v>201</v>
      </c>
      <c r="E170" s="159" t="s">
        <v>3</v>
      </c>
      <c r="F170" s="160" t="s">
        <v>2259</v>
      </c>
      <c r="H170" s="161">
        <v>308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201</v>
      </c>
      <c r="AU170" s="159" t="s">
        <v>83</v>
      </c>
      <c r="AV170" s="13" t="s">
        <v>83</v>
      </c>
      <c r="AW170" s="13" t="s">
        <v>34</v>
      </c>
      <c r="AX170" s="13" t="s">
        <v>81</v>
      </c>
      <c r="AY170" s="159" t="s">
        <v>180</v>
      </c>
    </row>
    <row r="171" spans="1:65" s="2" customFormat="1" ht="16.5" customHeight="1">
      <c r="A171" s="33"/>
      <c r="B171" s="138"/>
      <c r="C171" s="139" t="s">
        <v>330</v>
      </c>
      <c r="D171" s="139" t="s">
        <v>183</v>
      </c>
      <c r="E171" s="140" t="s">
        <v>1374</v>
      </c>
      <c r="F171" s="141" t="s">
        <v>1375</v>
      </c>
      <c r="G171" s="142" t="s">
        <v>225</v>
      </c>
      <c r="H171" s="143">
        <v>308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188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188</v>
      </c>
      <c r="BM171" s="150" t="s">
        <v>1376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1377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2:51" s="13" customFormat="1" ht="12">
      <c r="B173" s="157"/>
      <c r="D173" s="158" t="s">
        <v>201</v>
      </c>
      <c r="E173" s="159" t="s">
        <v>3</v>
      </c>
      <c r="F173" s="160" t="s">
        <v>2208</v>
      </c>
      <c r="H173" s="161">
        <v>308</v>
      </c>
      <c r="I173" s="162"/>
      <c r="L173" s="157"/>
      <c r="M173" s="163"/>
      <c r="N173" s="164"/>
      <c r="O173" s="164"/>
      <c r="P173" s="164"/>
      <c r="Q173" s="164"/>
      <c r="R173" s="164"/>
      <c r="S173" s="164"/>
      <c r="T173" s="165"/>
      <c r="AT173" s="159" t="s">
        <v>201</v>
      </c>
      <c r="AU173" s="159" t="s">
        <v>83</v>
      </c>
      <c r="AV173" s="13" t="s">
        <v>83</v>
      </c>
      <c r="AW173" s="13" t="s">
        <v>34</v>
      </c>
      <c r="AX173" s="13" t="s">
        <v>81</v>
      </c>
      <c r="AY173" s="159" t="s">
        <v>180</v>
      </c>
    </row>
    <row r="174" spans="2:63" s="12" customFormat="1" ht="22.9" customHeight="1">
      <c r="B174" s="125"/>
      <c r="D174" s="126" t="s">
        <v>72</v>
      </c>
      <c r="E174" s="136" t="s">
        <v>181</v>
      </c>
      <c r="F174" s="136" t="s">
        <v>182</v>
      </c>
      <c r="I174" s="128"/>
      <c r="J174" s="137">
        <f>BK174</f>
        <v>0</v>
      </c>
      <c r="L174" s="125"/>
      <c r="M174" s="130"/>
      <c r="N174" s="131"/>
      <c r="O174" s="131"/>
      <c r="P174" s="132">
        <f>SUM(P175:P183)</f>
        <v>0</v>
      </c>
      <c r="Q174" s="131"/>
      <c r="R174" s="132">
        <f>SUM(R175:R183)</f>
        <v>0</v>
      </c>
      <c r="S174" s="131"/>
      <c r="T174" s="133">
        <f>SUM(T175:T183)</f>
        <v>0</v>
      </c>
      <c r="AR174" s="126" t="s">
        <v>81</v>
      </c>
      <c r="AT174" s="134" t="s">
        <v>72</v>
      </c>
      <c r="AU174" s="134" t="s">
        <v>81</v>
      </c>
      <c r="AY174" s="126" t="s">
        <v>180</v>
      </c>
      <c r="BK174" s="135">
        <f>SUM(BK175:BK183)</f>
        <v>0</v>
      </c>
    </row>
    <row r="175" spans="1:65" s="2" customFormat="1" ht="24.2" customHeight="1">
      <c r="A175" s="33"/>
      <c r="B175" s="138"/>
      <c r="C175" s="139" t="s">
        <v>336</v>
      </c>
      <c r="D175" s="139" t="s">
        <v>183</v>
      </c>
      <c r="E175" s="140" t="s">
        <v>2277</v>
      </c>
      <c r="F175" s="141" t="s">
        <v>2278</v>
      </c>
      <c r="G175" s="142" t="s">
        <v>186</v>
      </c>
      <c r="H175" s="143">
        <v>13.05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188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188</v>
      </c>
      <c r="BM175" s="150" t="s">
        <v>2279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2280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24.2" customHeight="1">
      <c r="A177" s="33"/>
      <c r="B177" s="138"/>
      <c r="C177" s="139" t="s">
        <v>341</v>
      </c>
      <c r="D177" s="139" t="s">
        <v>183</v>
      </c>
      <c r="E177" s="140" t="s">
        <v>1389</v>
      </c>
      <c r="F177" s="141" t="s">
        <v>1390</v>
      </c>
      <c r="G177" s="142" t="s">
        <v>186</v>
      </c>
      <c r="H177" s="143">
        <v>13.05</v>
      </c>
      <c r="I177" s="144"/>
      <c r="J177" s="145">
        <f>ROUND(I177*H177,2)</f>
        <v>0</v>
      </c>
      <c r="K177" s="141" t="s">
        <v>187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188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188</v>
      </c>
      <c r="BM177" s="150" t="s">
        <v>2281</v>
      </c>
    </row>
    <row r="178" spans="1:47" s="2" customFormat="1" ht="12">
      <c r="A178" s="33"/>
      <c r="B178" s="34"/>
      <c r="C178" s="33"/>
      <c r="D178" s="152" t="s">
        <v>190</v>
      </c>
      <c r="E178" s="33"/>
      <c r="F178" s="153" t="s">
        <v>1392</v>
      </c>
      <c r="G178" s="33"/>
      <c r="H178" s="33"/>
      <c r="I178" s="154"/>
      <c r="J178" s="33"/>
      <c r="K178" s="33"/>
      <c r="L178" s="34"/>
      <c r="M178" s="155"/>
      <c r="N178" s="156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1:65" s="2" customFormat="1" ht="24.2" customHeight="1">
      <c r="A179" s="33"/>
      <c r="B179" s="138"/>
      <c r="C179" s="139" t="s">
        <v>345</v>
      </c>
      <c r="D179" s="139" t="s">
        <v>183</v>
      </c>
      <c r="E179" s="140" t="s">
        <v>1393</v>
      </c>
      <c r="F179" s="141" t="s">
        <v>1394</v>
      </c>
      <c r="G179" s="142" t="s">
        <v>186</v>
      </c>
      <c r="H179" s="143">
        <v>247.95</v>
      </c>
      <c r="I179" s="144"/>
      <c r="J179" s="145">
        <f>ROUND(I179*H179,2)</f>
        <v>0</v>
      </c>
      <c r="K179" s="141" t="s">
        <v>187</v>
      </c>
      <c r="L179" s="34"/>
      <c r="M179" s="146" t="s">
        <v>3</v>
      </c>
      <c r="N179" s="147" t="s">
        <v>44</v>
      </c>
      <c r="O179" s="54"/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0" t="s">
        <v>188</v>
      </c>
      <c r="AT179" s="150" t="s">
        <v>183</v>
      </c>
      <c r="AU179" s="150" t="s">
        <v>83</v>
      </c>
      <c r="AY179" s="18" t="s">
        <v>180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8" t="s">
        <v>81</v>
      </c>
      <c r="BK179" s="151">
        <f>ROUND(I179*H179,2)</f>
        <v>0</v>
      </c>
      <c r="BL179" s="18" t="s">
        <v>188</v>
      </c>
      <c r="BM179" s="150" t="s">
        <v>1395</v>
      </c>
    </row>
    <row r="180" spans="1:47" s="2" customFormat="1" ht="12">
      <c r="A180" s="33"/>
      <c r="B180" s="34"/>
      <c r="C180" s="33"/>
      <c r="D180" s="152" t="s">
        <v>190</v>
      </c>
      <c r="E180" s="33"/>
      <c r="F180" s="153" t="s">
        <v>1396</v>
      </c>
      <c r="G180" s="33"/>
      <c r="H180" s="33"/>
      <c r="I180" s="154"/>
      <c r="J180" s="33"/>
      <c r="K180" s="33"/>
      <c r="L180" s="34"/>
      <c r="M180" s="155"/>
      <c r="N180" s="156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190</v>
      </c>
      <c r="AU180" s="18" t="s">
        <v>83</v>
      </c>
    </row>
    <row r="181" spans="2:51" s="13" customFormat="1" ht="12">
      <c r="B181" s="157"/>
      <c r="D181" s="158" t="s">
        <v>201</v>
      </c>
      <c r="E181" s="159" t="s">
        <v>3</v>
      </c>
      <c r="F181" s="160" t="s">
        <v>2282</v>
      </c>
      <c r="H181" s="161">
        <v>247.95</v>
      </c>
      <c r="I181" s="162"/>
      <c r="L181" s="157"/>
      <c r="M181" s="163"/>
      <c r="N181" s="164"/>
      <c r="O181" s="164"/>
      <c r="P181" s="164"/>
      <c r="Q181" s="164"/>
      <c r="R181" s="164"/>
      <c r="S181" s="164"/>
      <c r="T181" s="165"/>
      <c r="AT181" s="159" t="s">
        <v>201</v>
      </c>
      <c r="AU181" s="159" t="s">
        <v>83</v>
      </c>
      <c r="AV181" s="13" t="s">
        <v>83</v>
      </c>
      <c r="AW181" s="13" t="s">
        <v>34</v>
      </c>
      <c r="AX181" s="13" t="s">
        <v>81</v>
      </c>
      <c r="AY181" s="159" t="s">
        <v>180</v>
      </c>
    </row>
    <row r="182" spans="1:65" s="2" customFormat="1" ht="24.2" customHeight="1">
      <c r="A182" s="33"/>
      <c r="B182" s="138"/>
      <c r="C182" s="139" t="s">
        <v>230</v>
      </c>
      <c r="D182" s="139" t="s">
        <v>183</v>
      </c>
      <c r="E182" s="140" t="s">
        <v>2283</v>
      </c>
      <c r="F182" s="141" t="s">
        <v>554</v>
      </c>
      <c r="G182" s="142" t="s">
        <v>186</v>
      </c>
      <c r="H182" s="143">
        <v>13.05</v>
      </c>
      <c r="I182" s="144"/>
      <c r="J182" s="145">
        <f>ROUND(I182*H182,2)</f>
        <v>0</v>
      </c>
      <c r="K182" s="141" t="s">
        <v>187</v>
      </c>
      <c r="L182" s="34"/>
      <c r="M182" s="146" t="s">
        <v>3</v>
      </c>
      <c r="N182" s="147" t="s">
        <v>44</v>
      </c>
      <c r="O182" s="54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0" t="s">
        <v>188</v>
      </c>
      <c r="AT182" s="150" t="s">
        <v>183</v>
      </c>
      <c r="AU182" s="150" t="s">
        <v>83</v>
      </c>
      <c r="AY182" s="18" t="s">
        <v>180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8" t="s">
        <v>81</v>
      </c>
      <c r="BK182" s="151">
        <f>ROUND(I182*H182,2)</f>
        <v>0</v>
      </c>
      <c r="BL182" s="18" t="s">
        <v>188</v>
      </c>
      <c r="BM182" s="150" t="s">
        <v>2284</v>
      </c>
    </row>
    <row r="183" spans="1:47" s="2" customFormat="1" ht="12">
      <c r="A183" s="33"/>
      <c r="B183" s="34"/>
      <c r="C183" s="33"/>
      <c r="D183" s="152" t="s">
        <v>190</v>
      </c>
      <c r="E183" s="33"/>
      <c r="F183" s="153" t="s">
        <v>2285</v>
      </c>
      <c r="G183" s="33"/>
      <c r="H183" s="33"/>
      <c r="I183" s="154"/>
      <c r="J183" s="33"/>
      <c r="K183" s="33"/>
      <c r="L183" s="34"/>
      <c r="M183" s="155"/>
      <c r="N183" s="156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190</v>
      </c>
      <c r="AU183" s="18" t="s">
        <v>83</v>
      </c>
    </row>
    <row r="184" spans="2:63" s="12" customFormat="1" ht="22.9" customHeight="1">
      <c r="B184" s="125"/>
      <c r="D184" s="126" t="s">
        <v>72</v>
      </c>
      <c r="E184" s="136" t="s">
        <v>471</v>
      </c>
      <c r="F184" s="136" t="s">
        <v>472</v>
      </c>
      <c r="I184" s="128"/>
      <c r="J184" s="137">
        <f>BK184</f>
        <v>0</v>
      </c>
      <c r="L184" s="125"/>
      <c r="M184" s="130"/>
      <c r="N184" s="131"/>
      <c r="O184" s="131"/>
      <c r="P184" s="132">
        <f>SUM(P185:P186)</f>
        <v>0</v>
      </c>
      <c r="Q184" s="131"/>
      <c r="R184" s="132">
        <f>SUM(R185:R186)</f>
        <v>0</v>
      </c>
      <c r="S184" s="131"/>
      <c r="T184" s="133">
        <f>SUM(T185:T186)</f>
        <v>0</v>
      </c>
      <c r="AR184" s="126" t="s">
        <v>81</v>
      </c>
      <c r="AT184" s="134" t="s">
        <v>72</v>
      </c>
      <c r="AU184" s="134" t="s">
        <v>81</v>
      </c>
      <c r="AY184" s="126" t="s">
        <v>180</v>
      </c>
      <c r="BK184" s="135">
        <f>SUM(BK185:BK186)</f>
        <v>0</v>
      </c>
    </row>
    <row r="185" spans="1:65" s="2" customFormat="1" ht="24.2" customHeight="1">
      <c r="A185" s="33"/>
      <c r="B185" s="138"/>
      <c r="C185" s="139" t="s">
        <v>356</v>
      </c>
      <c r="D185" s="139" t="s">
        <v>183</v>
      </c>
      <c r="E185" s="140" t="s">
        <v>2286</v>
      </c>
      <c r="F185" s="141" t="s">
        <v>2287</v>
      </c>
      <c r="G185" s="142" t="s">
        <v>186</v>
      </c>
      <c r="H185" s="143">
        <v>196.837</v>
      </c>
      <c r="I185" s="144"/>
      <c r="J185" s="145">
        <f>ROUND(I185*H185,2)</f>
        <v>0</v>
      </c>
      <c r="K185" s="141" t="s">
        <v>187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188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188</v>
      </c>
      <c r="BM185" s="150" t="s">
        <v>2288</v>
      </c>
    </row>
    <row r="186" spans="1:47" s="2" customFormat="1" ht="12">
      <c r="A186" s="33"/>
      <c r="B186" s="34"/>
      <c r="C186" s="33"/>
      <c r="D186" s="152" t="s">
        <v>190</v>
      </c>
      <c r="E186" s="33"/>
      <c r="F186" s="153" t="s">
        <v>2289</v>
      </c>
      <c r="G186" s="33"/>
      <c r="H186" s="33"/>
      <c r="I186" s="154"/>
      <c r="J186" s="33"/>
      <c r="K186" s="33"/>
      <c r="L186" s="34"/>
      <c r="M186" s="155"/>
      <c r="N186" s="156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2:63" s="12" customFormat="1" ht="25.9" customHeight="1">
      <c r="B187" s="125"/>
      <c r="D187" s="126" t="s">
        <v>72</v>
      </c>
      <c r="E187" s="127" t="s">
        <v>218</v>
      </c>
      <c r="F187" s="127" t="s">
        <v>219</v>
      </c>
      <c r="I187" s="128"/>
      <c r="J187" s="129">
        <f>BK187</f>
        <v>0</v>
      </c>
      <c r="L187" s="125"/>
      <c r="M187" s="130"/>
      <c r="N187" s="131"/>
      <c r="O187" s="131"/>
      <c r="P187" s="132">
        <f>P188</f>
        <v>0</v>
      </c>
      <c r="Q187" s="131"/>
      <c r="R187" s="132">
        <f>R188</f>
        <v>0.03555</v>
      </c>
      <c r="S187" s="131"/>
      <c r="T187" s="133">
        <f>T188</f>
        <v>0</v>
      </c>
      <c r="AR187" s="126" t="s">
        <v>83</v>
      </c>
      <c r="AT187" s="134" t="s">
        <v>72</v>
      </c>
      <c r="AU187" s="134" t="s">
        <v>73</v>
      </c>
      <c r="AY187" s="126" t="s">
        <v>180</v>
      </c>
      <c r="BK187" s="135">
        <f>BK188</f>
        <v>0</v>
      </c>
    </row>
    <row r="188" spans="2:63" s="12" customFormat="1" ht="22.9" customHeight="1">
      <c r="B188" s="125"/>
      <c r="D188" s="126" t="s">
        <v>72</v>
      </c>
      <c r="E188" s="136" t="s">
        <v>1406</v>
      </c>
      <c r="F188" s="136" t="s">
        <v>1407</v>
      </c>
      <c r="I188" s="128"/>
      <c r="J188" s="137">
        <f>BK188</f>
        <v>0</v>
      </c>
      <c r="L188" s="125"/>
      <c r="M188" s="130"/>
      <c r="N188" s="131"/>
      <c r="O188" s="131"/>
      <c r="P188" s="132">
        <f>SUM(P189:P193)</f>
        <v>0</v>
      </c>
      <c r="Q188" s="131"/>
      <c r="R188" s="132">
        <f>SUM(R189:R193)</f>
        <v>0.03555</v>
      </c>
      <c r="S188" s="131"/>
      <c r="T188" s="133">
        <f>SUM(T189:T193)</f>
        <v>0</v>
      </c>
      <c r="AR188" s="126" t="s">
        <v>83</v>
      </c>
      <c r="AT188" s="134" t="s">
        <v>72</v>
      </c>
      <c r="AU188" s="134" t="s">
        <v>81</v>
      </c>
      <c r="AY188" s="126" t="s">
        <v>180</v>
      </c>
      <c r="BK188" s="135">
        <f>SUM(BK189:BK193)</f>
        <v>0</v>
      </c>
    </row>
    <row r="189" spans="1:65" s="2" customFormat="1" ht="24.2" customHeight="1">
      <c r="A189" s="33"/>
      <c r="B189" s="138"/>
      <c r="C189" s="139" t="s">
        <v>287</v>
      </c>
      <c r="D189" s="139" t="s">
        <v>183</v>
      </c>
      <c r="E189" s="140" t="s">
        <v>2290</v>
      </c>
      <c r="F189" s="141" t="s">
        <v>2291</v>
      </c>
      <c r="G189" s="142" t="s">
        <v>225</v>
      </c>
      <c r="H189" s="143">
        <v>45</v>
      </c>
      <c r="I189" s="144"/>
      <c r="J189" s="145">
        <f>ROUND(I189*H189,2)</f>
        <v>0</v>
      </c>
      <c r="K189" s="141" t="s">
        <v>187</v>
      </c>
      <c r="L189" s="34"/>
      <c r="M189" s="146" t="s">
        <v>3</v>
      </c>
      <c r="N189" s="147" t="s">
        <v>44</v>
      </c>
      <c r="O189" s="54"/>
      <c r="P189" s="148">
        <f>O189*H189</f>
        <v>0</v>
      </c>
      <c r="Q189" s="148">
        <v>0.00079</v>
      </c>
      <c r="R189" s="148">
        <f>Q189*H189</f>
        <v>0.03555</v>
      </c>
      <c r="S189" s="148">
        <v>0</v>
      </c>
      <c r="T189" s="149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226</v>
      </c>
      <c r="AT189" s="150" t="s">
        <v>183</v>
      </c>
      <c r="AU189" s="150" t="s">
        <v>83</v>
      </c>
      <c r="AY189" s="18" t="s">
        <v>180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81</v>
      </c>
      <c r="BK189" s="151">
        <f>ROUND(I189*H189,2)</f>
        <v>0</v>
      </c>
      <c r="BL189" s="18" t="s">
        <v>226</v>
      </c>
      <c r="BM189" s="150" t="s">
        <v>2292</v>
      </c>
    </row>
    <row r="190" spans="1:47" s="2" customFormat="1" ht="12">
      <c r="A190" s="33"/>
      <c r="B190" s="34"/>
      <c r="C190" s="33"/>
      <c r="D190" s="152" t="s">
        <v>190</v>
      </c>
      <c r="E190" s="33"/>
      <c r="F190" s="153" t="s">
        <v>2293</v>
      </c>
      <c r="G190" s="33"/>
      <c r="H190" s="33"/>
      <c r="I190" s="154"/>
      <c r="J190" s="33"/>
      <c r="K190" s="33"/>
      <c r="L190" s="34"/>
      <c r="M190" s="155"/>
      <c r="N190" s="156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190</v>
      </c>
      <c r="AU190" s="18" t="s">
        <v>83</v>
      </c>
    </row>
    <row r="191" spans="2:51" s="13" customFormat="1" ht="12">
      <c r="B191" s="157"/>
      <c r="D191" s="158" t="s">
        <v>201</v>
      </c>
      <c r="E191" s="159" t="s">
        <v>3</v>
      </c>
      <c r="F191" s="160" t="s">
        <v>715</v>
      </c>
      <c r="H191" s="161">
        <v>45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201</v>
      </c>
      <c r="AU191" s="159" t="s">
        <v>83</v>
      </c>
      <c r="AV191" s="13" t="s">
        <v>83</v>
      </c>
      <c r="AW191" s="13" t="s">
        <v>34</v>
      </c>
      <c r="AX191" s="13" t="s">
        <v>81</v>
      </c>
      <c r="AY191" s="159" t="s">
        <v>180</v>
      </c>
    </row>
    <row r="192" spans="1:65" s="2" customFormat="1" ht="24.2" customHeight="1">
      <c r="A192" s="33"/>
      <c r="B192" s="138"/>
      <c r="C192" s="139" t="s">
        <v>367</v>
      </c>
      <c r="D192" s="139" t="s">
        <v>183</v>
      </c>
      <c r="E192" s="140" t="s">
        <v>2294</v>
      </c>
      <c r="F192" s="141" t="s">
        <v>2295</v>
      </c>
      <c r="G192" s="142" t="s">
        <v>186</v>
      </c>
      <c r="H192" s="143">
        <v>0.036</v>
      </c>
      <c r="I192" s="144"/>
      <c r="J192" s="145">
        <f>ROUND(I192*H192,2)</f>
        <v>0</v>
      </c>
      <c r="K192" s="141" t="s">
        <v>187</v>
      </c>
      <c r="L192" s="34"/>
      <c r="M192" s="146" t="s">
        <v>3</v>
      </c>
      <c r="N192" s="147" t="s">
        <v>44</v>
      </c>
      <c r="O192" s="54"/>
      <c r="P192" s="148">
        <f>O192*H192</f>
        <v>0</v>
      </c>
      <c r="Q192" s="148">
        <v>0</v>
      </c>
      <c r="R192" s="148">
        <f>Q192*H192</f>
        <v>0</v>
      </c>
      <c r="S192" s="148">
        <v>0</v>
      </c>
      <c r="T192" s="14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0" t="s">
        <v>226</v>
      </c>
      <c r="AT192" s="150" t="s">
        <v>183</v>
      </c>
      <c r="AU192" s="150" t="s">
        <v>83</v>
      </c>
      <c r="AY192" s="18" t="s">
        <v>180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8" t="s">
        <v>81</v>
      </c>
      <c r="BK192" s="151">
        <f>ROUND(I192*H192,2)</f>
        <v>0</v>
      </c>
      <c r="BL192" s="18" t="s">
        <v>226</v>
      </c>
      <c r="BM192" s="150" t="s">
        <v>2296</v>
      </c>
    </row>
    <row r="193" spans="1:47" s="2" customFormat="1" ht="12">
      <c r="A193" s="33"/>
      <c r="B193" s="34"/>
      <c r="C193" s="33"/>
      <c r="D193" s="152" t="s">
        <v>190</v>
      </c>
      <c r="E193" s="33"/>
      <c r="F193" s="153" t="s">
        <v>2297</v>
      </c>
      <c r="G193" s="33"/>
      <c r="H193" s="33"/>
      <c r="I193" s="154"/>
      <c r="J193" s="33"/>
      <c r="K193" s="33"/>
      <c r="L193" s="34"/>
      <c r="M193" s="183"/>
      <c r="N193" s="184"/>
      <c r="O193" s="185"/>
      <c r="P193" s="185"/>
      <c r="Q193" s="185"/>
      <c r="R193" s="185"/>
      <c r="S193" s="185"/>
      <c r="T193" s="186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190</v>
      </c>
      <c r="AU193" s="18" t="s">
        <v>83</v>
      </c>
    </row>
    <row r="194" spans="1:31" s="2" customFormat="1" ht="6.95" customHeight="1">
      <c r="A194" s="33"/>
      <c r="B194" s="43"/>
      <c r="C194" s="44"/>
      <c r="D194" s="44"/>
      <c r="E194" s="44"/>
      <c r="F194" s="44"/>
      <c r="G194" s="44"/>
      <c r="H194" s="44"/>
      <c r="I194" s="44"/>
      <c r="J194" s="44"/>
      <c r="K194" s="44"/>
      <c r="L194" s="34"/>
      <c r="M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</sheetData>
  <autoFilter ref="C89:K193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1/113106134"/>
    <hyperlink ref="F98" r:id="rId2" display="https://podminky.urs.cz/item/CS_URS_2021_01/113107322"/>
    <hyperlink ref="F101" r:id="rId3" display="https://podminky.urs.cz/item/CS_URS_2021_01/122151103"/>
    <hyperlink ref="F105" r:id="rId4" display="https://podminky.urs.cz/item/CS_URS_2021_01/162751117"/>
    <hyperlink ref="F108" r:id="rId5" display="https://podminky.urs.cz/item/CS_URS_2021_01/162751119"/>
    <hyperlink ref="F111" r:id="rId6" display="https://podminky.urs.cz/item/CS_URS_2021_01/171201201"/>
    <hyperlink ref="F113" r:id="rId7" display="https://podminky.urs.cz/item/CS_URS_2021_01/171201221"/>
    <hyperlink ref="F116" r:id="rId8" display="https://podminky.urs.cz/item/CS_URS_2021_01/181951112"/>
    <hyperlink ref="F118" r:id="rId9" display="https://podminky.urs.cz/item/CS_URS_2021_01/184818232"/>
    <hyperlink ref="F121" r:id="rId10" display="https://podminky.urs.cz/item/CS_URS_2021_01/211971110"/>
    <hyperlink ref="F124" r:id="rId11" display="https://podminky.urs.cz/item/CS_URS_2021_01/69311068"/>
    <hyperlink ref="F127" r:id="rId12" display="https://podminky.urs.cz/item/CS_URS_2021_01/212755216"/>
    <hyperlink ref="F130" r:id="rId13" display="https://podminky.urs.cz/item/CS_URS_2021_01/271572211"/>
    <hyperlink ref="F139" r:id="rId14" display="https://podminky.urs.cz/item/CS_URS_2021_01/564671112"/>
    <hyperlink ref="F143" r:id="rId15" display="https://podminky.urs.cz/item/CS_URS_2021_01/564760011"/>
    <hyperlink ref="F146" r:id="rId16" display="https://podminky.urs.cz/item/CS_URS_2021_01/596211112"/>
    <hyperlink ref="F149" r:id="rId17" display="https://podminky.urs.cz/item/CS_URS_2021_01/599141111"/>
    <hyperlink ref="F154" r:id="rId18" display="https://podminky.urs.cz/item/CS_URS_2021_01/631311134"/>
    <hyperlink ref="F157" r:id="rId19" display="https://podminky.urs.cz/item/CS_URS_2021_01/632481213"/>
    <hyperlink ref="F160" r:id="rId20" display="https://podminky.urs.cz/item/CS_URS_2021_01/637121111"/>
    <hyperlink ref="F164" r:id="rId21" display="https://podminky.urs.cz/item/CS_URS_2021_01/916331112"/>
    <hyperlink ref="F166" r:id="rId22" display="https://podminky.urs.cz/item/CS_URS_2021_01/59217012"/>
    <hyperlink ref="F169" r:id="rId23" display="https://podminky.urs.cz/item/CS_URS_2021_01/952902121"/>
    <hyperlink ref="F172" r:id="rId24" display="https://podminky.urs.cz/item/CS_URS_2021_01/979054451"/>
    <hyperlink ref="F176" r:id="rId25" display="https://podminky.urs.cz/item/CS_URS_2021_01/997013111"/>
    <hyperlink ref="F178" r:id="rId26" display="https://podminky.urs.cz/item/CS_URS_2021_01/997221551"/>
    <hyperlink ref="F180" r:id="rId27" display="https://podminky.urs.cz/item/CS_URS_2021_01/997221559"/>
    <hyperlink ref="F183" r:id="rId28" display="https://podminky.urs.cz/item/CS_URS_2021_01/997221655"/>
    <hyperlink ref="F186" r:id="rId29" display="https://podminky.urs.cz/item/CS_URS_2021_01/998225111"/>
    <hyperlink ref="F190" r:id="rId30" display="https://podminky.urs.cz/item/CS_URS_2021_01/711161215"/>
    <hyperlink ref="F193" r:id="rId31" display="https://podminky.urs.cz/item/CS_URS_2021_01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110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2298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ROUND((SUM(BE85:BE157)),2)</f>
        <v>0</v>
      </c>
      <c r="G33" s="33"/>
      <c r="H33" s="33"/>
      <c r="I33" s="97">
        <v>0.21</v>
      </c>
      <c r="J33" s="96">
        <f>ROUND(((SUM(BE85:BE157))*I33),2)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ROUND((SUM(BF85:BF157)),2)</f>
        <v>0</v>
      </c>
      <c r="G34" s="33"/>
      <c r="H34" s="33"/>
      <c r="I34" s="97">
        <v>0.15</v>
      </c>
      <c r="J34" s="96">
        <f>ROUND(((SUM(BF85:BF157))*I34),2)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ROUND((SUM(BG85:BG157)),2)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ROUND((SUM(BH85:BH157)),2)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ROUND((SUM(BI85:BI157)),2)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9H - SO.09 - H - Příchozí komunikační cesta od parkoviště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" customHeight="1">
      <c r="B62" s="111"/>
      <c r="D62" s="112" t="s">
        <v>986</v>
      </c>
      <c r="E62" s="113"/>
      <c r="F62" s="113"/>
      <c r="G62" s="113"/>
      <c r="H62" s="113"/>
      <c r="I62" s="113"/>
      <c r="J62" s="114">
        <f>J110</f>
        <v>0</v>
      </c>
      <c r="L62" s="111"/>
    </row>
    <row r="63" spans="2:12" s="10" customFormat="1" ht="19.9" customHeight="1">
      <c r="B63" s="111"/>
      <c r="D63" s="112" t="s">
        <v>389</v>
      </c>
      <c r="E63" s="113"/>
      <c r="F63" s="113"/>
      <c r="G63" s="113"/>
      <c r="H63" s="113"/>
      <c r="I63" s="113"/>
      <c r="J63" s="114">
        <f>J136</f>
        <v>0</v>
      </c>
      <c r="L63" s="111"/>
    </row>
    <row r="64" spans="2:12" s="10" customFormat="1" ht="19.9" customHeight="1">
      <c r="B64" s="111"/>
      <c r="D64" s="112" t="s">
        <v>156</v>
      </c>
      <c r="E64" s="113"/>
      <c r="F64" s="113"/>
      <c r="G64" s="113"/>
      <c r="H64" s="113"/>
      <c r="I64" s="113"/>
      <c r="J64" s="114">
        <f>J147</f>
        <v>0</v>
      </c>
      <c r="L64" s="111"/>
    </row>
    <row r="65" spans="2:12" s="10" customFormat="1" ht="19.9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J155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56" t="str">
        <f>E7</f>
        <v>PAMÁTNÍK MOHYLA MÍRU, REKONSTRUKCE NÁVŠTĚVNICKÉ INFRASTRUKTURY</v>
      </c>
      <c r="F75" s="357"/>
      <c r="G75" s="357"/>
      <c r="H75" s="357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18" t="str">
        <f>E9</f>
        <v>MOHYLA 9H - SO.09 - H - Příchozí komunikační cesta od parkoviště</v>
      </c>
      <c r="F77" s="355"/>
      <c r="G77" s="355"/>
      <c r="H77" s="355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15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</f>
        <v>0</v>
      </c>
      <c r="Q85" s="62"/>
      <c r="R85" s="122">
        <f>R86</f>
        <v>1109.7731099999999</v>
      </c>
      <c r="S85" s="62"/>
      <c r="T85" s="123">
        <f>T86</f>
        <v>434.514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</f>
        <v>0</v>
      </c>
    </row>
    <row r="86" spans="2:63" s="12" customFormat="1" ht="25.9" customHeight="1">
      <c r="B86" s="125"/>
      <c r="D86" s="126" t="s">
        <v>72</v>
      </c>
      <c r="E86" s="127" t="s">
        <v>178</v>
      </c>
      <c r="F86" s="127" t="s">
        <v>179</v>
      </c>
      <c r="I86" s="128"/>
      <c r="J86" s="129">
        <f>BK86</f>
        <v>0</v>
      </c>
      <c r="L86" s="125"/>
      <c r="M86" s="130"/>
      <c r="N86" s="131"/>
      <c r="O86" s="131"/>
      <c r="P86" s="132">
        <f>P87+P110+P136+P147+P155</f>
        <v>0</v>
      </c>
      <c r="Q86" s="131"/>
      <c r="R86" s="132">
        <f>R87+R110+R136+R147+R155</f>
        <v>1109.7731099999999</v>
      </c>
      <c r="S86" s="131"/>
      <c r="T86" s="133">
        <f>T87+T110+T136+T147+T155</f>
        <v>434.514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BK87+BK110+BK136+BK147+BK155</f>
        <v>0</v>
      </c>
    </row>
    <row r="87" spans="2:63" s="12" customFormat="1" ht="22.9" customHeight="1">
      <c r="B87" s="125"/>
      <c r="D87" s="126" t="s">
        <v>72</v>
      </c>
      <c r="E87" s="136" t="s">
        <v>81</v>
      </c>
      <c r="F87" s="136" t="s">
        <v>529</v>
      </c>
      <c r="I87" s="128"/>
      <c r="J87" s="137">
        <f>BK87</f>
        <v>0</v>
      </c>
      <c r="L87" s="125"/>
      <c r="M87" s="130"/>
      <c r="N87" s="131"/>
      <c r="O87" s="131"/>
      <c r="P87" s="132">
        <f>SUM(P88:P109)</f>
        <v>0</v>
      </c>
      <c r="Q87" s="131"/>
      <c r="R87" s="132">
        <f>SUM(R88:R109)</f>
        <v>91.696</v>
      </c>
      <c r="S87" s="131"/>
      <c r="T87" s="133">
        <f>SUM(T88:T109)</f>
        <v>434.514</v>
      </c>
      <c r="AR87" s="126" t="s">
        <v>81</v>
      </c>
      <c r="AT87" s="134" t="s">
        <v>72</v>
      </c>
      <c r="AU87" s="134" t="s">
        <v>81</v>
      </c>
      <c r="AY87" s="126" t="s">
        <v>180</v>
      </c>
      <c r="BK87" s="135">
        <f>SUM(BK88:BK109)</f>
        <v>0</v>
      </c>
    </row>
    <row r="88" spans="1:65" s="2" customFormat="1" ht="37.9" customHeight="1">
      <c r="A88" s="33"/>
      <c r="B88" s="138"/>
      <c r="C88" s="139" t="s">
        <v>81</v>
      </c>
      <c r="D88" s="139" t="s">
        <v>183</v>
      </c>
      <c r="E88" s="140" t="s">
        <v>989</v>
      </c>
      <c r="F88" s="141" t="s">
        <v>2299</v>
      </c>
      <c r="G88" s="142" t="s">
        <v>225</v>
      </c>
      <c r="H88" s="143">
        <v>521</v>
      </c>
      <c r="I88" s="144"/>
      <c r="J88" s="145">
        <f>ROUND(I88*H88,2)</f>
        <v>0</v>
      </c>
      <c r="K88" s="141" t="s">
        <v>187</v>
      </c>
      <c r="L88" s="34"/>
      <c r="M88" s="146" t="s">
        <v>3</v>
      </c>
      <c r="N88" s="147" t="s">
        <v>44</v>
      </c>
      <c r="O88" s="54"/>
      <c r="P88" s="148">
        <f>O88*H88</f>
        <v>0</v>
      </c>
      <c r="Q88" s="148">
        <v>0.176</v>
      </c>
      <c r="R88" s="148">
        <f>Q88*H88</f>
        <v>91.696</v>
      </c>
      <c r="S88" s="148">
        <v>0.084</v>
      </c>
      <c r="T88" s="149">
        <f>S88*H88</f>
        <v>43.764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83</v>
      </c>
      <c r="AY88" s="18" t="s">
        <v>180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81</v>
      </c>
      <c r="BK88" s="151">
        <f>ROUND(I88*H88,2)</f>
        <v>0</v>
      </c>
      <c r="BL88" s="18" t="s">
        <v>188</v>
      </c>
      <c r="BM88" s="150" t="s">
        <v>991</v>
      </c>
    </row>
    <row r="89" spans="1:47" s="2" customFormat="1" ht="12">
      <c r="A89" s="33"/>
      <c r="B89" s="34"/>
      <c r="C89" s="33"/>
      <c r="D89" s="152" t="s">
        <v>190</v>
      </c>
      <c r="E89" s="33"/>
      <c r="F89" s="153" t="s">
        <v>992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3" customFormat="1" ht="12">
      <c r="B90" s="157"/>
      <c r="D90" s="158" t="s">
        <v>201</v>
      </c>
      <c r="E90" s="159" t="s">
        <v>3</v>
      </c>
      <c r="F90" s="160" t="s">
        <v>2300</v>
      </c>
      <c r="H90" s="161">
        <v>521</v>
      </c>
      <c r="I90" s="162"/>
      <c r="L90" s="157"/>
      <c r="M90" s="163"/>
      <c r="N90" s="164"/>
      <c r="O90" s="164"/>
      <c r="P90" s="164"/>
      <c r="Q90" s="164"/>
      <c r="R90" s="164"/>
      <c r="S90" s="164"/>
      <c r="T90" s="165"/>
      <c r="AT90" s="159" t="s">
        <v>201</v>
      </c>
      <c r="AU90" s="159" t="s">
        <v>83</v>
      </c>
      <c r="AV90" s="13" t="s">
        <v>83</v>
      </c>
      <c r="AW90" s="13" t="s">
        <v>34</v>
      </c>
      <c r="AX90" s="13" t="s">
        <v>81</v>
      </c>
      <c r="AY90" s="159" t="s">
        <v>180</v>
      </c>
    </row>
    <row r="91" spans="1:65" s="2" customFormat="1" ht="37.9" customHeight="1">
      <c r="A91" s="33"/>
      <c r="B91" s="138"/>
      <c r="C91" s="139" t="s">
        <v>83</v>
      </c>
      <c r="D91" s="139" t="s">
        <v>183</v>
      </c>
      <c r="E91" s="140" t="s">
        <v>2301</v>
      </c>
      <c r="F91" s="141" t="s">
        <v>2302</v>
      </c>
      <c r="G91" s="142" t="s">
        <v>225</v>
      </c>
      <c r="H91" s="143">
        <v>521</v>
      </c>
      <c r="I91" s="144"/>
      <c r="J91" s="145">
        <f>ROUND(I91*H91,2)</f>
        <v>0</v>
      </c>
      <c r="K91" s="141" t="s">
        <v>187</v>
      </c>
      <c r="L91" s="34"/>
      <c r="M91" s="146" t="s">
        <v>3</v>
      </c>
      <c r="N91" s="147" t="s">
        <v>44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0.75</v>
      </c>
      <c r="T91" s="149">
        <f>S91*H91</f>
        <v>390.75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83</v>
      </c>
      <c r="AY91" s="18" t="s">
        <v>180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81</v>
      </c>
      <c r="BK91" s="151">
        <f>ROUND(I91*H91,2)</f>
        <v>0</v>
      </c>
      <c r="BL91" s="18" t="s">
        <v>188</v>
      </c>
      <c r="BM91" s="150" t="s">
        <v>2303</v>
      </c>
    </row>
    <row r="92" spans="1:47" s="2" customFormat="1" ht="12">
      <c r="A92" s="33"/>
      <c r="B92" s="34"/>
      <c r="C92" s="33"/>
      <c r="D92" s="152" t="s">
        <v>190</v>
      </c>
      <c r="E92" s="33"/>
      <c r="F92" s="153" t="s">
        <v>2304</v>
      </c>
      <c r="G92" s="33"/>
      <c r="H92" s="33"/>
      <c r="I92" s="154"/>
      <c r="J92" s="33"/>
      <c r="K92" s="33"/>
      <c r="L92" s="34"/>
      <c r="M92" s="155"/>
      <c r="N92" s="156"/>
      <c r="O92" s="54"/>
      <c r="P92" s="54"/>
      <c r="Q92" s="54"/>
      <c r="R92" s="54"/>
      <c r="S92" s="54"/>
      <c r="T92" s="55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8" t="s">
        <v>190</v>
      </c>
      <c r="AU92" s="18" t="s">
        <v>83</v>
      </c>
    </row>
    <row r="93" spans="2:51" s="13" customFormat="1" ht="12">
      <c r="B93" s="157"/>
      <c r="D93" s="158" t="s">
        <v>201</v>
      </c>
      <c r="E93" s="159" t="s">
        <v>3</v>
      </c>
      <c r="F93" s="160" t="s">
        <v>2305</v>
      </c>
      <c r="H93" s="161">
        <v>521</v>
      </c>
      <c r="I93" s="162"/>
      <c r="L93" s="157"/>
      <c r="M93" s="163"/>
      <c r="N93" s="164"/>
      <c r="O93" s="164"/>
      <c r="P93" s="164"/>
      <c r="Q93" s="164"/>
      <c r="R93" s="164"/>
      <c r="S93" s="164"/>
      <c r="T93" s="165"/>
      <c r="AT93" s="159" t="s">
        <v>201</v>
      </c>
      <c r="AU93" s="159" t="s">
        <v>83</v>
      </c>
      <c r="AV93" s="13" t="s">
        <v>83</v>
      </c>
      <c r="AW93" s="13" t="s">
        <v>34</v>
      </c>
      <c r="AX93" s="13" t="s">
        <v>81</v>
      </c>
      <c r="AY93" s="159" t="s">
        <v>180</v>
      </c>
    </row>
    <row r="94" spans="1:65" s="2" customFormat="1" ht="21.75" customHeight="1">
      <c r="A94" s="33"/>
      <c r="B94" s="138"/>
      <c r="C94" s="139" t="s">
        <v>196</v>
      </c>
      <c r="D94" s="139" t="s">
        <v>183</v>
      </c>
      <c r="E94" s="140" t="s">
        <v>2306</v>
      </c>
      <c r="F94" s="141" t="s">
        <v>2307</v>
      </c>
      <c r="G94" s="142" t="s">
        <v>264</v>
      </c>
      <c r="H94" s="143">
        <v>157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2308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2309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2310</v>
      </c>
      <c r="H96" s="161">
        <v>157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81</v>
      </c>
      <c r="AY96" s="159" t="s">
        <v>180</v>
      </c>
    </row>
    <row r="97" spans="1:65" s="2" customFormat="1" ht="37.9" customHeight="1">
      <c r="A97" s="33"/>
      <c r="B97" s="138"/>
      <c r="C97" s="139" t="s">
        <v>188</v>
      </c>
      <c r="D97" s="139" t="s">
        <v>183</v>
      </c>
      <c r="E97" s="140" t="s">
        <v>540</v>
      </c>
      <c r="F97" s="141" t="s">
        <v>541</v>
      </c>
      <c r="G97" s="142" t="s">
        <v>264</v>
      </c>
      <c r="H97" s="143">
        <v>157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2311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543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37.9" customHeight="1">
      <c r="A99" s="33"/>
      <c r="B99" s="138"/>
      <c r="C99" s="139" t="s">
        <v>208</v>
      </c>
      <c r="D99" s="139" t="s">
        <v>183</v>
      </c>
      <c r="E99" s="140" t="s">
        <v>544</v>
      </c>
      <c r="F99" s="141" t="s">
        <v>545</v>
      </c>
      <c r="G99" s="142" t="s">
        <v>264</v>
      </c>
      <c r="H99" s="143">
        <v>1570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2312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547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2313</v>
      </c>
      <c r="H101" s="161">
        <v>1570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81</v>
      </c>
      <c r="AY101" s="159" t="s">
        <v>180</v>
      </c>
    </row>
    <row r="102" spans="1:65" s="2" customFormat="1" ht="16.5" customHeight="1">
      <c r="A102" s="33"/>
      <c r="B102" s="138"/>
      <c r="C102" s="139" t="s">
        <v>213</v>
      </c>
      <c r="D102" s="139" t="s">
        <v>183</v>
      </c>
      <c r="E102" s="140" t="s">
        <v>549</v>
      </c>
      <c r="F102" s="141" t="s">
        <v>550</v>
      </c>
      <c r="G102" s="142" t="s">
        <v>264</v>
      </c>
      <c r="H102" s="143">
        <v>157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1023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552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2" customHeight="1">
      <c r="A104" s="33"/>
      <c r="B104" s="138"/>
      <c r="C104" s="139" t="s">
        <v>222</v>
      </c>
      <c r="D104" s="139" t="s">
        <v>183</v>
      </c>
      <c r="E104" s="140" t="s">
        <v>553</v>
      </c>
      <c r="F104" s="141" t="s">
        <v>554</v>
      </c>
      <c r="G104" s="142" t="s">
        <v>186</v>
      </c>
      <c r="H104" s="143">
        <v>262.19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2314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556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2315</v>
      </c>
      <c r="H106" s="161">
        <v>262.19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21.75" customHeight="1">
      <c r="A107" s="33"/>
      <c r="B107" s="138"/>
      <c r="C107" s="139" t="s">
        <v>233</v>
      </c>
      <c r="D107" s="139" t="s">
        <v>183</v>
      </c>
      <c r="E107" s="140" t="s">
        <v>1032</v>
      </c>
      <c r="F107" s="141" t="s">
        <v>1033</v>
      </c>
      <c r="G107" s="142" t="s">
        <v>225</v>
      </c>
      <c r="H107" s="143">
        <v>870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2316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1035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2317</v>
      </c>
      <c r="H109" s="161">
        <v>870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2:63" s="12" customFormat="1" ht="22.9" customHeight="1">
      <c r="B110" s="125"/>
      <c r="D110" s="126" t="s">
        <v>72</v>
      </c>
      <c r="E110" s="136" t="s">
        <v>208</v>
      </c>
      <c r="F110" s="136" t="s">
        <v>1253</v>
      </c>
      <c r="I110" s="128"/>
      <c r="J110" s="137">
        <f>BK110</f>
        <v>0</v>
      </c>
      <c r="L110" s="125"/>
      <c r="M110" s="130"/>
      <c r="N110" s="131"/>
      <c r="O110" s="131"/>
      <c r="P110" s="132">
        <f>SUM(P111:P135)</f>
        <v>0</v>
      </c>
      <c r="Q110" s="131"/>
      <c r="R110" s="132">
        <f>SUM(R111:R135)</f>
        <v>983.48486</v>
      </c>
      <c r="S110" s="131"/>
      <c r="T110" s="133">
        <f>SUM(T111:T135)</f>
        <v>0</v>
      </c>
      <c r="AR110" s="126" t="s">
        <v>81</v>
      </c>
      <c r="AT110" s="134" t="s">
        <v>72</v>
      </c>
      <c r="AU110" s="134" t="s">
        <v>81</v>
      </c>
      <c r="AY110" s="126" t="s">
        <v>180</v>
      </c>
      <c r="BK110" s="135">
        <f>SUM(BK111:BK135)</f>
        <v>0</v>
      </c>
    </row>
    <row r="111" spans="1:65" s="2" customFormat="1" ht="24.2" customHeight="1">
      <c r="A111" s="33"/>
      <c r="B111" s="138"/>
      <c r="C111" s="139" t="s">
        <v>238</v>
      </c>
      <c r="D111" s="139" t="s">
        <v>183</v>
      </c>
      <c r="E111" s="140" t="s">
        <v>1254</v>
      </c>
      <c r="F111" s="141" t="s">
        <v>1255</v>
      </c>
      <c r="G111" s="142" t="s">
        <v>225</v>
      </c>
      <c r="H111" s="143">
        <v>835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0.2024</v>
      </c>
      <c r="R111" s="148">
        <f>Q111*H111</f>
        <v>169.004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1256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1257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2318</v>
      </c>
      <c r="H113" s="161">
        <v>835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81</v>
      </c>
      <c r="AY113" s="159" t="s">
        <v>180</v>
      </c>
    </row>
    <row r="114" spans="1:65" s="2" customFormat="1" ht="24.2" customHeight="1">
      <c r="A114" s="33"/>
      <c r="B114" s="138"/>
      <c r="C114" s="139" t="s">
        <v>243</v>
      </c>
      <c r="D114" s="139" t="s">
        <v>183</v>
      </c>
      <c r="E114" s="140" t="s">
        <v>1259</v>
      </c>
      <c r="F114" s="141" t="s">
        <v>1260</v>
      </c>
      <c r="G114" s="142" t="s">
        <v>225</v>
      </c>
      <c r="H114" s="143">
        <v>835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0.199</v>
      </c>
      <c r="R114" s="148">
        <f>Q114*H114</f>
        <v>166.16500000000002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1261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1262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2319</v>
      </c>
      <c r="H116" s="161">
        <v>835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81</v>
      </c>
      <c r="AY116" s="159" t="s">
        <v>180</v>
      </c>
    </row>
    <row r="117" spans="1:65" s="2" customFormat="1" ht="24.2" customHeight="1">
      <c r="A117" s="33"/>
      <c r="B117" s="138"/>
      <c r="C117" s="139" t="s">
        <v>250</v>
      </c>
      <c r="D117" s="139" t="s">
        <v>183</v>
      </c>
      <c r="E117" s="140" t="s">
        <v>2320</v>
      </c>
      <c r="F117" s="141" t="s">
        <v>2321</v>
      </c>
      <c r="G117" s="142" t="s">
        <v>225</v>
      </c>
      <c r="H117" s="143">
        <v>654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0.198</v>
      </c>
      <c r="R117" s="148">
        <f>Q117*H117</f>
        <v>129.49200000000002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188</v>
      </c>
      <c r="BM117" s="150" t="s">
        <v>2322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2323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3" customFormat="1" ht="12">
      <c r="B119" s="157"/>
      <c r="D119" s="158" t="s">
        <v>201</v>
      </c>
      <c r="E119" s="159" t="s">
        <v>3</v>
      </c>
      <c r="F119" s="160" t="s">
        <v>2324</v>
      </c>
      <c r="H119" s="161">
        <v>654</v>
      </c>
      <c r="I119" s="162"/>
      <c r="L119" s="157"/>
      <c r="M119" s="163"/>
      <c r="N119" s="164"/>
      <c r="O119" s="164"/>
      <c r="P119" s="164"/>
      <c r="Q119" s="164"/>
      <c r="R119" s="164"/>
      <c r="S119" s="164"/>
      <c r="T119" s="165"/>
      <c r="AT119" s="159" t="s">
        <v>201</v>
      </c>
      <c r="AU119" s="159" t="s">
        <v>83</v>
      </c>
      <c r="AV119" s="13" t="s">
        <v>83</v>
      </c>
      <c r="AW119" s="13" t="s">
        <v>34</v>
      </c>
      <c r="AX119" s="13" t="s">
        <v>81</v>
      </c>
      <c r="AY119" s="159" t="s">
        <v>180</v>
      </c>
    </row>
    <row r="120" spans="1:65" s="2" customFormat="1" ht="24.2" customHeight="1">
      <c r="A120" s="33"/>
      <c r="B120" s="138"/>
      <c r="C120" s="139" t="s">
        <v>256</v>
      </c>
      <c r="D120" s="139" t="s">
        <v>183</v>
      </c>
      <c r="E120" s="140" t="s">
        <v>1263</v>
      </c>
      <c r="F120" s="141" t="s">
        <v>1264</v>
      </c>
      <c r="G120" s="142" t="s">
        <v>225</v>
      </c>
      <c r="H120" s="143">
        <v>181</v>
      </c>
      <c r="I120" s="144"/>
      <c r="J120" s="145">
        <f>ROUND(I120*H120,2)</f>
        <v>0</v>
      </c>
      <c r="K120" s="141" t="s">
        <v>187</v>
      </c>
      <c r="L120" s="34"/>
      <c r="M120" s="146" t="s">
        <v>3</v>
      </c>
      <c r="N120" s="147" t="s">
        <v>44</v>
      </c>
      <c r="O120" s="54"/>
      <c r="P120" s="148">
        <f>O120*H120</f>
        <v>0</v>
      </c>
      <c r="Q120" s="148">
        <v>0.396</v>
      </c>
      <c r="R120" s="148">
        <f>Q120*H120</f>
        <v>71.676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83</v>
      </c>
      <c r="AY120" s="18" t="s">
        <v>180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81</v>
      </c>
      <c r="BK120" s="151">
        <f>ROUND(I120*H120,2)</f>
        <v>0</v>
      </c>
      <c r="BL120" s="18" t="s">
        <v>188</v>
      </c>
      <c r="BM120" s="150" t="s">
        <v>1265</v>
      </c>
    </row>
    <row r="121" spans="1:47" s="2" customFormat="1" ht="12">
      <c r="A121" s="33"/>
      <c r="B121" s="34"/>
      <c r="C121" s="33"/>
      <c r="D121" s="152" t="s">
        <v>190</v>
      </c>
      <c r="E121" s="33"/>
      <c r="F121" s="153" t="s">
        <v>1266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2325</v>
      </c>
      <c r="H122" s="161">
        <v>181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81</v>
      </c>
      <c r="AY122" s="159" t="s">
        <v>180</v>
      </c>
    </row>
    <row r="123" spans="1:65" s="2" customFormat="1" ht="24.2" customHeight="1">
      <c r="A123" s="33"/>
      <c r="B123" s="138"/>
      <c r="C123" s="139" t="s">
        <v>261</v>
      </c>
      <c r="D123" s="139" t="s">
        <v>183</v>
      </c>
      <c r="E123" s="140" t="s">
        <v>2326</v>
      </c>
      <c r="F123" s="141" t="s">
        <v>2327</v>
      </c>
      <c r="G123" s="142" t="s">
        <v>225</v>
      </c>
      <c r="H123" s="143">
        <v>689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0.38625</v>
      </c>
      <c r="R123" s="148">
        <f>Q123*H123</f>
        <v>266.12624999999997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2328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2329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7"/>
      <c r="D125" s="158" t="s">
        <v>201</v>
      </c>
      <c r="E125" s="159" t="s">
        <v>3</v>
      </c>
      <c r="F125" s="160" t="s">
        <v>2330</v>
      </c>
      <c r="H125" s="161">
        <v>689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34</v>
      </c>
      <c r="AX125" s="13" t="s">
        <v>81</v>
      </c>
      <c r="AY125" s="159" t="s">
        <v>180</v>
      </c>
    </row>
    <row r="126" spans="1:65" s="2" customFormat="1" ht="16.5" customHeight="1">
      <c r="A126" s="33"/>
      <c r="B126" s="138"/>
      <c r="C126" s="139" t="s">
        <v>268</v>
      </c>
      <c r="D126" s="139" t="s">
        <v>183</v>
      </c>
      <c r="E126" s="140" t="s">
        <v>2331</v>
      </c>
      <c r="F126" s="141" t="s">
        <v>2332</v>
      </c>
      <c r="G126" s="142" t="s">
        <v>225</v>
      </c>
      <c r="H126" s="143">
        <v>35</v>
      </c>
      <c r="I126" s="144"/>
      <c r="J126" s="145">
        <f>ROUND(I126*H126,2)</f>
        <v>0</v>
      </c>
      <c r="K126" s="141" t="s">
        <v>3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0.18907</v>
      </c>
      <c r="R126" s="148">
        <f>Q126*H126</f>
        <v>6.61745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2333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378</v>
      </c>
      <c r="H127" s="161">
        <v>35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24.2" customHeight="1">
      <c r="A128" s="33"/>
      <c r="B128" s="138"/>
      <c r="C128" s="139" t="s">
        <v>9</v>
      </c>
      <c r="D128" s="139" t="s">
        <v>183</v>
      </c>
      <c r="E128" s="140" t="s">
        <v>1267</v>
      </c>
      <c r="F128" s="141" t="s">
        <v>1268</v>
      </c>
      <c r="G128" s="142" t="s">
        <v>225</v>
      </c>
      <c r="H128" s="143">
        <v>228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0.10362</v>
      </c>
      <c r="R128" s="148">
        <f>Q128*H128</f>
        <v>23.62536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1269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1270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E130" s="159" t="s">
        <v>3</v>
      </c>
      <c r="F130" s="160" t="s">
        <v>2334</v>
      </c>
      <c r="H130" s="161">
        <v>228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34</v>
      </c>
      <c r="AX130" s="13" t="s">
        <v>81</v>
      </c>
      <c r="AY130" s="159" t="s">
        <v>180</v>
      </c>
    </row>
    <row r="131" spans="1:65" s="2" customFormat="1" ht="24.2" customHeight="1">
      <c r="A131" s="33"/>
      <c r="B131" s="138"/>
      <c r="C131" s="139" t="s">
        <v>226</v>
      </c>
      <c r="D131" s="139" t="s">
        <v>183</v>
      </c>
      <c r="E131" s="140" t="s">
        <v>2335</v>
      </c>
      <c r="F131" s="141" t="s">
        <v>2336</v>
      </c>
      <c r="G131" s="142" t="s">
        <v>225</v>
      </c>
      <c r="H131" s="143">
        <v>607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0.101</v>
      </c>
      <c r="R131" s="148">
        <f>Q131*H131</f>
        <v>61.307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2337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2338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2:51" s="13" customFormat="1" ht="12">
      <c r="B133" s="157"/>
      <c r="D133" s="158" t="s">
        <v>201</v>
      </c>
      <c r="E133" s="159" t="s">
        <v>3</v>
      </c>
      <c r="F133" s="160" t="s">
        <v>2339</v>
      </c>
      <c r="H133" s="161">
        <v>607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201</v>
      </c>
      <c r="AU133" s="159" t="s">
        <v>83</v>
      </c>
      <c r="AV133" s="13" t="s">
        <v>83</v>
      </c>
      <c r="AW133" s="13" t="s">
        <v>34</v>
      </c>
      <c r="AX133" s="13" t="s">
        <v>81</v>
      </c>
      <c r="AY133" s="159" t="s">
        <v>180</v>
      </c>
    </row>
    <row r="134" spans="1:65" s="2" customFormat="1" ht="16.5" customHeight="1">
      <c r="A134" s="33"/>
      <c r="B134" s="138"/>
      <c r="C134" s="173" t="s">
        <v>283</v>
      </c>
      <c r="D134" s="173" t="s">
        <v>284</v>
      </c>
      <c r="E134" s="174" t="s">
        <v>2340</v>
      </c>
      <c r="F134" s="175" t="s">
        <v>2341</v>
      </c>
      <c r="G134" s="176" t="s">
        <v>225</v>
      </c>
      <c r="H134" s="177">
        <v>667.7</v>
      </c>
      <c r="I134" s="178"/>
      <c r="J134" s="179">
        <f>ROUND(I134*H134,2)</f>
        <v>0</v>
      </c>
      <c r="K134" s="175" t="s">
        <v>3</v>
      </c>
      <c r="L134" s="180"/>
      <c r="M134" s="181" t="s">
        <v>3</v>
      </c>
      <c r="N134" s="182" t="s">
        <v>44</v>
      </c>
      <c r="O134" s="54"/>
      <c r="P134" s="148">
        <f>O134*H134</f>
        <v>0</v>
      </c>
      <c r="Q134" s="148">
        <v>0.134</v>
      </c>
      <c r="R134" s="148">
        <f>Q134*H134</f>
        <v>89.47180000000002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233</v>
      </c>
      <c r="AT134" s="150" t="s">
        <v>284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188</v>
      </c>
      <c r="BM134" s="150" t="s">
        <v>2342</v>
      </c>
    </row>
    <row r="135" spans="2:51" s="13" customFormat="1" ht="12">
      <c r="B135" s="157"/>
      <c r="D135" s="158" t="s">
        <v>201</v>
      </c>
      <c r="F135" s="160" t="s">
        <v>2343</v>
      </c>
      <c r="H135" s="161">
        <v>667.7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4</v>
      </c>
      <c r="AX135" s="13" t="s">
        <v>81</v>
      </c>
      <c r="AY135" s="159" t="s">
        <v>180</v>
      </c>
    </row>
    <row r="136" spans="2:63" s="12" customFormat="1" ht="22.9" customHeight="1">
      <c r="B136" s="125"/>
      <c r="D136" s="126" t="s">
        <v>72</v>
      </c>
      <c r="E136" s="136" t="s">
        <v>238</v>
      </c>
      <c r="F136" s="136" t="s">
        <v>437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SUM(P137:P146)</f>
        <v>0</v>
      </c>
      <c r="Q136" s="131"/>
      <c r="R136" s="132">
        <f>SUM(R137:R146)</f>
        <v>34.59225</v>
      </c>
      <c r="S136" s="131"/>
      <c r="T136" s="133">
        <f>SUM(T137:T146)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SUM(BK137:BK146)</f>
        <v>0</v>
      </c>
    </row>
    <row r="137" spans="1:65" s="2" customFormat="1" ht="24.2" customHeight="1">
      <c r="A137" s="33"/>
      <c r="B137" s="138"/>
      <c r="C137" s="139" t="s">
        <v>291</v>
      </c>
      <c r="D137" s="139" t="s">
        <v>183</v>
      </c>
      <c r="E137" s="140" t="s">
        <v>2344</v>
      </c>
      <c r="F137" s="141" t="s">
        <v>2345</v>
      </c>
      <c r="G137" s="142" t="s">
        <v>253</v>
      </c>
      <c r="H137" s="143">
        <v>175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0.14067</v>
      </c>
      <c r="R137" s="148">
        <f>Q137*H137</f>
        <v>24.61725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2346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2347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3" customFormat="1" ht="12">
      <c r="B139" s="157"/>
      <c r="D139" s="158" t="s">
        <v>201</v>
      </c>
      <c r="E139" s="159" t="s">
        <v>3</v>
      </c>
      <c r="F139" s="160" t="s">
        <v>2348</v>
      </c>
      <c r="H139" s="161">
        <v>175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201</v>
      </c>
      <c r="AU139" s="159" t="s">
        <v>83</v>
      </c>
      <c r="AV139" s="13" t="s">
        <v>83</v>
      </c>
      <c r="AW139" s="13" t="s">
        <v>34</v>
      </c>
      <c r="AX139" s="13" t="s">
        <v>81</v>
      </c>
      <c r="AY139" s="159" t="s">
        <v>180</v>
      </c>
    </row>
    <row r="140" spans="1:65" s="2" customFormat="1" ht="16.5" customHeight="1">
      <c r="A140" s="33"/>
      <c r="B140" s="138"/>
      <c r="C140" s="173" t="s">
        <v>296</v>
      </c>
      <c r="D140" s="173" t="s">
        <v>284</v>
      </c>
      <c r="E140" s="174" t="s">
        <v>2349</v>
      </c>
      <c r="F140" s="175" t="s">
        <v>2350</v>
      </c>
      <c r="G140" s="176" t="s">
        <v>253</v>
      </c>
      <c r="H140" s="177">
        <v>175</v>
      </c>
      <c r="I140" s="178"/>
      <c r="J140" s="179">
        <f>ROUND(I140*H140,2)</f>
        <v>0</v>
      </c>
      <c r="K140" s="175" t="s">
        <v>3</v>
      </c>
      <c r="L140" s="180"/>
      <c r="M140" s="181" t="s">
        <v>3</v>
      </c>
      <c r="N140" s="182" t="s">
        <v>44</v>
      </c>
      <c r="O140" s="54"/>
      <c r="P140" s="148">
        <f>O140*H140</f>
        <v>0</v>
      </c>
      <c r="Q140" s="148">
        <v>0.057</v>
      </c>
      <c r="R140" s="148">
        <f>Q140*H140</f>
        <v>9.975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233</v>
      </c>
      <c r="AT140" s="150" t="s">
        <v>284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188</v>
      </c>
      <c r="BM140" s="150" t="s">
        <v>2351</v>
      </c>
    </row>
    <row r="141" spans="1:65" s="2" customFormat="1" ht="16.5" customHeight="1">
      <c r="A141" s="33"/>
      <c r="B141" s="138"/>
      <c r="C141" s="139" t="s">
        <v>301</v>
      </c>
      <c r="D141" s="139" t="s">
        <v>183</v>
      </c>
      <c r="E141" s="140" t="s">
        <v>1363</v>
      </c>
      <c r="F141" s="141" t="s">
        <v>1364</v>
      </c>
      <c r="G141" s="142" t="s">
        <v>225</v>
      </c>
      <c r="H141" s="143">
        <v>835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</v>
      </c>
      <c r="R141" s="148">
        <f>Q141*H141</f>
        <v>0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1365</v>
      </c>
    </row>
    <row r="142" spans="1:47" s="2" customFormat="1" ht="12">
      <c r="A142" s="33"/>
      <c r="B142" s="34"/>
      <c r="C142" s="33"/>
      <c r="D142" s="152" t="s">
        <v>190</v>
      </c>
      <c r="E142" s="33"/>
      <c r="F142" s="153" t="s">
        <v>1366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2352</v>
      </c>
      <c r="H143" s="161">
        <v>835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81</v>
      </c>
      <c r="AY143" s="159" t="s">
        <v>180</v>
      </c>
    </row>
    <row r="144" spans="1:65" s="2" customFormat="1" ht="16.5" customHeight="1">
      <c r="A144" s="33"/>
      <c r="B144" s="138"/>
      <c r="C144" s="139" t="s">
        <v>8</v>
      </c>
      <c r="D144" s="139" t="s">
        <v>183</v>
      </c>
      <c r="E144" s="140" t="s">
        <v>1374</v>
      </c>
      <c r="F144" s="141" t="s">
        <v>1375</v>
      </c>
      <c r="G144" s="142" t="s">
        <v>225</v>
      </c>
      <c r="H144" s="143">
        <v>521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188</v>
      </c>
      <c r="BM144" s="150" t="s">
        <v>1376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1377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2:51" s="13" customFormat="1" ht="12">
      <c r="B146" s="157"/>
      <c r="D146" s="158" t="s">
        <v>201</v>
      </c>
      <c r="E146" s="159" t="s">
        <v>3</v>
      </c>
      <c r="F146" s="160" t="s">
        <v>2300</v>
      </c>
      <c r="H146" s="161">
        <v>521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201</v>
      </c>
      <c r="AU146" s="159" t="s">
        <v>83</v>
      </c>
      <c r="AV146" s="13" t="s">
        <v>83</v>
      </c>
      <c r="AW146" s="13" t="s">
        <v>34</v>
      </c>
      <c r="AX146" s="13" t="s">
        <v>81</v>
      </c>
      <c r="AY146" s="159" t="s">
        <v>180</v>
      </c>
    </row>
    <row r="147" spans="2:63" s="12" customFormat="1" ht="22.9" customHeight="1">
      <c r="B147" s="125"/>
      <c r="D147" s="126" t="s">
        <v>72</v>
      </c>
      <c r="E147" s="136" t="s">
        <v>181</v>
      </c>
      <c r="F147" s="136" t="s">
        <v>182</v>
      </c>
      <c r="I147" s="128"/>
      <c r="J147" s="137">
        <f>BK147</f>
        <v>0</v>
      </c>
      <c r="L147" s="125"/>
      <c r="M147" s="130"/>
      <c r="N147" s="131"/>
      <c r="O147" s="131"/>
      <c r="P147" s="132">
        <f>SUM(P148:P154)</f>
        <v>0</v>
      </c>
      <c r="Q147" s="131"/>
      <c r="R147" s="132">
        <f>SUM(R148:R154)</f>
        <v>0</v>
      </c>
      <c r="S147" s="131"/>
      <c r="T147" s="133">
        <f>SUM(T148:T154)</f>
        <v>0</v>
      </c>
      <c r="AR147" s="126" t="s">
        <v>81</v>
      </c>
      <c r="AT147" s="134" t="s">
        <v>72</v>
      </c>
      <c r="AU147" s="134" t="s">
        <v>81</v>
      </c>
      <c r="AY147" s="126" t="s">
        <v>180</v>
      </c>
      <c r="BK147" s="135">
        <f>SUM(BK148:BK154)</f>
        <v>0</v>
      </c>
    </row>
    <row r="148" spans="1:65" s="2" customFormat="1" ht="24.2" customHeight="1">
      <c r="A148" s="33"/>
      <c r="B148" s="138"/>
      <c r="C148" s="139" t="s">
        <v>309</v>
      </c>
      <c r="D148" s="139" t="s">
        <v>183</v>
      </c>
      <c r="E148" s="140" t="s">
        <v>1389</v>
      </c>
      <c r="F148" s="141" t="s">
        <v>1390</v>
      </c>
      <c r="G148" s="142" t="s">
        <v>186</v>
      </c>
      <c r="H148" s="143">
        <v>434.514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1391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1392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2" customHeight="1">
      <c r="A150" s="33"/>
      <c r="B150" s="138"/>
      <c r="C150" s="139" t="s">
        <v>314</v>
      </c>
      <c r="D150" s="139" t="s">
        <v>183</v>
      </c>
      <c r="E150" s="140" t="s">
        <v>1393</v>
      </c>
      <c r="F150" s="141" t="s">
        <v>1394</v>
      </c>
      <c r="G150" s="142" t="s">
        <v>186</v>
      </c>
      <c r="H150" s="143">
        <v>8255.766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188</v>
      </c>
      <c r="BM150" s="150" t="s">
        <v>1395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1396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2:51" s="13" customFormat="1" ht="12">
      <c r="B152" s="157"/>
      <c r="D152" s="158" t="s">
        <v>201</v>
      </c>
      <c r="E152" s="159" t="s">
        <v>3</v>
      </c>
      <c r="F152" s="160" t="s">
        <v>2353</v>
      </c>
      <c r="H152" s="161">
        <v>8255.766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201</v>
      </c>
      <c r="AU152" s="159" t="s">
        <v>83</v>
      </c>
      <c r="AV152" s="13" t="s">
        <v>83</v>
      </c>
      <c r="AW152" s="13" t="s">
        <v>34</v>
      </c>
      <c r="AX152" s="13" t="s">
        <v>81</v>
      </c>
      <c r="AY152" s="159" t="s">
        <v>180</v>
      </c>
    </row>
    <row r="153" spans="1:65" s="2" customFormat="1" ht="24.2" customHeight="1">
      <c r="A153" s="33"/>
      <c r="B153" s="138"/>
      <c r="C153" s="139" t="s">
        <v>320</v>
      </c>
      <c r="D153" s="139" t="s">
        <v>183</v>
      </c>
      <c r="E153" s="140" t="s">
        <v>2354</v>
      </c>
      <c r="F153" s="141" t="s">
        <v>2355</v>
      </c>
      <c r="G153" s="142" t="s">
        <v>186</v>
      </c>
      <c r="H153" s="143">
        <v>434.514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2356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2357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63" s="12" customFormat="1" ht="22.9" customHeight="1">
      <c r="B155" s="125"/>
      <c r="D155" s="126" t="s">
        <v>72</v>
      </c>
      <c r="E155" s="136" t="s">
        <v>471</v>
      </c>
      <c r="F155" s="136" t="s">
        <v>472</v>
      </c>
      <c r="I155" s="128"/>
      <c r="J155" s="137">
        <f>BK155</f>
        <v>0</v>
      </c>
      <c r="L155" s="125"/>
      <c r="M155" s="130"/>
      <c r="N155" s="131"/>
      <c r="O155" s="131"/>
      <c r="P155" s="132">
        <f>SUM(P156:P157)</f>
        <v>0</v>
      </c>
      <c r="Q155" s="131"/>
      <c r="R155" s="132">
        <f>SUM(R156:R157)</f>
        <v>0</v>
      </c>
      <c r="S155" s="131"/>
      <c r="T155" s="133">
        <f>SUM(T156:T157)</f>
        <v>0</v>
      </c>
      <c r="AR155" s="126" t="s">
        <v>81</v>
      </c>
      <c r="AT155" s="134" t="s">
        <v>72</v>
      </c>
      <c r="AU155" s="134" t="s">
        <v>81</v>
      </c>
      <c r="AY155" s="126" t="s">
        <v>180</v>
      </c>
      <c r="BK155" s="135">
        <f>SUM(BK156:BK157)</f>
        <v>0</v>
      </c>
    </row>
    <row r="156" spans="1:65" s="2" customFormat="1" ht="24.2" customHeight="1">
      <c r="A156" s="33"/>
      <c r="B156" s="138"/>
      <c r="C156" s="139" t="s">
        <v>324</v>
      </c>
      <c r="D156" s="139" t="s">
        <v>183</v>
      </c>
      <c r="E156" s="140" t="s">
        <v>1402</v>
      </c>
      <c r="F156" s="141" t="s">
        <v>1403</v>
      </c>
      <c r="G156" s="142" t="s">
        <v>186</v>
      </c>
      <c r="H156" s="143">
        <v>1109.773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1404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1405</v>
      </c>
      <c r="G157" s="33"/>
      <c r="H157" s="33"/>
      <c r="I157" s="154"/>
      <c r="J157" s="33"/>
      <c r="K157" s="33"/>
      <c r="L157" s="34"/>
      <c r="M157" s="183"/>
      <c r="N157" s="184"/>
      <c r="O157" s="185"/>
      <c r="P157" s="185"/>
      <c r="Q157" s="185"/>
      <c r="R157" s="185"/>
      <c r="S157" s="185"/>
      <c r="T157" s="186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31" s="2" customFormat="1" ht="6.95" customHeight="1">
      <c r="A158" s="33"/>
      <c r="B158" s="43"/>
      <c r="C158" s="44"/>
      <c r="D158" s="44"/>
      <c r="E158" s="44"/>
      <c r="F158" s="44"/>
      <c r="G158" s="44"/>
      <c r="H158" s="44"/>
      <c r="I158" s="44"/>
      <c r="J158" s="44"/>
      <c r="K158" s="44"/>
      <c r="L158" s="34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autoFilter ref="C84:K15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13106134"/>
    <hyperlink ref="F92" r:id="rId2" display="https://podminky.urs.cz/item/CS_URS_2021_01/113107325"/>
    <hyperlink ref="F95" r:id="rId3" display="https://podminky.urs.cz/item/CS_URS_2021_01/122151104"/>
    <hyperlink ref="F98" r:id="rId4" display="https://podminky.urs.cz/item/CS_URS_2021_01/162751117"/>
    <hyperlink ref="F100" r:id="rId5" display="https://podminky.urs.cz/item/CS_URS_2021_01/162751119"/>
    <hyperlink ref="F103" r:id="rId6" display="https://podminky.urs.cz/item/CS_URS_2021_01/171201201"/>
    <hyperlink ref="F105" r:id="rId7" display="https://podminky.urs.cz/item/CS_URS_2021_01/171201221"/>
    <hyperlink ref="F108" r:id="rId8" display="https://podminky.urs.cz/item/CS_URS_2021_01/181951112"/>
    <hyperlink ref="F112" r:id="rId9" display="https://podminky.urs.cz/item/CS_URS_2021_01/564231111"/>
    <hyperlink ref="F115" r:id="rId10" display="https://podminky.urs.cz/item/CS_URS_2021_01/564730011"/>
    <hyperlink ref="F118" r:id="rId11" display="https://podminky.urs.cz/item/CS_URS_2021_01/564730111"/>
    <hyperlink ref="F121" r:id="rId12" display="https://podminky.urs.cz/item/CS_URS_2021_01/564760111"/>
    <hyperlink ref="F124" r:id="rId13" display="https://podminky.urs.cz/item/CS_URS_2021_01/564761111"/>
    <hyperlink ref="F129" r:id="rId14" display="https://podminky.urs.cz/item/CS_URS_2021_01/596212212"/>
    <hyperlink ref="F132" r:id="rId15" display="https://podminky.urs.cz/item/CS_URS_2021_01/596811120"/>
    <hyperlink ref="F138" r:id="rId16" display="https://podminky.urs.cz/item/CS_URS_2021_01/916241213"/>
    <hyperlink ref="F142" r:id="rId17" display="https://podminky.urs.cz/item/CS_URS_2021_01/952902121"/>
    <hyperlink ref="F145" r:id="rId18" display="https://podminky.urs.cz/item/CS_URS_2021_01/979054451"/>
    <hyperlink ref="F149" r:id="rId19" display="https://podminky.urs.cz/item/CS_URS_2021_01/997221551"/>
    <hyperlink ref="F151" r:id="rId20" display="https://podminky.urs.cz/item/CS_URS_2021_01/997221559"/>
    <hyperlink ref="F154" r:id="rId21" display="https://podminky.urs.cz/item/CS_URS_2021_01/997221615"/>
    <hyperlink ref="F157" r:id="rId22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51"/>
  <sheetViews>
    <sheetView showGridLines="0" workbookViewId="0" topLeftCell="A1">
      <selection activeCell="H141" sqref="H141:H1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113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2358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ROUND(J86,2)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ROUND((SUM(BE86:BE150)),2)</f>
        <v>0</v>
      </c>
      <c r="G33" s="33"/>
      <c r="H33" s="33"/>
      <c r="I33" s="97">
        <v>0.21</v>
      </c>
      <c r="J33" s="96">
        <f>ROUND(((SUM(BE86:BE150))*I33),2)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ROUND((SUM(BF86:BF150)),2)</f>
        <v>0</v>
      </c>
      <c r="G34" s="33"/>
      <c r="H34" s="33"/>
      <c r="I34" s="97">
        <v>0.15</v>
      </c>
      <c r="J34" s="96">
        <f>ROUND(((SUM(BF86:BF150))*I34),2)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ROUND((SUM(BG86:BG150)),2)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ROUND((SUM(BH86:BH150)),2)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ROUND((SUM(BI86:BI150)),2)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9I - SO.09 - I  Pořízení venkovního mobiliáře do areálu Památníku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J86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J87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J88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J109</f>
        <v>0</v>
      </c>
      <c r="L62" s="111"/>
    </row>
    <row r="63" spans="2:12" s="10" customFormat="1" ht="19.9" customHeight="1">
      <c r="B63" s="111"/>
      <c r="D63" s="112" t="s">
        <v>986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J133</f>
        <v>0</v>
      </c>
      <c r="L64" s="111"/>
    </row>
    <row r="65" spans="2:12" s="10" customFormat="1" ht="19.9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J143</f>
        <v>0</v>
      </c>
      <c r="L65" s="111"/>
    </row>
    <row r="66" spans="2:12" s="9" customFormat="1" ht="24.95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J146</f>
        <v>0</v>
      </c>
      <c r="L66" s="107"/>
    </row>
    <row r="67" spans="1:31" s="2" customFormat="1" ht="21.7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5" customHeight="1">
      <c r="A72" s="33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5" customHeight="1">
      <c r="A73" s="33"/>
      <c r="B73" s="34"/>
      <c r="C73" s="22" t="s">
        <v>165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17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56" t="str">
        <f>E7</f>
        <v>PAMÁTNÍK MOHYLA MÍRU, REKONSTRUKCE NÁVŠTĚVNICKÉ INFRASTRUKTURY</v>
      </c>
      <c r="F76" s="357"/>
      <c r="G76" s="357"/>
      <c r="H76" s="357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148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18" t="str">
        <f>E9</f>
        <v>MOHYLA 9I - SO.09 - I  Pořízení venkovního mobiliáře do areálu Památníku</v>
      </c>
      <c r="F78" s="355"/>
      <c r="G78" s="355"/>
      <c r="H78" s="355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22</v>
      </c>
      <c r="D80" s="33"/>
      <c r="E80" s="33"/>
      <c r="F80" s="26" t="str">
        <f>F12</f>
        <v>Pracký kopec u obce Prace</v>
      </c>
      <c r="G80" s="33"/>
      <c r="H80" s="33"/>
      <c r="I80" s="28" t="s">
        <v>24</v>
      </c>
      <c r="J80" s="51" t="str">
        <f>IF(J12="","",J12)</f>
        <v>5. 5. 2021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15" customHeight="1">
      <c r="A82" s="33"/>
      <c r="B82" s="34"/>
      <c r="C82" s="28" t="s">
        <v>26</v>
      </c>
      <c r="D82" s="33"/>
      <c r="E82" s="33"/>
      <c r="F82" s="26" t="str">
        <f>E15</f>
        <v xml:space="preserve"> </v>
      </c>
      <c r="G82" s="33"/>
      <c r="H82" s="33"/>
      <c r="I82" s="28" t="s">
        <v>32</v>
      </c>
      <c r="J82" s="31" t="str">
        <f>E21</f>
        <v>PETR FRANTA ARCHITEKTI   ASOC., s.r.o.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2" customHeight="1">
      <c r="A83" s="33"/>
      <c r="B83" s="34"/>
      <c r="C83" s="28" t="s">
        <v>30</v>
      </c>
      <c r="D83" s="33"/>
      <c r="E83" s="33"/>
      <c r="F83" s="26" t="str">
        <f>IF(E18="","",E18)</f>
        <v>Vyplň údaj</v>
      </c>
      <c r="G83" s="33"/>
      <c r="H83" s="33"/>
      <c r="I83" s="28" t="s">
        <v>35</v>
      </c>
      <c r="J83" s="31" t="str">
        <f>E24</f>
        <v>Hana Pejšová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15"/>
      <c r="B85" s="116"/>
      <c r="C85" s="117" t="s">
        <v>166</v>
      </c>
      <c r="D85" s="118" t="s">
        <v>58</v>
      </c>
      <c r="E85" s="118" t="s">
        <v>54</v>
      </c>
      <c r="F85" s="118" t="s">
        <v>55</v>
      </c>
      <c r="G85" s="118" t="s">
        <v>167</v>
      </c>
      <c r="H85" s="118" t="s">
        <v>168</v>
      </c>
      <c r="I85" s="118" t="s">
        <v>169</v>
      </c>
      <c r="J85" s="118" t="s">
        <v>153</v>
      </c>
      <c r="K85" s="119" t="s">
        <v>170</v>
      </c>
      <c r="L85" s="120"/>
      <c r="M85" s="58" t="s">
        <v>3</v>
      </c>
      <c r="N85" s="59" t="s">
        <v>43</v>
      </c>
      <c r="O85" s="59" t="s">
        <v>171</v>
      </c>
      <c r="P85" s="59" t="s">
        <v>172</v>
      </c>
      <c r="Q85" s="59" t="s">
        <v>173</v>
      </c>
      <c r="R85" s="59" t="s">
        <v>174</v>
      </c>
      <c r="S85" s="59" t="s">
        <v>175</v>
      </c>
      <c r="T85" s="60" t="s">
        <v>176</v>
      </c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63" s="2" customFormat="1" ht="22.9" customHeight="1">
      <c r="A86" s="33"/>
      <c r="B86" s="34"/>
      <c r="C86" s="65" t="s">
        <v>177</v>
      </c>
      <c r="D86" s="33"/>
      <c r="E86" s="33"/>
      <c r="F86" s="33"/>
      <c r="G86" s="33"/>
      <c r="H86" s="33"/>
      <c r="I86" s="33"/>
      <c r="J86" s="121">
        <f>BK86</f>
        <v>0</v>
      </c>
      <c r="K86" s="33"/>
      <c r="L86" s="34"/>
      <c r="M86" s="61"/>
      <c r="N86" s="52"/>
      <c r="O86" s="62"/>
      <c r="P86" s="122">
        <f>P87+P146</f>
        <v>0</v>
      </c>
      <c r="Q86" s="62"/>
      <c r="R86" s="122">
        <f>R87+R146</f>
        <v>38.7711032</v>
      </c>
      <c r="S86" s="62"/>
      <c r="T86" s="123">
        <f>T87+T146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72</v>
      </c>
      <c r="AU86" s="18" t="s">
        <v>154</v>
      </c>
      <c r="BK86" s="124">
        <f>BK87+BK146</f>
        <v>0</v>
      </c>
    </row>
    <row r="87" spans="2:63" s="12" customFormat="1" ht="25.9" customHeight="1">
      <c r="B87" s="125"/>
      <c r="D87" s="126" t="s">
        <v>72</v>
      </c>
      <c r="E87" s="127" t="s">
        <v>178</v>
      </c>
      <c r="F87" s="127" t="s">
        <v>179</v>
      </c>
      <c r="I87" s="128"/>
      <c r="J87" s="129">
        <f>BK87</f>
        <v>0</v>
      </c>
      <c r="L87" s="125"/>
      <c r="M87" s="130"/>
      <c r="N87" s="131"/>
      <c r="O87" s="131"/>
      <c r="P87" s="132">
        <f>P88+P109+P118+P133+P143</f>
        <v>0</v>
      </c>
      <c r="Q87" s="131"/>
      <c r="R87" s="132">
        <f>R88+R109+R118+R133+R143</f>
        <v>38.7711032</v>
      </c>
      <c r="S87" s="131"/>
      <c r="T87" s="133">
        <f>T88+T109+T118+T133+T143</f>
        <v>0</v>
      </c>
      <c r="AR87" s="126" t="s">
        <v>81</v>
      </c>
      <c r="AT87" s="134" t="s">
        <v>72</v>
      </c>
      <c r="AU87" s="134" t="s">
        <v>73</v>
      </c>
      <c r="AY87" s="126" t="s">
        <v>180</v>
      </c>
      <c r="BK87" s="135">
        <f>BK88+BK109+BK118+BK133+BK143</f>
        <v>0</v>
      </c>
    </row>
    <row r="88" spans="2:63" s="12" customFormat="1" ht="22.9" customHeight="1">
      <c r="B88" s="125"/>
      <c r="D88" s="126" t="s">
        <v>72</v>
      </c>
      <c r="E88" s="136" t="s">
        <v>81</v>
      </c>
      <c r="F88" s="136" t="s">
        <v>529</v>
      </c>
      <c r="I88" s="128"/>
      <c r="J88" s="137">
        <f>BK88</f>
        <v>0</v>
      </c>
      <c r="L88" s="125"/>
      <c r="M88" s="130"/>
      <c r="N88" s="131"/>
      <c r="O88" s="131"/>
      <c r="P88" s="132">
        <f>SUM(P89:P108)</f>
        <v>0</v>
      </c>
      <c r="Q88" s="131"/>
      <c r="R88" s="132">
        <f>SUM(R89:R108)</f>
        <v>0</v>
      </c>
      <c r="S88" s="131"/>
      <c r="T88" s="133">
        <f>SUM(T89:T108)</f>
        <v>0</v>
      </c>
      <c r="AR88" s="126" t="s">
        <v>81</v>
      </c>
      <c r="AT88" s="134" t="s">
        <v>72</v>
      </c>
      <c r="AU88" s="134" t="s">
        <v>81</v>
      </c>
      <c r="AY88" s="126" t="s">
        <v>180</v>
      </c>
      <c r="BK88" s="135">
        <f>SUM(BK89:BK108)</f>
        <v>0</v>
      </c>
    </row>
    <row r="89" spans="1:65" s="2" customFormat="1" ht="24.2" customHeight="1">
      <c r="A89" s="33"/>
      <c r="B89" s="138"/>
      <c r="C89" s="139" t="s">
        <v>81</v>
      </c>
      <c r="D89" s="139" t="s">
        <v>183</v>
      </c>
      <c r="E89" s="140" t="s">
        <v>1015</v>
      </c>
      <c r="F89" s="141" t="s">
        <v>1016</v>
      </c>
      <c r="G89" s="142" t="s">
        <v>264</v>
      </c>
      <c r="H89" s="143">
        <v>11.8</v>
      </c>
      <c r="I89" s="144"/>
      <c r="J89" s="145">
        <f>ROUND(I89*H89,2)</f>
        <v>0</v>
      </c>
      <c r="K89" s="141" t="s">
        <v>187</v>
      </c>
      <c r="L89" s="34"/>
      <c r="M89" s="146" t="s">
        <v>3</v>
      </c>
      <c r="N89" s="147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188</v>
      </c>
      <c r="BM89" s="150" t="s">
        <v>2359</v>
      </c>
    </row>
    <row r="90" spans="1:47" s="2" customFormat="1" ht="12">
      <c r="A90" s="33"/>
      <c r="B90" s="34"/>
      <c r="C90" s="33"/>
      <c r="D90" s="152" t="s">
        <v>190</v>
      </c>
      <c r="E90" s="33"/>
      <c r="F90" s="153" t="s">
        <v>1018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51" s="14" customFormat="1" ht="12">
      <c r="B91" s="166"/>
      <c r="D91" s="158" t="s">
        <v>201</v>
      </c>
      <c r="E91" s="167" t="s">
        <v>3</v>
      </c>
      <c r="F91" s="168" t="s">
        <v>2360</v>
      </c>
      <c r="H91" s="167" t="s">
        <v>3</v>
      </c>
      <c r="I91" s="169"/>
      <c r="L91" s="166"/>
      <c r="M91" s="170"/>
      <c r="N91" s="171"/>
      <c r="O91" s="171"/>
      <c r="P91" s="171"/>
      <c r="Q91" s="171"/>
      <c r="R91" s="171"/>
      <c r="S91" s="171"/>
      <c r="T91" s="172"/>
      <c r="AT91" s="167" t="s">
        <v>201</v>
      </c>
      <c r="AU91" s="167" t="s">
        <v>83</v>
      </c>
      <c r="AV91" s="14" t="s">
        <v>81</v>
      </c>
      <c r="AW91" s="14" t="s">
        <v>34</v>
      </c>
      <c r="AX91" s="14" t="s">
        <v>73</v>
      </c>
      <c r="AY91" s="167" t="s">
        <v>180</v>
      </c>
    </row>
    <row r="92" spans="2:51" s="13" customFormat="1" ht="12">
      <c r="B92" s="157"/>
      <c r="D92" s="158" t="s">
        <v>201</v>
      </c>
      <c r="E92" s="159" t="s">
        <v>3</v>
      </c>
      <c r="F92" s="160" t="s">
        <v>2361</v>
      </c>
      <c r="H92" s="161">
        <v>8.8</v>
      </c>
      <c r="I92" s="162"/>
      <c r="L92" s="157"/>
      <c r="M92" s="163"/>
      <c r="N92" s="164"/>
      <c r="O92" s="164"/>
      <c r="P92" s="164"/>
      <c r="Q92" s="164"/>
      <c r="R92" s="164"/>
      <c r="S92" s="164"/>
      <c r="T92" s="165"/>
      <c r="AT92" s="159" t="s">
        <v>201</v>
      </c>
      <c r="AU92" s="159" t="s">
        <v>83</v>
      </c>
      <c r="AV92" s="13" t="s">
        <v>83</v>
      </c>
      <c r="AW92" s="13" t="s">
        <v>34</v>
      </c>
      <c r="AX92" s="13" t="s">
        <v>73</v>
      </c>
      <c r="AY92" s="159" t="s">
        <v>180</v>
      </c>
    </row>
    <row r="93" spans="2:51" s="14" customFormat="1" ht="12">
      <c r="B93" s="166"/>
      <c r="D93" s="158" t="s">
        <v>201</v>
      </c>
      <c r="E93" s="167" t="s">
        <v>3</v>
      </c>
      <c r="F93" s="168" t="s">
        <v>2362</v>
      </c>
      <c r="H93" s="167" t="s">
        <v>3</v>
      </c>
      <c r="I93" s="169"/>
      <c r="L93" s="166"/>
      <c r="M93" s="170"/>
      <c r="N93" s="171"/>
      <c r="O93" s="171"/>
      <c r="P93" s="171"/>
      <c r="Q93" s="171"/>
      <c r="R93" s="171"/>
      <c r="S93" s="171"/>
      <c r="T93" s="172"/>
      <c r="AT93" s="167" t="s">
        <v>201</v>
      </c>
      <c r="AU93" s="167" t="s">
        <v>83</v>
      </c>
      <c r="AV93" s="14" t="s">
        <v>81</v>
      </c>
      <c r="AW93" s="14" t="s">
        <v>34</v>
      </c>
      <c r="AX93" s="14" t="s">
        <v>73</v>
      </c>
      <c r="AY93" s="167" t="s">
        <v>180</v>
      </c>
    </row>
    <row r="94" spans="2:51" s="13" customFormat="1" ht="12">
      <c r="B94" s="157"/>
      <c r="D94" s="158" t="s">
        <v>201</v>
      </c>
      <c r="E94" s="159" t="s">
        <v>3</v>
      </c>
      <c r="F94" s="160" t="s">
        <v>2363</v>
      </c>
      <c r="H94" s="161">
        <v>3</v>
      </c>
      <c r="I94" s="162"/>
      <c r="L94" s="157"/>
      <c r="M94" s="163"/>
      <c r="N94" s="164"/>
      <c r="O94" s="164"/>
      <c r="P94" s="164"/>
      <c r="Q94" s="164"/>
      <c r="R94" s="164"/>
      <c r="S94" s="164"/>
      <c r="T94" s="165"/>
      <c r="AT94" s="159" t="s">
        <v>201</v>
      </c>
      <c r="AU94" s="159" t="s">
        <v>83</v>
      </c>
      <c r="AV94" s="13" t="s">
        <v>83</v>
      </c>
      <c r="AW94" s="13" t="s">
        <v>34</v>
      </c>
      <c r="AX94" s="13" t="s">
        <v>73</v>
      </c>
      <c r="AY94" s="159" t="s">
        <v>180</v>
      </c>
    </row>
    <row r="95" spans="2:51" s="15" customFormat="1" ht="12">
      <c r="B95" s="187"/>
      <c r="D95" s="158" t="s">
        <v>201</v>
      </c>
      <c r="E95" s="188" t="s">
        <v>3</v>
      </c>
      <c r="F95" s="189" t="s">
        <v>399</v>
      </c>
      <c r="H95" s="190">
        <v>11.8</v>
      </c>
      <c r="I95" s="191"/>
      <c r="L95" s="187"/>
      <c r="M95" s="192"/>
      <c r="N95" s="193"/>
      <c r="O95" s="193"/>
      <c r="P95" s="193"/>
      <c r="Q95" s="193"/>
      <c r="R95" s="193"/>
      <c r="S95" s="193"/>
      <c r="T95" s="194"/>
      <c r="AT95" s="188" t="s">
        <v>201</v>
      </c>
      <c r="AU95" s="188" t="s">
        <v>83</v>
      </c>
      <c r="AV95" s="15" t="s">
        <v>188</v>
      </c>
      <c r="AW95" s="15" t="s">
        <v>34</v>
      </c>
      <c r="AX95" s="15" t="s">
        <v>81</v>
      </c>
      <c r="AY95" s="188" t="s">
        <v>180</v>
      </c>
    </row>
    <row r="96" spans="1:65" s="2" customFormat="1" ht="37.9" customHeight="1">
      <c r="A96" s="33"/>
      <c r="B96" s="138"/>
      <c r="C96" s="139" t="s">
        <v>83</v>
      </c>
      <c r="D96" s="139" t="s">
        <v>183</v>
      </c>
      <c r="E96" s="140" t="s">
        <v>540</v>
      </c>
      <c r="F96" s="141" t="s">
        <v>541</v>
      </c>
      <c r="G96" s="142" t="s">
        <v>264</v>
      </c>
      <c r="H96" s="143">
        <v>11.8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2364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543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37.9" customHeight="1">
      <c r="A98" s="33"/>
      <c r="B98" s="138"/>
      <c r="C98" s="139" t="s">
        <v>196</v>
      </c>
      <c r="D98" s="139" t="s">
        <v>183</v>
      </c>
      <c r="E98" s="140" t="s">
        <v>544</v>
      </c>
      <c r="F98" s="141" t="s">
        <v>545</v>
      </c>
      <c r="G98" s="142" t="s">
        <v>264</v>
      </c>
      <c r="H98" s="143">
        <v>118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2365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547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7"/>
      <c r="D100" s="158" t="s">
        <v>201</v>
      </c>
      <c r="E100" s="159" t="s">
        <v>3</v>
      </c>
      <c r="F100" s="160" t="s">
        <v>2366</v>
      </c>
      <c r="H100" s="161">
        <v>118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201</v>
      </c>
      <c r="AU100" s="159" t="s">
        <v>83</v>
      </c>
      <c r="AV100" s="13" t="s">
        <v>83</v>
      </c>
      <c r="AW100" s="13" t="s">
        <v>34</v>
      </c>
      <c r="AX100" s="13" t="s">
        <v>81</v>
      </c>
      <c r="AY100" s="159" t="s">
        <v>180</v>
      </c>
    </row>
    <row r="101" spans="1:65" s="2" customFormat="1" ht="16.5" customHeight="1">
      <c r="A101" s="33"/>
      <c r="B101" s="138"/>
      <c r="C101" s="139" t="s">
        <v>188</v>
      </c>
      <c r="D101" s="139" t="s">
        <v>183</v>
      </c>
      <c r="E101" s="140" t="s">
        <v>549</v>
      </c>
      <c r="F101" s="141" t="s">
        <v>550</v>
      </c>
      <c r="G101" s="142" t="s">
        <v>264</v>
      </c>
      <c r="H101" s="143">
        <v>11.8</v>
      </c>
      <c r="I101" s="144"/>
      <c r="J101" s="145">
        <f>ROUND(I101*H101,2)</f>
        <v>0</v>
      </c>
      <c r="K101" s="141" t="s">
        <v>187</v>
      </c>
      <c r="L101" s="34"/>
      <c r="M101" s="146" t="s">
        <v>3</v>
      </c>
      <c r="N101" s="147" t="s">
        <v>44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188</v>
      </c>
      <c r="BM101" s="150" t="s">
        <v>2367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552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1:65" s="2" customFormat="1" ht="24.2" customHeight="1">
      <c r="A103" s="33"/>
      <c r="B103" s="138"/>
      <c r="C103" s="139" t="s">
        <v>208</v>
      </c>
      <c r="D103" s="139" t="s">
        <v>183</v>
      </c>
      <c r="E103" s="140" t="s">
        <v>553</v>
      </c>
      <c r="F103" s="141" t="s">
        <v>554</v>
      </c>
      <c r="G103" s="142" t="s">
        <v>186</v>
      </c>
      <c r="H103" s="143">
        <v>19.706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2368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556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7"/>
      <c r="D105" s="158" t="s">
        <v>201</v>
      </c>
      <c r="E105" s="159" t="s">
        <v>3</v>
      </c>
      <c r="F105" s="160" t="s">
        <v>2369</v>
      </c>
      <c r="H105" s="161">
        <v>19.706</v>
      </c>
      <c r="I105" s="162"/>
      <c r="L105" s="157"/>
      <c r="M105" s="163"/>
      <c r="N105" s="164"/>
      <c r="O105" s="164"/>
      <c r="P105" s="164"/>
      <c r="Q105" s="164"/>
      <c r="R105" s="164"/>
      <c r="S105" s="164"/>
      <c r="T105" s="165"/>
      <c r="AT105" s="159" t="s">
        <v>201</v>
      </c>
      <c r="AU105" s="159" t="s">
        <v>83</v>
      </c>
      <c r="AV105" s="13" t="s">
        <v>83</v>
      </c>
      <c r="AW105" s="13" t="s">
        <v>34</v>
      </c>
      <c r="AX105" s="13" t="s">
        <v>81</v>
      </c>
      <c r="AY105" s="159" t="s">
        <v>180</v>
      </c>
    </row>
    <row r="106" spans="1:65" s="2" customFormat="1" ht="21.75" customHeight="1">
      <c r="A106" s="33"/>
      <c r="B106" s="138"/>
      <c r="C106" s="139" t="s">
        <v>213</v>
      </c>
      <c r="D106" s="139" t="s">
        <v>183</v>
      </c>
      <c r="E106" s="140" t="s">
        <v>1032</v>
      </c>
      <c r="F106" s="141" t="s">
        <v>1033</v>
      </c>
      <c r="G106" s="142" t="s">
        <v>225</v>
      </c>
      <c r="H106" s="143">
        <v>7.5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2370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1035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2371</v>
      </c>
      <c r="H108" s="161">
        <v>7.5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81</v>
      </c>
      <c r="AY108" s="159" t="s">
        <v>180</v>
      </c>
    </row>
    <row r="109" spans="2:63" s="12" customFormat="1" ht="22.9" customHeight="1">
      <c r="B109" s="125"/>
      <c r="D109" s="126" t="s">
        <v>72</v>
      </c>
      <c r="E109" s="136" t="s">
        <v>83</v>
      </c>
      <c r="F109" s="136" t="s">
        <v>558</v>
      </c>
      <c r="I109" s="128"/>
      <c r="J109" s="137">
        <f>BK109</f>
        <v>0</v>
      </c>
      <c r="L109" s="125"/>
      <c r="M109" s="130"/>
      <c r="N109" s="131"/>
      <c r="O109" s="131"/>
      <c r="P109" s="132">
        <f>SUM(P110:P117)</f>
        <v>0</v>
      </c>
      <c r="Q109" s="131"/>
      <c r="R109" s="132">
        <f>SUM(R110:R117)</f>
        <v>29.287293199999997</v>
      </c>
      <c r="S109" s="131"/>
      <c r="T109" s="133">
        <f>SUM(T110:T117)</f>
        <v>0</v>
      </c>
      <c r="AR109" s="126" t="s">
        <v>81</v>
      </c>
      <c r="AT109" s="134" t="s">
        <v>72</v>
      </c>
      <c r="AU109" s="134" t="s">
        <v>81</v>
      </c>
      <c r="AY109" s="126" t="s">
        <v>180</v>
      </c>
      <c r="BK109" s="135">
        <f>SUM(BK110:BK117)</f>
        <v>0</v>
      </c>
    </row>
    <row r="110" spans="1:65" s="2" customFormat="1" ht="16.5" customHeight="1">
      <c r="A110" s="33"/>
      <c r="B110" s="138"/>
      <c r="C110" s="139" t="s">
        <v>222</v>
      </c>
      <c r="D110" s="139" t="s">
        <v>183</v>
      </c>
      <c r="E110" s="140" t="s">
        <v>2372</v>
      </c>
      <c r="F110" s="141" t="s">
        <v>2373</v>
      </c>
      <c r="G110" s="142" t="s">
        <v>264</v>
      </c>
      <c r="H110" s="143">
        <v>12.98</v>
      </c>
      <c r="I110" s="144"/>
      <c r="J110" s="145">
        <f>ROUND(I110*H110,2)</f>
        <v>0</v>
      </c>
      <c r="K110" s="141" t="s">
        <v>187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2.25634</v>
      </c>
      <c r="R110" s="148">
        <f>Q110*H110</f>
        <v>29.287293199999997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188</v>
      </c>
      <c r="BM110" s="150" t="s">
        <v>2374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2375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51" s="14" customFormat="1" ht="12">
      <c r="B112" s="166"/>
      <c r="D112" s="158" t="s">
        <v>201</v>
      </c>
      <c r="E112" s="167" t="s">
        <v>3</v>
      </c>
      <c r="F112" s="168" t="s">
        <v>2360</v>
      </c>
      <c r="H112" s="167" t="s">
        <v>3</v>
      </c>
      <c r="I112" s="169"/>
      <c r="L112" s="166"/>
      <c r="M112" s="170"/>
      <c r="N112" s="171"/>
      <c r="O112" s="171"/>
      <c r="P112" s="171"/>
      <c r="Q112" s="171"/>
      <c r="R112" s="171"/>
      <c r="S112" s="171"/>
      <c r="T112" s="172"/>
      <c r="AT112" s="167" t="s">
        <v>201</v>
      </c>
      <c r="AU112" s="167" t="s">
        <v>83</v>
      </c>
      <c r="AV112" s="14" t="s">
        <v>81</v>
      </c>
      <c r="AW112" s="14" t="s">
        <v>34</v>
      </c>
      <c r="AX112" s="14" t="s">
        <v>73</v>
      </c>
      <c r="AY112" s="167" t="s">
        <v>180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2361</v>
      </c>
      <c r="H113" s="161">
        <v>8.8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73</v>
      </c>
      <c r="AY113" s="159" t="s">
        <v>180</v>
      </c>
    </row>
    <row r="114" spans="2:51" s="14" customFormat="1" ht="12">
      <c r="B114" s="166"/>
      <c r="D114" s="158" t="s">
        <v>201</v>
      </c>
      <c r="E114" s="167" t="s">
        <v>3</v>
      </c>
      <c r="F114" s="168" t="s">
        <v>2362</v>
      </c>
      <c r="H114" s="167" t="s">
        <v>3</v>
      </c>
      <c r="I114" s="169"/>
      <c r="L114" s="166"/>
      <c r="M114" s="170"/>
      <c r="N114" s="171"/>
      <c r="O114" s="171"/>
      <c r="P114" s="171"/>
      <c r="Q114" s="171"/>
      <c r="R114" s="171"/>
      <c r="S114" s="171"/>
      <c r="T114" s="172"/>
      <c r="AT114" s="167" t="s">
        <v>201</v>
      </c>
      <c r="AU114" s="167" t="s">
        <v>83</v>
      </c>
      <c r="AV114" s="14" t="s">
        <v>81</v>
      </c>
      <c r="AW114" s="14" t="s">
        <v>34</v>
      </c>
      <c r="AX114" s="14" t="s">
        <v>73</v>
      </c>
      <c r="AY114" s="167" t="s">
        <v>180</v>
      </c>
    </row>
    <row r="115" spans="2:51" s="13" customFormat="1" ht="12">
      <c r="B115" s="157"/>
      <c r="D115" s="158" t="s">
        <v>201</v>
      </c>
      <c r="E115" s="159" t="s">
        <v>3</v>
      </c>
      <c r="F115" s="160" t="s">
        <v>2363</v>
      </c>
      <c r="H115" s="161">
        <v>3</v>
      </c>
      <c r="I115" s="162"/>
      <c r="L115" s="157"/>
      <c r="M115" s="163"/>
      <c r="N115" s="164"/>
      <c r="O115" s="164"/>
      <c r="P115" s="164"/>
      <c r="Q115" s="164"/>
      <c r="R115" s="164"/>
      <c r="S115" s="164"/>
      <c r="T115" s="165"/>
      <c r="AT115" s="159" t="s">
        <v>201</v>
      </c>
      <c r="AU115" s="159" t="s">
        <v>83</v>
      </c>
      <c r="AV115" s="13" t="s">
        <v>83</v>
      </c>
      <c r="AW115" s="13" t="s">
        <v>34</v>
      </c>
      <c r="AX115" s="13" t="s">
        <v>73</v>
      </c>
      <c r="AY115" s="159" t="s">
        <v>180</v>
      </c>
    </row>
    <row r="116" spans="2:51" s="15" customFormat="1" ht="12">
      <c r="B116" s="187"/>
      <c r="D116" s="158" t="s">
        <v>201</v>
      </c>
      <c r="E116" s="188" t="s">
        <v>3</v>
      </c>
      <c r="F116" s="189" t="s">
        <v>399</v>
      </c>
      <c r="H116" s="190">
        <v>11.8</v>
      </c>
      <c r="I116" s="191"/>
      <c r="L116" s="187"/>
      <c r="M116" s="192"/>
      <c r="N116" s="193"/>
      <c r="O116" s="193"/>
      <c r="P116" s="193"/>
      <c r="Q116" s="193"/>
      <c r="R116" s="193"/>
      <c r="S116" s="193"/>
      <c r="T116" s="194"/>
      <c r="AT116" s="188" t="s">
        <v>201</v>
      </c>
      <c r="AU116" s="188" t="s">
        <v>83</v>
      </c>
      <c r="AV116" s="15" t="s">
        <v>188</v>
      </c>
      <c r="AW116" s="15" t="s">
        <v>34</v>
      </c>
      <c r="AX116" s="15" t="s">
        <v>73</v>
      </c>
      <c r="AY116" s="188" t="s">
        <v>180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2376</v>
      </c>
      <c r="H117" s="161">
        <v>12.98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81</v>
      </c>
      <c r="AY117" s="159" t="s">
        <v>180</v>
      </c>
    </row>
    <row r="118" spans="2:63" s="12" customFormat="1" ht="22.9" customHeight="1">
      <c r="B118" s="125"/>
      <c r="D118" s="126" t="s">
        <v>72</v>
      </c>
      <c r="E118" s="136" t="s">
        <v>208</v>
      </c>
      <c r="F118" s="136" t="s">
        <v>1253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SUM(P119:P132)</f>
        <v>0</v>
      </c>
      <c r="Q118" s="131"/>
      <c r="R118" s="132">
        <f>SUM(R119:R132)</f>
        <v>7.208250000000001</v>
      </c>
      <c r="S118" s="131"/>
      <c r="T118" s="133">
        <f>SUM(T119:T132)</f>
        <v>0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SUM(BK119:BK132)</f>
        <v>0</v>
      </c>
    </row>
    <row r="119" spans="1:65" s="2" customFormat="1" ht="24.2" customHeight="1">
      <c r="A119" s="33"/>
      <c r="B119" s="138"/>
      <c r="C119" s="139" t="s">
        <v>233</v>
      </c>
      <c r="D119" s="139" t="s">
        <v>183</v>
      </c>
      <c r="E119" s="140" t="s">
        <v>1254</v>
      </c>
      <c r="F119" s="141" t="s">
        <v>1255</v>
      </c>
      <c r="G119" s="142" t="s">
        <v>225</v>
      </c>
      <c r="H119" s="143">
        <v>7.5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0.2024</v>
      </c>
      <c r="R119" s="148">
        <f>Q119*H119</f>
        <v>1.518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2377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1257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2371</v>
      </c>
      <c r="H121" s="161">
        <v>7.5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81</v>
      </c>
      <c r="AY121" s="159" t="s">
        <v>180</v>
      </c>
    </row>
    <row r="122" spans="1:65" s="2" customFormat="1" ht="24.2" customHeight="1">
      <c r="A122" s="33"/>
      <c r="B122" s="138"/>
      <c r="C122" s="139" t="s">
        <v>238</v>
      </c>
      <c r="D122" s="139" t="s">
        <v>183</v>
      </c>
      <c r="E122" s="140" t="s">
        <v>1259</v>
      </c>
      <c r="F122" s="141" t="s">
        <v>1260</v>
      </c>
      <c r="G122" s="142" t="s">
        <v>225</v>
      </c>
      <c r="H122" s="143">
        <v>7.5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0.199</v>
      </c>
      <c r="R122" s="148">
        <f>Q122*H122</f>
        <v>1.4925000000000002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2378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1262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7"/>
      <c r="D124" s="158" t="s">
        <v>201</v>
      </c>
      <c r="E124" s="159" t="s">
        <v>3</v>
      </c>
      <c r="F124" s="160" t="s">
        <v>2371</v>
      </c>
      <c r="H124" s="161">
        <v>7.5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201</v>
      </c>
      <c r="AU124" s="159" t="s">
        <v>83</v>
      </c>
      <c r="AV124" s="13" t="s">
        <v>83</v>
      </c>
      <c r="AW124" s="13" t="s">
        <v>34</v>
      </c>
      <c r="AX124" s="13" t="s">
        <v>81</v>
      </c>
      <c r="AY124" s="159" t="s">
        <v>180</v>
      </c>
    </row>
    <row r="125" spans="1:65" s="2" customFormat="1" ht="24.2" customHeight="1">
      <c r="A125" s="33"/>
      <c r="B125" s="138"/>
      <c r="C125" s="139" t="s">
        <v>243</v>
      </c>
      <c r="D125" s="139" t="s">
        <v>183</v>
      </c>
      <c r="E125" s="140" t="s">
        <v>1263</v>
      </c>
      <c r="F125" s="141" t="s">
        <v>1264</v>
      </c>
      <c r="G125" s="142" t="s">
        <v>225</v>
      </c>
      <c r="H125" s="143">
        <v>7.5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0.396</v>
      </c>
      <c r="R125" s="148">
        <f>Q125*H125</f>
        <v>2.97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188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188</v>
      </c>
      <c r="BM125" s="150" t="s">
        <v>2379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1266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2371</v>
      </c>
      <c r="H127" s="161">
        <v>7.5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24.2" customHeight="1">
      <c r="A128" s="33"/>
      <c r="B128" s="138"/>
      <c r="C128" s="139" t="s">
        <v>250</v>
      </c>
      <c r="D128" s="139" t="s">
        <v>183</v>
      </c>
      <c r="E128" s="140" t="s">
        <v>2335</v>
      </c>
      <c r="F128" s="141" t="s">
        <v>2336</v>
      </c>
      <c r="G128" s="142" t="s">
        <v>225</v>
      </c>
      <c r="H128" s="143">
        <v>7.5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0.101</v>
      </c>
      <c r="R128" s="148">
        <f>Q128*H128</f>
        <v>0.7575000000000001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2380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2338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E130" s="159" t="s">
        <v>3</v>
      </c>
      <c r="F130" s="160" t="s">
        <v>2371</v>
      </c>
      <c r="H130" s="161">
        <v>7.5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34</v>
      </c>
      <c r="AX130" s="13" t="s">
        <v>81</v>
      </c>
      <c r="AY130" s="159" t="s">
        <v>180</v>
      </c>
    </row>
    <row r="131" spans="1:65" s="2" customFormat="1" ht="16.5" customHeight="1">
      <c r="A131" s="33"/>
      <c r="B131" s="138"/>
      <c r="C131" s="173" t="s">
        <v>256</v>
      </c>
      <c r="D131" s="173" t="s">
        <v>284</v>
      </c>
      <c r="E131" s="174" t="s">
        <v>2340</v>
      </c>
      <c r="F131" s="175" t="s">
        <v>2381</v>
      </c>
      <c r="G131" s="176" t="s">
        <v>225</v>
      </c>
      <c r="H131" s="177">
        <v>8.25</v>
      </c>
      <c r="I131" s="178"/>
      <c r="J131" s="179">
        <f>ROUND(I131*H131,2)</f>
        <v>0</v>
      </c>
      <c r="K131" s="175" t="s">
        <v>3</v>
      </c>
      <c r="L131" s="180"/>
      <c r="M131" s="181" t="s">
        <v>3</v>
      </c>
      <c r="N131" s="182" t="s">
        <v>44</v>
      </c>
      <c r="O131" s="54"/>
      <c r="P131" s="148">
        <f>O131*H131</f>
        <v>0</v>
      </c>
      <c r="Q131" s="148">
        <v>0.057</v>
      </c>
      <c r="R131" s="148">
        <f>Q131*H131</f>
        <v>0.47025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233</v>
      </c>
      <c r="AT131" s="150" t="s">
        <v>284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2382</v>
      </c>
    </row>
    <row r="132" spans="2:51" s="13" customFormat="1" ht="12">
      <c r="B132" s="157"/>
      <c r="D132" s="158" t="s">
        <v>201</v>
      </c>
      <c r="F132" s="160" t="s">
        <v>2383</v>
      </c>
      <c r="H132" s="161">
        <v>8.25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201</v>
      </c>
      <c r="AU132" s="159" t="s">
        <v>83</v>
      </c>
      <c r="AV132" s="13" t="s">
        <v>83</v>
      </c>
      <c r="AW132" s="13" t="s">
        <v>4</v>
      </c>
      <c r="AX132" s="13" t="s">
        <v>81</v>
      </c>
      <c r="AY132" s="159" t="s">
        <v>180</v>
      </c>
    </row>
    <row r="133" spans="2:63" s="12" customFormat="1" ht="22.9" customHeight="1">
      <c r="B133" s="125"/>
      <c r="D133" s="126" t="s">
        <v>72</v>
      </c>
      <c r="E133" s="136" t="s">
        <v>238</v>
      </c>
      <c r="F133" s="136" t="s">
        <v>437</v>
      </c>
      <c r="I133" s="128"/>
      <c r="J133" s="137">
        <f>BK133</f>
        <v>0</v>
      </c>
      <c r="L133" s="125"/>
      <c r="M133" s="130"/>
      <c r="N133" s="131"/>
      <c r="O133" s="131"/>
      <c r="P133" s="132">
        <f>SUM(P134:P142)</f>
        <v>0</v>
      </c>
      <c r="Q133" s="131"/>
      <c r="R133" s="132">
        <f>SUM(R134:R142)</f>
        <v>2.27556</v>
      </c>
      <c r="S133" s="131"/>
      <c r="T133" s="133">
        <f>SUM(T134:T142)</f>
        <v>0</v>
      </c>
      <c r="AR133" s="126" t="s">
        <v>81</v>
      </c>
      <c r="AT133" s="134" t="s">
        <v>72</v>
      </c>
      <c r="AU133" s="134" t="s">
        <v>81</v>
      </c>
      <c r="AY133" s="126" t="s">
        <v>180</v>
      </c>
      <c r="BK133" s="135">
        <f>SUM(BK134:BK142)</f>
        <v>0</v>
      </c>
    </row>
    <row r="134" spans="1:65" s="2" customFormat="1" ht="16.5" customHeight="1">
      <c r="A134" s="33"/>
      <c r="B134" s="138"/>
      <c r="C134" s="139" t="s">
        <v>261</v>
      </c>
      <c r="D134" s="139" t="s">
        <v>183</v>
      </c>
      <c r="E134" s="140" t="s">
        <v>2384</v>
      </c>
      <c r="F134" s="141" t="s">
        <v>2385</v>
      </c>
      <c r="G134" s="142" t="s">
        <v>236</v>
      </c>
      <c r="H134" s="143">
        <v>15</v>
      </c>
      <c r="I134" s="144"/>
      <c r="J134" s="145">
        <f>ROUND(I134*H134,2)</f>
        <v>0</v>
      </c>
      <c r="K134" s="141" t="s">
        <v>187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0.00112</v>
      </c>
      <c r="R134" s="148">
        <f>Q134*H134</f>
        <v>0.0168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188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188</v>
      </c>
      <c r="BM134" s="150" t="s">
        <v>2386</v>
      </c>
    </row>
    <row r="135" spans="1:47" s="2" customFormat="1" ht="12">
      <c r="A135" s="33"/>
      <c r="B135" s="34"/>
      <c r="C135" s="33"/>
      <c r="D135" s="152" t="s">
        <v>190</v>
      </c>
      <c r="E135" s="33"/>
      <c r="F135" s="153" t="s">
        <v>2387</v>
      </c>
      <c r="G135" s="33"/>
      <c r="H135" s="33"/>
      <c r="I135" s="154"/>
      <c r="J135" s="33"/>
      <c r="K135" s="33"/>
      <c r="L135" s="34"/>
      <c r="M135" s="155"/>
      <c r="N135" s="156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51" s="13" customFormat="1" ht="12">
      <c r="B136" s="157"/>
      <c r="D136" s="158" t="s">
        <v>201</v>
      </c>
      <c r="E136" s="159" t="s">
        <v>3</v>
      </c>
      <c r="F136" s="160" t="s">
        <v>9</v>
      </c>
      <c r="H136" s="161">
        <v>15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201</v>
      </c>
      <c r="AU136" s="159" t="s">
        <v>83</v>
      </c>
      <c r="AV136" s="13" t="s">
        <v>83</v>
      </c>
      <c r="AW136" s="13" t="s">
        <v>34</v>
      </c>
      <c r="AX136" s="13" t="s">
        <v>81</v>
      </c>
      <c r="AY136" s="159" t="s">
        <v>180</v>
      </c>
    </row>
    <row r="137" spans="1:65" s="2" customFormat="1" ht="16.5" customHeight="1">
      <c r="A137" s="33"/>
      <c r="B137" s="138"/>
      <c r="C137" s="173" t="s">
        <v>268</v>
      </c>
      <c r="D137" s="173" t="s">
        <v>284</v>
      </c>
      <c r="E137" s="174" t="s">
        <v>2388</v>
      </c>
      <c r="F137" s="175" t="s">
        <v>2389</v>
      </c>
      <c r="G137" s="176" t="s">
        <v>236</v>
      </c>
      <c r="H137" s="177">
        <v>15</v>
      </c>
      <c r="I137" s="178"/>
      <c r="J137" s="179">
        <f>ROUND(I137*H137,2)</f>
        <v>0</v>
      </c>
      <c r="K137" s="175" t="s">
        <v>3</v>
      </c>
      <c r="L137" s="180"/>
      <c r="M137" s="181" t="s">
        <v>3</v>
      </c>
      <c r="N137" s="182" t="s">
        <v>44</v>
      </c>
      <c r="O137" s="54"/>
      <c r="P137" s="148">
        <f>O137*H137</f>
        <v>0</v>
      </c>
      <c r="Q137" s="148">
        <v>0.112</v>
      </c>
      <c r="R137" s="148">
        <f>Q137*H137</f>
        <v>1.68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233</v>
      </c>
      <c r="AT137" s="150" t="s">
        <v>284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2390</v>
      </c>
    </row>
    <row r="138" spans="1:65" s="2" customFormat="1" ht="16.5" customHeight="1">
      <c r="A138" s="33"/>
      <c r="B138" s="138"/>
      <c r="C138" s="139" t="s">
        <v>9</v>
      </c>
      <c r="D138" s="139" t="s">
        <v>183</v>
      </c>
      <c r="E138" s="140" t="s">
        <v>2391</v>
      </c>
      <c r="F138" s="141" t="s">
        <v>2392</v>
      </c>
      <c r="G138" s="142" t="s">
        <v>236</v>
      </c>
      <c r="H138" s="143">
        <v>11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0.00116</v>
      </c>
      <c r="R138" s="148">
        <f>Q138*H138</f>
        <v>0.01276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2393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2394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2395</v>
      </c>
      <c r="H140" s="161">
        <v>11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81</v>
      </c>
      <c r="AY140" s="159" t="s">
        <v>180</v>
      </c>
    </row>
    <row r="141" spans="1:65" s="2" customFormat="1" ht="16.5" customHeight="1">
      <c r="A141" s="33"/>
      <c r="B141" s="138"/>
      <c r="C141" s="173" t="s">
        <v>226</v>
      </c>
      <c r="D141" s="173" t="s">
        <v>284</v>
      </c>
      <c r="E141" s="174" t="s">
        <v>2396</v>
      </c>
      <c r="F141" s="175" t="s">
        <v>2397</v>
      </c>
      <c r="G141" s="176" t="s">
        <v>236</v>
      </c>
      <c r="H141" s="375">
        <v>2</v>
      </c>
      <c r="I141" s="178"/>
      <c r="J141" s="179">
        <f>ROUND(I141*H141,2)</f>
        <v>0</v>
      </c>
      <c r="K141" s="175" t="s">
        <v>3</v>
      </c>
      <c r="L141" s="180"/>
      <c r="M141" s="181" t="s">
        <v>3</v>
      </c>
      <c r="N141" s="182" t="s">
        <v>44</v>
      </c>
      <c r="O141" s="54"/>
      <c r="P141" s="148">
        <f>O141*H141</f>
        <v>0</v>
      </c>
      <c r="Q141" s="148">
        <v>0.0566</v>
      </c>
      <c r="R141" s="148">
        <f>Q141*H141</f>
        <v>0.1132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233</v>
      </c>
      <c r="AT141" s="150" t="s">
        <v>284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2398</v>
      </c>
    </row>
    <row r="142" spans="1:65" s="2" customFormat="1" ht="16.5" customHeight="1">
      <c r="A142" s="33"/>
      <c r="B142" s="138"/>
      <c r="C142" s="173" t="s">
        <v>283</v>
      </c>
      <c r="D142" s="173" t="s">
        <v>284</v>
      </c>
      <c r="E142" s="174" t="s">
        <v>2399</v>
      </c>
      <c r="F142" s="175" t="s">
        <v>2400</v>
      </c>
      <c r="G142" s="176" t="s">
        <v>236</v>
      </c>
      <c r="H142" s="375">
        <v>8</v>
      </c>
      <c r="I142" s="178"/>
      <c r="J142" s="179">
        <f>ROUND(I142*H142,2)</f>
        <v>0</v>
      </c>
      <c r="K142" s="175" t="s">
        <v>3</v>
      </c>
      <c r="L142" s="180"/>
      <c r="M142" s="181" t="s">
        <v>3</v>
      </c>
      <c r="N142" s="182" t="s">
        <v>44</v>
      </c>
      <c r="O142" s="54"/>
      <c r="P142" s="148">
        <f>O142*H142</f>
        <v>0</v>
      </c>
      <c r="Q142" s="148">
        <v>0.0566</v>
      </c>
      <c r="R142" s="148">
        <f>Q142*H142</f>
        <v>0.4528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233</v>
      </c>
      <c r="AT142" s="150" t="s">
        <v>284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2401</v>
      </c>
    </row>
    <row r="143" spans="2:63" s="12" customFormat="1" ht="22.9" customHeight="1">
      <c r="B143" s="125"/>
      <c r="D143" s="126" t="s">
        <v>72</v>
      </c>
      <c r="E143" s="136" t="s">
        <v>471</v>
      </c>
      <c r="F143" s="136" t="s">
        <v>472</v>
      </c>
      <c r="I143" s="128"/>
      <c r="J143" s="137">
        <f>BK143</f>
        <v>0</v>
      </c>
      <c r="L143" s="125"/>
      <c r="M143" s="130"/>
      <c r="N143" s="131"/>
      <c r="O143" s="131"/>
      <c r="P143" s="132">
        <f>SUM(P144:P145)</f>
        <v>0</v>
      </c>
      <c r="Q143" s="131"/>
      <c r="R143" s="132">
        <f>SUM(R144:R145)</f>
        <v>0</v>
      </c>
      <c r="S143" s="131"/>
      <c r="T143" s="133">
        <f>SUM(T144:T145)</f>
        <v>0</v>
      </c>
      <c r="AR143" s="126" t="s">
        <v>81</v>
      </c>
      <c r="AT143" s="134" t="s">
        <v>72</v>
      </c>
      <c r="AU143" s="134" t="s">
        <v>81</v>
      </c>
      <c r="AY143" s="126" t="s">
        <v>180</v>
      </c>
      <c r="BK143" s="135">
        <f>SUM(BK144:BK145)</f>
        <v>0</v>
      </c>
    </row>
    <row r="144" spans="1:65" s="2" customFormat="1" ht="16.5" customHeight="1">
      <c r="A144" s="33"/>
      <c r="B144" s="138"/>
      <c r="C144" s="139" t="s">
        <v>291</v>
      </c>
      <c r="D144" s="139" t="s">
        <v>183</v>
      </c>
      <c r="E144" s="140" t="s">
        <v>2402</v>
      </c>
      <c r="F144" s="141" t="s">
        <v>2403</v>
      </c>
      <c r="G144" s="142" t="s">
        <v>186</v>
      </c>
      <c r="H144" s="143">
        <v>38.828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188</v>
      </c>
      <c r="BM144" s="150" t="s">
        <v>2404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2405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2:63" s="12" customFormat="1" ht="25.9" customHeight="1">
      <c r="B146" s="125"/>
      <c r="D146" s="126" t="s">
        <v>72</v>
      </c>
      <c r="E146" s="127" t="s">
        <v>376</v>
      </c>
      <c r="F146" s="127" t="s">
        <v>377</v>
      </c>
      <c r="I146" s="128"/>
      <c r="J146" s="129">
        <f>BK146</f>
        <v>0</v>
      </c>
      <c r="L146" s="125"/>
      <c r="M146" s="130"/>
      <c r="N146" s="131"/>
      <c r="O146" s="131"/>
      <c r="P146" s="132">
        <f>SUM(P147:P150)</f>
        <v>0</v>
      </c>
      <c r="Q146" s="131"/>
      <c r="R146" s="132">
        <f>SUM(R147:R150)</f>
        <v>0</v>
      </c>
      <c r="S146" s="131"/>
      <c r="T146" s="133">
        <f>SUM(T147:T150)</f>
        <v>0</v>
      </c>
      <c r="AR146" s="126" t="s">
        <v>188</v>
      </c>
      <c r="AT146" s="134" t="s">
        <v>72</v>
      </c>
      <c r="AU146" s="134" t="s">
        <v>73</v>
      </c>
      <c r="AY146" s="126" t="s">
        <v>180</v>
      </c>
      <c r="BK146" s="135">
        <f>SUM(BK147:BK150)</f>
        <v>0</v>
      </c>
    </row>
    <row r="147" spans="1:65" s="2" customFormat="1" ht="16.5" customHeight="1">
      <c r="A147" s="33"/>
      <c r="B147" s="138"/>
      <c r="C147" s="139" t="s">
        <v>296</v>
      </c>
      <c r="D147" s="139" t="s">
        <v>183</v>
      </c>
      <c r="E147" s="140" t="s">
        <v>2196</v>
      </c>
      <c r="F147" s="141" t="s">
        <v>2406</v>
      </c>
      <c r="G147" s="142" t="s">
        <v>381</v>
      </c>
      <c r="H147" s="143">
        <v>19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382</v>
      </c>
      <c r="AT147" s="150" t="s">
        <v>183</v>
      </c>
      <c r="AU147" s="150" t="s">
        <v>81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382</v>
      </c>
      <c r="BM147" s="150" t="s">
        <v>2407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2199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81</v>
      </c>
    </row>
    <row r="149" spans="2:51" s="14" customFormat="1" ht="12">
      <c r="B149" s="166"/>
      <c r="D149" s="158" t="s">
        <v>201</v>
      </c>
      <c r="E149" s="167" t="s">
        <v>3</v>
      </c>
      <c r="F149" s="168" t="s">
        <v>2408</v>
      </c>
      <c r="H149" s="167" t="s">
        <v>3</v>
      </c>
      <c r="I149" s="169"/>
      <c r="L149" s="166"/>
      <c r="M149" s="170"/>
      <c r="N149" s="171"/>
      <c r="O149" s="171"/>
      <c r="P149" s="171"/>
      <c r="Q149" s="171"/>
      <c r="R149" s="171"/>
      <c r="S149" s="171"/>
      <c r="T149" s="172"/>
      <c r="AT149" s="167" t="s">
        <v>201</v>
      </c>
      <c r="AU149" s="167" t="s">
        <v>81</v>
      </c>
      <c r="AV149" s="14" t="s">
        <v>81</v>
      </c>
      <c r="AW149" s="14" t="s">
        <v>34</v>
      </c>
      <c r="AX149" s="14" t="s">
        <v>73</v>
      </c>
      <c r="AY149" s="167" t="s">
        <v>180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296</v>
      </c>
      <c r="H150" s="161">
        <v>19</v>
      </c>
      <c r="I150" s="162"/>
      <c r="L150" s="157"/>
      <c r="M150" s="195"/>
      <c r="N150" s="196"/>
      <c r="O150" s="196"/>
      <c r="P150" s="196"/>
      <c r="Q150" s="196"/>
      <c r="R150" s="196"/>
      <c r="S150" s="196"/>
      <c r="T150" s="197"/>
      <c r="AT150" s="159" t="s">
        <v>201</v>
      </c>
      <c r="AU150" s="159" t="s">
        <v>81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31" s="2" customFormat="1" ht="6.95" customHeight="1">
      <c r="A151" s="33"/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34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autoFilter ref="C85:K150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32112112"/>
    <hyperlink ref="F97" r:id="rId2" display="https://podminky.urs.cz/item/CS_URS_2021_01/162751117"/>
    <hyperlink ref="F99" r:id="rId3" display="https://podminky.urs.cz/item/CS_URS_2021_01/162751119"/>
    <hyperlink ref="F102" r:id="rId4" display="https://podminky.urs.cz/item/CS_URS_2021_01/171201201"/>
    <hyperlink ref="F104" r:id="rId5" display="https://podminky.urs.cz/item/CS_URS_2021_01/171201221"/>
    <hyperlink ref="F107" r:id="rId6" display="https://podminky.urs.cz/item/CS_URS_2021_01/181951112"/>
    <hyperlink ref="F111" r:id="rId7" display="https://podminky.urs.cz/item/CS_URS_2021_01/275313611"/>
    <hyperlink ref="F120" r:id="rId8" display="https://podminky.urs.cz/item/CS_URS_2021_01/564231111"/>
    <hyperlink ref="F123" r:id="rId9" display="https://podminky.urs.cz/item/CS_URS_2021_01/564730011"/>
    <hyperlink ref="F126" r:id="rId10" display="https://podminky.urs.cz/item/CS_URS_2021_01/564760111"/>
    <hyperlink ref="F129" r:id="rId11" display="https://podminky.urs.cz/item/CS_URS_2021_01/596811120"/>
    <hyperlink ref="F135" r:id="rId12" display="https://podminky.urs.cz/item/CS_URS_2021_01/936104213"/>
    <hyperlink ref="F139" r:id="rId13" display="https://podminky.urs.cz/item/CS_URS_2021_01/936124113"/>
    <hyperlink ref="F145" r:id="rId14" display="https://podminky.urs.cz/item/CS_URS_2021_01/998231311"/>
    <hyperlink ref="F148" r:id="rId15" display="https://podminky.urs.cz/item/CS_URS_2021_01/HZS13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06"/>
  <sheetViews>
    <sheetView showGridLines="0" workbookViewId="0" topLeftCell="A169">
      <selection activeCell="W38" sqref="W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116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2409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ROUND((SUM(BE85:BE205)),2)</f>
        <v>0</v>
      </c>
      <c r="G33" s="33"/>
      <c r="H33" s="33"/>
      <c r="I33" s="97">
        <v>0.21</v>
      </c>
      <c r="J33" s="96">
        <f>ROUND(((SUM(BE85:BE205))*I33),2)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ROUND((SUM(BF85:BF205)),2)</f>
        <v>0</v>
      </c>
      <c r="G34" s="33"/>
      <c r="H34" s="33"/>
      <c r="I34" s="97">
        <v>0.15</v>
      </c>
      <c r="J34" s="96">
        <f>ROUND(((SUM(BF85:BF205))*I34),2)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ROUND((SUM(BG85:BG205)),2)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ROUND((SUM(BH85:BH205)),2)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ROUND((SUM(BI85:BI205)),2)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9K - SO.09 - K - Rekonstrukce kolem kaple Mohyla míru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J87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J152</f>
        <v>0</v>
      </c>
      <c r="L62" s="111"/>
    </row>
    <row r="63" spans="2:12" s="10" customFormat="1" ht="19.9" customHeight="1">
      <c r="B63" s="111"/>
      <c r="D63" s="112" t="s">
        <v>986</v>
      </c>
      <c r="E63" s="113"/>
      <c r="F63" s="113"/>
      <c r="G63" s="113"/>
      <c r="H63" s="113"/>
      <c r="I63" s="113"/>
      <c r="J63" s="114">
        <f>J171</f>
        <v>0</v>
      </c>
      <c r="L63" s="111"/>
    </row>
    <row r="64" spans="2:12" s="10" customFormat="1" ht="19.9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J193</f>
        <v>0</v>
      </c>
      <c r="L64" s="111"/>
    </row>
    <row r="65" spans="2:12" s="10" customFormat="1" ht="19.9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J203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56" t="str">
        <f>E7</f>
        <v>PAMÁTNÍK MOHYLA MÍRU, REKONSTRUKCE NÁVŠTĚVNICKÉ INFRASTRUKTURY</v>
      </c>
      <c r="F75" s="357"/>
      <c r="G75" s="357"/>
      <c r="H75" s="357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18" t="str">
        <f>E9</f>
        <v>MOHYLA 9K - SO.09 - K - Rekonstrukce kolem kaple Mohyla míru</v>
      </c>
      <c r="F77" s="355"/>
      <c r="G77" s="355"/>
      <c r="H77" s="355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15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</f>
        <v>0</v>
      </c>
      <c r="Q85" s="62"/>
      <c r="R85" s="122">
        <f>R86</f>
        <v>1144.831008</v>
      </c>
      <c r="S85" s="62"/>
      <c r="T85" s="123">
        <f>T86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</f>
        <v>0</v>
      </c>
    </row>
    <row r="86" spans="2:63" s="12" customFormat="1" ht="25.9" customHeight="1">
      <c r="B86" s="125"/>
      <c r="D86" s="126" t="s">
        <v>72</v>
      </c>
      <c r="E86" s="127" t="s">
        <v>178</v>
      </c>
      <c r="F86" s="127" t="s">
        <v>179</v>
      </c>
      <c r="I86" s="128"/>
      <c r="J86" s="129">
        <f>BK86</f>
        <v>0</v>
      </c>
      <c r="L86" s="125"/>
      <c r="M86" s="130"/>
      <c r="N86" s="131"/>
      <c r="O86" s="131"/>
      <c r="P86" s="132">
        <f>P87+P152+P171+P193+P203</f>
        <v>0</v>
      </c>
      <c r="Q86" s="131"/>
      <c r="R86" s="132">
        <f>R87+R152+R171+R193+R203</f>
        <v>1144.831008</v>
      </c>
      <c r="S86" s="131"/>
      <c r="T86" s="133">
        <f>T87+T152+T171+T193+T203</f>
        <v>0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BK87+BK152+BK171+BK193+BK203</f>
        <v>0</v>
      </c>
    </row>
    <row r="87" spans="2:63" s="12" customFormat="1" ht="22.9" customHeight="1">
      <c r="B87" s="125"/>
      <c r="D87" s="126" t="s">
        <v>72</v>
      </c>
      <c r="E87" s="136" t="s">
        <v>81</v>
      </c>
      <c r="F87" s="136" t="s">
        <v>529</v>
      </c>
      <c r="I87" s="128"/>
      <c r="J87" s="137">
        <f>BK87</f>
        <v>0</v>
      </c>
      <c r="L87" s="125"/>
      <c r="M87" s="130"/>
      <c r="N87" s="131"/>
      <c r="O87" s="131"/>
      <c r="P87" s="132">
        <f>SUM(P88:P151)</f>
        <v>0</v>
      </c>
      <c r="Q87" s="131"/>
      <c r="R87" s="132">
        <f>SUM(R88:R151)</f>
        <v>0</v>
      </c>
      <c r="S87" s="131"/>
      <c r="T87" s="133">
        <f>SUM(T88:T151)</f>
        <v>0</v>
      </c>
      <c r="AR87" s="126" t="s">
        <v>81</v>
      </c>
      <c r="AT87" s="134" t="s">
        <v>72</v>
      </c>
      <c r="AU87" s="134" t="s">
        <v>81</v>
      </c>
      <c r="AY87" s="126" t="s">
        <v>180</v>
      </c>
      <c r="BK87" s="135">
        <f>SUM(BK88:BK151)</f>
        <v>0</v>
      </c>
    </row>
    <row r="88" spans="1:65" s="2" customFormat="1" ht="16.5" customHeight="1">
      <c r="A88" s="33"/>
      <c r="B88" s="138"/>
      <c r="C88" s="139" t="s">
        <v>81</v>
      </c>
      <c r="D88" s="139" t="s">
        <v>183</v>
      </c>
      <c r="E88" s="140" t="s">
        <v>1733</v>
      </c>
      <c r="F88" s="141" t="s">
        <v>2410</v>
      </c>
      <c r="G88" s="142" t="s">
        <v>225</v>
      </c>
      <c r="H88" s="143">
        <v>470</v>
      </c>
      <c r="I88" s="144"/>
      <c r="J88" s="145">
        <f>ROUND(I88*H88,2)</f>
        <v>0</v>
      </c>
      <c r="K88" s="141" t="s">
        <v>187</v>
      </c>
      <c r="L88" s="34"/>
      <c r="M88" s="146" t="s">
        <v>3</v>
      </c>
      <c r="N88" s="147" t="s">
        <v>44</v>
      </c>
      <c r="O88" s="54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83</v>
      </c>
      <c r="AY88" s="18" t="s">
        <v>180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81</v>
      </c>
      <c r="BK88" s="151">
        <f>ROUND(I88*H88,2)</f>
        <v>0</v>
      </c>
      <c r="BL88" s="18" t="s">
        <v>188</v>
      </c>
      <c r="BM88" s="150" t="s">
        <v>2411</v>
      </c>
    </row>
    <row r="89" spans="1:47" s="2" customFormat="1" ht="12">
      <c r="A89" s="33"/>
      <c r="B89" s="34"/>
      <c r="C89" s="33"/>
      <c r="D89" s="152" t="s">
        <v>190</v>
      </c>
      <c r="E89" s="33"/>
      <c r="F89" s="153" t="s">
        <v>1736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4" customFormat="1" ht="12">
      <c r="B90" s="166"/>
      <c r="D90" s="158" t="s">
        <v>201</v>
      </c>
      <c r="E90" s="167" t="s">
        <v>3</v>
      </c>
      <c r="F90" s="168" t="s">
        <v>2412</v>
      </c>
      <c r="H90" s="167" t="s">
        <v>3</v>
      </c>
      <c r="I90" s="169"/>
      <c r="L90" s="166"/>
      <c r="M90" s="170"/>
      <c r="N90" s="171"/>
      <c r="O90" s="171"/>
      <c r="P90" s="171"/>
      <c r="Q90" s="171"/>
      <c r="R90" s="171"/>
      <c r="S90" s="171"/>
      <c r="T90" s="172"/>
      <c r="AT90" s="167" t="s">
        <v>201</v>
      </c>
      <c r="AU90" s="167" t="s">
        <v>83</v>
      </c>
      <c r="AV90" s="14" t="s">
        <v>81</v>
      </c>
      <c r="AW90" s="14" t="s">
        <v>34</v>
      </c>
      <c r="AX90" s="14" t="s">
        <v>73</v>
      </c>
      <c r="AY90" s="167" t="s">
        <v>180</v>
      </c>
    </row>
    <row r="91" spans="2:51" s="13" customFormat="1" ht="12">
      <c r="B91" s="157"/>
      <c r="D91" s="158" t="s">
        <v>201</v>
      </c>
      <c r="E91" s="159" t="s">
        <v>3</v>
      </c>
      <c r="F91" s="160" t="s">
        <v>2413</v>
      </c>
      <c r="H91" s="161">
        <v>470</v>
      </c>
      <c r="I91" s="162"/>
      <c r="L91" s="157"/>
      <c r="M91" s="163"/>
      <c r="N91" s="164"/>
      <c r="O91" s="164"/>
      <c r="P91" s="164"/>
      <c r="Q91" s="164"/>
      <c r="R91" s="164"/>
      <c r="S91" s="164"/>
      <c r="T91" s="165"/>
      <c r="AT91" s="159" t="s">
        <v>201</v>
      </c>
      <c r="AU91" s="159" t="s">
        <v>83</v>
      </c>
      <c r="AV91" s="13" t="s">
        <v>83</v>
      </c>
      <c r="AW91" s="13" t="s">
        <v>34</v>
      </c>
      <c r="AX91" s="13" t="s">
        <v>81</v>
      </c>
      <c r="AY91" s="159" t="s">
        <v>180</v>
      </c>
    </row>
    <row r="92" spans="1:65" s="2" customFormat="1" ht="16.5" customHeight="1">
      <c r="A92" s="33"/>
      <c r="B92" s="138"/>
      <c r="C92" s="139" t="s">
        <v>83</v>
      </c>
      <c r="D92" s="139" t="s">
        <v>183</v>
      </c>
      <c r="E92" s="140" t="s">
        <v>2414</v>
      </c>
      <c r="F92" s="141" t="s">
        <v>2415</v>
      </c>
      <c r="G92" s="142" t="s">
        <v>225</v>
      </c>
      <c r="H92" s="143">
        <v>1055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2416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2417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3" customFormat="1" ht="12">
      <c r="B94" s="157"/>
      <c r="D94" s="158" t="s">
        <v>201</v>
      </c>
      <c r="E94" s="159" t="s">
        <v>3</v>
      </c>
      <c r="F94" s="160" t="s">
        <v>2418</v>
      </c>
      <c r="H94" s="161">
        <v>490</v>
      </c>
      <c r="I94" s="162"/>
      <c r="L94" s="157"/>
      <c r="M94" s="163"/>
      <c r="N94" s="164"/>
      <c r="O94" s="164"/>
      <c r="P94" s="164"/>
      <c r="Q94" s="164"/>
      <c r="R94" s="164"/>
      <c r="S94" s="164"/>
      <c r="T94" s="165"/>
      <c r="AT94" s="159" t="s">
        <v>201</v>
      </c>
      <c r="AU94" s="159" t="s">
        <v>83</v>
      </c>
      <c r="AV94" s="13" t="s">
        <v>83</v>
      </c>
      <c r="AW94" s="13" t="s">
        <v>34</v>
      </c>
      <c r="AX94" s="13" t="s">
        <v>73</v>
      </c>
      <c r="AY94" s="159" t="s">
        <v>180</v>
      </c>
    </row>
    <row r="95" spans="2:51" s="13" customFormat="1" ht="12">
      <c r="B95" s="157"/>
      <c r="D95" s="158" t="s">
        <v>201</v>
      </c>
      <c r="E95" s="159" t="s">
        <v>3</v>
      </c>
      <c r="F95" s="160" t="s">
        <v>2419</v>
      </c>
      <c r="H95" s="161">
        <v>565</v>
      </c>
      <c r="I95" s="162"/>
      <c r="L95" s="157"/>
      <c r="M95" s="163"/>
      <c r="N95" s="164"/>
      <c r="O95" s="164"/>
      <c r="P95" s="164"/>
      <c r="Q95" s="164"/>
      <c r="R95" s="164"/>
      <c r="S95" s="164"/>
      <c r="T95" s="165"/>
      <c r="AT95" s="159" t="s">
        <v>201</v>
      </c>
      <c r="AU95" s="159" t="s">
        <v>83</v>
      </c>
      <c r="AV95" s="13" t="s">
        <v>83</v>
      </c>
      <c r="AW95" s="13" t="s">
        <v>34</v>
      </c>
      <c r="AX95" s="13" t="s">
        <v>73</v>
      </c>
      <c r="AY95" s="159" t="s">
        <v>180</v>
      </c>
    </row>
    <row r="96" spans="2:51" s="15" customFormat="1" ht="12">
      <c r="B96" s="187"/>
      <c r="D96" s="158" t="s">
        <v>201</v>
      </c>
      <c r="E96" s="188" t="s">
        <v>3</v>
      </c>
      <c r="F96" s="189" t="s">
        <v>399</v>
      </c>
      <c r="H96" s="190">
        <v>1055</v>
      </c>
      <c r="I96" s="191"/>
      <c r="L96" s="187"/>
      <c r="M96" s="192"/>
      <c r="N96" s="193"/>
      <c r="O96" s="193"/>
      <c r="P96" s="193"/>
      <c r="Q96" s="193"/>
      <c r="R96" s="193"/>
      <c r="S96" s="193"/>
      <c r="T96" s="194"/>
      <c r="AT96" s="188" t="s">
        <v>201</v>
      </c>
      <c r="AU96" s="188" t="s">
        <v>83</v>
      </c>
      <c r="AV96" s="15" t="s">
        <v>188</v>
      </c>
      <c r="AW96" s="15" t="s">
        <v>34</v>
      </c>
      <c r="AX96" s="15" t="s">
        <v>81</v>
      </c>
      <c r="AY96" s="188" t="s">
        <v>180</v>
      </c>
    </row>
    <row r="97" spans="1:65" s="2" customFormat="1" ht="21.75" customHeight="1">
      <c r="A97" s="33"/>
      <c r="B97" s="138"/>
      <c r="C97" s="139" t="s">
        <v>196</v>
      </c>
      <c r="D97" s="139" t="s">
        <v>183</v>
      </c>
      <c r="E97" s="140" t="s">
        <v>2420</v>
      </c>
      <c r="F97" s="141" t="s">
        <v>2421</v>
      </c>
      <c r="G97" s="142" t="s">
        <v>264</v>
      </c>
      <c r="H97" s="143">
        <v>273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2422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2423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2:51" s="13" customFormat="1" ht="12">
      <c r="B99" s="157"/>
      <c r="D99" s="158" t="s">
        <v>201</v>
      </c>
      <c r="E99" s="159" t="s">
        <v>3</v>
      </c>
      <c r="F99" s="160" t="s">
        <v>2424</v>
      </c>
      <c r="H99" s="161">
        <v>273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201</v>
      </c>
      <c r="AU99" s="159" t="s">
        <v>83</v>
      </c>
      <c r="AV99" s="13" t="s">
        <v>83</v>
      </c>
      <c r="AW99" s="13" t="s">
        <v>34</v>
      </c>
      <c r="AX99" s="13" t="s">
        <v>81</v>
      </c>
      <c r="AY99" s="159" t="s">
        <v>180</v>
      </c>
    </row>
    <row r="100" spans="1:65" s="2" customFormat="1" ht="24.2" customHeight="1">
      <c r="A100" s="33"/>
      <c r="B100" s="138"/>
      <c r="C100" s="139" t="s">
        <v>188</v>
      </c>
      <c r="D100" s="139" t="s">
        <v>183</v>
      </c>
      <c r="E100" s="140" t="s">
        <v>2425</v>
      </c>
      <c r="F100" s="141" t="s">
        <v>2426</v>
      </c>
      <c r="G100" s="142" t="s">
        <v>264</v>
      </c>
      <c r="H100" s="143">
        <v>180.8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2427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2428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51" s="14" customFormat="1" ht="12">
      <c r="B102" s="166"/>
      <c r="D102" s="158" t="s">
        <v>201</v>
      </c>
      <c r="E102" s="167" t="s">
        <v>3</v>
      </c>
      <c r="F102" s="168" t="s">
        <v>2429</v>
      </c>
      <c r="H102" s="167" t="s">
        <v>3</v>
      </c>
      <c r="I102" s="169"/>
      <c r="L102" s="166"/>
      <c r="M102" s="170"/>
      <c r="N102" s="171"/>
      <c r="O102" s="171"/>
      <c r="P102" s="171"/>
      <c r="Q102" s="171"/>
      <c r="R102" s="171"/>
      <c r="S102" s="171"/>
      <c r="T102" s="172"/>
      <c r="AT102" s="167" t="s">
        <v>201</v>
      </c>
      <c r="AU102" s="167" t="s">
        <v>83</v>
      </c>
      <c r="AV102" s="14" t="s">
        <v>81</v>
      </c>
      <c r="AW102" s="14" t="s">
        <v>34</v>
      </c>
      <c r="AX102" s="14" t="s">
        <v>73</v>
      </c>
      <c r="AY102" s="167" t="s">
        <v>180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2430</v>
      </c>
      <c r="H103" s="161">
        <v>180.8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81</v>
      </c>
      <c r="AY103" s="159" t="s">
        <v>180</v>
      </c>
    </row>
    <row r="104" spans="1:65" s="2" customFormat="1" ht="24.2" customHeight="1">
      <c r="A104" s="33"/>
      <c r="B104" s="138"/>
      <c r="C104" s="139" t="s">
        <v>208</v>
      </c>
      <c r="D104" s="139" t="s">
        <v>183</v>
      </c>
      <c r="E104" s="140" t="s">
        <v>2431</v>
      </c>
      <c r="F104" s="141" t="s">
        <v>2432</v>
      </c>
      <c r="G104" s="142" t="s">
        <v>264</v>
      </c>
      <c r="H104" s="143">
        <v>180.8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2433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2434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4" customFormat="1" ht="12">
      <c r="B106" s="166"/>
      <c r="D106" s="158" t="s">
        <v>201</v>
      </c>
      <c r="E106" s="167" t="s">
        <v>3</v>
      </c>
      <c r="F106" s="168" t="s">
        <v>2429</v>
      </c>
      <c r="H106" s="167" t="s">
        <v>3</v>
      </c>
      <c r="I106" s="169"/>
      <c r="L106" s="166"/>
      <c r="M106" s="170"/>
      <c r="N106" s="171"/>
      <c r="O106" s="171"/>
      <c r="P106" s="171"/>
      <c r="Q106" s="171"/>
      <c r="R106" s="171"/>
      <c r="S106" s="171"/>
      <c r="T106" s="172"/>
      <c r="AT106" s="167" t="s">
        <v>201</v>
      </c>
      <c r="AU106" s="167" t="s">
        <v>83</v>
      </c>
      <c r="AV106" s="14" t="s">
        <v>81</v>
      </c>
      <c r="AW106" s="14" t="s">
        <v>34</v>
      </c>
      <c r="AX106" s="14" t="s">
        <v>73</v>
      </c>
      <c r="AY106" s="167" t="s">
        <v>180</v>
      </c>
    </row>
    <row r="107" spans="2:51" s="13" customFormat="1" ht="12">
      <c r="B107" s="157"/>
      <c r="D107" s="158" t="s">
        <v>201</v>
      </c>
      <c r="E107" s="159" t="s">
        <v>3</v>
      </c>
      <c r="F107" s="160" t="s">
        <v>2430</v>
      </c>
      <c r="H107" s="161">
        <v>180.8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201</v>
      </c>
      <c r="AU107" s="159" t="s">
        <v>83</v>
      </c>
      <c r="AV107" s="13" t="s">
        <v>83</v>
      </c>
      <c r="AW107" s="13" t="s">
        <v>34</v>
      </c>
      <c r="AX107" s="13" t="s">
        <v>81</v>
      </c>
      <c r="AY107" s="159" t="s">
        <v>180</v>
      </c>
    </row>
    <row r="108" spans="1:65" s="2" customFormat="1" ht="24.2" customHeight="1">
      <c r="A108" s="33"/>
      <c r="B108" s="138"/>
      <c r="C108" s="139" t="s">
        <v>213</v>
      </c>
      <c r="D108" s="139" t="s">
        <v>183</v>
      </c>
      <c r="E108" s="140" t="s">
        <v>2435</v>
      </c>
      <c r="F108" s="141" t="s">
        <v>2436</v>
      </c>
      <c r="G108" s="142" t="s">
        <v>264</v>
      </c>
      <c r="H108" s="143">
        <v>105.5</v>
      </c>
      <c r="I108" s="144"/>
      <c r="J108" s="145">
        <f>ROUND(I108*H108,2)</f>
        <v>0</v>
      </c>
      <c r="K108" s="141" t="s">
        <v>187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188</v>
      </c>
      <c r="AT108" s="150" t="s">
        <v>183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188</v>
      </c>
      <c r="BM108" s="150" t="s">
        <v>2437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2438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4" customFormat="1" ht="12">
      <c r="B110" s="166"/>
      <c r="D110" s="158" t="s">
        <v>201</v>
      </c>
      <c r="E110" s="167" t="s">
        <v>3</v>
      </c>
      <c r="F110" s="168" t="s">
        <v>2439</v>
      </c>
      <c r="H110" s="167" t="s">
        <v>3</v>
      </c>
      <c r="I110" s="169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7" t="s">
        <v>201</v>
      </c>
      <c r="AU110" s="167" t="s">
        <v>83</v>
      </c>
      <c r="AV110" s="14" t="s">
        <v>81</v>
      </c>
      <c r="AW110" s="14" t="s">
        <v>34</v>
      </c>
      <c r="AX110" s="14" t="s">
        <v>73</v>
      </c>
      <c r="AY110" s="167" t="s">
        <v>180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2440</v>
      </c>
      <c r="H111" s="161">
        <v>105.5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33" customHeight="1">
      <c r="A112" s="33"/>
      <c r="B112" s="138"/>
      <c r="C112" s="139" t="s">
        <v>222</v>
      </c>
      <c r="D112" s="139" t="s">
        <v>183</v>
      </c>
      <c r="E112" s="140" t="s">
        <v>536</v>
      </c>
      <c r="F112" s="141" t="s">
        <v>537</v>
      </c>
      <c r="G112" s="142" t="s">
        <v>264</v>
      </c>
      <c r="H112" s="143">
        <v>105.5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2441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539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37.9" customHeight="1">
      <c r="A114" s="33"/>
      <c r="B114" s="138"/>
      <c r="C114" s="139" t="s">
        <v>233</v>
      </c>
      <c r="D114" s="139" t="s">
        <v>183</v>
      </c>
      <c r="E114" s="140" t="s">
        <v>2442</v>
      </c>
      <c r="F114" s="141" t="s">
        <v>2443</v>
      </c>
      <c r="G114" s="142" t="s">
        <v>264</v>
      </c>
      <c r="H114" s="143">
        <v>280.5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2444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2445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4" customFormat="1" ht="12">
      <c r="B116" s="166"/>
      <c r="D116" s="158" t="s">
        <v>201</v>
      </c>
      <c r="E116" s="167" t="s">
        <v>3</v>
      </c>
      <c r="F116" s="168" t="s">
        <v>2446</v>
      </c>
      <c r="H116" s="167" t="s">
        <v>3</v>
      </c>
      <c r="I116" s="169"/>
      <c r="L116" s="166"/>
      <c r="M116" s="170"/>
      <c r="N116" s="171"/>
      <c r="O116" s="171"/>
      <c r="P116" s="171"/>
      <c r="Q116" s="171"/>
      <c r="R116" s="171"/>
      <c r="S116" s="171"/>
      <c r="T116" s="172"/>
      <c r="AT116" s="167" t="s">
        <v>201</v>
      </c>
      <c r="AU116" s="167" t="s">
        <v>83</v>
      </c>
      <c r="AV116" s="14" t="s">
        <v>81</v>
      </c>
      <c r="AW116" s="14" t="s">
        <v>34</v>
      </c>
      <c r="AX116" s="14" t="s">
        <v>73</v>
      </c>
      <c r="AY116" s="167" t="s">
        <v>180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2447</v>
      </c>
      <c r="H117" s="161">
        <v>73.5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73</v>
      </c>
      <c r="AY117" s="159" t="s">
        <v>180</v>
      </c>
    </row>
    <row r="118" spans="2:51" s="13" customFormat="1" ht="12">
      <c r="B118" s="157"/>
      <c r="D118" s="158" t="s">
        <v>201</v>
      </c>
      <c r="E118" s="159" t="s">
        <v>3</v>
      </c>
      <c r="F118" s="160" t="s">
        <v>2448</v>
      </c>
      <c r="H118" s="161">
        <v>113</v>
      </c>
      <c r="I118" s="162"/>
      <c r="L118" s="157"/>
      <c r="M118" s="163"/>
      <c r="N118" s="164"/>
      <c r="O118" s="164"/>
      <c r="P118" s="164"/>
      <c r="Q118" s="164"/>
      <c r="R118" s="164"/>
      <c r="S118" s="164"/>
      <c r="T118" s="165"/>
      <c r="AT118" s="159" t="s">
        <v>201</v>
      </c>
      <c r="AU118" s="159" t="s">
        <v>83</v>
      </c>
      <c r="AV118" s="13" t="s">
        <v>83</v>
      </c>
      <c r="AW118" s="13" t="s">
        <v>34</v>
      </c>
      <c r="AX118" s="13" t="s">
        <v>73</v>
      </c>
      <c r="AY118" s="159" t="s">
        <v>180</v>
      </c>
    </row>
    <row r="119" spans="2:51" s="13" customFormat="1" ht="12">
      <c r="B119" s="157"/>
      <c r="D119" s="158" t="s">
        <v>201</v>
      </c>
      <c r="E119" s="159" t="s">
        <v>3</v>
      </c>
      <c r="F119" s="160" t="s">
        <v>2449</v>
      </c>
      <c r="H119" s="161">
        <v>94</v>
      </c>
      <c r="I119" s="162"/>
      <c r="L119" s="157"/>
      <c r="M119" s="163"/>
      <c r="N119" s="164"/>
      <c r="O119" s="164"/>
      <c r="P119" s="164"/>
      <c r="Q119" s="164"/>
      <c r="R119" s="164"/>
      <c r="S119" s="164"/>
      <c r="T119" s="165"/>
      <c r="AT119" s="159" t="s">
        <v>201</v>
      </c>
      <c r="AU119" s="159" t="s">
        <v>83</v>
      </c>
      <c r="AV119" s="13" t="s">
        <v>83</v>
      </c>
      <c r="AW119" s="13" t="s">
        <v>34</v>
      </c>
      <c r="AX119" s="13" t="s">
        <v>73</v>
      </c>
      <c r="AY119" s="159" t="s">
        <v>180</v>
      </c>
    </row>
    <row r="120" spans="2:51" s="15" customFormat="1" ht="12">
      <c r="B120" s="187"/>
      <c r="D120" s="158" t="s">
        <v>201</v>
      </c>
      <c r="E120" s="188" t="s">
        <v>3</v>
      </c>
      <c r="F120" s="189" t="s">
        <v>399</v>
      </c>
      <c r="H120" s="190">
        <v>280.5</v>
      </c>
      <c r="I120" s="191"/>
      <c r="L120" s="187"/>
      <c r="M120" s="192"/>
      <c r="N120" s="193"/>
      <c r="O120" s="193"/>
      <c r="P120" s="193"/>
      <c r="Q120" s="193"/>
      <c r="R120" s="193"/>
      <c r="S120" s="193"/>
      <c r="T120" s="194"/>
      <c r="AT120" s="188" t="s">
        <v>201</v>
      </c>
      <c r="AU120" s="188" t="s">
        <v>83</v>
      </c>
      <c r="AV120" s="15" t="s">
        <v>188</v>
      </c>
      <c r="AW120" s="15" t="s">
        <v>34</v>
      </c>
      <c r="AX120" s="15" t="s">
        <v>81</v>
      </c>
      <c r="AY120" s="188" t="s">
        <v>180</v>
      </c>
    </row>
    <row r="121" spans="1:65" s="2" customFormat="1" ht="37.9" customHeight="1">
      <c r="A121" s="33"/>
      <c r="B121" s="138"/>
      <c r="C121" s="139" t="s">
        <v>238</v>
      </c>
      <c r="D121" s="139" t="s">
        <v>183</v>
      </c>
      <c r="E121" s="140" t="s">
        <v>540</v>
      </c>
      <c r="F121" s="141" t="s">
        <v>541</v>
      </c>
      <c r="G121" s="142" t="s">
        <v>264</v>
      </c>
      <c r="H121" s="143">
        <v>559.3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2450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543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2451</v>
      </c>
      <c r="H123" s="161">
        <v>559.3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37.9" customHeight="1">
      <c r="A124" s="33"/>
      <c r="B124" s="138"/>
      <c r="C124" s="139" t="s">
        <v>243</v>
      </c>
      <c r="D124" s="139" t="s">
        <v>183</v>
      </c>
      <c r="E124" s="140" t="s">
        <v>544</v>
      </c>
      <c r="F124" s="141" t="s">
        <v>545</v>
      </c>
      <c r="G124" s="142" t="s">
        <v>264</v>
      </c>
      <c r="H124" s="143">
        <v>5593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2452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547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2453</v>
      </c>
      <c r="H126" s="161">
        <v>5593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1:65" s="2" customFormat="1" ht="16.5" customHeight="1">
      <c r="A127" s="33"/>
      <c r="B127" s="138"/>
      <c r="C127" s="139" t="s">
        <v>250</v>
      </c>
      <c r="D127" s="139" t="s">
        <v>183</v>
      </c>
      <c r="E127" s="140" t="s">
        <v>549</v>
      </c>
      <c r="F127" s="141" t="s">
        <v>550</v>
      </c>
      <c r="G127" s="142" t="s">
        <v>264</v>
      </c>
      <c r="H127" s="143">
        <v>559.3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1023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552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2" customHeight="1">
      <c r="A129" s="33"/>
      <c r="B129" s="138"/>
      <c r="C129" s="139" t="s">
        <v>256</v>
      </c>
      <c r="D129" s="139" t="s">
        <v>183</v>
      </c>
      <c r="E129" s="140" t="s">
        <v>553</v>
      </c>
      <c r="F129" s="141" t="s">
        <v>554</v>
      </c>
      <c r="G129" s="142" t="s">
        <v>186</v>
      </c>
      <c r="H129" s="143">
        <v>934.031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2454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556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2455</v>
      </c>
      <c r="H131" s="161">
        <v>934.031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1.75" customHeight="1">
      <c r="A132" s="33"/>
      <c r="B132" s="138"/>
      <c r="C132" s="139" t="s">
        <v>261</v>
      </c>
      <c r="D132" s="139" t="s">
        <v>183</v>
      </c>
      <c r="E132" s="140" t="s">
        <v>1032</v>
      </c>
      <c r="F132" s="141" t="s">
        <v>1033</v>
      </c>
      <c r="G132" s="142" t="s">
        <v>225</v>
      </c>
      <c r="H132" s="143">
        <v>1547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2456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1035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2413</v>
      </c>
      <c r="H134" s="161">
        <v>470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382</v>
      </c>
      <c r="H135" s="161">
        <v>512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73</v>
      </c>
      <c r="AY135" s="159" t="s">
        <v>180</v>
      </c>
    </row>
    <row r="136" spans="2:51" s="13" customFormat="1" ht="12">
      <c r="B136" s="157"/>
      <c r="D136" s="158" t="s">
        <v>201</v>
      </c>
      <c r="E136" s="159" t="s">
        <v>3</v>
      </c>
      <c r="F136" s="160" t="s">
        <v>2419</v>
      </c>
      <c r="H136" s="161">
        <v>565</v>
      </c>
      <c r="I136" s="162"/>
      <c r="L136" s="157"/>
      <c r="M136" s="163"/>
      <c r="N136" s="164"/>
      <c r="O136" s="164"/>
      <c r="P136" s="164"/>
      <c r="Q136" s="164"/>
      <c r="R136" s="164"/>
      <c r="S136" s="164"/>
      <c r="T136" s="165"/>
      <c r="AT136" s="159" t="s">
        <v>201</v>
      </c>
      <c r="AU136" s="159" t="s">
        <v>83</v>
      </c>
      <c r="AV136" s="13" t="s">
        <v>83</v>
      </c>
      <c r="AW136" s="13" t="s">
        <v>34</v>
      </c>
      <c r="AX136" s="13" t="s">
        <v>73</v>
      </c>
      <c r="AY136" s="159" t="s">
        <v>180</v>
      </c>
    </row>
    <row r="137" spans="2:51" s="15" customFormat="1" ht="12">
      <c r="B137" s="187"/>
      <c r="D137" s="158" t="s">
        <v>201</v>
      </c>
      <c r="E137" s="188" t="s">
        <v>3</v>
      </c>
      <c r="F137" s="189" t="s">
        <v>399</v>
      </c>
      <c r="H137" s="190">
        <v>1547</v>
      </c>
      <c r="I137" s="191"/>
      <c r="L137" s="187"/>
      <c r="M137" s="192"/>
      <c r="N137" s="193"/>
      <c r="O137" s="193"/>
      <c r="P137" s="193"/>
      <c r="Q137" s="193"/>
      <c r="R137" s="193"/>
      <c r="S137" s="193"/>
      <c r="T137" s="194"/>
      <c r="AT137" s="188" t="s">
        <v>201</v>
      </c>
      <c r="AU137" s="188" t="s">
        <v>83</v>
      </c>
      <c r="AV137" s="15" t="s">
        <v>188</v>
      </c>
      <c r="AW137" s="15" t="s">
        <v>34</v>
      </c>
      <c r="AX137" s="15" t="s">
        <v>81</v>
      </c>
      <c r="AY137" s="188" t="s">
        <v>180</v>
      </c>
    </row>
    <row r="138" spans="1:65" s="2" customFormat="1" ht="16.5" customHeight="1">
      <c r="A138" s="33"/>
      <c r="B138" s="138"/>
      <c r="C138" s="139" t="s">
        <v>268</v>
      </c>
      <c r="D138" s="139" t="s">
        <v>183</v>
      </c>
      <c r="E138" s="140" t="s">
        <v>2457</v>
      </c>
      <c r="F138" s="141" t="s">
        <v>2458</v>
      </c>
      <c r="G138" s="142" t="s">
        <v>225</v>
      </c>
      <c r="H138" s="143">
        <v>130</v>
      </c>
      <c r="I138" s="144"/>
      <c r="J138" s="145">
        <f>ROUND(I138*H138,2)</f>
        <v>0</v>
      </c>
      <c r="K138" s="141" t="s">
        <v>3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2459</v>
      </c>
    </row>
    <row r="139" spans="2:51" s="13" customFormat="1" ht="12">
      <c r="B139" s="157"/>
      <c r="D139" s="158" t="s">
        <v>201</v>
      </c>
      <c r="E139" s="159" t="s">
        <v>3</v>
      </c>
      <c r="F139" s="160" t="s">
        <v>2460</v>
      </c>
      <c r="H139" s="161">
        <v>130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201</v>
      </c>
      <c r="AU139" s="159" t="s">
        <v>83</v>
      </c>
      <c r="AV139" s="13" t="s">
        <v>83</v>
      </c>
      <c r="AW139" s="13" t="s">
        <v>34</v>
      </c>
      <c r="AX139" s="13" t="s">
        <v>81</v>
      </c>
      <c r="AY139" s="159" t="s">
        <v>180</v>
      </c>
    </row>
    <row r="140" spans="1:65" s="2" customFormat="1" ht="16.5" customHeight="1">
      <c r="A140" s="33"/>
      <c r="B140" s="138"/>
      <c r="C140" s="139" t="s">
        <v>9</v>
      </c>
      <c r="D140" s="139" t="s">
        <v>183</v>
      </c>
      <c r="E140" s="140" t="s">
        <v>2461</v>
      </c>
      <c r="F140" s="141" t="s">
        <v>2462</v>
      </c>
      <c r="G140" s="142" t="s">
        <v>1069</v>
      </c>
      <c r="H140" s="143">
        <v>1</v>
      </c>
      <c r="I140" s="144"/>
      <c r="J140" s="145">
        <f aca="true" t="shared" si="0" ref="J140:J151">ROUND(I140*H140,2)</f>
        <v>0</v>
      </c>
      <c r="K140" s="141" t="s">
        <v>3</v>
      </c>
      <c r="L140" s="34"/>
      <c r="M140" s="146" t="s">
        <v>3</v>
      </c>
      <c r="N140" s="147" t="s">
        <v>44</v>
      </c>
      <c r="O140" s="54"/>
      <c r="P140" s="148">
        <f aca="true" t="shared" si="1" ref="P140:P151">O140*H140</f>
        <v>0</v>
      </c>
      <c r="Q140" s="148">
        <v>0</v>
      </c>
      <c r="R140" s="148">
        <f aca="true" t="shared" si="2" ref="R140:R151">Q140*H140</f>
        <v>0</v>
      </c>
      <c r="S140" s="148">
        <v>0</v>
      </c>
      <c r="T140" s="149">
        <f aca="true" t="shared" si="3" ref="T140:T151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188</v>
      </c>
      <c r="AT140" s="150" t="s">
        <v>183</v>
      </c>
      <c r="AU140" s="150" t="s">
        <v>83</v>
      </c>
      <c r="AY140" s="18" t="s">
        <v>180</v>
      </c>
      <c r="BE140" s="151">
        <f aca="true" t="shared" si="4" ref="BE140:BE151">IF(N140="základní",J140,0)</f>
        <v>0</v>
      </c>
      <c r="BF140" s="151">
        <f aca="true" t="shared" si="5" ref="BF140:BF151">IF(N140="snížená",J140,0)</f>
        <v>0</v>
      </c>
      <c r="BG140" s="151">
        <f aca="true" t="shared" si="6" ref="BG140:BG151">IF(N140="zákl. přenesená",J140,0)</f>
        <v>0</v>
      </c>
      <c r="BH140" s="151">
        <f aca="true" t="shared" si="7" ref="BH140:BH151">IF(N140="sníž. přenesená",J140,0)</f>
        <v>0</v>
      </c>
      <c r="BI140" s="151">
        <f aca="true" t="shared" si="8" ref="BI140:BI151">IF(N140="nulová",J140,0)</f>
        <v>0</v>
      </c>
      <c r="BJ140" s="18" t="s">
        <v>81</v>
      </c>
      <c r="BK140" s="151">
        <f aca="true" t="shared" si="9" ref="BK140:BK151">ROUND(I140*H140,2)</f>
        <v>0</v>
      </c>
      <c r="BL140" s="18" t="s">
        <v>188</v>
      </c>
      <c r="BM140" s="150" t="s">
        <v>2463</v>
      </c>
    </row>
    <row r="141" spans="1:65" s="2" customFormat="1" ht="16.5" customHeight="1">
      <c r="A141" s="33"/>
      <c r="B141" s="138"/>
      <c r="C141" s="139" t="s">
        <v>226</v>
      </c>
      <c r="D141" s="139" t="s">
        <v>183</v>
      </c>
      <c r="E141" s="140" t="s">
        <v>2464</v>
      </c>
      <c r="F141" s="141" t="s">
        <v>2465</v>
      </c>
      <c r="G141" s="142" t="s">
        <v>236</v>
      </c>
      <c r="H141" s="143">
        <v>1</v>
      </c>
      <c r="I141" s="144"/>
      <c r="J141" s="145">
        <f t="shared" si="0"/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8" t="s">
        <v>81</v>
      </c>
      <c r="BK141" s="151">
        <f t="shared" si="9"/>
        <v>0</v>
      </c>
      <c r="BL141" s="18" t="s">
        <v>188</v>
      </c>
      <c r="BM141" s="150" t="s">
        <v>2466</v>
      </c>
    </row>
    <row r="142" spans="1:65" s="2" customFormat="1" ht="16.5" customHeight="1">
      <c r="A142" s="33"/>
      <c r="B142" s="138"/>
      <c r="C142" s="139" t="s">
        <v>283</v>
      </c>
      <c r="D142" s="139" t="s">
        <v>183</v>
      </c>
      <c r="E142" s="140" t="s">
        <v>2467</v>
      </c>
      <c r="F142" s="141" t="s">
        <v>2468</v>
      </c>
      <c r="G142" s="142" t="s">
        <v>253</v>
      </c>
      <c r="H142" s="143">
        <v>91</v>
      </c>
      <c r="I142" s="144"/>
      <c r="J142" s="145">
        <f t="shared" si="0"/>
        <v>0</v>
      </c>
      <c r="K142" s="141" t="s">
        <v>3</v>
      </c>
      <c r="L142" s="34"/>
      <c r="M142" s="146" t="s">
        <v>3</v>
      </c>
      <c r="N142" s="147" t="s">
        <v>44</v>
      </c>
      <c r="O142" s="54"/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8" t="s">
        <v>81</v>
      </c>
      <c r="BK142" s="151">
        <f t="shared" si="9"/>
        <v>0</v>
      </c>
      <c r="BL142" s="18" t="s">
        <v>188</v>
      </c>
      <c r="BM142" s="150" t="s">
        <v>2469</v>
      </c>
    </row>
    <row r="143" spans="1:65" s="2" customFormat="1" ht="16.5" customHeight="1">
      <c r="A143" s="33"/>
      <c r="B143" s="138"/>
      <c r="C143" s="139" t="s">
        <v>291</v>
      </c>
      <c r="D143" s="139" t="s">
        <v>183</v>
      </c>
      <c r="E143" s="140" t="s">
        <v>2470</v>
      </c>
      <c r="F143" s="141" t="s">
        <v>2471</v>
      </c>
      <c r="G143" s="142" t="s">
        <v>253</v>
      </c>
      <c r="H143" s="143">
        <v>70</v>
      </c>
      <c r="I143" s="144"/>
      <c r="J143" s="145">
        <f t="shared" si="0"/>
        <v>0</v>
      </c>
      <c r="K143" s="141" t="s">
        <v>3</v>
      </c>
      <c r="L143" s="34"/>
      <c r="M143" s="146" t="s">
        <v>3</v>
      </c>
      <c r="N143" s="147" t="s">
        <v>44</v>
      </c>
      <c r="O143" s="54"/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188</v>
      </c>
      <c r="AT143" s="150" t="s">
        <v>183</v>
      </c>
      <c r="AU143" s="150" t="s">
        <v>83</v>
      </c>
      <c r="AY143" s="18" t="s">
        <v>180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8" t="s">
        <v>81</v>
      </c>
      <c r="BK143" s="151">
        <f t="shared" si="9"/>
        <v>0</v>
      </c>
      <c r="BL143" s="18" t="s">
        <v>188</v>
      </c>
      <c r="BM143" s="150" t="s">
        <v>2472</v>
      </c>
    </row>
    <row r="144" spans="1:65" s="2" customFormat="1" ht="16.5" customHeight="1">
      <c r="A144" s="33"/>
      <c r="B144" s="138"/>
      <c r="C144" s="139" t="s">
        <v>296</v>
      </c>
      <c r="D144" s="139" t="s">
        <v>183</v>
      </c>
      <c r="E144" s="140" t="s">
        <v>2473</v>
      </c>
      <c r="F144" s="141" t="s">
        <v>2474</v>
      </c>
      <c r="G144" s="142" t="s">
        <v>236</v>
      </c>
      <c r="H144" s="143">
        <v>4</v>
      </c>
      <c r="I144" s="144"/>
      <c r="J144" s="145">
        <f t="shared" si="0"/>
        <v>0</v>
      </c>
      <c r="K144" s="141" t="s">
        <v>3</v>
      </c>
      <c r="L144" s="34"/>
      <c r="M144" s="146" t="s">
        <v>3</v>
      </c>
      <c r="N144" s="147" t="s">
        <v>44</v>
      </c>
      <c r="O144" s="54"/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83</v>
      </c>
      <c r="AY144" s="18" t="s">
        <v>180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8" t="s">
        <v>81</v>
      </c>
      <c r="BK144" s="151">
        <f t="shared" si="9"/>
        <v>0</v>
      </c>
      <c r="BL144" s="18" t="s">
        <v>188</v>
      </c>
      <c r="BM144" s="150" t="s">
        <v>2475</v>
      </c>
    </row>
    <row r="145" spans="1:65" s="2" customFormat="1" ht="16.5" customHeight="1">
      <c r="A145" s="33"/>
      <c r="B145" s="138"/>
      <c r="C145" s="139" t="s">
        <v>301</v>
      </c>
      <c r="D145" s="139" t="s">
        <v>183</v>
      </c>
      <c r="E145" s="140" t="s">
        <v>2476</v>
      </c>
      <c r="F145" s="141" t="s">
        <v>2477</v>
      </c>
      <c r="G145" s="142" t="s">
        <v>236</v>
      </c>
      <c r="H145" s="143">
        <v>6</v>
      </c>
      <c r="I145" s="144"/>
      <c r="J145" s="145">
        <f t="shared" si="0"/>
        <v>0</v>
      </c>
      <c r="K145" s="141" t="s">
        <v>3</v>
      </c>
      <c r="L145" s="34"/>
      <c r="M145" s="146" t="s">
        <v>3</v>
      </c>
      <c r="N145" s="147" t="s">
        <v>44</v>
      </c>
      <c r="O145" s="54"/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8" t="s">
        <v>81</v>
      </c>
      <c r="BK145" s="151">
        <f t="shared" si="9"/>
        <v>0</v>
      </c>
      <c r="BL145" s="18" t="s">
        <v>188</v>
      </c>
      <c r="BM145" s="150" t="s">
        <v>2478</v>
      </c>
    </row>
    <row r="146" spans="1:65" s="2" customFormat="1" ht="16.5" customHeight="1">
      <c r="A146" s="33"/>
      <c r="B146" s="138"/>
      <c r="C146" s="139" t="s">
        <v>8</v>
      </c>
      <c r="D146" s="139" t="s">
        <v>183</v>
      </c>
      <c r="E146" s="140" t="s">
        <v>2479</v>
      </c>
      <c r="F146" s="141" t="s">
        <v>2480</v>
      </c>
      <c r="G146" s="142" t="s">
        <v>236</v>
      </c>
      <c r="H146" s="143">
        <v>210</v>
      </c>
      <c r="I146" s="144"/>
      <c r="J146" s="145">
        <f t="shared" si="0"/>
        <v>0</v>
      </c>
      <c r="K146" s="141" t="s">
        <v>3</v>
      </c>
      <c r="L146" s="34"/>
      <c r="M146" s="146" t="s">
        <v>3</v>
      </c>
      <c r="N146" s="147" t="s">
        <v>44</v>
      </c>
      <c r="O146" s="54"/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188</v>
      </c>
      <c r="AT146" s="150" t="s">
        <v>183</v>
      </c>
      <c r="AU146" s="150" t="s">
        <v>83</v>
      </c>
      <c r="AY146" s="18" t="s">
        <v>180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8" t="s">
        <v>81</v>
      </c>
      <c r="BK146" s="151">
        <f t="shared" si="9"/>
        <v>0</v>
      </c>
      <c r="BL146" s="18" t="s">
        <v>188</v>
      </c>
      <c r="BM146" s="150" t="s">
        <v>2481</v>
      </c>
    </row>
    <row r="147" spans="1:65" s="2" customFormat="1" ht="16.5" customHeight="1">
      <c r="A147" s="33"/>
      <c r="B147" s="138"/>
      <c r="C147" s="139" t="s">
        <v>309</v>
      </c>
      <c r="D147" s="139" t="s">
        <v>183</v>
      </c>
      <c r="E147" s="140" t="s">
        <v>2482</v>
      </c>
      <c r="F147" s="141" t="s">
        <v>2483</v>
      </c>
      <c r="G147" s="142" t="s">
        <v>236</v>
      </c>
      <c r="H147" s="143">
        <v>1</v>
      </c>
      <c r="I147" s="144"/>
      <c r="J147" s="145">
        <f t="shared" si="0"/>
        <v>0</v>
      </c>
      <c r="K147" s="141" t="s">
        <v>3</v>
      </c>
      <c r="L147" s="34"/>
      <c r="M147" s="146" t="s">
        <v>3</v>
      </c>
      <c r="N147" s="147" t="s">
        <v>44</v>
      </c>
      <c r="O147" s="54"/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8" t="s">
        <v>81</v>
      </c>
      <c r="BK147" s="151">
        <f t="shared" si="9"/>
        <v>0</v>
      </c>
      <c r="BL147" s="18" t="s">
        <v>188</v>
      </c>
      <c r="BM147" s="150" t="s">
        <v>2484</v>
      </c>
    </row>
    <row r="148" spans="1:65" s="2" customFormat="1" ht="16.5" customHeight="1">
      <c r="A148" s="33"/>
      <c r="B148" s="138"/>
      <c r="C148" s="139" t="s">
        <v>314</v>
      </c>
      <c r="D148" s="139" t="s">
        <v>183</v>
      </c>
      <c r="E148" s="140" t="s">
        <v>2485</v>
      </c>
      <c r="F148" s="141" t="s">
        <v>2486</v>
      </c>
      <c r="G148" s="142" t="s">
        <v>236</v>
      </c>
      <c r="H148" s="143">
        <v>1</v>
      </c>
      <c r="I148" s="144"/>
      <c r="J148" s="145">
        <f t="shared" si="0"/>
        <v>0</v>
      </c>
      <c r="K148" s="141" t="s">
        <v>3</v>
      </c>
      <c r="L148" s="34"/>
      <c r="M148" s="146" t="s">
        <v>3</v>
      </c>
      <c r="N148" s="147" t="s">
        <v>44</v>
      </c>
      <c r="O148" s="54"/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8" t="s">
        <v>81</v>
      </c>
      <c r="BK148" s="151">
        <f t="shared" si="9"/>
        <v>0</v>
      </c>
      <c r="BL148" s="18" t="s">
        <v>188</v>
      </c>
      <c r="BM148" s="150" t="s">
        <v>2487</v>
      </c>
    </row>
    <row r="149" spans="1:65" s="2" customFormat="1" ht="16.5" customHeight="1">
      <c r="A149" s="33"/>
      <c r="B149" s="138"/>
      <c r="C149" s="139" t="s">
        <v>320</v>
      </c>
      <c r="D149" s="139" t="s">
        <v>183</v>
      </c>
      <c r="E149" s="140" t="s">
        <v>2488</v>
      </c>
      <c r="F149" s="141" t="s">
        <v>2489</v>
      </c>
      <c r="G149" s="142" t="s">
        <v>236</v>
      </c>
      <c r="H149" s="143">
        <v>1</v>
      </c>
      <c r="I149" s="144"/>
      <c r="J149" s="145">
        <f t="shared" si="0"/>
        <v>0</v>
      </c>
      <c r="K149" s="141" t="s">
        <v>3</v>
      </c>
      <c r="L149" s="34"/>
      <c r="M149" s="146" t="s">
        <v>3</v>
      </c>
      <c r="N149" s="147" t="s">
        <v>44</v>
      </c>
      <c r="O149" s="54"/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83</v>
      </c>
      <c r="AY149" s="18" t="s">
        <v>180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8" t="s">
        <v>81</v>
      </c>
      <c r="BK149" s="151">
        <f t="shared" si="9"/>
        <v>0</v>
      </c>
      <c r="BL149" s="18" t="s">
        <v>188</v>
      </c>
      <c r="BM149" s="150" t="s">
        <v>2490</v>
      </c>
    </row>
    <row r="150" spans="1:65" s="2" customFormat="1" ht="16.5" customHeight="1">
      <c r="A150" s="33"/>
      <c r="B150" s="138"/>
      <c r="C150" s="139" t="s">
        <v>324</v>
      </c>
      <c r="D150" s="139" t="s">
        <v>183</v>
      </c>
      <c r="E150" s="140" t="s">
        <v>2491</v>
      </c>
      <c r="F150" s="141" t="s">
        <v>2492</v>
      </c>
      <c r="G150" s="142" t="s">
        <v>253</v>
      </c>
      <c r="H150" s="143">
        <v>161</v>
      </c>
      <c r="I150" s="144"/>
      <c r="J150" s="145">
        <f t="shared" si="0"/>
        <v>0</v>
      </c>
      <c r="K150" s="141" t="s">
        <v>3</v>
      </c>
      <c r="L150" s="34"/>
      <c r="M150" s="146" t="s">
        <v>3</v>
      </c>
      <c r="N150" s="147" t="s">
        <v>44</v>
      </c>
      <c r="O150" s="54"/>
      <c r="P150" s="148">
        <f t="shared" si="1"/>
        <v>0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8" t="s">
        <v>81</v>
      </c>
      <c r="BK150" s="151">
        <f t="shared" si="9"/>
        <v>0</v>
      </c>
      <c r="BL150" s="18" t="s">
        <v>188</v>
      </c>
      <c r="BM150" s="150" t="s">
        <v>2493</v>
      </c>
    </row>
    <row r="151" spans="1:65" s="2" customFormat="1" ht="16.5" customHeight="1">
      <c r="A151" s="33"/>
      <c r="B151" s="138"/>
      <c r="C151" s="139" t="s">
        <v>330</v>
      </c>
      <c r="D151" s="139" t="s">
        <v>183</v>
      </c>
      <c r="E151" s="140" t="s">
        <v>2494</v>
      </c>
      <c r="F151" s="141" t="s">
        <v>2495</v>
      </c>
      <c r="G151" s="142" t="s">
        <v>1069</v>
      </c>
      <c r="H151" s="143">
        <v>1</v>
      </c>
      <c r="I151" s="144"/>
      <c r="J151" s="145">
        <f t="shared" si="0"/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 t="shared" si="1"/>
        <v>0</v>
      </c>
      <c r="Q151" s="148">
        <v>0</v>
      </c>
      <c r="R151" s="148">
        <f t="shared" si="2"/>
        <v>0</v>
      </c>
      <c r="S151" s="148">
        <v>0</v>
      </c>
      <c r="T151" s="149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83</v>
      </c>
      <c r="AY151" s="18" t="s">
        <v>180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8" t="s">
        <v>81</v>
      </c>
      <c r="BK151" s="151">
        <f t="shared" si="9"/>
        <v>0</v>
      </c>
      <c r="BL151" s="18" t="s">
        <v>188</v>
      </c>
      <c r="BM151" s="150" t="s">
        <v>2496</v>
      </c>
    </row>
    <row r="152" spans="2:63" s="12" customFormat="1" ht="22.9" customHeight="1">
      <c r="B152" s="125"/>
      <c r="D152" s="126" t="s">
        <v>72</v>
      </c>
      <c r="E152" s="136" t="s">
        <v>83</v>
      </c>
      <c r="F152" s="136" t="s">
        <v>558</v>
      </c>
      <c r="I152" s="128"/>
      <c r="J152" s="137">
        <f>BK152</f>
        <v>0</v>
      </c>
      <c r="L152" s="125"/>
      <c r="M152" s="130"/>
      <c r="N152" s="131"/>
      <c r="O152" s="131"/>
      <c r="P152" s="132">
        <f>SUM(P153:P170)</f>
        <v>0</v>
      </c>
      <c r="Q152" s="131"/>
      <c r="R152" s="132">
        <f>SUM(R153:R170)</f>
        <v>1.12067</v>
      </c>
      <c r="S152" s="131"/>
      <c r="T152" s="133">
        <f>SUM(T153:T170)</f>
        <v>0</v>
      </c>
      <c r="AR152" s="126" t="s">
        <v>81</v>
      </c>
      <c r="AT152" s="134" t="s">
        <v>72</v>
      </c>
      <c r="AU152" s="134" t="s">
        <v>81</v>
      </c>
      <c r="AY152" s="126" t="s">
        <v>180</v>
      </c>
      <c r="BK152" s="135">
        <f>SUM(BK153:BK170)</f>
        <v>0</v>
      </c>
    </row>
    <row r="153" spans="1:65" s="2" customFormat="1" ht="24.2" customHeight="1">
      <c r="A153" s="33"/>
      <c r="B153" s="138"/>
      <c r="C153" s="139" t="s">
        <v>336</v>
      </c>
      <c r="D153" s="139" t="s">
        <v>183</v>
      </c>
      <c r="E153" s="140" t="s">
        <v>1997</v>
      </c>
      <c r="F153" s="141" t="s">
        <v>1998</v>
      </c>
      <c r="G153" s="142" t="s">
        <v>264</v>
      </c>
      <c r="H153" s="143">
        <v>105.5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2497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2000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2498</v>
      </c>
      <c r="H155" s="161">
        <v>105.5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81</v>
      </c>
      <c r="AY155" s="159" t="s">
        <v>180</v>
      </c>
    </row>
    <row r="156" spans="1:65" s="2" customFormat="1" ht="24.2" customHeight="1">
      <c r="A156" s="33"/>
      <c r="B156" s="138"/>
      <c r="C156" s="139" t="s">
        <v>341</v>
      </c>
      <c r="D156" s="139" t="s">
        <v>183</v>
      </c>
      <c r="E156" s="140" t="s">
        <v>2001</v>
      </c>
      <c r="F156" s="141" t="s">
        <v>2002</v>
      </c>
      <c r="G156" s="142" t="s">
        <v>225</v>
      </c>
      <c r="H156" s="143">
        <v>844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0.00017</v>
      </c>
      <c r="R156" s="148">
        <f>Q156*H156</f>
        <v>0.14348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2499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2004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3" customFormat="1" ht="12">
      <c r="B158" s="157"/>
      <c r="D158" s="158" t="s">
        <v>201</v>
      </c>
      <c r="E158" s="159" t="s">
        <v>3</v>
      </c>
      <c r="F158" s="160" t="s">
        <v>2500</v>
      </c>
      <c r="H158" s="161">
        <v>844</v>
      </c>
      <c r="I158" s="162"/>
      <c r="L158" s="157"/>
      <c r="M158" s="163"/>
      <c r="N158" s="164"/>
      <c r="O158" s="164"/>
      <c r="P158" s="164"/>
      <c r="Q158" s="164"/>
      <c r="R158" s="164"/>
      <c r="S158" s="164"/>
      <c r="T158" s="165"/>
      <c r="AT158" s="159" t="s">
        <v>201</v>
      </c>
      <c r="AU158" s="159" t="s">
        <v>83</v>
      </c>
      <c r="AV158" s="13" t="s">
        <v>83</v>
      </c>
      <c r="AW158" s="13" t="s">
        <v>34</v>
      </c>
      <c r="AX158" s="13" t="s">
        <v>81</v>
      </c>
      <c r="AY158" s="159" t="s">
        <v>180</v>
      </c>
    </row>
    <row r="159" spans="1:65" s="2" customFormat="1" ht="16.5" customHeight="1">
      <c r="A159" s="33"/>
      <c r="B159" s="138"/>
      <c r="C159" s="173" t="s">
        <v>345</v>
      </c>
      <c r="D159" s="173" t="s">
        <v>284</v>
      </c>
      <c r="E159" s="174" t="s">
        <v>1487</v>
      </c>
      <c r="F159" s="175" t="s">
        <v>1488</v>
      </c>
      <c r="G159" s="176" t="s">
        <v>225</v>
      </c>
      <c r="H159" s="177">
        <v>928.4</v>
      </c>
      <c r="I159" s="178"/>
      <c r="J159" s="179">
        <f>ROUND(I159*H159,2)</f>
        <v>0</v>
      </c>
      <c r="K159" s="175" t="s">
        <v>187</v>
      </c>
      <c r="L159" s="180"/>
      <c r="M159" s="181" t="s">
        <v>3</v>
      </c>
      <c r="N159" s="182" t="s">
        <v>44</v>
      </c>
      <c r="O159" s="54"/>
      <c r="P159" s="148">
        <f>O159*H159</f>
        <v>0</v>
      </c>
      <c r="Q159" s="148">
        <v>0.0003</v>
      </c>
      <c r="R159" s="148">
        <f>Q159*H159</f>
        <v>0.27852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233</v>
      </c>
      <c r="AT159" s="150" t="s">
        <v>284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188</v>
      </c>
      <c r="BM159" s="150" t="s">
        <v>2501</v>
      </c>
    </row>
    <row r="160" spans="1:47" s="2" customFormat="1" ht="12">
      <c r="A160" s="33"/>
      <c r="B160" s="34"/>
      <c r="C160" s="33"/>
      <c r="D160" s="152" t="s">
        <v>190</v>
      </c>
      <c r="E160" s="33"/>
      <c r="F160" s="153" t="s">
        <v>1490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7"/>
      <c r="D161" s="158" t="s">
        <v>201</v>
      </c>
      <c r="F161" s="160" t="s">
        <v>2502</v>
      </c>
      <c r="H161" s="161">
        <v>928.4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4</v>
      </c>
      <c r="AX161" s="13" t="s">
        <v>81</v>
      </c>
      <c r="AY161" s="159" t="s">
        <v>180</v>
      </c>
    </row>
    <row r="162" spans="1:65" s="2" customFormat="1" ht="16.5" customHeight="1">
      <c r="A162" s="33"/>
      <c r="B162" s="138"/>
      <c r="C162" s="139" t="s">
        <v>230</v>
      </c>
      <c r="D162" s="139" t="s">
        <v>183</v>
      </c>
      <c r="E162" s="140" t="s">
        <v>2231</v>
      </c>
      <c r="F162" s="141" t="s">
        <v>2232</v>
      </c>
      <c r="G162" s="142" t="s">
        <v>253</v>
      </c>
      <c r="H162" s="143">
        <v>422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0.00116</v>
      </c>
      <c r="R162" s="148">
        <f>Q162*H162</f>
        <v>0.48952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188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188</v>
      </c>
      <c r="BM162" s="150" t="s">
        <v>2503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2234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51" s="13" customFormat="1" ht="12">
      <c r="B164" s="157"/>
      <c r="D164" s="158" t="s">
        <v>201</v>
      </c>
      <c r="E164" s="159" t="s">
        <v>3</v>
      </c>
      <c r="F164" s="160" t="s">
        <v>2504</v>
      </c>
      <c r="H164" s="161">
        <v>422</v>
      </c>
      <c r="I164" s="162"/>
      <c r="L164" s="157"/>
      <c r="M164" s="163"/>
      <c r="N164" s="164"/>
      <c r="O164" s="164"/>
      <c r="P164" s="164"/>
      <c r="Q164" s="164"/>
      <c r="R164" s="164"/>
      <c r="S164" s="164"/>
      <c r="T164" s="165"/>
      <c r="AT164" s="159" t="s">
        <v>201</v>
      </c>
      <c r="AU164" s="159" t="s">
        <v>83</v>
      </c>
      <c r="AV164" s="13" t="s">
        <v>83</v>
      </c>
      <c r="AW164" s="13" t="s">
        <v>34</v>
      </c>
      <c r="AX164" s="13" t="s">
        <v>81</v>
      </c>
      <c r="AY164" s="159" t="s">
        <v>180</v>
      </c>
    </row>
    <row r="165" spans="1:65" s="2" customFormat="1" ht="24.2" customHeight="1">
      <c r="A165" s="33"/>
      <c r="B165" s="138"/>
      <c r="C165" s="139" t="s">
        <v>356</v>
      </c>
      <c r="D165" s="139" t="s">
        <v>183</v>
      </c>
      <c r="E165" s="140" t="s">
        <v>1739</v>
      </c>
      <c r="F165" s="141" t="s">
        <v>1740</v>
      </c>
      <c r="G165" s="142" t="s">
        <v>225</v>
      </c>
      <c r="H165" s="143">
        <v>470</v>
      </c>
      <c r="I165" s="144"/>
      <c r="J165" s="145">
        <f>ROUND(I165*H165,2)</f>
        <v>0</v>
      </c>
      <c r="K165" s="141" t="s">
        <v>187</v>
      </c>
      <c r="L165" s="34"/>
      <c r="M165" s="146" t="s">
        <v>3</v>
      </c>
      <c r="N165" s="147" t="s">
        <v>44</v>
      </c>
      <c r="O165" s="54"/>
      <c r="P165" s="148">
        <f>O165*H165</f>
        <v>0</v>
      </c>
      <c r="Q165" s="148">
        <v>0.0001</v>
      </c>
      <c r="R165" s="148">
        <f>Q165*H165</f>
        <v>0.047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188</v>
      </c>
      <c r="AT165" s="150" t="s">
        <v>183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188</v>
      </c>
      <c r="BM165" s="150" t="s">
        <v>2505</v>
      </c>
    </row>
    <row r="166" spans="1:47" s="2" customFormat="1" ht="12">
      <c r="A166" s="33"/>
      <c r="B166" s="34"/>
      <c r="C166" s="33"/>
      <c r="D166" s="152" t="s">
        <v>190</v>
      </c>
      <c r="E166" s="33"/>
      <c r="F166" s="153" t="s">
        <v>1742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2413</v>
      </c>
      <c r="H167" s="161">
        <v>470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81</v>
      </c>
      <c r="AY167" s="159" t="s">
        <v>180</v>
      </c>
    </row>
    <row r="168" spans="1:65" s="2" customFormat="1" ht="16.5" customHeight="1">
      <c r="A168" s="33"/>
      <c r="B168" s="138"/>
      <c r="C168" s="173" t="s">
        <v>287</v>
      </c>
      <c r="D168" s="173" t="s">
        <v>284</v>
      </c>
      <c r="E168" s="174" t="s">
        <v>1744</v>
      </c>
      <c r="F168" s="175" t="s">
        <v>1745</v>
      </c>
      <c r="G168" s="176" t="s">
        <v>225</v>
      </c>
      <c r="H168" s="177">
        <v>540.5</v>
      </c>
      <c r="I168" s="178"/>
      <c r="J168" s="179">
        <f>ROUND(I168*H168,2)</f>
        <v>0</v>
      </c>
      <c r="K168" s="175" t="s">
        <v>187</v>
      </c>
      <c r="L168" s="180"/>
      <c r="M168" s="181" t="s">
        <v>3</v>
      </c>
      <c r="N168" s="182" t="s">
        <v>44</v>
      </c>
      <c r="O168" s="54"/>
      <c r="P168" s="148">
        <f>O168*H168</f>
        <v>0</v>
      </c>
      <c r="Q168" s="148">
        <v>0.0003</v>
      </c>
      <c r="R168" s="148">
        <f>Q168*H168</f>
        <v>0.16215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233</v>
      </c>
      <c r="AT168" s="150" t="s">
        <v>284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188</v>
      </c>
      <c r="BM168" s="150" t="s">
        <v>2506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1747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2:51" s="13" customFormat="1" ht="12">
      <c r="B170" s="157"/>
      <c r="D170" s="158" t="s">
        <v>201</v>
      </c>
      <c r="F170" s="160" t="s">
        <v>2507</v>
      </c>
      <c r="H170" s="161">
        <v>540.5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201</v>
      </c>
      <c r="AU170" s="159" t="s">
        <v>83</v>
      </c>
      <c r="AV170" s="13" t="s">
        <v>83</v>
      </c>
      <c r="AW170" s="13" t="s">
        <v>4</v>
      </c>
      <c r="AX170" s="13" t="s">
        <v>81</v>
      </c>
      <c r="AY170" s="159" t="s">
        <v>180</v>
      </c>
    </row>
    <row r="171" spans="2:63" s="12" customFormat="1" ht="22.9" customHeight="1">
      <c r="B171" s="125"/>
      <c r="D171" s="126" t="s">
        <v>72</v>
      </c>
      <c r="E171" s="136" t="s">
        <v>208</v>
      </c>
      <c r="F171" s="136" t="s">
        <v>1253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SUM(P172:P192)</f>
        <v>0</v>
      </c>
      <c r="Q171" s="131"/>
      <c r="R171" s="132">
        <f>SUM(R172:R192)</f>
        <v>1068.71434</v>
      </c>
      <c r="S171" s="131"/>
      <c r="T171" s="133">
        <f>SUM(T172:T192)</f>
        <v>0</v>
      </c>
      <c r="AR171" s="126" t="s">
        <v>81</v>
      </c>
      <c r="AT171" s="134" t="s">
        <v>72</v>
      </c>
      <c r="AU171" s="134" t="s">
        <v>81</v>
      </c>
      <c r="AY171" s="126" t="s">
        <v>180</v>
      </c>
      <c r="BK171" s="135">
        <f>SUM(BK172:BK192)</f>
        <v>0</v>
      </c>
    </row>
    <row r="172" spans="1:65" s="2" customFormat="1" ht="24.2" customHeight="1">
      <c r="A172" s="33"/>
      <c r="B172" s="138"/>
      <c r="C172" s="139" t="s">
        <v>367</v>
      </c>
      <c r="D172" s="139" t="s">
        <v>183</v>
      </c>
      <c r="E172" s="140" t="s">
        <v>1254</v>
      </c>
      <c r="F172" s="141" t="s">
        <v>1255</v>
      </c>
      <c r="G172" s="142" t="s">
        <v>225</v>
      </c>
      <c r="H172" s="143">
        <v>565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0.2024</v>
      </c>
      <c r="R172" s="148">
        <f>Q172*H172</f>
        <v>114.356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188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188</v>
      </c>
      <c r="BM172" s="150" t="s">
        <v>1256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1257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2:51" s="13" customFormat="1" ht="12">
      <c r="B174" s="157"/>
      <c r="D174" s="158" t="s">
        <v>201</v>
      </c>
      <c r="E174" s="159" t="s">
        <v>3</v>
      </c>
      <c r="F174" s="160" t="s">
        <v>2419</v>
      </c>
      <c r="H174" s="161">
        <v>565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201</v>
      </c>
      <c r="AU174" s="159" t="s">
        <v>83</v>
      </c>
      <c r="AV174" s="13" t="s">
        <v>83</v>
      </c>
      <c r="AW174" s="13" t="s">
        <v>34</v>
      </c>
      <c r="AX174" s="13" t="s">
        <v>81</v>
      </c>
      <c r="AY174" s="159" t="s">
        <v>180</v>
      </c>
    </row>
    <row r="175" spans="1:65" s="2" customFormat="1" ht="24.2" customHeight="1">
      <c r="A175" s="33"/>
      <c r="B175" s="138"/>
      <c r="C175" s="139" t="s">
        <v>371</v>
      </c>
      <c r="D175" s="139" t="s">
        <v>183</v>
      </c>
      <c r="E175" s="140" t="s">
        <v>1259</v>
      </c>
      <c r="F175" s="141" t="s">
        <v>1260</v>
      </c>
      <c r="G175" s="142" t="s">
        <v>225</v>
      </c>
      <c r="H175" s="143">
        <v>565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0.199</v>
      </c>
      <c r="R175" s="148">
        <f>Q175*H175</f>
        <v>112.435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188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188</v>
      </c>
      <c r="BM175" s="150" t="s">
        <v>1261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1262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3" customFormat="1" ht="12">
      <c r="B177" s="157"/>
      <c r="D177" s="158" t="s">
        <v>201</v>
      </c>
      <c r="E177" s="159" t="s">
        <v>3</v>
      </c>
      <c r="F177" s="160" t="s">
        <v>2419</v>
      </c>
      <c r="H177" s="161">
        <v>565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201</v>
      </c>
      <c r="AU177" s="159" t="s">
        <v>83</v>
      </c>
      <c r="AV177" s="13" t="s">
        <v>83</v>
      </c>
      <c r="AW177" s="13" t="s">
        <v>34</v>
      </c>
      <c r="AX177" s="13" t="s">
        <v>81</v>
      </c>
      <c r="AY177" s="159" t="s">
        <v>180</v>
      </c>
    </row>
    <row r="178" spans="1:65" s="2" customFormat="1" ht="24.2" customHeight="1">
      <c r="A178" s="33"/>
      <c r="B178" s="138"/>
      <c r="C178" s="139" t="s">
        <v>378</v>
      </c>
      <c r="D178" s="139" t="s">
        <v>183</v>
      </c>
      <c r="E178" s="140" t="s">
        <v>1263</v>
      </c>
      <c r="F178" s="141" t="s">
        <v>1264</v>
      </c>
      <c r="G178" s="142" t="s">
        <v>225</v>
      </c>
      <c r="H178" s="143">
        <v>1077</v>
      </c>
      <c r="I178" s="144"/>
      <c r="J178" s="145">
        <f>ROUND(I178*H178,2)</f>
        <v>0</v>
      </c>
      <c r="K178" s="141" t="s">
        <v>187</v>
      </c>
      <c r="L178" s="34"/>
      <c r="M178" s="146" t="s">
        <v>3</v>
      </c>
      <c r="N178" s="147" t="s">
        <v>44</v>
      </c>
      <c r="O178" s="54"/>
      <c r="P178" s="148">
        <f>O178*H178</f>
        <v>0</v>
      </c>
      <c r="Q178" s="148">
        <v>0.396</v>
      </c>
      <c r="R178" s="148">
        <f>Q178*H178</f>
        <v>426.492</v>
      </c>
      <c r="S178" s="148">
        <v>0</v>
      </c>
      <c r="T178" s="149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0" t="s">
        <v>188</v>
      </c>
      <c r="AT178" s="150" t="s">
        <v>183</v>
      </c>
      <c r="AU178" s="150" t="s">
        <v>83</v>
      </c>
      <c r="AY178" s="18" t="s">
        <v>180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8" t="s">
        <v>81</v>
      </c>
      <c r="BK178" s="151">
        <f>ROUND(I178*H178,2)</f>
        <v>0</v>
      </c>
      <c r="BL178" s="18" t="s">
        <v>188</v>
      </c>
      <c r="BM178" s="150" t="s">
        <v>1265</v>
      </c>
    </row>
    <row r="179" spans="1:47" s="2" customFormat="1" ht="12">
      <c r="A179" s="33"/>
      <c r="B179" s="34"/>
      <c r="C179" s="33"/>
      <c r="D179" s="152" t="s">
        <v>190</v>
      </c>
      <c r="E179" s="33"/>
      <c r="F179" s="153" t="s">
        <v>1266</v>
      </c>
      <c r="G179" s="33"/>
      <c r="H179" s="33"/>
      <c r="I179" s="154"/>
      <c r="J179" s="33"/>
      <c r="K179" s="33"/>
      <c r="L179" s="34"/>
      <c r="M179" s="155"/>
      <c r="N179" s="156"/>
      <c r="O179" s="54"/>
      <c r="P179" s="54"/>
      <c r="Q179" s="54"/>
      <c r="R179" s="54"/>
      <c r="S179" s="54"/>
      <c r="T179" s="55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190</v>
      </c>
      <c r="AU179" s="18" t="s">
        <v>83</v>
      </c>
    </row>
    <row r="180" spans="2:51" s="13" customFormat="1" ht="12">
      <c r="B180" s="157"/>
      <c r="D180" s="158" t="s">
        <v>201</v>
      </c>
      <c r="E180" s="159" t="s">
        <v>3</v>
      </c>
      <c r="F180" s="160" t="s">
        <v>382</v>
      </c>
      <c r="H180" s="161">
        <v>512</v>
      </c>
      <c r="I180" s="162"/>
      <c r="L180" s="157"/>
      <c r="M180" s="163"/>
      <c r="N180" s="164"/>
      <c r="O180" s="164"/>
      <c r="P180" s="164"/>
      <c r="Q180" s="164"/>
      <c r="R180" s="164"/>
      <c r="S180" s="164"/>
      <c r="T180" s="165"/>
      <c r="AT180" s="159" t="s">
        <v>201</v>
      </c>
      <c r="AU180" s="159" t="s">
        <v>83</v>
      </c>
      <c r="AV180" s="13" t="s">
        <v>83</v>
      </c>
      <c r="AW180" s="13" t="s">
        <v>34</v>
      </c>
      <c r="AX180" s="13" t="s">
        <v>73</v>
      </c>
      <c r="AY180" s="159" t="s">
        <v>180</v>
      </c>
    </row>
    <row r="181" spans="2:51" s="13" customFormat="1" ht="12">
      <c r="B181" s="157"/>
      <c r="D181" s="158" t="s">
        <v>201</v>
      </c>
      <c r="E181" s="159" t="s">
        <v>3</v>
      </c>
      <c r="F181" s="160" t="s">
        <v>2419</v>
      </c>
      <c r="H181" s="161">
        <v>565</v>
      </c>
      <c r="I181" s="162"/>
      <c r="L181" s="157"/>
      <c r="M181" s="163"/>
      <c r="N181" s="164"/>
      <c r="O181" s="164"/>
      <c r="P181" s="164"/>
      <c r="Q181" s="164"/>
      <c r="R181" s="164"/>
      <c r="S181" s="164"/>
      <c r="T181" s="165"/>
      <c r="AT181" s="159" t="s">
        <v>201</v>
      </c>
      <c r="AU181" s="159" t="s">
        <v>83</v>
      </c>
      <c r="AV181" s="13" t="s">
        <v>83</v>
      </c>
      <c r="AW181" s="13" t="s">
        <v>34</v>
      </c>
      <c r="AX181" s="13" t="s">
        <v>73</v>
      </c>
      <c r="AY181" s="159" t="s">
        <v>180</v>
      </c>
    </row>
    <row r="182" spans="2:51" s="15" customFormat="1" ht="12">
      <c r="B182" s="187"/>
      <c r="D182" s="158" t="s">
        <v>201</v>
      </c>
      <c r="E182" s="188" t="s">
        <v>3</v>
      </c>
      <c r="F182" s="189" t="s">
        <v>399</v>
      </c>
      <c r="H182" s="190">
        <v>1077</v>
      </c>
      <c r="I182" s="191"/>
      <c r="L182" s="187"/>
      <c r="M182" s="192"/>
      <c r="N182" s="193"/>
      <c r="O182" s="193"/>
      <c r="P182" s="193"/>
      <c r="Q182" s="193"/>
      <c r="R182" s="193"/>
      <c r="S182" s="193"/>
      <c r="T182" s="194"/>
      <c r="AT182" s="188" t="s">
        <v>201</v>
      </c>
      <c r="AU182" s="188" t="s">
        <v>83</v>
      </c>
      <c r="AV182" s="15" t="s">
        <v>188</v>
      </c>
      <c r="AW182" s="15" t="s">
        <v>34</v>
      </c>
      <c r="AX182" s="15" t="s">
        <v>81</v>
      </c>
      <c r="AY182" s="188" t="s">
        <v>180</v>
      </c>
    </row>
    <row r="183" spans="1:65" s="2" customFormat="1" ht="16.5" customHeight="1">
      <c r="A183" s="33"/>
      <c r="B183" s="138"/>
      <c r="C183" s="139" t="s">
        <v>677</v>
      </c>
      <c r="D183" s="139" t="s">
        <v>183</v>
      </c>
      <c r="E183" s="140" t="s">
        <v>2331</v>
      </c>
      <c r="F183" s="141" t="s">
        <v>2332</v>
      </c>
      <c r="G183" s="142" t="s">
        <v>225</v>
      </c>
      <c r="H183" s="143">
        <v>512</v>
      </c>
      <c r="I183" s="144"/>
      <c r="J183" s="145">
        <f>ROUND(I183*H183,2)</f>
        <v>0</v>
      </c>
      <c r="K183" s="141" t="s">
        <v>3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0.18907</v>
      </c>
      <c r="R183" s="148">
        <f>Q183*H183</f>
        <v>96.80384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2333</v>
      </c>
    </row>
    <row r="184" spans="2:51" s="13" customFormat="1" ht="12">
      <c r="B184" s="157"/>
      <c r="D184" s="158" t="s">
        <v>201</v>
      </c>
      <c r="E184" s="159" t="s">
        <v>3</v>
      </c>
      <c r="F184" s="160" t="s">
        <v>382</v>
      </c>
      <c r="H184" s="161">
        <v>512</v>
      </c>
      <c r="I184" s="162"/>
      <c r="L184" s="157"/>
      <c r="M184" s="163"/>
      <c r="N184" s="164"/>
      <c r="O184" s="164"/>
      <c r="P184" s="164"/>
      <c r="Q184" s="164"/>
      <c r="R184" s="164"/>
      <c r="S184" s="164"/>
      <c r="T184" s="165"/>
      <c r="AT184" s="159" t="s">
        <v>201</v>
      </c>
      <c r="AU184" s="159" t="s">
        <v>83</v>
      </c>
      <c r="AV184" s="13" t="s">
        <v>83</v>
      </c>
      <c r="AW184" s="13" t="s">
        <v>34</v>
      </c>
      <c r="AX184" s="13" t="s">
        <v>81</v>
      </c>
      <c r="AY184" s="159" t="s">
        <v>180</v>
      </c>
    </row>
    <row r="185" spans="1:65" s="2" customFormat="1" ht="16.5" customHeight="1">
      <c r="A185" s="33"/>
      <c r="B185" s="138"/>
      <c r="C185" s="139" t="s">
        <v>679</v>
      </c>
      <c r="D185" s="139" t="s">
        <v>183</v>
      </c>
      <c r="E185" s="140" t="s">
        <v>2508</v>
      </c>
      <c r="F185" s="141" t="s">
        <v>2509</v>
      </c>
      <c r="G185" s="142" t="s">
        <v>225</v>
      </c>
      <c r="H185" s="143">
        <v>470</v>
      </c>
      <c r="I185" s="144"/>
      <c r="J185" s="145">
        <f>ROUND(I185*H185,2)</f>
        <v>0</v>
      </c>
      <c r="K185" s="141" t="s">
        <v>3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0.378</v>
      </c>
      <c r="R185" s="148">
        <f>Q185*H185</f>
        <v>177.66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188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188</v>
      </c>
      <c r="BM185" s="150" t="s">
        <v>2510</v>
      </c>
    </row>
    <row r="186" spans="2:51" s="14" customFormat="1" ht="12">
      <c r="B186" s="166"/>
      <c r="D186" s="158" t="s">
        <v>201</v>
      </c>
      <c r="E186" s="167" t="s">
        <v>3</v>
      </c>
      <c r="F186" s="168" t="s">
        <v>2412</v>
      </c>
      <c r="H186" s="167" t="s">
        <v>3</v>
      </c>
      <c r="I186" s="169"/>
      <c r="L186" s="166"/>
      <c r="M186" s="170"/>
      <c r="N186" s="171"/>
      <c r="O186" s="171"/>
      <c r="P186" s="171"/>
      <c r="Q186" s="171"/>
      <c r="R186" s="171"/>
      <c r="S186" s="171"/>
      <c r="T186" s="172"/>
      <c r="AT186" s="167" t="s">
        <v>201</v>
      </c>
      <c r="AU186" s="167" t="s">
        <v>83</v>
      </c>
      <c r="AV186" s="14" t="s">
        <v>81</v>
      </c>
      <c r="AW186" s="14" t="s">
        <v>34</v>
      </c>
      <c r="AX186" s="14" t="s">
        <v>73</v>
      </c>
      <c r="AY186" s="167" t="s">
        <v>180</v>
      </c>
    </row>
    <row r="187" spans="2:51" s="13" customFormat="1" ht="12">
      <c r="B187" s="157"/>
      <c r="D187" s="158" t="s">
        <v>201</v>
      </c>
      <c r="E187" s="159" t="s">
        <v>3</v>
      </c>
      <c r="F187" s="160" t="s">
        <v>2413</v>
      </c>
      <c r="H187" s="161">
        <v>470</v>
      </c>
      <c r="I187" s="162"/>
      <c r="L187" s="157"/>
      <c r="M187" s="163"/>
      <c r="N187" s="164"/>
      <c r="O187" s="164"/>
      <c r="P187" s="164"/>
      <c r="Q187" s="164"/>
      <c r="R187" s="164"/>
      <c r="S187" s="164"/>
      <c r="T187" s="165"/>
      <c r="AT187" s="159" t="s">
        <v>201</v>
      </c>
      <c r="AU187" s="159" t="s">
        <v>83</v>
      </c>
      <c r="AV187" s="13" t="s">
        <v>83</v>
      </c>
      <c r="AW187" s="13" t="s">
        <v>34</v>
      </c>
      <c r="AX187" s="13" t="s">
        <v>81</v>
      </c>
      <c r="AY187" s="159" t="s">
        <v>180</v>
      </c>
    </row>
    <row r="188" spans="1:65" s="2" customFormat="1" ht="24.2" customHeight="1">
      <c r="A188" s="33"/>
      <c r="B188" s="138"/>
      <c r="C188" s="139" t="s">
        <v>685</v>
      </c>
      <c r="D188" s="139" t="s">
        <v>183</v>
      </c>
      <c r="E188" s="140" t="s">
        <v>2335</v>
      </c>
      <c r="F188" s="141" t="s">
        <v>2336</v>
      </c>
      <c r="G188" s="142" t="s">
        <v>225</v>
      </c>
      <c r="H188" s="143">
        <v>565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0.101</v>
      </c>
      <c r="R188" s="148">
        <f>Q188*H188</f>
        <v>57.065000000000005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188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188</v>
      </c>
      <c r="BM188" s="150" t="s">
        <v>2337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2338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2:51" s="13" customFormat="1" ht="12">
      <c r="B190" s="157"/>
      <c r="D190" s="158" t="s">
        <v>201</v>
      </c>
      <c r="E190" s="159" t="s">
        <v>3</v>
      </c>
      <c r="F190" s="160" t="s">
        <v>2419</v>
      </c>
      <c r="H190" s="161">
        <v>565</v>
      </c>
      <c r="I190" s="162"/>
      <c r="L190" s="157"/>
      <c r="M190" s="163"/>
      <c r="N190" s="164"/>
      <c r="O190" s="164"/>
      <c r="P190" s="164"/>
      <c r="Q190" s="164"/>
      <c r="R190" s="164"/>
      <c r="S190" s="164"/>
      <c r="T190" s="165"/>
      <c r="AT190" s="159" t="s">
        <v>201</v>
      </c>
      <c r="AU190" s="159" t="s">
        <v>83</v>
      </c>
      <c r="AV190" s="13" t="s">
        <v>83</v>
      </c>
      <c r="AW190" s="13" t="s">
        <v>34</v>
      </c>
      <c r="AX190" s="13" t="s">
        <v>81</v>
      </c>
      <c r="AY190" s="159" t="s">
        <v>180</v>
      </c>
    </row>
    <row r="191" spans="1:65" s="2" customFormat="1" ht="16.5" customHeight="1">
      <c r="A191" s="33"/>
      <c r="B191" s="138"/>
      <c r="C191" s="173" t="s">
        <v>692</v>
      </c>
      <c r="D191" s="173" t="s">
        <v>284</v>
      </c>
      <c r="E191" s="174" t="s">
        <v>2340</v>
      </c>
      <c r="F191" s="175" t="s">
        <v>2341</v>
      </c>
      <c r="G191" s="176" t="s">
        <v>225</v>
      </c>
      <c r="H191" s="177">
        <v>621.5</v>
      </c>
      <c r="I191" s="178"/>
      <c r="J191" s="179">
        <f>ROUND(I191*H191,2)</f>
        <v>0</v>
      </c>
      <c r="K191" s="175" t="s">
        <v>3</v>
      </c>
      <c r="L191" s="180"/>
      <c r="M191" s="181" t="s">
        <v>3</v>
      </c>
      <c r="N191" s="182" t="s">
        <v>44</v>
      </c>
      <c r="O191" s="54"/>
      <c r="P191" s="148">
        <f>O191*H191</f>
        <v>0</v>
      </c>
      <c r="Q191" s="148">
        <v>0.135</v>
      </c>
      <c r="R191" s="148">
        <f>Q191*H191</f>
        <v>83.9025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233</v>
      </c>
      <c r="AT191" s="150" t="s">
        <v>284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188</v>
      </c>
      <c r="BM191" s="150" t="s">
        <v>2342</v>
      </c>
    </row>
    <row r="192" spans="2:51" s="13" customFormat="1" ht="12">
      <c r="B192" s="157"/>
      <c r="D192" s="158" t="s">
        <v>201</v>
      </c>
      <c r="F192" s="160" t="s">
        <v>2511</v>
      </c>
      <c r="H192" s="161">
        <v>621.5</v>
      </c>
      <c r="I192" s="162"/>
      <c r="L192" s="157"/>
      <c r="M192" s="163"/>
      <c r="N192" s="164"/>
      <c r="O192" s="164"/>
      <c r="P192" s="164"/>
      <c r="Q192" s="164"/>
      <c r="R192" s="164"/>
      <c r="S192" s="164"/>
      <c r="T192" s="165"/>
      <c r="AT192" s="159" t="s">
        <v>201</v>
      </c>
      <c r="AU192" s="159" t="s">
        <v>83</v>
      </c>
      <c r="AV192" s="13" t="s">
        <v>83</v>
      </c>
      <c r="AW192" s="13" t="s">
        <v>4</v>
      </c>
      <c r="AX192" s="13" t="s">
        <v>81</v>
      </c>
      <c r="AY192" s="159" t="s">
        <v>180</v>
      </c>
    </row>
    <row r="193" spans="2:63" s="12" customFormat="1" ht="22.9" customHeight="1">
      <c r="B193" s="125"/>
      <c r="D193" s="126" t="s">
        <v>72</v>
      </c>
      <c r="E193" s="136" t="s">
        <v>238</v>
      </c>
      <c r="F193" s="136" t="s">
        <v>437</v>
      </c>
      <c r="I193" s="128"/>
      <c r="J193" s="137">
        <f>BK193</f>
        <v>0</v>
      </c>
      <c r="L193" s="125"/>
      <c r="M193" s="130"/>
      <c r="N193" s="131"/>
      <c r="O193" s="131"/>
      <c r="P193" s="132">
        <f>SUM(P194:P202)</f>
        <v>0</v>
      </c>
      <c r="Q193" s="131"/>
      <c r="R193" s="132">
        <f>SUM(R194:R202)</f>
        <v>74.99599799999999</v>
      </c>
      <c r="S193" s="131"/>
      <c r="T193" s="133">
        <f>SUM(T194:T202)</f>
        <v>0</v>
      </c>
      <c r="AR193" s="126" t="s">
        <v>81</v>
      </c>
      <c r="AT193" s="134" t="s">
        <v>72</v>
      </c>
      <c r="AU193" s="134" t="s">
        <v>81</v>
      </c>
      <c r="AY193" s="126" t="s">
        <v>180</v>
      </c>
      <c r="BK193" s="135">
        <f>SUM(BK194:BK202)</f>
        <v>0</v>
      </c>
    </row>
    <row r="194" spans="1:65" s="2" customFormat="1" ht="24.2" customHeight="1">
      <c r="A194" s="33"/>
      <c r="B194" s="138"/>
      <c r="C194" s="139" t="s">
        <v>699</v>
      </c>
      <c r="D194" s="139" t="s">
        <v>183</v>
      </c>
      <c r="E194" s="140" t="s">
        <v>2344</v>
      </c>
      <c r="F194" s="141" t="s">
        <v>2345</v>
      </c>
      <c r="G194" s="142" t="s">
        <v>253</v>
      </c>
      <c r="H194" s="143">
        <v>379.4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0.14067</v>
      </c>
      <c r="R194" s="148">
        <f>Q194*H194</f>
        <v>53.370197999999995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188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188</v>
      </c>
      <c r="BM194" s="150" t="s">
        <v>2346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2347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3" customFormat="1" ht="12">
      <c r="B196" s="157"/>
      <c r="D196" s="158" t="s">
        <v>201</v>
      </c>
      <c r="E196" s="159" t="s">
        <v>3</v>
      </c>
      <c r="F196" s="160" t="s">
        <v>2512</v>
      </c>
      <c r="H196" s="161">
        <v>379.4</v>
      </c>
      <c r="I196" s="162"/>
      <c r="L196" s="157"/>
      <c r="M196" s="163"/>
      <c r="N196" s="164"/>
      <c r="O196" s="164"/>
      <c r="P196" s="164"/>
      <c r="Q196" s="164"/>
      <c r="R196" s="164"/>
      <c r="S196" s="164"/>
      <c r="T196" s="165"/>
      <c r="AT196" s="159" t="s">
        <v>201</v>
      </c>
      <c r="AU196" s="159" t="s">
        <v>83</v>
      </c>
      <c r="AV196" s="13" t="s">
        <v>83</v>
      </c>
      <c r="AW196" s="13" t="s">
        <v>34</v>
      </c>
      <c r="AX196" s="13" t="s">
        <v>81</v>
      </c>
      <c r="AY196" s="159" t="s">
        <v>180</v>
      </c>
    </row>
    <row r="197" spans="1:65" s="2" customFormat="1" ht="16.5" customHeight="1">
      <c r="A197" s="33"/>
      <c r="B197" s="138"/>
      <c r="C197" s="173" t="s">
        <v>706</v>
      </c>
      <c r="D197" s="173" t="s">
        <v>284</v>
      </c>
      <c r="E197" s="174" t="s">
        <v>2349</v>
      </c>
      <c r="F197" s="175" t="s">
        <v>2350</v>
      </c>
      <c r="G197" s="176" t="s">
        <v>253</v>
      </c>
      <c r="H197" s="177">
        <v>379.4</v>
      </c>
      <c r="I197" s="178"/>
      <c r="J197" s="179">
        <f>ROUND(I197*H197,2)</f>
        <v>0</v>
      </c>
      <c r="K197" s="175" t="s">
        <v>3</v>
      </c>
      <c r="L197" s="180"/>
      <c r="M197" s="181" t="s">
        <v>3</v>
      </c>
      <c r="N197" s="182" t="s">
        <v>44</v>
      </c>
      <c r="O197" s="54"/>
      <c r="P197" s="148">
        <f>O197*H197</f>
        <v>0</v>
      </c>
      <c r="Q197" s="148">
        <v>0.057</v>
      </c>
      <c r="R197" s="148">
        <f>Q197*H197</f>
        <v>21.625799999999998</v>
      </c>
      <c r="S197" s="148">
        <v>0</v>
      </c>
      <c r="T197" s="149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0" t="s">
        <v>233</v>
      </c>
      <c r="AT197" s="150" t="s">
        <v>284</v>
      </c>
      <c r="AU197" s="150" t="s">
        <v>83</v>
      </c>
      <c r="AY197" s="18" t="s">
        <v>180</v>
      </c>
      <c r="BE197" s="151">
        <f>IF(N197="základní",J197,0)</f>
        <v>0</v>
      </c>
      <c r="BF197" s="151">
        <f>IF(N197="snížená",J197,0)</f>
        <v>0</v>
      </c>
      <c r="BG197" s="151">
        <f>IF(N197="zákl. přenesená",J197,0)</f>
        <v>0</v>
      </c>
      <c r="BH197" s="151">
        <f>IF(N197="sníž. přenesená",J197,0)</f>
        <v>0</v>
      </c>
      <c r="BI197" s="151">
        <f>IF(N197="nulová",J197,0)</f>
        <v>0</v>
      </c>
      <c r="BJ197" s="18" t="s">
        <v>81</v>
      </c>
      <c r="BK197" s="151">
        <f>ROUND(I197*H197,2)</f>
        <v>0</v>
      </c>
      <c r="BL197" s="18" t="s">
        <v>188</v>
      </c>
      <c r="BM197" s="150" t="s">
        <v>2351</v>
      </c>
    </row>
    <row r="198" spans="1:65" s="2" customFormat="1" ht="16.5" customHeight="1">
      <c r="A198" s="33"/>
      <c r="B198" s="138"/>
      <c r="C198" s="139" t="s">
        <v>708</v>
      </c>
      <c r="D198" s="139" t="s">
        <v>183</v>
      </c>
      <c r="E198" s="140" t="s">
        <v>1363</v>
      </c>
      <c r="F198" s="141" t="s">
        <v>1364</v>
      </c>
      <c r="G198" s="142" t="s">
        <v>225</v>
      </c>
      <c r="H198" s="143">
        <v>565</v>
      </c>
      <c r="I198" s="144"/>
      <c r="J198" s="145">
        <f>ROUND(I198*H198,2)</f>
        <v>0</v>
      </c>
      <c r="K198" s="141" t="s">
        <v>187</v>
      </c>
      <c r="L198" s="34"/>
      <c r="M198" s="146" t="s">
        <v>3</v>
      </c>
      <c r="N198" s="147" t="s">
        <v>44</v>
      </c>
      <c r="O198" s="54"/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188</v>
      </c>
      <c r="AT198" s="150" t="s">
        <v>183</v>
      </c>
      <c r="AU198" s="150" t="s">
        <v>83</v>
      </c>
      <c r="AY198" s="18" t="s">
        <v>180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81</v>
      </c>
      <c r="BK198" s="151">
        <f>ROUND(I198*H198,2)</f>
        <v>0</v>
      </c>
      <c r="BL198" s="18" t="s">
        <v>188</v>
      </c>
      <c r="BM198" s="150" t="s">
        <v>1365</v>
      </c>
    </row>
    <row r="199" spans="1:47" s="2" customFormat="1" ht="12">
      <c r="A199" s="33"/>
      <c r="B199" s="34"/>
      <c r="C199" s="33"/>
      <c r="D199" s="152" t="s">
        <v>190</v>
      </c>
      <c r="E199" s="33"/>
      <c r="F199" s="153" t="s">
        <v>1366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7"/>
      <c r="D200" s="158" t="s">
        <v>201</v>
      </c>
      <c r="E200" s="159" t="s">
        <v>3</v>
      </c>
      <c r="F200" s="160" t="s">
        <v>2419</v>
      </c>
      <c r="H200" s="161">
        <v>565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201</v>
      </c>
      <c r="AU200" s="159" t="s">
        <v>83</v>
      </c>
      <c r="AV200" s="13" t="s">
        <v>83</v>
      </c>
      <c r="AW200" s="13" t="s">
        <v>34</v>
      </c>
      <c r="AX200" s="13" t="s">
        <v>81</v>
      </c>
      <c r="AY200" s="159" t="s">
        <v>180</v>
      </c>
    </row>
    <row r="201" spans="1:65" s="2" customFormat="1" ht="16.5" customHeight="1">
      <c r="A201" s="33"/>
      <c r="B201" s="138"/>
      <c r="C201" s="139" t="s">
        <v>713</v>
      </c>
      <c r="D201" s="139" t="s">
        <v>183</v>
      </c>
      <c r="E201" s="140" t="s">
        <v>2513</v>
      </c>
      <c r="F201" s="141" t="s">
        <v>2514</v>
      </c>
      <c r="G201" s="142" t="s">
        <v>253</v>
      </c>
      <c r="H201" s="143">
        <v>280</v>
      </c>
      <c r="I201" s="144"/>
      <c r="J201" s="145">
        <f>ROUND(I201*H201,2)</f>
        <v>0</v>
      </c>
      <c r="K201" s="141" t="s">
        <v>3</v>
      </c>
      <c r="L201" s="34"/>
      <c r="M201" s="146" t="s">
        <v>3</v>
      </c>
      <c r="N201" s="147" t="s">
        <v>44</v>
      </c>
      <c r="O201" s="54"/>
      <c r="P201" s="148">
        <f>O201*H201</f>
        <v>0</v>
      </c>
      <c r="Q201" s="148">
        <v>0</v>
      </c>
      <c r="R201" s="148">
        <f>Q201*H201</f>
        <v>0</v>
      </c>
      <c r="S201" s="148">
        <v>0</v>
      </c>
      <c r="T201" s="14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188</v>
      </c>
      <c r="AT201" s="150" t="s">
        <v>183</v>
      </c>
      <c r="AU201" s="150" t="s">
        <v>83</v>
      </c>
      <c r="AY201" s="18" t="s">
        <v>180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8" t="s">
        <v>81</v>
      </c>
      <c r="BK201" s="151">
        <f>ROUND(I201*H201,2)</f>
        <v>0</v>
      </c>
      <c r="BL201" s="18" t="s">
        <v>188</v>
      </c>
      <c r="BM201" s="150" t="s">
        <v>2515</v>
      </c>
    </row>
    <row r="202" spans="2:51" s="13" customFormat="1" ht="12">
      <c r="B202" s="157"/>
      <c r="D202" s="158" t="s">
        <v>201</v>
      </c>
      <c r="E202" s="159" t="s">
        <v>3</v>
      </c>
      <c r="F202" s="160" t="s">
        <v>2516</v>
      </c>
      <c r="H202" s="161">
        <v>280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201</v>
      </c>
      <c r="AU202" s="159" t="s">
        <v>83</v>
      </c>
      <c r="AV202" s="13" t="s">
        <v>83</v>
      </c>
      <c r="AW202" s="13" t="s">
        <v>34</v>
      </c>
      <c r="AX202" s="13" t="s">
        <v>81</v>
      </c>
      <c r="AY202" s="159" t="s">
        <v>180</v>
      </c>
    </row>
    <row r="203" spans="2:63" s="12" customFormat="1" ht="22.9" customHeight="1">
      <c r="B203" s="125"/>
      <c r="D203" s="126" t="s">
        <v>72</v>
      </c>
      <c r="E203" s="136" t="s">
        <v>471</v>
      </c>
      <c r="F203" s="136" t="s">
        <v>472</v>
      </c>
      <c r="I203" s="128"/>
      <c r="J203" s="137">
        <f>BK203</f>
        <v>0</v>
      </c>
      <c r="L203" s="125"/>
      <c r="M203" s="130"/>
      <c r="N203" s="131"/>
      <c r="O203" s="131"/>
      <c r="P203" s="132">
        <f>SUM(P204:P205)</f>
        <v>0</v>
      </c>
      <c r="Q203" s="131"/>
      <c r="R203" s="132">
        <f>SUM(R204:R205)</f>
        <v>0</v>
      </c>
      <c r="S203" s="131"/>
      <c r="T203" s="133">
        <f>SUM(T204:T205)</f>
        <v>0</v>
      </c>
      <c r="AR203" s="126" t="s">
        <v>81</v>
      </c>
      <c r="AT203" s="134" t="s">
        <v>72</v>
      </c>
      <c r="AU203" s="134" t="s">
        <v>81</v>
      </c>
      <c r="AY203" s="126" t="s">
        <v>180</v>
      </c>
      <c r="BK203" s="135">
        <f>SUM(BK204:BK205)</f>
        <v>0</v>
      </c>
    </row>
    <row r="204" spans="1:65" s="2" customFormat="1" ht="24.2" customHeight="1">
      <c r="A204" s="33"/>
      <c r="B204" s="138"/>
      <c r="C204" s="139" t="s">
        <v>714</v>
      </c>
      <c r="D204" s="139" t="s">
        <v>183</v>
      </c>
      <c r="E204" s="140" t="s">
        <v>1402</v>
      </c>
      <c r="F204" s="141" t="s">
        <v>1403</v>
      </c>
      <c r="G204" s="142" t="s">
        <v>186</v>
      </c>
      <c r="H204" s="143">
        <v>1144.831</v>
      </c>
      <c r="I204" s="144"/>
      <c r="J204" s="145">
        <f>ROUND(I204*H204,2)</f>
        <v>0</v>
      </c>
      <c r="K204" s="141" t="s">
        <v>187</v>
      </c>
      <c r="L204" s="34"/>
      <c r="M204" s="146" t="s">
        <v>3</v>
      </c>
      <c r="N204" s="147" t="s">
        <v>44</v>
      </c>
      <c r="O204" s="54"/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188</v>
      </c>
      <c r="AT204" s="150" t="s">
        <v>183</v>
      </c>
      <c r="AU204" s="150" t="s">
        <v>83</v>
      </c>
      <c r="AY204" s="18" t="s">
        <v>180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81</v>
      </c>
      <c r="BK204" s="151">
        <f>ROUND(I204*H204,2)</f>
        <v>0</v>
      </c>
      <c r="BL204" s="18" t="s">
        <v>188</v>
      </c>
      <c r="BM204" s="150" t="s">
        <v>1404</v>
      </c>
    </row>
    <row r="205" spans="1:47" s="2" customFormat="1" ht="12">
      <c r="A205" s="33"/>
      <c r="B205" s="34"/>
      <c r="C205" s="33"/>
      <c r="D205" s="152" t="s">
        <v>190</v>
      </c>
      <c r="E205" s="33"/>
      <c r="F205" s="153" t="s">
        <v>1405</v>
      </c>
      <c r="G205" s="33"/>
      <c r="H205" s="33"/>
      <c r="I205" s="154"/>
      <c r="J205" s="33"/>
      <c r="K205" s="33"/>
      <c r="L205" s="34"/>
      <c r="M205" s="183"/>
      <c r="N205" s="184"/>
      <c r="O205" s="185"/>
      <c r="P205" s="185"/>
      <c r="Q205" s="185"/>
      <c r="R205" s="185"/>
      <c r="S205" s="185"/>
      <c r="T205" s="186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1:31" s="2" customFormat="1" ht="6.95" customHeight="1">
      <c r="A206" s="33"/>
      <c r="B206" s="43"/>
      <c r="C206" s="44"/>
      <c r="D206" s="44"/>
      <c r="E206" s="44"/>
      <c r="F206" s="44"/>
      <c r="G206" s="44"/>
      <c r="H206" s="44"/>
      <c r="I206" s="44"/>
      <c r="J206" s="44"/>
      <c r="K206" s="44"/>
      <c r="L206" s="34"/>
      <c r="M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</row>
  </sheetData>
  <autoFilter ref="C84:K20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121112003"/>
    <hyperlink ref="F93" r:id="rId2" display="https://podminky.urs.cz/item/CS_URS_2021_01/121151113"/>
    <hyperlink ref="F98" r:id="rId3" display="https://podminky.urs.cz/item/CS_URS_2021_01/122251104"/>
    <hyperlink ref="F101" r:id="rId4" display="https://podminky.urs.cz/item/CS_URS_2021_01/131101102"/>
    <hyperlink ref="F105" r:id="rId5" display="https://podminky.urs.cz/item/CS_URS_2021_01/131151104"/>
    <hyperlink ref="F109" r:id="rId6" display="https://podminky.urs.cz/item/CS_URS_2021_01/132151104"/>
    <hyperlink ref="F113" r:id="rId7" display="https://podminky.urs.cz/item/CS_URS_2021_01/162211311"/>
    <hyperlink ref="F115" r:id="rId8" display="https://podminky.urs.cz/item/CS_URS_2021_01/162251102"/>
    <hyperlink ref="F122" r:id="rId9" display="https://podminky.urs.cz/item/CS_URS_2021_01/162751117"/>
    <hyperlink ref="F125" r:id="rId10" display="https://podminky.urs.cz/item/CS_URS_2021_01/162751119"/>
    <hyperlink ref="F128" r:id="rId11" display="https://podminky.urs.cz/item/CS_URS_2021_01/171201201"/>
    <hyperlink ref="F130" r:id="rId12" display="https://podminky.urs.cz/item/CS_URS_2021_01/171201221"/>
    <hyperlink ref="F133" r:id="rId13" display="https://podminky.urs.cz/item/CS_URS_2021_01/181951112"/>
    <hyperlink ref="F154" r:id="rId14" display="https://podminky.urs.cz/item/CS_URS_2021_01/211561111"/>
    <hyperlink ref="F157" r:id="rId15" display="https://podminky.urs.cz/item/CS_URS_2021_01/211971110"/>
    <hyperlink ref="F160" r:id="rId16" display="https://podminky.urs.cz/item/CS_URS_2021_01/69311068"/>
    <hyperlink ref="F163" r:id="rId17" display="https://podminky.urs.cz/item/CS_URS_2021_01/212755216"/>
    <hyperlink ref="F166" r:id="rId18" display="https://podminky.urs.cz/item/CS_URS_2021_01/213141111"/>
    <hyperlink ref="F169" r:id="rId19" display="https://podminky.urs.cz/item/CS_URS_2021_01/69311199"/>
    <hyperlink ref="F173" r:id="rId20" display="https://podminky.urs.cz/item/CS_URS_2021_01/564231111"/>
    <hyperlink ref="F176" r:id="rId21" display="https://podminky.urs.cz/item/CS_URS_2021_01/564730011"/>
    <hyperlink ref="F179" r:id="rId22" display="https://podminky.urs.cz/item/CS_URS_2021_01/564760111"/>
    <hyperlink ref="F189" r:id="rId23" display="https://podminky.urs.cz/item/CS_URS_2021_01/596811120"/>
    <hyperlink ref="F195" r:id="rId24" display="https://podminky.urs.cz/item/CS_URS_2021_01/916241213"/>
    <hyperlink ref="F199" r:id="rId25" display="https://podminky.urs.cz/item/CS_URS_2021_01/952902121"/>
    <hyperlink ref="F205" r:id="rId26" display="https://podminky.urs.cz/item/CS_URS_2021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85"/>
  <sheetViews>
    <sheetView showGridLines="0" workbookViewId="0" topLeftCell="A5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119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2517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ROUND((SUM(BE81:BE84)),2)</f>
        <v>0</v>
      </c>
      <c r="G33" s="33"/>
      <c r="H33" s="33"/>
      <c r="I33" s="97">
        <v>0.21</v>
      </c>
      <c r="J33" s="96">
        <f>ROUND(((SUM(BE81:BE84))*I33),2)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ROUND((SUM(BF81:BF84)),2)</f>
        <v>0</v>
      </c>
      <c r="G34" s="33"/>
      <c r="H34" s="33"/>
      <c r="I34" s="97">
        <v>0.15</v>
      </c>
      <c r="J34" s="96">
        <f>ROUND(((SUM(BF81:BF84))*I34),2)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ROUND((SUM(BG81:BG84)),2)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ROUND((SUM(BH81:BH84)),2)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ROUND((SUM(BI81:BI84)),2)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9P - SO.09 - P  Koncepční řešení parkové úpravy areálu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J82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J83</f>
        <v>0</v>
      </c>
      <c r="L61" s="111"/>
    </row>
    <row r="62" spans="1:31" s="2" customFormat="1" ht="21.75" customHeight="1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9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165</v>
      </c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17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6.5" customHeight="1">
      <c r="A71" s="33"/>
      <c r="B71" s="34"/>
      <c r="C71" s="33"/>
      <c r="D71" s="33"/>
      <c r="E71" s="356" t="str">
        <f>E7</f>
        <v>PAMÁTNÍK MOHYLA MÍRU, REKONSTRUKCE NÁVŠTĚVNICKÉ INFRASTRUKTURY</v>
      </c>
      <c r="F71" s="357"/>
      <c r="G71" s="357"/>
      <c r="H71" s="357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148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18" t="str">
        <f>E9</f>
        <v>MOHYLA 9P - SO.09 - P  Koncepční řešení parkové úpravy areálu</v>
      </c>
      <c r="F73" s="355"/>
      <c r="G73" s="355"/>
      <c r="H73" s="355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22</v>
      </c>
      <c r="D75" s="33"/>
      <c r="E75" s="33"/>
      <c r="F75" s="26" t="str">
        <f>F12</f>
        <v>Pracký kopec u obce Prace</v>
      </c>
      <c r="G75" s="33"/>
      <c r="H75" s="33"/>
      <c r="I75" s="28" t="s">
        <v>24</v>
      </c>
      <c r="J75" s="51" t="str">
        <f>IF(J12="","",J12)</f>
        <v>5. 5. 2021</v>
      </c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40.15" customHeight="1">
      <c r="A77" s="33"/>
      <c r="B77" s="34"/>
      <c r="C77" s="28" t="s">
        <v>26</v>
      </c>
      <c r="D77" s="33"/>
      <c r="E77" s="33"/>
      <c r="F77" s="26" t="str">
        <f>E15</f>
        <v xml:space="preserve"> </v>
      </c>
      <c r="G77" s="33"/>
      <c r="H77" s="33"/>
      <c r="I77" s="28" t="s">
        <v>32</v>
      </c>
      <c r="J77" s="31" t="str">
        <f>E21</f>
        <v>PETR FRANTA ARCHITEKTI   ASOC., s.r.o.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2" customHeight="1">
      <c r="A78" s="33"/>
      <c r="B78" s="34"/>
      <c r="C78" s="28" t="s">
        <v>30</v>
      </c>
      <c r="D78" s="33"/>
      <c r="E78" s="33"/>
      <c r="F78" s="26" t="str">
        <f>IF(E18="","",E18)</f>
        <v>Vyplň údaj</v>
      </c>
      <c r="G78" s="33"/>
      <c r="H78" s="33"/>
      <c r="I78" s="28" t="s">
        <v>35</v>
      </c>
      <c r="J78" s="31" t="str">
        <f>E24</f>
        <v>Hana Pejšová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15"/>
      <c r="B80" s="116"/>
      <c r="C80" s="117" t="s">
        <v>166</v>
      </c>
      <c r="D80" s="118" t="s">
        <v>58</v>
      </c>
      <c r="E80" s="118" t="s">
        <v>54</v>
      </c>
      <c r="F80" s="118" t="s">
        <v>55</v>
      </c>
      <c r="G80" s="118" t="s">
        <v>167</v>
      </c>
      <c r="H80" s="118" t="s">
        <v>168</v>
      </c>
      <c r="I80" s="118" t="s">
        <v>169</v>
      </c>
      <c r="J80" s="118" t="s">
        <v>153</v>
      </c>
      <c r="K80" s="119" t="s">
        <v>170</v>
      </c>
      <c r="L80" s="120"/>
      <c r="M80" s="58" t="s">
        <v>3</v>
      </c>
      <c r="N80" s="59" t="s">
        <v>43</v>
      </c>
      <c r="O80" s="59" t="s">
        <v>171</v>
      </c>
      <c r="P80" s="59" t="s">
        <v>172</v>
      </c>
      <c r="Q80" s="59" t="s">
        <v>173</v>
      </c>
      <c r="R80" s="59" t="s">
        <v>174</v>
      </c>
      <c r="S80" s="59" t="s">
        <v>175</v>
      </c>
      <c r="T80" s="60" t="s">
        <v>176</v>
      </c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:63" s="2" customFormat="1" ht="22.9" customHeight="1">
      <c r="A81" s="33"/>
      <c r="B81" s="34"/>
      <c r="C81" s="65" t="s">
        <v>177</v>
      </c>
      <c r="D81" s="33"/>
      <c r="E81" s="33"/>
      <c r="F81" s="33"/>
      <c r="G81" s="33"/>
      <c r="H81" s="33"/>
      <c r="I81" s="33"/>
      <c r="J81" s="121">
        <f>BK81</f>
        <v>0</v>
      </c>
      <c r="K81" s="33"/>
      <c r="L81" s="34"/>
      <c r="M81" s="61"/>
      <c r="N81" s="52"/>
      <c r="O81" s="62"/>
      <c r="P81" s="122">
        <f>P82</f>
        <v>0</v>
      </c>
      <c r="Q81" s="62"/>
      <c r="R81" s="122">
        <f>R82</f>
        <v>0</v>
      </c>
      <c r="S81" s="62"/>
      <c r="T81" s="123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8" t="s">
        <v>72</v>
      </c>
      <c r="AU81" s="18" t="s">
        <v>154</v>
      </c>
      <c r="BK81" s="124">
        <f>BK82</f>
        <v>0</v>
      </c>
    </row>
    <row r="82" spans="2:63" s="12" customFormat="1" ht="25.9" customHeight="1">
      <c r="B82" s="125"/>
      <c r="D82" s="126" t="s">
        <v>72</v>
      </c>
      <c r="E82" s="127" t="s">
        <v>178</v>
      </c>
      <c r="F82" s="127" t="s">
        <v>179</v>
      </c>
      <c r="I82" s="128"/>
      <c r="J82" s="129">
        <f>BK82</f>
        <v>0</v>
      </c>
      <c r="L82" s="125"/>
      <c r="M82" s="130"/>
      <c r="N82" s="131"/>
      <c r="O82" s="131"/>
      <c r="P82" s="132">
        <f>P83</f>
        <v>0</v>
      </c>
      <c r="Q82" s="131"/>
      <c r="R82" s="132">
        <f>R83</f>
        <v>0</v>
      </c>
      <c r="S82" s="131"/>
      <c r="T82" s="133">
        <f>T83</f>
        <v>0</v>
      </c>
      <c r="AR82" s="126" t="s">
        <v>81</v>
      </c>
      <c r="AT82" s="134" t="s">
        <v>72</v>
      </c>
      <c r="AU82" s="134" t="s">
        <v>73</v>
      </c>
      <c r="AY82" s="126" t="s">
        <v>180</v>
      </c>
      <c r="BK82" s="135">
        <f>BK83</f>
        <v>0</v>
      </c>
    </row>
    <row r="83" spans="2:63" s="12" customFormat="1" ht="22.9" customHeight="1">
      <c r="B83" s="125"/>
      <c r="D83" s="126" t="s">
        <v>72</v>
      </c>
      <c r="E83" s="136" t="s">
        <v>81</v>
      </c>
      <c r="F83" s="136" t="s">
        <v>529</v>
      </c>
      <c r="I83" s="128"/>
      <c r="J83" s="137">
        <f>BK83</f>
        <v>0</v>
      </c>
      <c r="L83" s="125"/>
      <c r="M83" s="130"/>
      <c r="N83" s="131"/>
      <c r="O83" s="131"/>
      <c r="P83" s="132">
        <f>P84</f>
        <v>0</v>
      </c>
      <c r="Q83" s="131"/>
      <c r="R83" s="132">
        <f>R84</f>
        <v>0</v>
      </c>
      <c r="S83" s="131"/>
      <c r="T83" s="133">
        <f>T84</f>
        <v>0</v>
      </c>
      <c r="AR83" s="126" t="s">
        <v>81</v>
      </c>
      <c r="AT83" s="134" t="s">
        <v>72</v>
      </c>
      <c r="AU83" s="134" t="s">
        <v>81</v>
      </c>
      <c r="AY83" s="126" t="s">
        <v>180</v>
      </c>
      <c r="BK83" s="135">
        <f>BK84</f>
        <v>0</v>
      </c>
    </row>
    <row r="84" spans="1:65" s="2" customFormat="1" ht="16.5" customHeight="1">
      <c r="A84" s="33"/>
      <c r="B84" s="138"/>
      <c r="C84" s="139" t="s">
        <v>81</v>
      </c>
      <c r="D84" s="139" t="s">
        <v>183</v>
      </c>
      <c r="E84" s="140" t="s">
        <v>2518</v>
      </c>
      <c r="F84" s="141" t="s">
        <v>2519</v>
      </c>
      <c r="G84" s="142" t="s">
        <v>236</v>
      </c>
      <c r="H84" s="143">
        <v>10</v>
      </c>
      <c r="I84" s="144"/>
      <c r="J84" s="145">
        <f>ROUND(I84*H84,2)</f>
        <v>0</v>
      </c>
      <c r="K84" s="141" t="s">
        <v>3</v>
      </c>
      <c r="L84" s="34"/>
      <c r="M84" s="201" t="s">
        <v>3</v>
      </c>
      <c r="N84" s="202" t="s">
        <v>44</v>
      </c>
      <c r="O84" s="185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50" t="s">
        <v>188</v>
      </c>
      <c r="AT84" s="150" t="s">
        <v>183</v>
      </c>
      <c r="AU84" s="150" t="s">
        <v>83</v>
      </c>
      <c r="AY84" s="18" t="s">
        <v>180</v>
      </c>
      <c r="BE84" s="151">
        <f>IF(N84="základní",J84,0)</f>
        <v>0</v>
      </c>
      <c r="BF84" s="151">
        <f>IF(N84="snížená",J84,0)</f>
        <v>0</v>
      </c>
      <c r="BG84" s="151">
        <f>IF(N84="zákl. přenesená",J84,0)</f>
        <v>0</v>
      </c>
      <c r="BH84" s="151">
        <f>IF(N84="sníž. přenesená",J84,0)</f>
        <v>0</v>
      </c>
      <c r="BI84" s="151">
        <f>IF(N84="nulová",J84,0)</f>
        <v>0</v>
      </c>
      <c r="BJ84" s="18" t="s">
        <v>81</v>
      </c>
      <c r="BK84" s="151">
        <f>ROUND(I84*H84,2)</f>
        <v>0</v>
      </c>
      <c r="BL84" s="18" t="s">
        <v>188</v>
      </c>
      <c r="BM84" s="150" t="s">
        <v>2520</v>
      </c>
    </row>
    <row r="85" spans="1:31" s="2" customFormat="1" ht="6.95" customHeight="1">
      <c r="A85" s="33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4"/>
      <c r="M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</sheetData>
  <autoFilter ref="C80:K84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74"/>
  <sheetViews>
    <sheetView showGridLines="0" workbookViewId="0" topLeftCell="A1">
      <selection activeCell="F127" sqref="F12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122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2521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ROUND((SUM(BE88:BE173)),2)</f>
        <v>0</v>
      </c>
      <c r="G33" s="33"/>
      <c r="H33" s="33"/>
      <c r="I33" s="97">
        <v>0.21</v>
      </c>
      <c r="J33" s="96">
        <f>ROUND(((SUM(BE88:BE173))*I33),2)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ROUND((SUM(BF88:BF173)),2)</f>
        <v>0</v>
      </c>
      <c r="G34" s="33"/>
      <c r="H34" s="33"/>
      <c r="I34" s="97">
        <v>0.15</v>
      </c>
      <c r="J34" s="96">
        <f>ROUND(((SUM(BF88:BF173))*I34),2)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ROUND((SUM(BG88:BG173)),2)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ROUND((SUM(BH88:BH173)),2)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ROUND((SUM(BI88:BI173)),2)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C - SO 10 CCTV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J89</f>
        <v>0</v>
      </c>
      <c r="L60" s="107"/>
    </row>
    <row r="61" spans="2:12" s="10" customFormat="1" ht="19.9" customHeight="1">
      <c r="B61" s="111"/>
      <c r="D61" s="112" t="s">
        <v>2522</v>
      </c>
      <c r="E61" s="113"/>
      <c r="F61" s="113"/>
      <c r="G61" s="113"/>
      <c r="H61" s="113"/>
      <c r="I61" s="113"/>
      <c r="J61" s="114">
        <f>J90</f>
        <v>0</v>
      </c>
      <c r="L61" s="111"/>
    </row>
    <row r="62" spans="2:12" s="10" customFormat="1" ht="19.9" customHeight="1">
      <c r="B62" s="111"/>
      <c r="D62" s="112" t="s">
        <v>388</v>
      </c>
      <c r="E62" s="113"/>
      <c r="F62" s="113"/>
      <c r="G62" s="113"/>
      <c r="H62" s="113"/>
      <c r="I62" s="113"/>
      <c r="J62" s="114">
        <f>J136</f>
        <v>0</v>
      </c>
      <c r="L62" s="111"/>
    </row>
    <row r="63" spans="2:12" s="10" customFormat="1" ht="19.9" customHeight="1">
      <c r="B63" s="111"/>
      <c r="D63" s="112" t="s">
        <v>389</v>
      </c>
      <c r="E63" s="113"/>
      <c r="F63" s="113"/>
      <c r="G63" s="113"/>
      <c r="H63" s="113"/>
      <c r="I63" s="113"/>
      <c r="J63" s="114">
        <f>J141</f>
        <v>0</v>
      </c>
      <c r="L63" s="111"/>
    </row>
    <row r="64" spans="2:12" s="10" customFormat="1" ht="19.9" customHeight="1">
      <c r="B64" s="111"/>
      <c r="D64" s="112" t="s">
        <v>156</v>
      </c>
      <c r="E64" s="113"/>
      <c r="F64" s="113"/>
      <c r="G64" s="113"/>
      <c r="H64" s="113"/>
      <c r="I64" s="113"/>
      <c r="J64" s="114">
        <f>J144</f>
        <v>0</v>
      </c>
      <c r="L64" s="111"/>
    </row>
    <row r="65" spans="2:12" s="10" customFormat="1" ht="19.9" customHeight="1">
      <c r="B65" s="111"/>
      <c r="D65" s="112" t="s">
        <v>528</v>
      </c>
      <c r="E65" s="113"/>
      <c r="F65" s="113"/>
      <c r="G65" s="113"/>
      <c r="H65" s="113"/>
      <c r="I65" s="113"/>
      <c r="J65" s="114">
        <f>J154</f>
        <v>0</v>
      </c>
      <c r="L65" s="111"/>
    </row>
    <row r="66" spans="2:12" s="9" customFormat="1" ht="24.95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J157</f>
        <v>0</v>
      </c>
      <c r="L66" s="107"/>
    </row>
    <row r="67" spans="2:12" s="9" customFormat="1" ht="24.95" customHeight="1">
      <c r="B67" s="107"/>
      <c r="D67" s="108" t="s">
        <v>2523</v>
      </c>
      <c r="E67" s="109"/>
      <c r="F67" s="109"/>
      <c r="G67" s="109"/>
      <c r="H67" s="109"/>
      <c r="I67" s="109"/>
      <c r="J67" s="110">
        <f>J170</f>
        <v>0</v>
      </c>
      <c r="L67" s="107"/>
    </row>
    <row r="68" spans="2:12" s="10" customFormat="1" ht="19.9" customHeight="1">
      <c r="B68" s="111"/>
      <c r="D68" s="112" t="s">
        <v>2524</v>
      </c>
      <c r="E68" s="113"/>
      <c r="F68" s="113"/>
      <c r="G68" s="113"/>
      <c r="H68" s="113"/>
      <c r="I68" s="113"/>
      <c r="J68" s="114">
        <f>J171</f>
        <v>0</v>
      </c>
      <c r="L68" s="111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165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17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56" t="str">
        <f>E7</f>
        <v>PAMÁTNÍK MOHYLA MÍRU, REKONSTRUKCE NÁVŠTĚVNICKÉ INFRASTRUKTURY</v>
      </c>
      <c r="F78" s="357"/>
      <c r="G78" s="357"/>
      <c r="H78" s="357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148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18" t="str">
        <f>E9</f>
        <v>MOHYLA C - SO 10 CCTV</v>
      </c>
      <c r="F80" s="355"/>
      <c r="G80" s="355"/>
      <c r="H80" s="355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22</v>
      </c>
      <c r="D82" s="33"/>
      <c r="E82" s="33"/>
      <c r="F82" s="26" t="str">
        <f>F12</f>
        <v>Pracký kopec u obce Prace</v>
      </c>
      <c r="G82" s="33"/>
      <c r="H82" s="33"/>
      <c r="I82" s="28" t="s">
        <v>24</v>
      </c>
      <c r="J82" s="51" t="str">
        <f>IF(J12="","",J12)</f>
        <v>5. 5. 2021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15" customHeight="1">
      <c r="A84" s="33"/>
      <c r="B84" s="34"/>
      <c r="C84" s="28" t="s">
        <v>26</v>
      </c>
      <c r="D84" s="33"/>
      <c r="E84" s="33"/>
      <c r="F84" s="26" t="str">
        <f>E15</f>
        <v xml:space="preserve"> </v>
      </c>
      <c r="G84" s="33"/>
      <c r="H84" s="33"/>
      <c r="I84" s="28" t="s">
        <v>32</v>
      </c>
      <c r="J84" s="31" t="str">
        <f>E21</f>
        <v>PETR FRANTA ARCHITEKTI   ASOC., s.r.o.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30</v>
      </c>
      <c r="D85" s="33"/>
      <c r="E85" s="33"/>
      <c r="F85" s="26" t="str">
        <f>IF(E18="","",E18)</f>
        <v>Vyplň údaj</v>
      </c>
      <c r="G85" s="33"/>
      <c r="H85" s="33"/>
      <c r="I85" s="28" t="s">
        <v>35</v>
      </c>
      <c r="J85" s="31" t="str">
        <f>E24</f>
        <v>Hana Pejšová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15"/>
      <c r="B87" s="116"/>
      <c r="C87" s="117" t="s">
        <v>166</v>
      </c>
      <c r="D87" s="118" t="s">
        <v>58</v>
      </c>
      <c r="E87" s="118" t="s">
        <v>54</v>
      </c>
      <c r="F87" s="118" t="s">
        <v>55</v>
      </c>
      <c r="G87" s="118" t="s">
        <v>167</v>
      </c>
      <c r="H87" s="118" t="s">
        <v>168</v>
      </c>
      <c r="I87" s="118" t="s">
        <v>169</v>
      </c>
      <c r="J87" s="118" t="s">
        <v>153</v>
      </c>
      <c r="K87" s="119" t="s">
        <v>170</v>
      </c>
      <c r="L87" s="120"/>
      <c r="M87" s="58" t="s">
        <v>3</v>
      </c>
      <c r="N87" s="59" t="s">
        <v>43</v>
      </c>
      <c r="O87" s="59" t="s">
        <v>171</v>
      </c>
      <c r="P87" s="59" t="s">
        <v>172</v>
      </c>
      <c r="Q87" s="59" t="s">
        <v>173</v>
      </c>
      <c r="R87" s="59" t="s">
        <v>174</v>
      </c>
      <c r="S87" s="59" t="s">
        <v>175</v>
      </c>
      <c r="T87" s="60" t="s">
        <v>176</v>
      </c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63" s="2" customFormat="1" ht="22.9" customHeight="1">
      <c r="A88" s="33"/>
      <c r="B88" s="34"/>
      <c r="C88" s="65" t="s">
        <v>177</v>
      </c>
      <c r="D88" s="33"/>
      <c r="E88" s="33"/>
      <c r="F88" s="33"/>
      <c r="G88" s="33"/>
      <c r="H88" s="33"/>
      <c r="I88" s="33"/>
      <c r="J88" s="121">
        <f>BK88</f>
        <v>0</v>
      </c>
      <c r="K88" s="33"/>
      <c r="L88" s="34"/>
      <c r="M88" s="61"/>
      <c r="N88" s="52"/>
      <c r="O88" s="62"/>
      <c r="P88" s="122">
        <f>P89+P157+P170</f>
        <v>0</v>
      </c>
      <c r="Q88" s="62"/>
      <c r="R88" s="122">
        <f>R89+R157+R170</f>
        <v>1.312641</v>
      </c>
      <c r="S88" s="62"/>
      <c r="T88" s="123">
        <f>T89+T157+T170</f>
        <v>0.06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72</v>
      </c>
      <c r="AU88" s="18" t="s">
        <v>154</v>
      </c>
      <c r="BK88" s="124">
        <f>BK89+BK157+BK170</f>
        <v>0</v>
      </c>
    </row>
    <row r="89" spans="2:63" s="12" customFormat="1" ht="25.9" customHeight="1">
      <c r="B89" s="125"/>
      <c r="D89" s="126" t="s">
        <v>72</v>
      </c>
      <c r="E89" s="127" t="s">
        <v>218</v>
      </c>
      <c r="F89" s="127" t="s">
        <v>219</v>
      </c>
      <c r="I89" s="128"/>
      <c r="J89" s="129">
        <f>BK89</f>
        <v>0</v>
      </c>
      <c r="L89" s="125"/>
      <c r="M89" s="130"/>
      <c r="N89" s="131"/>
      <c r="O89" s="131"/>
      <c r="P89" s="132">
        <f>P90+P136+P141+P144+P154</f>
        <v>0</v>
      </c>
      <c r="Q89" s="131"/>
      <c r="R89" s="132">
        <f>R90+R136+R141+R144+R154</f>
        <v>1.312641</v>
      </c>
      <c r="S89" s="131"/>
      <c r="T89" s="133">
        <f>T90+T136+T141+T144+T154</f>
        <v>0.06</v>
      </c>
      <c r="AR89" s="126" t="s">
        <v>83</v>
      </c>
      <c r="AT89" s="134" t="s">
        <v>72</v>
      </c>
      <c r="AU89" s="134" t="s">
        <v>73</v>
      </c>
      <c r="AY89" s="126" t="s">
        <v>180</v>
      </c>
      <c r="BK89" s="135">
        <f>BK90+BK136+BK141+BK144+BK154</f>
        <v>0</v>
      </c>
    </row>
    <row r="90" spans="2:63" s="12" customFormat="1" ht="22.9" customHeight="1">
      <c r="B90" s="125"/>
      <c r="D90" s="126" t="s">
        <v>72</v>
      </c>
      <c r="E90" s="136" t="s">
        <v>2525</v>
      </c>
      <c r="F90" s="136" t="s">
        <v>2526</v>
      </c>
      <c r="I90" s="128"/>
      <c r="J90" s="137">
        <f>BK90</f>
        <v>0</v>
      </c>
      <c r="L90" s="125"/>
      <c r="M90" s="130"/>
      <c r="N90" s="131"/>
      <c r="O90" s="131"/>
      <c r="P90" s="132">
        <f>SUM(P91:P135)</f>
        <v>0</v>
      </c>
      <c r="Q90" s="131"/>
      <c r="R90" s="132">
        <f>SUM(R91:R135)</f>
        <v>0.125241</v>
      </c>
      <c r="S90" s="131"/>
      <c r="T90" s="133">
        <f>SUM(T91:T135)</f>
        <v>0</v>
      </c>
      <c r="AR90" s="126" t="s">
        <v>83</v>
      </c>
      <c r="AT90" s="134" t="s">
        <v>72</v>
      </c>
      <c r="AU90" s="134" t="s">
        <v>81</v>
      </c>
      <c r="AY90" s="126" t="s">
        <v>180</v>
      </c>
      <c r="BK90" s="135">
        <f>SUM(BK91:BK135)</f>
        <v>0</v>
      </c>
    </row>
    <row r="91" spans="1:65" s="2" customFormat="1" ht="55.5" customHeight="1">
      <c r="A91" s="33"/>
      <c r="B91" s="138"/>
      <c r="C91" s="139" t="s">
        <v>81</v>
      </c>
      <c r="D91" s="139" t="s">
        <v>183</v>
      </c>
      <c r="E91" s="140" t="s">
        <v>2527</v>
      </c>
      <c r="F91" s="141" t="s">
        <v>2528</v>
      </c>
      <c r="G91" s="142" t="s">
        <v>2529</v>
      </c>
      <c r="H91" s="143">
        <v>1</v>
      </c>
      <c r="I91" s="144"/>
      <c r="J91" s="145">
        <f>ROUND(I91*H91,2)</f>
        <v>0</v>
      </c>
      <c r="K91" s="141" t="s">
        <v>3</v>
      </c>
      <c r="L91" s="34"/>
      <c r="M91" s="146" t="s">
        <v>3</v>
      </c>
      <c r="N91" s="147" t="s">
        <v>44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226</v>
      </c>
      <c r="AT91" s="150" t="s">
        <v>183</v>
      </c>
      <c r="AU91" s="150" t="s">
        <v>83</v>
      </c>
      <c r="AY91" s="18" t="s">
        <v>180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81</v>
      </c>
      <c r="BK91" s="151">
        <f>ROUND(I91*H91,2)</f>
        <v>0</v>
      </c>
      <c r="BL91" s="18" t="s">
        <v>226</v>
      </c>
      <c r="BM91" s="150" t="s">
        <v>2530</v>
      </c>
    </row>
    <row r="92" spans="1:65" s="2" customFormat="1" ht="16.5" customHeight="1">
      <c r="A92" s="33"/>
      <c r="B92" s="138"/>
      <c r="C92" s="173" t="s">
        <v>83</v>
      </c>
      <c r="D92" s="173" t="s">
        <v>284</v>
      </c>
      <c r="E92" s="174" t="s">
        <v>2531</v>
      </c>
      <c r="F92" s="175" t="s">
        <v>2532</v>
      </c>
      <c r="G92" s="176" t="s">
        <v>2529</v>
      </c>
      <c r="H92" s="177">
        <v>2</v>
      </c>
      <c r="I92" s="178"/>
      <c r="J92" s="179">
        <f>ROUND(I92*H92,2)</f>
        <v>0</v>
      </c>
      <c r="K92" s="175" t="s">
        <v>3</v>
      </c>
      <c r="L92" s="180"/>
      <c r="M92" s="181" t="s">
        <v>3</v>
      </c>
      <c r="N92" s="182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287</v>
      </c>
      <c r="AT92" s="150" t="s">
        <v>284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226</v>
      </c>
      <c r="BM92" s="150" t="s">
        <v>2533</v>
      </c>
    </row>
    <row r="93" spans="1:65" s="2" customFormat="1" ht="16.5" customHeight="1">
      <c r="A93" s="33"/>
      <c r="B93" s="138"/>
      <c r="C93" s="139" t="s">
        <v>196</v>
      </c>
      <c r="D93" s="139" t="s">
        <v>183</v>
      </c>
      <c r="E93" s="140" t="s">
        <v>2534</v>
      </c>
      <c r="F93" s="141" t="s">
        <v>2535</v>
      </c>
      <c r="G93" s="142" t="s">
        <v>253</v>
      </c>
      <c r="H93" s="143">
        <v>60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226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226</v>
      </c>
      <c r="BM93" s="150" t="s">
        <v>2536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2537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21.75" customHeight="1">
      <c r="A95" s="33"/>
      <c r="B95" s="138"/>
      <c r="C95" s="173" t="s">
        <v>188</v>
      </c>
      <c r="D95" s="173" t="s">
        <v>284</v>
      </c>
      <c r="E95" s="174" t="s">
        <v>2538</v>
      </c>
      <c r="F95" s="175" t="s">
        <v>2539</v>
      </c>
      <c r="G95" s="176" t="s">
        <v>253</v>
      </c>
      <c r="H95" s="177">
        <v>63</v>
      </c>
      <c r="I95" s="178"/>
      <c r="J95" s="179">
        <f>ROUND(I95*H95,2)</f>
        <v>0</v>
      </c>
      <c r="K95" s="175" t="s">
        <v>187</v>
      </c>
      <c r="L95" s="180"/>
      <c r="M95" s="181" t="s">
        <v>3</v>
      </c>
      <c r="N95" s="182" t="s">
        <v>44</v>
      </c>
      <c r="O95" s="54"/>
      <c r="P95" s="148">
        <f>O95*H95</f>
        <v>0</v>
      </c>
      <c r="Q95" s="148">
        <v>0.00075</v>
      </c>
      <c r="R95" s="148">
        <f>Q95*H95</f>
        <v>0.04725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287</v>
      </c>
      <c r="AT95" s="150" t="s">
        <v>284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226</v>
      </c>
      <c r="BM95" s="150" t="s">
        <v>2540</v>
      </c>
    </row>
    <row r="96" spans="1:47" s="2" customFormat="1" ht="12">
      <c r="A96" s="33"/>
      <c r="B96" s="34"/>
      <c r="C96" s="33"/>
      <c r="D96" s="152" t="s">
        <v>190</v>
      </c>
      <c r="E96" s="33"/>
      <c r="F96" s="153" t="s">
        <v>2541</v>
      </c>
      <c r="G96" s="33"/>
      <c r="H96" s="33"/>
      <c r="I96" s="154"/>
      <c r="J96" s="33"/>
      <c r="K96" s="33"/>
      <c r="L96" s="34"/>
      <c r="M96" s="155"/>
      <c r="N96" s="156"/>
      <c r="O96" s="54"/>
      <c r="P96" s="54"/>
      <c r="Q96" s="54"/>
      <c r="R96" s="54"/>
      <c r="S96" s="54"/>
      <c r="T96" s="55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8" t="s">
        <v>190</v>
      </c>
      <c r="AU96" s="18" t="s">
        <v>83</v>
      </c>
    </row>
    <row r="97" spans="2:51" s="13" customFormat="1" ht="12">
      <c r="B97" s="157"/>
      <c r="D97" s="158" t="s">
        <v>201</v>
      </c>
      <c r="E97" s="159" t="s">
        <v>3</v>
      </c>
      <c r="F97" s="160" t="s">
        <v>2542</v>
      </c>
      <c r="H97" s="161">
        <v>63</v>
      </c>
      <c r="I97" s="162"/>
      <c r="L97" s="157"/>
      <c r="M97" s="163"/>
      <c r="N97" s="164"/>
      <c r="O97" s="164"/>
      <c r="P97" s="164"/>
      <c r="Q97" s="164"/>
      <c r="R97" s="164"/>
      <c r="S97" s="164"/>
      <c r="T97" s="165"/>
      <c r="AT97" s="159" t="s">
        <v>201</v>
      </c>
      <c r="AU97" s="159" t="s">
        <v>83</v>
      </c>
      <c r="AV97" s="13" t="s">
        <v>83</v>
      </c>
      <c r="AW97" s="13" t="s">
        <v>34</v>
      </c>
      <c r="AX97" s="13" t="s">
        <v>81</v>
      </c>
      <c r="AY97" s="159" t="s">
        <v>180</v>
      </c>
    </row>
    <row r="98" spans="1:65" s="2" customFormat="1" ht="16.5" customHeight="1">
      <c r="A98" s="33"/>
      <c r="B98" s="138"/>
      <c r="C98" s="173" t="s">
        <v>208</v>
      </c>
      <c r="D98" s="173" t="s">
        <v>284</v>
      </c>
      <c r="E98" s="174" t="s">
        <v>2543</v>
      </c>
      <c r="F98" s="175" t="s">
        <v>2544</v>
      </c>
      <c r="G98" s="176" t="s">
        <v>236</v>
      </c>
      <c r="H98" s="177">
        <v>8.4</v>
      </c>
      <c r="I98" s="178"/>
      <c r="J98" s="179">
        <f>ROUND(I98*H98,2)</f>
        <v>0</v>
      </c>
      <c r="K98" s="175" t="s">
        <v>187</v>
      </c>
      <c r="L98" s="180"/>
      <c r="M98" s="181" t="s">
        <v>3</v>
      </c>
      <c r="N98" s="182" t="s">
        <v>44</v>
      </c>
      <c r="O98" s="54"/>
      <c r="P98" s="148">
        <f>O98*H98</f>
        <v>0</v>
      </c>
      <c r="Q98" s="148">
        <v>0.00022</v>
      </c>
      <c r="R98" s="148">
        <f>Q98*H98</f>
        <v>0.0018480000000000003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287</v>
      </c>
      <c r="AT98" s="150" t="s">
        <v>284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226</v>
      </c>
      <c r="BM98" s="150" t="s">
        <v>2545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2546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7"/>
      <c r="D100" s="158" t="s">
        <v>201</v>
      </c>
      <c r="E100" s="159" t="s">
        <v>3</v>
      </c>
      <c r="F100" s="160" t="s">
        <v>2547</v>
      </c>
      <c r="H100" s="161">
        <v>8.4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201</v>
      </c>
      <c r="AU100" s="159" t="s">
        <v>83</v>
      </c>
      <c r="AV100" s="13" t="s">
        <v>83</v>
      </c>
      <c r="AW100" s="13" t="s">
        <v>34</v>
      </c>
      <c r="AX100" s="13" t="s">
        <v>81</v>
      </c>
      <c r="AY100" s="159" t="s">
        <v>180</v>
      </c>
    </row>
    <row r="101" spans="1:65" s="2" customFormat="1" ht="24.2" customHeight="1">
      <c r="A101" s="33"/>
      <c r="B101" s="138"/>
      <c r="C101" s="173" t="s">
        <v>213</v>
      </c>
      <c r="D101" s="173" t="s">
        <v>284</v>
      </c>
      <c r="E101" s="174" t="s">
        <v>2548</v>
      </c>
      <c r="F101" s="175" t="s">
        <v>2549</v>
      </c>
      <c r="G101" s="176" t="s">
        <v>236</v>
      </c>
      <c r="H101" s="177">
        <v>21</v>
      </c>
      <c r="I101" s="178"/>
      <c r="J101" s="179">
        <f>ROUND(I101*H101,2)</f>
        <v>0</v>
      </c>
      <c r="K101" s="175" t="s">
        <v>187</v>
      </c>
      <c r="L101" s="180"/>
      <c r="M101" s="181" t="s">
        <v>3</v>
      </c>
      <c r="N101" s="182" t="s">
        <v>44</v>
      </c>
      <c r="O101" s="54"/>
      <c r="P101" s="148">
        <f>O101*H101</f>
        <v>0</v>
      </c>
      <c r="Q101" s="148">
        <v>2E-05</v>
      </c>
      <c r="R101" s="148">
        <f>Q101*H101</f>
        <v>0.00042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287</v>
      </c>
      <c r="AT101" s="150" t="s">
        <v>284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226</v>
      </c>
      <c r="BM101" s="150" t="s">
        <v>2550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2551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2552</v>
      </c>
      <c r="H103" s="161">
        <v>21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81</v>
      </c>
      <c r="AY103" s="159" t="s">
        <v>180</v>
      </c>
    </row>
    <row r="104" spans="1:65" s="2" customFormat="1" ht="16.5" customHeight="1">
      <c r="A104" s="33"/>
      <c r="B104" s="138"/>
      <c r="C104" s="173" t="s">
        <v>222</v>
      </c>
      <c r="D104" s="173" t="s">
        <v>284</v>
      </c>
      <c r="E104" s="174" t="s">
        <v>2553</v>
      </c>
      <c r="F104" s="175" t="s">
        <v>2554</v>
      </c>
      <c r="G104" s="176" t="s">
        <v>236</v>
      </c>
      <c r="H104" s="177">
        <v>189</v>
      </c>
      <c r="I104" s="178"/>
      <c r="J104" s="179">
        <f>ROUND(I104*H104,2)</f>
        <v>0</v>
      </c>
      <c r="K104" s="175" t="s">
        <v>187</v>
      </c>
      <c r="L104" s="180"/>
      <c r="M104" s="181" t="s">
        <v>3</v>
      </c>
      <c r="N104" s="182" t="s">
        <v>44</v>
      </c>
      <c r="O104" s="54"/>
      <c r="P104" s="148">
        <f>O104*H104</f>
        <v>0</v>
      </c>
      <c r="Q104" s="148">
        <v>0.00027</v>
      </c>
      <c r="R104" s="148">
        <f>Q104*H104</f>
        <v>0.05103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287</v>
      </c>
      <c r="AT104" s="150" t="s">
        <v>284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226</v>
      </c>
      <c r="BM104" s="150" t="s">
        <v>2555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2556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2557</v>
      </c>
      <c r="H106" s="161">
        <v>189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16.5" customHeight="1">
      <c r="A107" s="33"/>
      <c r="B107" s="138"/>
      <c r="C107" s="173" t="s">
        <v>233</v>
      </c>
      <c r="D107" s="173" t="s">
        <v>284</v>
      </c>
      <c r="E107" s="174" t="s">
        <v>2558</v>
      </c>
      <c r="F107" s="175" t="s">
        <v>2559</v>
      </c>
      <c r="G107" s="176" t="s">
        <v>253</v>
      </c>
      <c r="H107" s="177">
        <v>10.5</v>
      </c>
      <c r="I107" s="178"/>
      <c r="J107" s="179">
        <f>ROUND(I107*H107,2)</f>
        <v>0</v>
      </c>
      <c r="K107" s="175" t="s">
        <v>187</v>
      </c>
      <c r="L107" s="180"/>
      <c r="M107" s="181" t="s">
        <v>3</v>
      </c>
      <c r="N107" s="182" t="s">
        <v>44</v>
      </c>
      <c r="O107" s="54"/>
      <c r="P107" s="148">
        <f>O107*H107</f>
        <v>0</v>
      </c>
      <c r="Q107" s="148">
        <v>0.00021</v>
      </c>
      <c r="R107" s="148">
        <f>Q107*H107</f>
        <v>0.002205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287</v>
      </c>
      <c r="AT107" s="150" t="s">
        <v>284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226</v>
      </c>
      <c r="BM107" s="150" t="s">
        <v>2560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2561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2562</v>
      </c>
      <c r="H109" s="161">
        <v>10.5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1:65" s="2" customFormat="1" ht="16.5" customHeight="1">
      <c r="A110" s="33"/>
      <c r="B110" s="138"/>
      <c r="C110" s="173" t="s">
        <v>238</v>
      </c>
      <c r="D110" s="173" t="s">
        <v>284</v>
      </c>
      <c r="E110" s="174" t="s">
        <v>2563</v>
      </c>
      <c r="F110" s="175" t="s">
        <v>2564</v>
      </c>
      <c r="G110" s="176" t="s">
        <v>236</v>
      </c>
      <c r="H110" s="177">
        <v>8.4</v>
      </c>
      <c r="I110" s="178"/>
      <c r="J110" s="179">
        <f>ROUND(I110*H110,2)</f>
        <v>0</v>
      </c>
      <c r="K110" s="175" t="s">
        <v>187</v>
      </c>
      <c r="L110" s="180"/>
      <c r="M110" s="181" t="s">
        <v>3</v>
      </c>
      <c r="N110" s="182" t="s">
        <v>44</v>
      </c>
      <c r="O110" s="54"/>
      <c r="P110" s="148">
        <f>O110*H110</f>
        <v>0</v>
      </c>
      <c r="Q110" s="148">
        <v>2E-05</v>
      </c>
      <c r="R110" s="148">
        <f>Q110*H110</f>
        <v>0.00016800000000000002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287</v>
      </c>
      <c r="AT110" s="150" t="s">
        <v>284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226</v>
      </c>
      <c r="BM110" s="150" t="s">
        <v>2565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2566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2547</v>
      </c>
      <c r="H112" s="161">
        <v>8.4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83</v>
      </c>
      <c r="AV112" s="13" t="s">
        <v>83</v>
      </c>
      <c r="AW112" s="13" t="s">
        <v>34</v>
      </c>
      <c r="AX112" s="13" t="s">
        <v>81</v>
      </c>
      <c r="AY112" s="159" t="s">
        <v>180</v>
      </c>
    </row>
    <row r="113" spans="1:65" s="2" customFormat="1" ht="16.5" customHeight="1">
      <c r="A113" s="33"/>
      <c r="B113" s="138"/>
      <c r="C113" s="139" t="s">
        <v>243</v>
      </c>
      <c r="D113" s="139" t="s">
        <v>183</v>
      </c>
      <c r="E113" s="140" t="s">
        <v>2567</v>
      </c>
      <c r="F113" s="141" t="s">
        <v>2568</v>
      </c>
      <c r="G113" s="142" t="s">
        <v>236</v>
      </c>
      <c r="H113" s="143">
        <v>1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</v>
      </c>
      <c r="R113" s="148">
        <f>Q113*H113</f>
        <v>0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226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226</v>
      </c>
      <c r="BM113" s="150" t="s">
        <v>2569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2570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1:65" s="2" customFormat="1" ht="16.5" customHeight="1">
      <c r="A115" s="33"/>
      <c r="B115" s="138"/>
      <c r="C115" s="139" t="s">
        <v>250</v>
      </c>
      <c r="D115" s="139" t="s">
        <v>183</v>
      </c>
      <c r="E115" s="140" t="s">
        <v>2571</v>
      </c>
      <c r="F115" s="141" t="s">
        <v>2572</v>
      </c>
      <c r="G115" s="142" t="s">
        <v>236</v>
      </c>
      <c r="H115" s="143">
        <v>20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226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226</v>
      </c>
      <c r="BM115" s="150" t="s">
        <v>2573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2574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16.5" customHeight="1">
      <c r="A117" s="33"/>
      <c r="B117" s="138"/>
      <c r="C117" s="139" t="s">
        <v>256</v>
      </c>
      <c r="D117" s="139" t="s">
        <v>183</v>
      </c>
      <c r="E117" s="140" t="s">
        <v>2575</v>
      </c>
      <c r="F117" s="141" t="s">
        <v>2576</v>
      </c>
      <c r="G117" s="142" t="s">
        <v>253</v>
      </c>
      <c r="H117" s="143">
        <v>155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226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226</v>
      </c>
      <c r="BM117" s="150" t="s">
        <v>2577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2578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4" customFormat="1" ht="12">
      <c r="B119" s="166"/>
      <c r="D119" s="158" t="s">
        <v>201</v>
      </c>
      <c r="E119" s="167" t="s">
        <v>3</v>
      </c>
      <c r="F119" s="168" t="s">
        <v>2579</v>
      </c>
      <c r="H119" s="167" t="s">
        <v>3</v>
      </c>
      <c r="I119" s="169"/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201</v>
      </c>
      <c r="AU119" s="167" t="s">
        <v>83</v>
      </c>
      <c r="AV119" s="14" t="s">
        <v>81</v>
      </c>
      <c r="AW119" s="14" t="s">
        <v>34</v>
      </c>
      <c r="AX119" s="14" t="s">
        <v>73</v>
      </c>
      <c r="AY119" s="167" t="s">
        <v>180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1689</v>
      </c>
      <c r="H120" s="161">
        <v>150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73</v>
      </c>
      <c r="AY120" s="159" t="s">
        <v>180</v>
      </c>
    </row>
    <row r="121" spans="2:51" s="14" customFormat="1" ht="12">
      <c r="B121" s="166"/>
      <c r="D121" s="158" t="s">
        <v>201</v>
      </c>
      <c r="E121" s="167" t="s">
        <v>3</v>
      </c>
      <c r="F121" s="168" t="s">
        <v>2580</v>
      </c>
      <c r="H121" s="167" t="s">
        <v>3</v>
      </c>
      <c r="I121" s="169"/>
      <c r="L121" s="166"/>
      <c r="M121" s="170"/>
      <c r="N121" s="171"/>
      <c r="O121" s="171"/>
      <c r="P121" s="171"/>
      <c r="Q121" s="171"/>
      <c r="R121" s="171"/>
      <c r="S121" s="171"/>
      <c r="T121" s="172"/>
      <c r="AT121" s="167" t="s">
        <v>201</v>
      </c>
      <c r="AU121" s="167" t="s">
        <v>83</v>
      </c>
      <c r="AV121" s="14" t="s">
        <v>81</v>
      </c>
      <c r="AW121" s="14" t="s">
        <v>34</v>
      </c>
      <c r="AX121" s="14" t="s">
        <v>73</v>
      </c>
      <c r="AY121" s="167" t="s">
        <v>180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208</v>
      </c>
      <c r="H122" s="161">
        <v>5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73</v>
      </c>
      <c r="AY122" s="159" t="s">
        <v>180</v>
      </c>
    </row>
    <row r="123" spans="2:51" s="15" customFormat="1" ht="12">
      <c r="B123" s="187"/>
      <c r="D123" s="158" t="s">
        <v>201</v>
      </c>
      <c r="E123" s="188" t="s">
        <v>3</v>
      </c>
      <c r="F123" s="189" t="s">
        <v>399</v>
      </c>
      <c r="H123" s="190">
        <v>155</v>
      </c>
      <c r="I123" s="191"/>
      <c r="L123" s="187"/>
      <c r="M123" s="192"/>
      <c r="N123" s="193"/>
      <c r="O123" s="193"/>
      <c r="P123" s="193"/>
      <c r="Q123" s="193"/>
      <c r="R123" s="193"/>
      <c r="S123" s="193"/>
      <c r="T123" s="194"/>
      <c r="AT123" s="188" t="s">
        <v>201</v>
      </c>
      <c r="AU123" s="188" t="s">
        <v>83</v>
      </c>
      <c r="AV123" s="15" t="s">
        <v>188</v>
      </c>
      <c r="AW123" s="15" t="s">
        <v>34</v>
      </c>
      <c r="AX123" s="15" t="s">
        <v>81</v>
      </c>
      <c r="AY123" s="188" t="s">
        <v>180</v>
      </c>
    </row>
    <row r="124" spans="1:65" s="2" customFormat="1" ht="16.5" customHeight="1">
      <c r="A124" s="33"/>
      <c r="B124" s="138"/>
      <c r="C124" s="173" t="s">
        <v>261</v>
      </c>
      <c r="D124" s="173" t="s">
        <v>284</v>
      </c>
      <c r="E124" s="174" t="s">
        <v>2581</v>
      </c>
      <c r="F124" s="175" t="s">
        <v>2582</v>
      </c>
      <c r="G124" s="176" t="s">
        <v>253</v>
      </c>
      <c r="H124" s="177">
        <v>6</v>
      </c>
      <c r="I124" s="178"/>
      <c r="J124" s="179">
        <f>ROUND(I124*H124,2)</f>
        <v>0</v>
      </c>
      <c r="K124" s="175" t="s">
        <v>187</v>
      </c>
      <c r="L124" s="180"/>
      <c r="M124" s="181" t="s">
        <v>3</v>
      </c>
      <c r="N124" s="182" t="s">
        <v>44</v>
      </c>
      <c r="O124" s="54"/>
      <c r="P124" s="148">
        <f>O124*H124</f>
        <v>0</v>
      </c>
      <c r="Q124" s="148">
        <v>0.00012</v>
      </c>
      <c r="R124" s="148">
        <f>Q124*H124</f>
        <v>0.00072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287</v>
      </c>
      <c r="AT124" s="150" t="s">
        <v>284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226</v>
      </c>
      <c r="BM124" s="150" t="s">
        <v>2583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2584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2585</v>
      </c>
      <c r="H126" s="161">
        <v>6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1:65" s="2" customFormat="1" ht="16.5" customHeight="1">
      <c r="A127" s="33"/>
      <c r="B127" s="138"/>
      <c r="C127" s="173" t="s">
        <v>268</v>
      </c>
      <c r="D127" s="173" t="s">
        <v>284</v>
      </c>
      <c r="E127" s="174" t="s">
        <v>2586</v>
      </c>
      <c r="F127" s="175" t="s">
        <v>2587</v>
      </c>
      <c r="G127" s="176" t="s">
        <v>253</v>
      </c>
      <c r="H127" s="177">
        <v>180</v>
      </c>
      <c r="I127" s="178"/>
      <c r="J127" s="179">
        <f>ROUND(I127*H127,2)</f>
        <v>0</v>
      </c>
      <c r="K127" s="175" t="s">
        <v>3</v>
      </c>
      <c r="L127" s="180"/>
      <c r="M127" s="181" t="s">
        <v>3</v>
      </c>
      <c r="N127" s="182" t="s">
        <v>44</v>
      </c>
      <c r="O127" s="54"/>
      <c r="P127" s="148">
        <f>O127*H127</f>
        <v>0</v>
      </c>
      <c r="Q127" s="148">
        <v>0.00012</v>
      </c>
      <c r="R127" s="148">
        <f>Q127*H127</f>
        <v>0.0216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287</v>
      </c>
      <c r="AT127" s="150" t="s">
        <v>284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226</v>
      </c>
      <c r="BM127" s="150" t="s">
        <v>2588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2589</v>
      </c>
      <c r="H128" s="161">
        <v>180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1:65" s="2" customFormat="1" ht="16.5" customHeight="1">
      <c r="A129" s="33"/>
      <c r="B129" s="138"/>
      <c r="C129" s="139" t="s">
        <v>9</v>
      </c>
      <c r="D129" s="139" t="s">
        <v>183</v>
      </c>
      <c r="E129" s="140" t="s">
        <v>2590</v>
      </c>
      <c r="F129" s="141" t="s">
        <v>2591</v>
      </c>
      <c r="G129" s="142" t="s">
        <v>236</v>
      </c>
      <c r="H129" s="143">
        <v>2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226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226</v>
      </c>
      <c r="BM129" s="150" t="s">
        <v>2592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2593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139" t="s">
        <v>226</v>
      </c>
      <c r="D131" s="139" t="s">
        <v>183</v>
      </c>
      <c r="E131" s="140" t="s">
        <v>2594</v>
      </c>
      <c r="F131" s="141" t="s">
        <v>2595</v>
      </c>
      <c r="G131" s="142" t="s">
        <v>236</v>
      </c>
      <c r="H131" s="143">
        <v>1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226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226</v>
      </c>
      <c r="BM131" s="150" t="s">
        <v>2596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2597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89.25" customHeight="1">
      <c r="A133" s="33"/>
      <c r="B133" s="138"/>
      <c r="C133" s="173" t="s">
        <v>283</v>
      </c>
      <c r="D133" s="173" t="s">
        <v>284</v>
      </c>
      <c r="E133" s="174" t="s">
        <v>2598</v>
      </c>
      <c r="F133" s="175" t="s">
        <v>2599</v>
      </c>
      <c r="G133" s="176" t="s">
        <v>2529</v>
      </c>
      <c r="H133" s="177">
        <v>2</v>
      </c>
      <c r="I133" s="178"/>
      <c r="J133" s="179">
        <f>ROUND(I133*H133,2)</f>
        <v>0</v>
      </c>
      <c r="K133" s="175" t="s">
        <v>3</v>
      </c>
      <c r="L133" s="180"/>
      <c r="M133" s="181" t="s">
        <v>3</v>
      </c>
      <c r="N133" s="182" t="s">
        <v>44</v>
      </c>
      <c r="O133" s="54"/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287</v>
      </c>
      <c r="AT133" s="150" t="s">
        <v>284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226</v>
      </c>
      <c r="BM133" s="150" t="s">
        <v>2600</v>
      </c>
    </row>
    <row r="134" spans="1:65" s="2" customFormat="1" ht="24.2" customHeight="1">
      <c r="A134" s="33"/>
      <c r="B134" s="138"/>
      <c r="C134" s="139" t="s">
        <v>341</v>
      </c>
      <c r="D134" s="139" t="s">
        <v>183</v>
      </c>
      <c r="E134" s="140" t="s">
        <v>2601</v>
      </c>
      <c r="F134" s="141" t="s">
        <v>2602</v>
      </c>
      <c r="G134" s="142" t="s">
        <v>186</v>
      </c>
      <c r="H134" s="143">
        <v>0.125</v>
      </c>
      <c r="I134" s="144"/>
      <c r="J134" s="145">
        <f>ROUND(I134*H134,2)</f>
        <v>0</v>
      </c>
      <c r="K134" s="141" t="s">
        <v>187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226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226</v>
      </c>
      <c r="BM134" s="150" t="s">
        <v>2603</v>
      </c>
    </row>
    <row r="135" spans="1:47" s="2" customFormat="1" ht="12">
      <c r="A135" s="33"/>
      <c r="B135" s="34"/>
      <c r="C135" s="33"/>
      <c r="D135" s="152" t="s">
        <v>190</v>
      </c>
      <c r="E135" s="33"/>
      <c r="F135" s="153" t="s">
        <v>2604</v>
      </c>
      <c r="G135" s="33"/>
      <c r="H135" s="33"/>
      <c r="I135" s="154"/>
      <c r="J135" s="33"/>
      <c r="K135" s="33"/>
      <c r="L135" s="34"/>
      <c r="M135" s="155"/>
      <c r="N135" s="156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63" s="12" customFormat="1" ht="22.9" customHeight="1">
      <c r="B136" s="125"/>
      <c r="D136" s="126" t="s">
        <v>72</v>
      </c>
      <c r="E136" s="136" t="s">
        <v>213</v>
      </c>
      <c r="F136" s="136" t="s">
        <v>426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SUM(P137:P140)</f>
        <v>0</v>
      </c>
      <c r="Q136" s="131"/>
      <c r="R136" s="132">
        <f>SUM(R137:R140)</f>
        <v>1.1835</v>
      </c>
      <c r="S136" s="131"/>
      <c r="T136" s="133">
        <f>SUM(T137:T140)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SUM(BK137:BK140)</f>
        <v>0</v>
      </c>
    </row>
    <row r="137" spans="1:65" s="2" customFormat="1" ht="16.5" customHeight="1">
      <c r="A137" s="33"/>
      <c r="B137" s="138"/>
      <c r="C137" s="139" t="s">
        <v>291</v>
      </c>
      <c r="D137" s="139" t="s">
        <v>183</v>
      </c>
      <c r="E137" s="140" t="s">
        <v>2605</v>
      </c>
      <c r="F137" s="141" t="s">
        <v>2606</v>
      </c>
      <c r="G137" s="142" t="s">
        <v>225</v>
      </c>
      <c r="H137" s="143">
        <v>15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0.04</v>
      </c>
      <c r="R137" s="148">
        <f>Q137*H137</f>
        <v>0.6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2607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2608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1:65" s="2" customFormat="1" ht="16.5" customHeight="1">
      <c r="A139" s="33"/>
      <c r="B139" s="138"/>
      <c r="C139" s="139" t="s">
        <v>296</v>
      </c>
      <c r="D139" s="139" t="s">
        <v>183</v>
      </c>
      <c r="E139" s="140" t="s">
        <v>2609</v>
      </c>
      <c r="F139" s="141" t="s">
        <v>2610</v>
      </c>
      <c r="G139" s="142" t="s">
        <v>225</v>
      </c>
      <c r="H139" s="143">
        <v>15</v>
      </c>
      <c r="I139" s="144"/>
      <c r="J139" s="145">
        <f>ROUND(I139*H139,2)</f>
        <v>0</v>
      </c>
      <c r="K139" s="141" t="s">
        <v>187</v>
      </c>
      <c r="L139" s="34"/>
      <c r="M139" s="146" t="s">
        <v>3</v>
      </c>
      <c r="N139" s="147" t="s">
        <v>44</v>
      </c>
      <c r="O139" s="54"/>
      <c r="P139" s="148">
        <f>O139*H139</f>
        <v>0</v>
      </c>
      <c r="Q139" s="148">
        <v>0.0389</v>
      </c>
      <c r="R139" s="148">
        <f>Q139*H139</f>
        <v>0.5834999999999999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188</v>
      </c>
      <c r="AT139" s="150" t="s">
        <v>183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188</v>
      </c>
      <c r="BM139" s="150" t="s">
        <v>2611</v>
      </c>
    </row>
    <row r="140" spans="1:47" s="2" customFormat="1" ht="12">
      <c r="A140" s="33"/>
      <c r="B140" s="34"/>
      <c r="C140" s="33"/>
      <c r="D140" s="152" t="s">
        <v>190</v>
      </c>
      <c r="E140" s="33"/>
      <c r="F140" s="153" t="s">
        <v>2612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63" s="12" customFormat="1" ht="22.9" customHeight="1">
      <c r="B141" s="125"/>
      <c r="D141" s="126" t="s">
        <v>72</v>
      </c>
      <c r="E141" s="136" t="s">
        <v>238</v>
      </c>
      <c r="F141" s="136" t="s">
        <v>437</v>
      </c>
      <c r="I141" s="128"/>
      <c r="J141" s="137">
        <f>BK141</f>
        <v>0</v>
      </c>
      <c r="L141" s="125"/>
      <c r="M141" s="130"/>
      <c r="N141" s="131"/>
      <c r="O141" s="131"/>
      <c r="P141" s="132">
        <f>SUM(P142:P143)</f>
        <v>0</v>
      </c>
      <c r="Q141" s="131"/>
      <c r="R141" s="132">
        <f>SUM(R142:R143)</f>
        <v>0</v>
      </c>
      <c r="S141" s="131"/>
      <c r="T141" s="133">
        <f>SUM(T142:T143)</f>
        <v>0.06</v>
      </c>
      <c r="AR141" s="126" t="s">
        <v>81</v>
      </c>
      <c r="AT141" s="134" t="s">
        <v>72</v>
      </c>
      <c r="AU141" s="134" t="s">
        <v>81</v>
      </c>
      <c r="AY141" s="126" t="s">
        <v>180</v>
      </c>
      <c r="BK141" s="135">
        <f>SUM(BK142:BK143)</f>
        <v>0</v>
      </c>
    </row>
    <row r="142" spans="1:65" s="2" customFormat="1" ht="21.75" customHeight="1">
      <c r="A142" s="33"/>
      <c r="B142" s="138"/>
      <c r="C142" s="139" t="s">
        <v>301</v>
      </c>
      <c r="D142" s="139" t="s">
        <v>183</v>
      </c>
      <c r="E142" s="140" t="s">
        <v>2613</v>
      </c>
      <c r="F142" s="141" t="s">
        <v>2614</v>
      </c>
      <c r="G142" s="142" t="s">
        <v>253</v>
      </c>
      <c r="H142" s="143">
        <v>30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</v>
      </c>
      <c r="R142" s="148">
        <f>Q142*H142</f>
        <v>0</v>
      </c>
      <c r="S142" s="148">
        <v>0.002</v>
      </c>
      <c r="T142" s="149">
        <f>S142*H142</f>
        <v>0.06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2615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2616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63" s="12" customFormat="1" ht="22.9" customHeight="1">
      <c r="B144" s="125"/>
      <c r="D144" s="126" t="s">
        <v>72</v>
      </c>
      <c r="E144" s="136" t="s">
        <v>181</v>
      </c>
      <c r="F144" s="136" t="s">
        <v>182</v>
      </c>
      <c r="I144" s="128"/>
      <c r="J144" s="137">
        <f>BK144</f>
        <v>0</v>
      </c>
      <c r="L144" s="125"/>
      <c r="M144" s="130"/>
      <c r="N144" s="131"/>
      <c r="O144" s="131"/>
      <c r="P144" s="132">
        <f>SUM(P145:P153)</f>
        <v>0</v>
      </c>
      <c r="Q144" s="131"/>
      <c r="R144" s="132">
        <f>SUM(R145:R153)</f>
        <v>0</v>
      </c>
      <c r="S144" s="131"/>
      <c r="T144" s="133">
        <f>SUM(T145:T153)</f>
        <v>0</v>
      </c>
      <c r="AR144" s="126" t="s">
        <v>81</v>
      </c>
      <c r="AT144" s="134" t="s">
        <v>72</v>
      </c>
      <c r="AU144" s="134" t="s">
        <v>81</v>
      </c>
      <c r="AY144" s="126" t="s">
        <v>180</v>
      </c>
      <c r="BK144" s="135">
        <f>SUM(BK145:BK153)</f>
        <v>0</v>
      </c>
    </row>
    <row r="145" spans="1:65" s="2" customFormat="1" ht="24.2" customHeight="1">
      <c r="A145" s="33"/>
      <c r="B145" s="138"/>
      <c r="C145" s="139" t="s">
        <v>8</v>
      </c>
      <c r="D145" s="139" t="s">
        <v>183</v>
      </c>
      <c r="E145" s="140" t="s">
        <v>2617</v>
      </c>
      <c r="F145" s="141" t="s">
        <v>2618</v>
      </c>
      <c r="G145" s="142" t="s">
        <v>186</v>
      </c>
      <c r="H145" s="143">
        <v>0.06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2619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2620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1.75" customHeight="1">
      <c r="A147" s="33"/>
      <c r="B147" s="138"/>
      <c r="C147" s="139" t="s">
        <v>309</v>
      </c>
      <c r="D147" s="139" t="s">
        <v>183</v>
      </c>
      <c r="E147" s="140" t="s">
        <v>192</v>
      </c>
      <c r="F147" s="141" t="s">
        <v>465</v>
      </c>
      <c r="G147" s="142" t="s">
        <v>186</v>
      </c>
      <c r="H147" s="143">
        <v>0.06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188</v>
      </c>
      <c r="BM147" s="150" t="s">
        <v>2621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195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24.2" customHeight="1">
      <c r="A149" s="33"/>
      <c r="B149" s="138"/>
      <c r="C149" s="139" t="s">
        <v>314</v>
      </c>
      <c r="D149" s="139" t="s">
        <v>183</v>
      </c>
      <c r="E149" s="140" t="s">
        <v>197</v>
      </c>
      <c r="F149" s="141" t="s">
        <v>467</v>
      </c>
      <c r="G149" s="142" t="s">
        <v>186</v>
      </c>
      <c r="H149" s="143">
        <v>1.2</v>
      </c>
      <c r="I149" s="144"/>
      <c r="J149" s="145">
        <f>ROUND(I149*H149,2)</f>
        <v>0</v>
      </c>
      <c r="K149" s="141" t="s">
        <v>187</v>
      </c>
      <c r="L149" s="34"/>
      <c r="M149" s="146" t="s">
        <v>3</v>
      </c>
      <c r="N149" s="147" t="s">
        <v>44</v>
      </c>
      <c r="O149" s="54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83</v>
      </c>
      <c r="AY149" s="18" t="s">
        <v>180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81</v>
      </c>
      <c r="BK149" s="151">
        <f>ROUND(I149*H149,2)</f>
        <v>0</v>
      </c>
      <c r="BL149" s="18" t="s">
        <v>188</v>
      </c>
      <c r="BM149" s="150" t="s">
        <v>2622</v>
      </c>
    </row>
    <row r="150" spans="1:47" s="2" customFormat="1" ht="12">
      <c r="A150" s="33"/>
      <c r="B150" s="34"/>
      <c r="C150" s="33"/>
      <c r="D150" s="152" t="s">
        <v>190</v>
      </c>
      <c r="E150" s="33"/>
      <c r="F150" s="153" t="s">
        <v>200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2:51" s="13" customFormat="1" ht="12">
      <c r="B151" s="157"/>
      <c r="D151" s="158" t="s">
        <v>201</v>
      </c>
      <c r="E151" s="159" t="s">
        <v>3</v>
      </c>
      <c r="F151" s="160" t="s">
        <v>2623</v>
      </c>
      <c r="H151" s="161">
        <v>1.2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201</v>
      </c>
      <c r="AU151" s="159" t="s">
        <v>83</v>
      </c>
      <c r="AV151" s="13" t="s">
        <v>83</v>
      </c>
      <c r="AW151" s="13" t="s">
        <v>34</v>
      </c>
      <c r="AX151" s="13" t="s">
        <v>81</v>
      </c>
      <c r="AY151" s="159" t="s">
        <v>180</v>
      </c>
    </row>
    <row r="152" spans="1:65" s="2" customFormat="1" ht="24.2" customHeight="1">
      <c r="A152" s="33"/>
      <c r="B152" s="138"/>
      <c r="C152" s="139" t="s">
        <v>320</v>
      </c>
      <c r="D152" s="139" t="s">
        <v>183</v>
      </c>
      <c r="E152" s="140" t="s">
        <v>203</v>
      </c>
      <c r="F152" s="141" t="s">
        <v>204</v>
      </c>
      <c r="G152" s="142" t="s">
        <v>186</v>
      </c>
      <c r="H152" s="143">
        <v>0.06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188</v>
      </c>
      <c r="BM152" s="150" t="s">
        <v>2624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206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" customHeight="1">
      <c r="B154" s="125"/>
      <c r="D154" s="126" t="s">
        <v>72</v>
      </c>
      <c r="E154" s="136" t="s">
        <v>961</v>
      </c>
      <c r="F154" s="136" t="s">
        <v>962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0.0039</v>
      </c>
      <c r="S154" s="131"/>
      <c r="T154" s="133">
        <f>SUM(T155:T156)</f>
        <v>0</v>
      </c>
      <c r="AR154" s="126" t="s">
        <v>83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24.2" customHeight="1">
      <c r="A155" s="33"/>
      <c r="B155" s="138"/>
      <c r="C155" s="139" t="s">
        <v>324</v>
      </c>
      <c r="D155" s="139" t="s">
        <v>183</v>
      </c>
      <c r="E155" s="140" t="s">
        <v>979</v>
      </c>
      <c r="F155" s="141" t="s">
        <v>980</v>
      </c>
      <c r="G155" s="142" t="s">
        <v>225</v>
      </c>
      <c r="H155" s="143">
        <v>15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0.00026</v>
      </c>
      <c r="R155" s="148">
        <f>Q155*H155</f>
        <v>0.0039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226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226</v>
      </c>
      <c r="BM155" s="150" t="s">
        <v>2625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982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" customHeight="1">
      <c r="B157" s="125"/>
      <c r="D157" s="126" t="s">
        <v>72</v>
      </c>
      <c r="E157" s="127" t="s">
        <v>376</v>
      </c>
      <c r="F157" s="127" t="s">
        <v>377</v>
      </c>
      <c r="I157" s="128"/>
      <c r="J157" s="129">
        <f>BK157</f>
        <v>0</v>
      </c>
      <c r="L157" s="125"/>
      <c r="M157" s="130"/>
      <c r="N157" s="131"/>
      <c r="O157" s="131"/>
      <c r="P157" s="132">
        <f>SUM(P158:P169)</f>
        <v>0</v>
      </c>
      <c r="Q157" s="131"/>
      <c r="R157" s="132">
        <f>SUM(R158:R169)</f>
        <v>0</v>
      </c>
      <c r="S157" s="131"/>
      <c r="T157" s="133">
        <f>SUM(T158:T169)</f>
        <v>0</v>
      </c>
      <c r="AR157" s="126" t="s">
        <v>188</v>
      </c>
      <c r="AT157" s="134" t="s">
        <v>72</v>
      </c>
      <c r="AU157" s="134" t="s">
        <v>73</v>
      </c>
      <c r="AY157" s="126" t="s">
        <v>180</v>
      </c>
      <c r="BK157" s="135">
        <f>SUM(BK158:BK169)</f>
        <v>0</v>
      </c>
    </row>
    <row r="158" spans="1:65" s="2" customFormat="1" ht="24.2" customHeight="1">
      <c r="A158" s="33"/>
      <c r="B158" s="138"/>
      <c r="C158" s="139" t="s">
        <v>330</v>
      </c>
      <c r="D158" s="139" t="s">
        <v>183</v>
      </c>
      <c r="E158" s="140" t="s">
        <v>2626</v>
      </c>
      <c r="F158" s="141" t="s">
        <v>2627</v>
      </c>
      <c r="G158" s="142" t="s">
        <v>381</v>
      </c>
      <c r="H158" s="143">
        <v>6.5</v>
      </c>
      <c r="I158" s="144"/>
      <c r="J158" s="145">
        <f>ROUND(I158*H158,2)</f>
        <v>0</v>
      </c>
      <c r="K158" s="141" t="s">
        <v>3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382</v>
      </c>
      <c r="AT158" s="150" t="s">
        <v>183</v>
      </c>
      <c r="AU158" s="150" t="s">
        <v>81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382</v>
      </c>
      <c r="BM158" s="150" t="s">
        <v>2628</v>
      </c>
    </row>
    <row r="159" spans="2:51" s="14" customFormat="1" ht="12">
      <c r="B159" s="166"/>
      <c r="D159" s="158" t="s">
        <v>201</v>
      </c>
      <c r="E159" s="167" t="s">
        <v>3</v>
      </c>
      <c r="F159" s="168" t="s">
        <v>2629</v>
      </c>
      <c r="H159" s="167" t="s">
        <v>3</v>
      </c>
      <c r="I159" s="169"/>
      <c r="L159" s="166"/>
      <c r="M159" s="170"/>
      <c r="N159" s="171"/>
      <c r="O159" s="171"/>
      <c r="P159" s="171"/>
      <c r="Q159" s="171"/>
      <c r="R159" s="171"/>
      <c r="S159" s="171"/>
      <c r="T159" s="172"/>
      <c r="AT159" s="167" t="s">
        <v>201</v>
      </c>
      <c r="AU159" s="167" t="s">
        <v>81</v>
      </c>
      <c r="AV159" s="14" t="s">
        <v>81</v>
      </c>
      <c r="AW159" s="14" t="s">
        <v>34</v>
      </c>
      <c r="AX159" s="14" t="s">
        <v>73</v>
      </c>
      <c r="AY159" s="167" t="s">
        <v>180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196</v>
      </c>
      <c r="H160" s="161">
        <v>3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81</v>
      </c>
      <c r="AV160" s="13" t="s">
        <v>83</v>
      </c>
      <c r="AW160" s="13" t="s">
        <v>34</v>
      </c>
      <c r="AX160" s="13" t="s">
        <v>73</v>
      </c>
      <c r="AY160" s="159" t="s">
        <v>180</v>
      </c>
    </row>
    <row r="161" spans="2:51" s="14" customFormat="1" ht="12">
      <c r="B161" s="166"/>
      <c r="D161" s="158" t="s">
        <v>201</v>
      </c>
      <c r="E161" s="167" t="s">
        <v>3</v>
      </c>
      <c r="F161" s="168" t="s">
        <v>2630</v>
      </c>
      <c r="H161" s="167" t="s">
        <v>3</v>
      </c>
      <c r="I161" s="169"/>
      <c r="L161" s="166"/>
      <c r="M161" s="170"/>
      <c r="N161" s="171"/>
      <c r="O161" s="171"/>
      <c r="P161" s="171"/>
      <c r="Q161" s="171"/>
      <c r="R161" s="171"/>
      <c r="S161" s="171"/>
      <c r="T161" s="172"/>
      <c r="AT161" s="167" t="s">
        <v>201</v>
      </c>
      <c r="AU161" s="167" t="s">
        <v>81</v>
      </c>
      <c r="AV161" s="14" t="s">
        <v>81</v>
      </c>
      <c r="AW161" s="14" t="s">
        <v>34</v>
      </c>
      <c r="AX161" s="14" t="s">
        <v>73</v>
      </c>
      <c r="AY161" s="167" t="s">
        <v>180</v>
      </c>
    </row>
    <row r="162" spans="2:51" s="13" customFormat="1" ht="12">
      <c r="B162" s="157"/>
      <c r="D162" s="158" t="s">
        <v>201</v>
      </c>
      <c r="E162" s="159" t="s">
        <v>3</v>
      </c>
      <c r="F162" s="160" t="s">
        <v>81</v>
      </c>
      <c r="H162" s="161">
        <v>1</v>
      </c>
      <c r="I162" s="162"/>
      <c r="L162" s="157"/>
      <c r="M162" s="163"/>
      <c r="N162" s="164"/>
      <c r="O162" s="164"/>
      <c r="P162" s="164"/>
      <c r="Q162" s="164"/>
      <c r="R162" s="164"/>
      <c r="S162" s="164"/>
      <c r="T162" s="165"/>
      <c r="AT162" s="159" t="s">
        <v>201</v>
      </c>
      <c r="AU162" s="159" t="s">
        <v>81</v>
      </c>
      <c r="AV162" s="13" t="s">
        <v>83</v>
      </c>
      <c r="AW162" s="13" t="s">
        <v>34</v>
      </c>
      <c r="AX162" s="13" t="s">
        <v>73</v>
      </c>
      <c r="AY162" s="159" t="s">
        <v>180</v>
      </c>
    </row>
    <row r="163" spans="2:51" s="14" customFormat="1" ht="12">
      <c r="B163" s="166"/>
      <c r="D163" s="158" t="s">
        <v>201</v>
      </c>
      <c r="E163" s="167" t="s">
        <v>3</v>
      </c>
      <c r="F163" s="168" t="s">
        <v>2631</v>
      </c>
      <c r="H163" s="167" t="s">
        <v>3</v>
      </c>
      <c r="I163" s="169"/>
      <c r="L163" s="166"/>
      <c r="M163" s="170"/>
      <c r="N163" s="171"/>
      <c r="O163" s="171"/>
      <c r="P163" s="171"/>
      <c r="Q163" s="171"/>
      <c r="R163" s="171"/>
      <c r="S163" s="171"/>
      <c r="T163" s="172"/>
      <c r="AT163" s="167" t="s">
        <v>201</v>
      </c>
      <c r="AU163" s="167" t="s">
        <v>81</v>
      </c>
      <c r="AV163" s="14" t="s">
        <v>81</v>
      </c>
      <c r="AW163" s="14" t="s">
        <v>34</v>
      </c>
      <c r="AX163" s="14" t="s">
        <v>73</v>
      </c>
      <c r="AY163" s="167" t="s">
        <v>180</v>
      </c>
    </row>
    <row r="164" spans="2:51" s="13" customFormat="1" ht="12">
      <c r="B164" s="157"/>
      <c r="D164" s="158" t="s">
        <v>201</v>
      </c>
      <c r="E164" s="159" t="s">
        <v>3</v>
      </c>
      <c r="F164" s="160" t="s">
        <v>2632</v>
      </c>
      <c r="H164" s="161">
        <v>0.5</v>
      </c>
      <c r="I164" s="162"/>
      <c r="L164" s="157"/>
      <c r="M164" s="163"/>
      <c r="N164" s="164"/>
      <c r="O164" s="164"/>
      <c r="P164" s="164"/>
      <c r="Q164" s="164"/>
      <c r="R164" s="164"/>
      <c r="S164" s="164"/>
      <c r="T164" s="165"/>
      <c r="AT164" s="159" t="s">
        <v>201</v>
      </c>
      <c r="AU164" s="159" t="s">
        <v>81</v>
      </c>
      <c r="AV164" s="13" t="s">
        <v>83</v>
      </c>
      <c r="AW164" s="13" t="s">
        <v>34</v>
      </c>
      <c r="AX164" s="13" t="s">
        <v>73</v>
      </c>
      <c r="AY164" s="159" t="s">
        <v>180</v>
      </c>
    </row>
    <row r="165" spans="2:51" s="14" customFormat="1" ht="12">
      <c r="B165" s="166"/>
      <c r="D165" s="158" t="s">
        <v>201</v>
      </c>
      <c r="E165" s="167" t="s">
        <v>3</v>
      </c>
      <c r="F165" s="168" t="s">
        <v>2633</v>
      </c>
      <c r="H165" s="167" t="s">
        <v>3</v>
      </c>
      <c r="I165" s="169"/>
      <c r="L165" s="166"/>
      <c r="M165" s="170"/>
      <c r="N165" s="171"/>
      <c r="O165" s="171"/>
      <c r="P165" s="171"/>
      <c r="Q165" s="171"/>
      <c r="R165" s="171"/>
      <c r="S165" s="171"/>
      <c r="T165" s="172"/>
      <c r="AT165" s="167" t="s">
        <v>201</v>
      </c>
      <c r="AU165" s="167" t="s">
        <v>81</v>
      </c>
      <c r="AV165" s="14" t="s">
        <v>81</v>
      </c>
      <c r="AW165" s="14" t="s">
        <v>34</v>
      </c>
      <c r="AX165" s="14" t="s">
        <v>73</v>
      </c>
      <c r="AY165" s="167" t="s">
        <v>180</v>
      </c>
    </row>
    <row r="166" spans="2:51" s="13" customFormat="1" ht="12">
      <c r="B166" s="157"/>
      <c r="D166" s="158" t="s">
        <v>201</v>
      </c>
      <c r="E166" s="159" t="s">
        <v>3</v>
      </c>
      <c r="F166" s="160" t="s">
        <v>81</v>
      </c>
      <c r="H166" s="161">
        <v>1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201</v>
      </c>
      <c r="AU166" s="159" t="s">
        <v>81</v>
      </c>
      <c r="AV166" s="13" t="s">
        <v>83</v>
      </c>
      <c r="AW166" s="13" t="s">
        <v>34</v>
      </c>
      <c r="AX166" s="13" t="s">
        <v>73</v>
      </c>
      <c r="AY166" s="159" t="s">
        <v>180</v>
      </c>
    </row>
    <row r="167" spans="2:51" s="14" customFormat="1" ht="12">
      <c r="B167" s="166"/>
      <c r="D167" s="158" t="s">
        <v>201</v>
      </c>
      <c r="E167" s="167" t="s">
        <v>3</v>
      </c>
      <c r="F167" s="168" t="s">
        <v>2634</v>
      </c>
      <c r="H167" s="167" t="s">
        <v>3</v>
      </c>
      <c r="I167" s="169"/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201</v>
      </c>
      <c r="AU167" s="167" t="s">
        <v>81</v>
      </c>
      <c r="AV167" s="14" t="s">
        <v>81</v>
      </c>
      <c r="AW167" s="14" t="s">
        <v>34</v>
      </c>
      <c r="AX167" s="14" t="s">
        <v>73</v>
      </c>
      <c r="AY167" s="167" t="s">
        <v>180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81</v>
      </c>
      <c r="H168" s="161">
        <v>1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81</v>
      </c>
      <c r="AV168" s="13" t="s">
        <v>83</v>
      </c>
      <c r="AW168" s="13" t="s">
        <v>34</v>
      </c>
      <c r="AX168" s="13" t="s">
        <v>73</v>
      </c>
      <c r="AY168" s="159" t="s">
        <v>180</v>
      </c>
    </row>
    <row r="169" spans="2:51" s="15" customFormat="1" ht="12">
      <c r="B169" s="187"/>
      <c r="D169" s="158" t="s">
        <v>201</v>
      </c>
      <c r="E169" s="188" t="s">
        <v>3</v>
      </c>
      <c r="F169" s="189" t="s">
        <v>399</v>
      </c>
      <c r="H169" s="190">
        <v>6.5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201</v>
      </c>
      <c r="AU169" s="188" t="s">
        <v>81</v>
      </c>
      <c r="AV169" s="15" t="s">
        <v>188</v>
      </c>
      <c r="AW169" s="15" t="s">
        <v>34</v>
      </c>
      <c r="AX169" s="15" t="s">
        <v>81</v>
      </c>
      <c r="AY169" s="188" t="s">
        <v>180</v>
      </c>
    </row>
    <row r="170" spans="2:63" s="12" customFormat="1" ht="25.9" customHeight="1">
      <c r="B170" s="125"/>
      <c r="D170" s="126" t="s">
        <v>72</v>
      </c>
      <c r="E170" s="127" t="s">
        <v>145</v>
      </c>
      <c r="F170" s="127" t="s">
        <v>2635</v>
      </c>
      <c r="I170" s="128"/>
      <c r="J170" s="129">
        <f>BK170</f>
        <v>0</v>
      </c>
      <c r="L170" s="125"/>
      <c r="M170" s="130"/>
      <c r="N170" s="131"/>
      <c r="O170" s="131"/>
      <c r="P170" s="132">
        <f>P171</f>
        <v>0</v>
      </c>
      <c r="Q170" s="131"/>
      <c r="R170" s="132">
        <f>R171</f>
        <v>0</v>
      </c>
      <c r="S170" s="131"/>
      <c r="T170" s="133">
        <f>T171</f>
        <v>0</v>
      </c>
      <c r="AR170" s="126" t="s">
        <v>208</v>
      </c>
      <c r="AT170" s="134" t="s">
        <v>72</v>
      </c>
      <c r="AU170" s="134" t="s">
        <v>73</v>
      </c>
      <c r="AY170" s="126" t="s">
        <v>180</v>
      </c>
      <c r="BK170" s="135">
        <f>BK171</f>
        <v>0</v>
      </c>
    </row>
    <row r="171" spans="2:63" s="12" customFormat="1" ht="22.9" customHeight="1">
      <c r="B171" s="125"/>
      <c r="D171" s="126" t="s">
        <v>72</v>
      </c>
      <c r="E171" s="136" t="s">
        <v>2636</v>
      </c>
      <c r="F171" s="136" t="s">
        <v>2637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SUM(P172:P173)</f>
        <v>0</v>
      </c>
      <c r="Q171" s="131"/>
      <c r="R171" s="132">
        <f>SUM(R172:R173)</f>
        <v>0</v>
      </c>
      <c r="S171" s="131"/>
      <c r="T171" s="133">
        <f>SUM(T172:T173)</f>
        <v>0</v>
      </c>
      <c r="AR171" s="126" t="s">
        <v>208</v>
      </c>
      <c r="AT171" s="134" t="s">
        <v>72</v>
      </c>
      <c r="AU171" s="134" t="s">
        <v>81</v>
      </c>
      <c r="AY171" s="126" t="s">
        <v>180</v>
      </c>
      <c r="BK171" s="135">
        <f>SUM(BK172:BK173)</f>
        <v>0</v>
      </c>
    </row>
    <row r="172" spans="1:65" s="2" customFormat="1" ht="16.5" customHeight="1">
      <c r="A172" s="33"/>
      <c r="B172" s="138"/>
      <c r="C172" s="139" t="s">
        <v>336</v>
      </c>
      <c r="D172" s="139" t="s">
        <v>183</v>
      </c>
      <c r="E172" s="140" t="s">
        <v>2638</v>
      </c>
      <c r="F172" s="141" t="s">
        <v>2639</v>
      </c>
      <c r="G172" s="142" t="s">
        <v>2640</v>
      </c>
      <c r="H172" s="143">
        <v>1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2641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2641</v>
      </c>
      <c r="BM172" s="150" t="s">
        <v>2642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2643</v>
      </c>
      <c r="G173" s="33"/>
      <c r="H173" s="33"/>
      <c r="I173" s="154"/>
      <c r="J173" s="33"/>
      <c r="K173" s="33"/>
      <c r="L173" s="34"/>
      <c r="M173" s="183"/>
      <c r="N173" s="184"/>
      <c r="O173" s="185"/>
      <c r="P173" s="185"/>
      <c r="Q173" s="185"/>
      <c r="R173" s="185"/>
      <c r="S173" s="185"/>
      <c r="T173" s="186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1:31" s="2" customFormat="1" ht="6.95" customHeight="1">
      <c r="A174" s="33"/>
      <c r="B174" s="43"/>
      <c r="C174" s="44"/>
      <c r="D174" s="44"/>
      <c r="E174" s="44"/>
      <c r="F174" s="44"/>
      <c r="G174" s="44"/>
      <c r="H174" s="44"/>
      <c r="I174" s="44"/>
      <c r="J174" s="44"/>
      <c r="K174" s="44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autoFilter ref="C87:K17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1/742110001"/>
    <hyperlink ref="F96" r:id="rId2" display="https://podminky.urs.cz/item/CS_URS_2021_01/34571356"/>
    <hyperlink ref="F99" r:id="rId3" display="https://podminky.urs.cz/item/CS_URS_2021_01/34571161"/>
    <hyperlink ref="F102" r:id="rId4" display="https://podminky.urs.cz/item/CS_URS_2021_01/34571630"/>
    <hyperlink ref="F105" r:id="rId5" display="https://podminky.urs.cz/item/CS_URS_2021_01/35432555"/>
    <hyperlink ref="F108" r:id="rId6" display="https://podminky.urs.cz/item/CS_URS_2021_01/34571007"/>
    <hyperlink ref="F111" r:id="rId7" display="https://podminky.urs.cz/item/CS_URS_2021_01/34571731"/>
    <hyperlink ref="F114" r:id="rId8" display="https://podminky.urs.cz/item/CS_URS_2021_01/742110201"/>
    <hyperlink ref="F116" r:id="rId9" display="https://podminky.urs.cz/item/CS_URS_2021_01/742110431"/>
    <hyperlink ref="F118" r:id="rId10" display="https://podminky.urs.cz/item/CS_URS_2021_01/742121001"/>
    <hyperlink ref="F125" r:id="rId11" display="https://podminky.urs.cz/item/CS_URS_2021_01/34140846"/>
    <hyperlink ref="F130" r:id="rId12" display="https://podminky.urs.cz/item/CS_URS_2021_01/742230003"/>
    <hyperlink ref="F132" r:id="rId13" display="https://podminky.urs.cz/item/CS_URS_2021_01/742230004"/>
    <hyperlink ref="F135" r:id="rId14" display="https://podminky.urs.cz/item/CS_URS_2021_01/998742102"/>
    <hyperlink ref="F138" r:id="rId15" display="https://podminky.urs.cz/item/CS_URS_2021_01/612135101"/>
    <hyperlink ref="F140" r:id="rId16" display="https://podminky.urs.cz/item/CS_URS_2021_01/612325101"/>
    <hyperlink ref="F143" r:id="rId17" display="https://podminky.urs.cz/item/CS_URS_2021_01/974031121"/>
    <hyperlink ref="F146" r:id="rId18" display="https://podminky.urs.cz/item/CS_URS_2021_01/997013211"/>
    <hyperlink ref="F148" r:id="rId19" display="https://podminky.urs.cz/item/CS_URS_2021_01/997013501"/>
    <hyperlink ref="F150" r:id="rId20" display="https://podminky.urs.cz/item/CS_URS_2021_01/997013509"/>
    <hyperlink ref="F153" r:id="rId21" display="https://podminky.urs.cz/item/CS_URS_2021_01/997013631"/>
    <hyperlink ref="F156" r:id="rId22" display="https://podminky.urs.cz/item/CS_URS_2021_01/784211101"/>
    <hyperlink ref="F173" r:id="rId23" display="https://podminky.urs.cz/item/CS_URS_2021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20"/>
  <sheetViews>
    <sheetView showGridLines="0" workbookViewId="0" topLeftCell="A83">
      <selection activeCell="V93" sqref="V9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125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2644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ROUND((SUM(BE83:BE119)),2)</f>
        <v>0</v>
      </c>
      <c r="G33" s="33"/>
      <c r="H33" s="33"/>
      <c r="I33" s="97">
        <v>0.21</v>
      </c>
      <c r="J33" s="96">
        <f>ROUND(((SUM(BE83:BE119))*I33),2)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ROUND((SUM(BF83:BF119)),2)</f>
        <v>0</v>
      </c>
      <c r="G34" s="33"/>
      <c r="H34" s="33"/>
      <c r="I34" s="97">
        <v>0.15</v>
      </c>
      <c r="J34" s="96">
        <f>ROUND(((SUM(BF83:BF119))*I34),2)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ROUND((SUM(BG83:BG119)),2)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ROUND((SUM(BH83:BH119)),2)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ROUND((SUM(BI83:BI119)),2)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E - SO 10 EPS,EZS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J84</f>
        <v>0</v>
      </c>
      <c r="L60" s="107"/>
    </row>
    <row r="61" spans="2:12" s="9" customFormat="1" ht="24.95" customHeight="1">
      <c r="B61" s="107"/>
      <c r="D61" s="108" t="s">
        <v>157</v>
      </c>
      <c r="E61" s="109"/>
      <c r="F61" s="109"/>
      <c r="G61" s="109"/>
      <c r="H61" s="109"/>
      <c r="I61" s="109"/>
      <c r="J61" s="110">
        <f>J85</f>
        <v>0</v>
      </c>
      <c r="L61" s="107"/>
    </row>
    <row r="62" spans="2:12" s="10" customFormat="1" ht="19.9" customHeight="1">
      <c r="B62" s="111"/>
      <c r="D62" s="112" t="s">
        <v>2645</v>
      </c>
      <c r="E62" s="113"/>
      <c r="F62" s="113"/>
      <c r="G62" s="113"/>
      <c r="H62" s="113"/>
      <c r="I62" s="113"/>
      <c r="J62" s="114">
        <f>J86</f>
        <v>0</v>
      </c>
      <c r="L62" s="111"/>
    </row>
    <row r="63" spans="2:12" s="9" customFormat="1" ht="24.95" customHeight="1">
      <c r="B63" s="107"/>
      <c r="D63" s="108" t="s">
        <v>164</v>
      </c>
      <c r="E63" s="109"/>
      <c r="F63" s="109"/>
      <c r="G63" s="109"/>
      <c r="H63" s="109"/>
      <c r="I63" s="109"/>
      <c r="J63" s="110">
        <f>J108</f>
        <v>0</v>
      </c>
      <c r="L63" s="107"/>
    </row>
    <row r="64" spans="1:31" s="2" customFormat="1" ht="21.75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2" customFormat="1" ht="6.95" customHeight="1">
      <c r="A69" s="33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24.95" customHeight="1">
      <c r="A70" s="33"/>
      <c r="B70" s="34"/>
      <c r="C70" s="22" t="s">
        <v>165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17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6.5" customHeight="1">
      <c r="A73" s="33"/>
      <c r="B73" s="34"/>
      <c r="C73" s="33"/>
      <c r="D73" s="33"/>
      <c r="E73" s="356" t="str">
        <f>E7</f>
        <v>PAMÁTNÍK MOHYLA MÍRU, REKONSTRUKCE NÁVŠTĚVNICKÉ INFRASTRUKTURY</v>
      </c>
      <c r="F73" s="357"/>
      <c r="G73" s="357"/>
      <c r="H73" s="357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148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18" t="str">
        <f>E9</f>
        <v>MOHYLA E - SO 10 EPS,EZS</v>
      </c>
      <c r="F75" s="355"/>
      <c r="G75" s="355"/>
      <c r="H75" s="355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22</v>
      </c>
      <c r="D77" s="33"/>
      <c r="E77" s="33"/>
      <c r="F77" s="26" t="str">
        <f>F12</f>
        <v>Pracký kopec u obce Prace</v>
      </c>
      <c r="G77" s="33"/>
      <c r="H77" s="33"/>
      <c r="I77" s="28" t="s">
        <v>24</v>
      </c>
      <c r="J77" s="51" t="str">
        <f>IF(J12="","",J12)</f>
        <v>5. 5. 2021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40.15" customHeight="1">
      <c r="A79" s="33"/>
      <c r="B79" s="34"/>
      <c r="C79" s="28" t="s">
        <v>26</v>
      </c>
      <c r="D79" s="33"/>
      <c r="E79" s="33"/>
      <c r="F79" s="26" t="str">
        <f>E15</f>
        <v xml:space="preserve"> </v>
      </c>
      <c r="G79" s="33"/>
      <c r="H79" s="33"/>
      <c r="I79" s="28" t="s">
        <v>32</v>
      </c>
      <c r="J79" s="31" t="str">
        <f>E21</f>
        <v>PETR FRANTA ARCHITEKTI   ASOC., s.r.o.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2" customHeight="1">
      <c r="A80" s="33"/>
      <c r="B80" s="34"/>
      <c r="C80" s="28" t="s">
        <v>30</v>
      </c>
      <c r="D80" s="33"/>
      <c r="E80" s="33"/>
      <c r="F80" s="26" t="str">
        <f>IF(E18="","",E18)</f>
        <v>Vyplň údaj</v>
      </c>
      <c r="G80" s="33"/>
      <c r="H80" s="33"/>
      <c r="I80" s="28" t="s">
        <v>35</v>
      </c>
      <c r="J80" s="31" t="str">
        <f>E24</f>
        <v>Hana Pejšová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0.3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1" customFormat="1" ht="29.25" customHeight="1">
      <c r="A82" s="115"/>
      <c r="B82" s="116"/>
      <c r="C82" s="117" t="s">
        <v>166</v>
      </c>
      <c r="D82" s="118" t="s">
        <v>58</v>
      </c>
      <c r="E82" s="118" t="s">
        <v>54</v>
      </c>
      <c r="F82" s="118" t="s">
        <v>55</v>
      </c>
      <c r="G82" s="118" t="s">
        <v>167</v>
      </c>
      <c r="H82" s="118" t="s">
        <v>168</v>
      </c>
      <c r="I82" s="118" t="s">
        <v>169</v>
      </c>
      <c r="J82" s="118" t="s">
        <v>153</v>
      </c>
      <c r="K82" s="119" t="s">
        <v>170</v>
      </c>
      <c r="L82" s="120"/>
      <c r="M82" s="58" t="s">
        <v>3</v>
      </c>
      <c r="N82" s="59" t="s">
        <v>43</v>
      </c>
      <c r="O82" s="59" t="s">
        <v>171</v>
      </c>
      <c r="P82" s="59" t="s">
        <v>172</v>
      </c>
      <c r="Q82" s="59" t="s">
        <v>173</v>
      </c>
      <c r="R82" s="59" t="s">
        <v>174</v>
      </c>
      <c r="S82" s="59" t="s">
        <v>175</v>
      </c>
      <c r="T82" s="60" t="s">
        <v>176</v>
      </c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</row>
    <row r="83" spans="1:63" s="2" customFormat="1" ht="22.9" customHeight="1">
      <c r="A83" s="33"/>
      <c r="B83" s="34"/>
      <c r="C83" s="65" t="s">
        <v>177</v>
      </c>
      <c r="D83" s="33"/>
      <c r="E83" s="33"/>
      <c r="F83" s="33"/>
      <c r="G83" s="33"/>
      <c r="H83" s="33"/>
      <c r="I83" s="33"/>
      <c r="J83" s="121">
        <f>BK83</f>
        <v>0</v>
      </c>
      <c r="K83" s="33"/>
      <c r="L83" s="34"/>
      <c r="M83" s="61"/>
      <c r="N83" s="52"/>
      <c r="O83" s="62"/>
      <c r="P83" s="122">
        <f>P84+P85+P108</f>
        <v>0</v>
      </c>
      <c r="Q83" s="62"/>
      <c r="R83" s="122">
        <f>R84+R85+R108</f>
        <v>0.0222</v>
      </c>
      <c r="S83" s="62"/>
      <c r="T83" s="123">
        <f>T84+T85+T108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8" t="s">
        <v>72</v>
      </c>
      <c r="AU83" s="18" t="s">
        <v>154</v>
      </c>
      <c r="BK83" s="124">
        <f>BK84+BK85+BK108</f>
        <v>0</v>
      </c>
    </row>
    <row r="84" spans="2:63" s="12" customFormat="1" ht="25.9" customHeight="1">
      <c r="B84" s="125"/>
      <c r="D84" s="126" t="s">
        <v>72</v>
      </c>
      <c r="E84" s="127" t="s">
        <v>178</v>
      </c>
      <c r="F84" s="127" t="s">
        <v>179</v>
      </c>
      <c r="I84" s="128"/>
      <c r="J84" s="129">
        <f>BK84</f>
        <v>0</v>
      </c>
      <c r="L84" s="125"/>
      <c r="M84" s="130"/>
      <c r="N84" s="131"/>
      <c r="O84" s="131"/>
      <c r="P84" s="132">
        <v>0</v>
      </c>
      <c r="Q84" s="131"/>
      <c r="R84" s="132">
        <v>0</v>
      </c>
      <c r="S84" s="131"/>
      <c r="T84" s="133">
        <v>0</v>
      </c>
      <c r="AR84" s="126" t="s">
        <v>81</v>
      </c>
      <c r="AT84" s="134" t="s">
        <v>72</v>
      </c>
      <c r="AU84" s="134" t="s">
        <v>73</v>
      </c>
      <c r="AY84" s="126" t="s">
        <v>180</v>
      </c>
      <c r="BK84" s="135">
        <v>0</v>
      </c>
    </row>
    <row r="85" spans="2:63" s="12" customFormat="1" ht="25.9" customHeight="1">
      <c r="B85" s="125"/>
      <c r="D85" s="126" t="s">
        <v>72</v>
      </c>
      <c r="E85" s="127" t="s">
        <v>218</v>
      </c>
      <c r="F85" s="127" t="s">
        <v>219</v>
      </c>
      <c r="I85" s="128"/>
      <c r="J85" s="129">
        <f>BK85</f>
        <v>0</v>
      </c>
      <c r="L85" s="125"/>
      <c r="M85" s="130"/>
      <c r="N85" s="131"/>
      <c r="O85" s="131"/>
      <c r="P85" s="132">
        <f>P86</f>
        <v>0</v>
      </c>
      <c r="Q85" s="131"/>
      <c r="R85" s="132">
        <f>R86</f>
        <v>0.0222</v>
      </c>
      <c r="S85" s="131"/>
      <c r="T85" s="133">
        <f>T86</f>
        <v>0</v>
      </c>
      <c r="AR85" s="126" t="s">
        <v>83</v>
      </c>
      <c r="AT85" s="134" t="s">
        <v>72</v>
      </c>
      <c r="AU85" s="134" t="s">
        <v>73</v>
      </c>
      <c r="AY85" s="126" t="s">
        <v>180</v>
      </c>
      <c r="BK85" s="135">
        <f>BK86</f>
        <v>0</v>
      </c>
    </row>
    <row r="86" spans="2:63" s="12" customFormat="1" ht="22.9" customHeight="1">
      <c r="B86" s="125"/>
      <c r="D86" s="126" t="s">
        <v>72</v>
      </c>
      <c r="E86" s="136" t="s">
        <v>2525</v>
      </c>
      <c r="F86" s="136" t="s">
        <v>2646</v>
      </c>
      <c r="I86" s="128"/>
      <c r="J86" s="137">
        <f>BK86</f>
        <v>0</v>
      </c>
      <c r="L86" s="125"/>
      <c r="M86" s="130"/>
      <c r="N86" s="131"/>
      <c r="O86" s="131"/>
      <c r="P86" s="132">
        <f>SUM(P87:P107)</f>
        <v>0</v>
      </c>
      <c r="Q86" s="131"/>
      <c r="R86" s="132">
        <f>SUM(R87:R107)</f>
        <v>0.0222</v>
      </c>
      <c r="S86" s="131"/>
      <c r="T86" s="133">
        <f>SUM(T87:T107)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SUM(BK87:BK107)</f>
        <v>0</v>
      </c>
    </row>
    <row r="87" spans="1:65" s="2" customFormat="1" ht="16.5" customHeight="1">
      <c r="A87" s="33"/>
      <c r="B87" s="138"/>
      <c r="C87" s="139" t="s">
        <v>81</v>
      </c>
      <c r="D87" s="139" t="s">
        <v>183</v>
      </c>
      <c r="E87" s="140" t="s">
        <v>2647</v>
      </c>
      <c r="F87" s="141" t="s">
        <v>2648</v>
      </c>
      <c r="G87" s="142" t="s">
        <v>2640</v>
      </c>
      <c r="H87" s="143">
        <v>1</v>
      </c>
      <c r="I87" s="144"/>
      <c r="J87" s="145">
        <f>ROUND(I87*H87,2)</f>
        <v>0</v>
      </c>
      <c r="K87" s="141" t="s">
        <v>3</v>
      </c>
      <c r="L87" s="34"/>
      <c r="M87" s="146" t="s">
        <v>3</v>
      </c>
      <c r="N87" s="147" t="s">
        <v>44</v>
      </c>
      <c r="O87" s="54"/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226</v>
      </c>
      <c r="AT87" s="150" t="s">
        <v>183</v>
      </c>
      <c r="AU87" s="150" t="s">
        <v>83</v>
      </c>
      <c r="AY87" s="18" t="s">
        <v>180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81</v>
      </c>
      <c r="BK87" s="151">
        <f>ROUND(I87*H87,2)</f>
        <v>0</v>
      </c>
      <c r="BL87" s="18" t="s">
        <v>226</v>
      </c>
      <c r="BM87" s="150" t="s">
        <v>2649</v>
      </c>
    </row>
    <row r="88" spans="1:65" s="2" customFormat="1" ht="16.5" customHeight="1">
      <c r="A88" s="33"/>
      <c r="B88" s="138"/>
      <c r="C88" s="139" t="s">
        <v>83</v>
      </c>
      <c r="D88" s="139" t="s">
        <v>183</v>
      </c>
      <c r="E88" s="140" t="s">
        <v>2575</v>
      </c>
      <c r="F88" s="141" t="s">
        <v>2576</v>
      </c>
      <c r="G88" s="142" t="s">
        <v>253</v>
      </c>
      <c r="H88" s="143">
        <v>370</v>
      </c>
      <c r="I88" s="144"/>
      <c r="J88" s="145">
        <f>ROUND(I88*H88,2)</f>
        <v>0</v>
      </c>
      <c r="K88" s="141" t="s">
        <v>187</v>
      </c>
      <c r="L88" s="34"/>
      <c r="M88" s="146" t="s">
        <v>3</v>
      </c>
      <c r="N88" s="147" t="s">
        <v>44</v>
      </c>
      <c r="O88" s="54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226</v>
      </c>
      <c r="AT88" s="150" t="s">
        <v>183</v>
      </c>
      <c r="AU88" s="150" t="s">
        <v>83</v>
      </c>
      <c r="AY88" s="18" t="s">
        <v>180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81</v>
      </c>
      <c r="BK88" s="151">
        <f>ROUND(I88*H88,2)</f>
        <v>0</v>
      </c>
      <c r="BL88" s="18" t="s">
        <v>226</v>
      </c>
      <c r="BM88" s="150" t="s">
        <v>2650</v>
      </c>
    </row>
    <row r="89" spans="1:47" s="2" customFormat="1" ht="12">
      <c r="A89" s="33"/>
      <c r="B89" s="34"/>
      <c r="C89" s="33"/>
      <c r="D89" s="152" t="s">
        <v>190</v>
      </c>
      <c r="E89" s="33"/>
      <c r="F89" s="153" t="s">
        <v>2578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190</v>
      </c>
      <c r="AU89" s="18" t="s">
        <v>83</v>
      </c>
    </row>
    <row r="90" spans="2:51" s="13" customFormat="1" ht="12">
      <c r="B90" s="157"/>
      <c r="D90" s="158" t="s">
        <v>201</v>
      </c>
      <c r="E90" s="159" t="s">
        <v>3</v>
      </c>
      <c r="F90" s="160" t="s">
        <v>2651</v>
      </c>
      <c r="H90" s="161">
        <v>370</v>
      </c>
      <c r="I90" s="162"/>
      <c r="L90" s="157"/>
      <c r="M90" s="163"/>
      <c r="N90" s="164"/>
      <c r="O90" s="164"/>
      <c r="P90" s="164"/>
      <c r="Q90" s="164"/>
      <c r="R90" s="164"/>
      <c r="S90" s="164"/>
      <c r="T90" s="165"/>
      <c r="AT90" s="159" t="s">
        <v>201</v>
      </c>
      <c r="AU90" s="159" t="s">
        <v>83</v>
      </c>
      <c r="AV90" s="13" t="s">
        <v>83</v>
      </c>
      <c r="AW90" s="13" t="s">
        <v>34</v>
      </c>
      <c r="AX90" s="13" t="s">
        <v>73</v>
      </c>
      <c r="AY90" s="159" t="s">
        <v>180</v>
      </c>
    </row>
    <row r="91" spans="2:51" s="15" customFormat="1" ht="12">
      <c r="B91" s="187"/>
      <c r="D91" s="158" t="s">
        <v>201</v>
      </c>
      <c r="E91" s="188" t="s">
        <v>3</v>
      </c>
      <c r="F91" s="189" t="s">
        <v>399</v>
      </c>
      <c r="H91" s="190">
        <v>370</v>
      </c>
      <c r="I91" s="191"/>
      <c r="L91" s="187"/>
      <c r="M91" s="192"/>
      <c r="N91" s="193"/>
      <c r="O91" s="193"/>
      <c r="P91" s="193"/>
      <c r="Q91" s="193"/>
      <c r="R91" s="193"/>
      <c r="S91" s="193"/>
      <c r="T91" s="194"/>
      <c r="AT91" s="188" t="s">
        <v>201</v>
      </c>
      <c r="AU91" s="188" t="s">
        <v>83</v>
      </c>
      <c r="AV91" s="15" t="s">
        <v>188</v>
      </c>
      <c r="AW91" s="15" t="s">
        <v>34</v>
      </c>
      <c r="AX91" s="15" t="s">
        <v>81</v>
      </c>
      <c r="AY91" s="188" t="s">
        <v>180</v>
      </c>
    </row>
    <row r="92" spans="1:65" s="2" customFormat="1" ht="16.5" customHeight="1">
      <c r="A92" s="33"/>
      <c r="B92" s="138"/>
      <c r="C92" s="173" t="s">
        <v>196</v>
      </c>
      <c r="D92" s="173" t="s">
        <v>284</v>
      </c>
      <c r="E92" s="174" t="s">
        <v>2652</v>
      </c>
      <c r="F92" s="175" t="s">
        <v>2653</v>
      </c>
      <c r="G92" s="176" t="s">
        <v>253</v>
      </c>
      <c r="H92" s="177">
        <v>444</v>
      </c>
      <c r="I92" s="178"/>
      <c r="J92" s="179">
        <f>ROUND(I92*H92,2)</f>
        <v>0</v>
      </c>
      <c r="K92" s="175" t="s">
        <v>187</v>
      </c>
      <c r="L92" s="180"/>
      <c r="M92" s="181" t="s">
        <v>3</v>
      </c>
      <c r="N92" s="182" t="s">
        <v>44</v>
      </c>
      <c r="O92" s="54"/>
      <c r="P92" s="148">
        <f>O92*H92</f>
        <v>0</v>
      </c>
      <c r="Q92" s="148">
        <v>5E-05</v>
      </c>
      <c r="R92" s="148">
        <f>Q92*H92</f>
        <v>0.0222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287</v>
      </c>
      <c r="AT92" s="150" t="s">
        <v>284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226</v>
      </c>
      <c r="BM92" s="150" t="s">
        <v>2654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2655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3" customFormat="1" ht="12">
      <c r="B94" s="157"/>
      <c r="D94" s="158" t="s">
        <v>201</v>
      </c>
      <c r="E94" s="159" t="s">
        <v>3</v>
      </c>
      <c r="F94" s="160" t="s">
        <v>2656</v>
      </c>
      <c r="H94" s="161">
        <v>444</v>
      </c>
      <c r="I94" s="162"/>
      <c r="L94" s="157"/>
      <c r="M94" s="163"/>
      <c r="N94" s="164"/>
      <c r="O94" s="164"/>
      <c r="P94" s="164"/>
      <c r="Q94" s="164"/>
      <c r="R94" s="164"/>
      <c r="S94" s="164"/>
      <c r="T94" s="165"/>
      <c r="AT94" s="159" t="s">
        <v>201</v>
      </c>
      <c r="AU94" s="159" t="s">
        <v>83</v>
      </c>
      <c r="AV94" s="13" t="s">
        <v>83</v>
      </c>
      <c r="AW94" s="13" t="s">
        <v>34</v>
      </c>
      <c r="AX94" s="13" t="s">
        <v>81</v>
      </c>
      <c r="AY94" s="159" t="s">
        <v>180</v>
      </c>
    </row>
    <row r="95" spans="1:65" s="2" customFormat="1" ht="16.5" customHeight="1">
      <c r="A95" s="33"/>
      <c r="B95" s="138"/>
      <c r="C95" s="139" t="s">
        <v>188</v>
      </c>
      <c r="D95" s="139" t="s">
        <v>183</v>
      </c>
      <c r="E95" s="140" t="s">
        <v>2657</v>
      </c>
      <c r="F95" s="141" t="s">
        <v>2658</v>
      </c>
      <c r="G95" s="142" t="s">
        <v>236</v>
      </c>
      <c r="H95" s="143">
        <v>3</v>
      </c>
      <c r="I95" s="144"/>
      <c r="J95" s="145">
        <f>ROUND(I95*H95,2)</f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226</v>
      </c>
      <c r="AT95" s="150" t="s">
        <v>183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226</v>
      </c>
      <c r="BM95" s="150" t="s">
        <v>2659</v>
      </c>
    </row>
    <row r="96" spans="1:65" s="2" customFormat="1" ht="16.5" customHeight="1">
      <c r="A96" s="33"/>
      <c r="B96" s="138"/>
      <c r="C96" s="139" t="s">
        <v>208</v>
      </c>
      <c r="D96" s="139" t="s">
        <v>183</v>
      </c>
      <c r="E96" s="140" t="s">
        <v>2660</v>
      </c>
      <c r="F96" s="141" t="s">
        <v>2661</v>
      </c>
      <c r="G96" s="142" t="s">
        <v>236</v>
      </c>
      <c r="H96" s="143">
        <v>19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226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226</v>
      </c>
      <c r="BM96" s="150" t="s">
        <v>2662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2663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2664</v>
      </c>
      <c r="H98" s="161">
        <v>19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73</v>
      </c>
      <c r="AY98" s="159" t="s">
        <v>180</v>
      </c>
    </row>
    <row r="99" spans="2:51" s="15" customFormat="1" ht="12">
      <c r="B99" s="187"/>
      <c r="D99" s="158" t="s">
        <v>201</v>
      </c>
      <c r="E99" s="188" t="s">
        <v>3</v>
      </c>
      <c r="F99" s="189" t="s">
        <v>399</v>
      </c>
      <c r="H99" s="190">
        <v>19</v>
      </c>
      <c r="I99" s="191"/>
      <c r="L99" s="187"/>
      <c r="M99" s="192"/>
      <c r="N99" s="193"/>
      <c r="O99" s="193"/>
      <c r="P99" s="193"/>
      <c r="Q99" s="193"/>
      <c r="R99" s="193"/>
      <c r="S99" s="193"/>
      <c r="T99" s="194"/>
      <c r="AT99" s="188" t="s">
        <v>201</v>
      </c>
      <c r="AU99" s="188" t="s">
        <v>83</v>
      </c>
      <c r="AV99" s="15" t="s">
        <v>188</v>
      </c>
      <c r="AW99" s="15" t="s">
        <v>34</v>
      </c>
      <c r="AX99" s="15" t="s">
        <v>81</v>
      </c>
      <c r="AY99" s="188" t="s">
        <v>180</v>
      </c>
    </row>
    <row r="100" spans="1:65" s="2" customFormat="1" ht="16.5" customHeight="1">
      <c r="A100" s="33"/>
      <c r="B100" s="138"/>
      <c r="C100" s="173" t="s">
        <v>213</v>
      </c>
      <c r="D100" s="173" t="s">
        <v>284</v>
      </c>
      <c r="E100" s="174" t="s">
        <v>2665</v>
      </c>
      <c r="F100" s="175" t="s">
        <v>4052</v>
      </c>
      <c r="G100" s="176" t="s">
        <v>2529</v>
      </c>
      <c r="H100" s="177">
        <v>7</v>
      </c>
      <c r="I100" s="178"/>
      <c r="J100" s="179">
        <f aca="true" t="shared" si="0" ref="J100:J105">ROUND(I100*H100,2)</f>
        <v>0</v>
      </c>
      <c r="K100" s="175" t="s">
        <v>3</v>
      </c>
      <c r="L100" s="180"/>
      <c r="M100" s="181" t="s">
        <v>3</v>
      </c>
      <c r="N100" s="182" t="s">
        <v>44</v>
      </c>
      <c r="O100" s="54"/>
      <c r="P100" s="148">
        <f aca="true" t="shared" si="1" ref="P100:P105">O100*H100</f>
        <v>0</v>
      </c>
      <c r="Q100" s="148">
        <v>0</v>
      </c>
      <c r="R100" s="148">
        <f aca="true" t="shared" si="2" ref="R100:R105">Q100*H100</f>
        <v>0</v>
      </c>
      <c r="S100" s="148">
        <v>0</v>
      </c>
      <c r="T100" s="149">
        <f aca="true" t="shared" si="3" ref="T100:T105"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287</v>
      </c>
      <c r="AT100" s="150" t="s">
        <v>284</v>
      </c>
      <c r="AU100" s="150" t="s">
        <v>83</v>
      </c>
      <c r="AY100" s="18" t="s">
        <v>180</v>
      </c>
      <c r="BE100" s="151">
        <f aca="true" t="shared" si="4" ref="BE100:BE105">IF(N100="základní",J100,0)</f>
        <v>0</v>
      </c>
      <c r="BF100" s="151">
        <f aca="true" t="shared" si="5" ref="BF100:BF105">IF(N100="snížená",J100,0)</f>
        <v>0</v>
      </c>
      <c r="BG100" s="151">
        <f aca="true" t="shared" si="6" ref="BG100:BG105">IF(N100="zákl. přenesená",J100,0)</f>
        <v>0</v>
      </c>
      <c r="BH100" s="151">
        <f aca="true" t="shared" si="7" ref="BH100:BH105">IF(N100="sníž. přenesená",J100,0)</f>
        <v>0</v>
      </c>
      <c r="BI100" s="151">
        <f aca="true" t="shared" si="8" ref="BI100:BI105">IF(N100="nulová",J100,0)</f>
        <v>0</v>
      </c>
      <c r="BJ100" s="18" t="s">
        <v>81</v>
      </c>
      <c r="BK100" s="151">
        <f aca="true" t="shared" si="9" ref="BK100:BK105">ROUND(I100*H100,2)</f>
        <v>0</v>
      </c>
      <c r="BL100" s="18" t="s">
        <v>226</v>
      </c>
      <c r="BM100" s="150" t="s">
        <v>2666</v>
      </c>
    </row>
    <row r="101" spans="1:65" s="2" customFormat="1" ht="16.5" customHeight="1">
      <c r="A101" s="33"/>
      <c r="B101" s="138"/>
      <c r="C101" s="173" t="s">
        <v>222</v>
      </c>
      <c r="D101" s="173" t="s">
        <v>284</v>
      </c>
      <c r="E101" s="174" t="s">
        <v>2667</v>
      </c>
      <c r="F101" s="175" t="s">
        <v>2668</v>
      </c>
      <c r="G101" s="176" t="s">
        <v>2529</v>
      </c>
      <c r="H101" s="177">
        <v>1</v>
      </c>
      <c r="I101" s="178"/>
      <c r="J101" s="179">
        <f t="shared" si="0"/>
        <v>0</v>
      </c>
      <c r="K101" s="175" t="s">
        <v>3</v>
      </c>
      <c r="L101" s="180"/>
      <c r="M101" s="181" t="s">
        <v>3</v>
      </c>
      <c r="N101" s="182" t="s">
        <v>44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287</v>
      </c>
      <c r="AT101" s="150" t="s">
        <v>284</v>
      </c>
      <c r="AU101" s="150" t="s">
        <v>83</v>
      </c>
      <c r="AY101" s="18" t="s">
        <v>180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81</v>
      </c>
      <c r="BK101" s="151">
        <f t="shared" si="9"/>
        <v>0</v>
      </c>
      <c r="BL101" s="18" t="s">
        <v>226</v>
      </c>
      <c r="BM101" s="150" t="s">
        <v>2669</v>
      </c>
    </row>
    <row r="102" spans="1:65" s="2" customFormat="1" ht="16.5" customHeight="1">
      <c r="A102" s="33"/>
      <c r="B102" s="138"/>
      <c r="C102" s="173" t="s">
        <v>233</v>
      </c>
      <c r="D102" s="173" t="s">
        <v>284</v>
      </c>
      <c r="E102" s="174" t="s">
        <v>2670</v>
      </c>
      <c r="F102" s="175" t="s">
        <v>2671</v>
      </c>
      <c r="G102" s="176" t="s">
        <v>2529</v>
      </c>
      <c r="H102" s="177">
        <v>6</v>
      </c>
      <c r="I102" s="178"/>
      <c r="J102" s="179">
        <f t="shared" si="0"/>
        <v>0</v>
      </c>
      <c r="K102" s="175" t="s">
        <v>3</v>
      </c>
      <c r="L102" s="180"/>
      <c r="M102" s="181" t="s">
        <v>3</v>
      </c>
      <c r="N102" s="182" t="s">
        <v>44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287</v>
      </c>
      <c r="AT102" s="150" t="s">
        <v>284</v>
      </c>
      <c r="AU102" s="150" t="s">
        <v>83</v>
      </c>
      <c r="AY102" s="18" t="s">
        <v>180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81</v>
      </c>
      <c r="BK102" s="151">
        <f t="shared" si="9"/>
        <v>0</v>
      </c>
      <c r="BL102" s="18" t="s">
        <v>226</v>
      </c>
      <c r="BM102" s="150" t="s">
        <v>2672</v>
      </c>
    </row>
    <row r="103" spans="1:65" s="2" customFormat="1" ht="16.5" customHeight="1">
      <c r="A103" s="33"/>
      <c r="B103" s="138"/>
      <c r="C103" s="173" t="s">
        <v>238</v>
      </c>
      <c r="D103" s="173" t="s">
        <v>284</v>
      </c>
      <c r="E103" s="174" t="s">
        <v>2673</v>
      </c>
      <c r="F103" s="175" t="s">
        <v>2674</v>
      </c>
      <c r="G103" s="176" t="s">
        <v>2529</v>
      </c>
      <c r="H103" s="177">
        <v>1</v>
      </c>
      <c r="I103" s="178"/>
      <c r="J103" s="179">
        <f t="shared" si="0"/>
        <v>0</v>
      </c>
      <c r="K103" s="175" t="s">
        <v>3</v>
      </c>
      <c r="L103" s="180"/>
      <c r="M103" s="181" t="s">
        <v>3</v>
      </c>
      <c r="N103" s="182" t="s">
        <v>44</v>
      </c>
      <c r="O103" s="54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287</v>
      </c>
      <c r="AT103" s="150" t="s">
        <v>284</v>
      </c>
      <c r="AU103" s="150" t="s">
        <v>83</v>
      </c>
      <c r="AY103" s="18" t="s">
        <v>180</v>
      </c>
      <c r="BE103" s="151">
        <f t="shared" si="4"/>
        <v>0</v>
      </c>
      <c r="BF103" s="151">
        <f t="shared" si="5"/>
        <v>0</v>
      </c>
      <c r="BG103" s="151">
        <f t="shared" si="6"/>
        <v>0</v>
      </c>
      <c r="BH103" s="151">
        <f t="shared" si="7"/>
        <v>0</v>
      </c>
      <c r="BI103" s="151">
        <f t="shared" si="8"/>
        <v>0</v>
      </c>
      <c r="BJ103" s="18" t="s">
        <v>81</v>
      </c>
      <c r="BK103" s="151">
        <f t="shared" si="9"/>
        <v>0</v>
      </c>
      <c r="BL103" s="18" t="s">
        <v>226</v>
      </c>
      <c r="BM103" s="150" t="s">
        <v>2675</v>
      </c>
    </row>
    <row r="104" spans="1:65" s="2" customFormat="1" ht="16.5" customHeight="1">
      <c r="A104" s="33"/>
      <c r="B104" s="138"/>
      <c r="C104" s="173" t="s">
        <v>243</v>
      </c>
      <c r="D104" s="173" t="s">
        <v>284</v>
      </c>
      <c r="E104" s="174" t="s">
        <v>2676</v>
      </c>
      <c r="F104" s="175" t="s">
        <v>2677</v>
      </c>
      <c r="G104" s="176" t="s">
        <v>2529</v>
      </c>
      <c r="H104" s="177">
        <v>4</v>
      </c>
      <c r="I104" s="178"/>
      <c r="J104" s="179">
        <f t="shared" si="0"/>
        <v>0</v>
      </c>
      <c r="K104" s="175" t="s">
        <v>3</v>
      </c>
      <c r="L104" s="180"/>
      <c r="M104" s="181" t="s">
        <v>3</v>
      </c>
      <c r="N104" s="182" t="s">
        <v>44</v>
      </c>
      <c r="O104" s="54"/>
      <c r="P104" s="148">
        <f t="shared" si="1"/>
        <v>0</v>
      </c>
      <c r="Q104" s="148">
        <v>0</v>
      </c>
      <c r="R104" s="148">
        <f t="shared" si="2"/>
        <v>0</v>
      </c>
      <c r="S104" s="148">
        <v>0</v>
      </c>
      <c r="T104" s="149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287</v>
      </c>
      <c r="AT104" s="150" t="s">
        <v>284</v>
      </c>
      <c r="AU104" s="150" t="s">
        <v>83</v>
      </c>
      <c r="AY104" s="18" t="s">
        <v>180</v>
      </c>
      <c r="BE104" s="151">
        <f t="shared" si="4"/>
        <v>0</v>
      </c>
      <c r="BF104" s="151">
        <f t="shared" si="5"/>
        <v>0</v>
      </c>
      <c r="BG104" s="151">
        <f t="shared" si="6"/>
        <v>0</v>
      </c>
      <c r="BH104" s="151">
        <f t="shared" si="7"/>
        <v>0</v>
      </c>
      <c r="BI104" s="151">
        <f t="shared" si="8"/>
        <v>0</v>
      </c>
      <c r="BJ104" s="18" t="s">
        <v>81</v>
      </c>
      <c r="BK104" s="151">
        <f t="shared" si="9"/>
        <v>0</v>
      </c>
      <c r="BL104" s="18" t="s">
        <v>226</v>
      </c>
      <c r="BM104" s="150" t="s">
        <v>2678</v>
      </c>
    </row>
    <row r="105" spans="1:65" s="2" customFormat="1" ht="16.5" customHeight="1">
      <c r="A105" s="33"/>
      <c r="B105" s="138"/>
      <c r="C105" s="139" t="s">
        <v>250</v>
      </c>
      <c r="D105" s="139" t="s">
        <v>183</v>
      </c>
      <c r="E105" s="140" t="s">
        <v>2679</v>
      </c>
      <c r="F105" s="141" t="s">
        <v>2680</v>
      </c>
      <c r="G105" s="142" t="s">
        <v>236</v>
      </c>
      <c r="H105" s="143">
        <v>9</v>
      </c>
      <c r="I105" s="144"/>
      <c r="J105" s="145">
        <f t="shared" si="0"/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 t="shared" si="1"/>
        <v>0</v>
      </c>
      <c r="Q105" s="148">
        <v>0</v>
      </c>
      <c r="R105" s="148">
        <f t="shared" si="2"/>
        <v>0</v>
      </c>
      <c r="S105" s="148">
        <v>0</v>
      </c>
      <c r="T105" s="149">
        <f t="shared" si="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226</v>
      </c>
      <c r="AT105" s="150" t="s">
        <v>183</v>
      </c>
      <c r="AU105" s="150" t="s">
        <v>83</v>
      </c>
      <c r="AY105" s="18" t="s">
        <v>180</v>
      </c>
      <c r="BE105" s="151">
        <f t="shared" si="4"/>
        <v>0</v>
      </c>
      <c r="BF105" s="151">
        <f t="shared" si="5"/>
        <v>0</v>
      </c>
      <c r="BG105" s="151">
        <f t="shared" si="6"/>
        <v>0</v>
      </c>
      <c r="BH105" s="151">
        <f t="shared" si="7"/>
        <v>0</v>
      </c>
      <c r="BI105" s="151">
        <f t="shared" si="8"/>
        <v>0</v>
      </c>
      <c r="BJ105" s="18" t="s">
        <v>81</v>
      </c>
      <c r="BK105" s="151">
        <f t="shared" si="9"/>
        <v>0</v>
      </c>
      <c r="BL105" s="18" t="s">
        <v>226</v>
      </c>
      <c r="BM105" s="150" t="s">
        <v>2681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2682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16.5" customHeight="1">
      <c r="A107" s="33"/>
      <c r="B107" s="138"/>
      <c r="C107" s="173" t="s">
        <v>256</v>
      </c>
      <c r="D107" s="173" t="s">
        <v>284</v>
      </c>
      <c r="E107" s="174" t="s">
        <v>2683</v>
      </c>
      <c r="F107" s="175" t="s">
        <v>2684</v>
      </c>
      <c r="G107" s="176" t="s">
        <v>2529</v>
      </c>
      <c r="H107" s="177">
        <v>9</v>
      </c>
      <c r="I107" s="178"/>
      <c r="J107" s="179">
        <f>ROUND(I107*H107,2)</f>
        <v>0</v>
      </c>
      <c r="K107" s="175" t="s">
        <v>3</v>
      </c>
      <c r="L107" s="180"/>
      <c r="M107" s="181" t="s">
        <v>3</v>
      </c>
      <c r="N107" s="182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287</v>
      </c>
      <c r="AT107" s="150" t="s">
        <v>284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226</v>
      </c>
      <c r="BM107" s="150" t="s">
        <v>2685</v>
      </c>
    </row>
    <row r="108" spans="2:63" s="12" customFormat="1" ht="25.9" customHeight="1">
      <c r="B108" s="125"/>
      <c r="D108" s="126" t="s">
        <v>72</v>
      </c>
      <c r="E108" s="127" t="s">
        <v>376</v>
      </c>
      <c r="F108" s="127" t="s">
        <v>377</v>
      </c>
      <c r="I108" s="128"/>
      <c r="J108" s="129">
        <f>BK108</f>
        <v>0</v>
      </c>
      <c r="L108" s="125"/>
      <c r="M108" s="130"/>
      <c r="N108" s="131"/>
      <c r="O108" s="131"/>
      <c r="P108" s="132">
        <f>SUM(P109:P119)</f>
        <v>0</v>
      </c>
      <c r="Q108" s="131"/>
      <c r="R108" s="132">
        <f>SUM(R109:R119)</f>
        <v>0</v>
      </c>
      <c r="S108" s="131"/>
      <c r="T108" s="133">
        <f>SUM(T109:T119)</f>
        <v>0</v>
      </c>
      <c r="AR108" s="126" t="s">
        <v>188</v>
      </c>
      <c r="AT108" s="134" t="s">
        <v>72</v>
      </c>
      <c r="AU108" s="134" t="s">
        <v>73</v>
      </c>
      <c r="AY108" s="126" t="s">
        <v>180</v>
      </c>
      <c r="BK108" s="135">
        <f>SUM(BK109:BK119)</f>
        <v>0</v>
      </c>
    </row>
    <row r="109" spans="1:65" s="2" customFormat="1" ht="24.2" customHeight="1">
      <c r="A109" s="33"/>
      <c r="B109" s="138"/>
      <c r="C109" s="139" t="s">
        <v>261</v>
      </c>
      <c r="D109" s="139" t="s">
        <v>183</v>
      </c>
      <c r="E109" s="140" t="s">
        <v>2626</v>
      </c>
      <c r="F109" s="141" t="s">
        <v>2627</v>
      </c>
      <c r="G109" s="142" t="s">
        <v>381</v>
      </c>
      <c r="H109" s="143">
        <v>368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382</v>
      </c>
      <c r="AT109" s="150" t="s">
        <v>183</v>
      </c>
      <c r="AU109" s="150" t="s">
        <v>81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382</v>
      </c>
      <c r="BM109" s="150" t="s">
        <v>2686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2687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81</v>
      </c>
    </row>
    <row r="111" spans="2:51" s="14" customFormat="1" ht="12">
      <c r="B111" s="166"/>
      <c r="D111" s="158" t="s">
        <v>201</v>
      </c>
      <c r="E111" s="167" t="s">
        <v>3</v>
      </c>
      <c r="F111" s="168" t="s">
        <v>2688</v>
      </c>
      <c r="H111" s="167" t="s">
        <v>3</v>
      </c>
      <c r="I111" s="169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7" t="s">
        <v>201</v>
      </c>
      <c r="AU111" s="167" t="s">
        <v>81</v>
      </c>
      <c r="AV111" s="14" t="s">
        <v>81</v>
      </c>
      <c r="AW111" s="14" t="s">
        <v>34</v>
      </c>
      <c r="AX111" s="14" t="s">
        <v>73</v>
      </c>
      <c r="AY111" s="167" t="s">
        <v>180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367</v>
      </c>
      <c r="H112" s="161">
        <v>33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81</v>
      </c>
      <c r="AV112" s="13" t="s">
        <v>83</v>
      </c>
      <c r="AW112" s="13" t="s">
        <v>34</v>
      </c>
      <c r="AX112" s="13" t="s">
        <v>73</v>
      </c>
      <c r="AY112" s="159" t="s">
        <v>180</v>
      </c>
    </row>
    <row r="113" spans="2:51" s="14" customFormat="1" ht="12">
      <c r="B113" s="166"/>
      <c r="D113" s="158" t="s">
        <v>201</v>
      </c>
      <c r="E113" s="167" t="s">
        <v>3</v>
      </c>
      <c r="F113" s="168" t="s">
        <v>2689</v>
      </c>
      <c r="H113" s="167" t="s">
        <v>3</v>
      </c>
      <c r="I113" s="169"/>
      <c r="L113" s="166"/>
      <c r="M113" s="170"/>
      <c r="N113" s="171"/>
      <c r="O113" s="171"/>
      <c r="P113" s="171"/>
      <c r="Q113" s="171"/>
      <c r="R113" s="171"/>
      <c r="S113" s="171"/>
      <c r="T113" s="172"/>
      <c r="AT113" s="167" t="s">
        <v>201</v>
      </c>
      <c r="AU113" s="167" t="s">
        <v>81</v>
      </c>
      <c r="AV113" s="14" t="s">
        <v>81</v>
      </c>
      <c r="AW113" s="14" t="s">
        <v>34</v>
      </c>
      <c r="AX113" s="14" t="s">
        <v>73</v>
      </c>
      <c r="AY113" s="167" t="s">
        <v>180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324</v>
      </c>
      <c r="H114" s="161">
        <v>25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81</v>
      </c>
      <c r="AV114" s="13" t="s">
        <v>83</v>
      </c>
      <c r="AW114" s="13" t="s">
        <v>34</v>
      </c>
      <c r="AX114" s="13" t="s">
        <v>73</v>
      </c>
      <c r="AY114" s="159" t="s">
        <v>180</v>
      </c>
    </row>
    <row r="115" spans="2:51" s="14" customFormat="1" ht="12">
      <c r="B115" s="166"/>
      <c r="D115" s="158" t="s">
        <v>201</v>
      </c>
      <c r="E115" s="167" t="s">
        <v>3</v>
      </c>
      <c r="F115" s="168" t="s">
        <v>2690</v>
      </c>
      <c r="H115" s="167" t="s">
        <v>3</v>
      </c>
      <c r="I115" s="169"/>
      <c r="L115" s="166"/>
      <c r="M115" s="170"/>
      <c r="N115" s="171"/>
      <c r="O115" s="171"/>
      <c r="P115" s="171"/>
      <c r="Q115" s="171"/>
      <c r="R115" s="171"/>
      <c r="S115" s="171"/>
      <c r="T115" s="172"/>
      <c r="AT115" s="167" t="s">
        <v>201</v>
      </c>
      <c r="AU115" s="167" t="s">
        <v>81</v>
      </c>
      <c r="AV115" s="14" t="s">
        <v>81</v>
      </c>
      <c r="AW115" s="14" t="s">
        <v>34</v>
      </c>
      <c r="AX115" s="14" t="s">
        <v>73</v>
      </c>
      <c r="AY115" s="167" t="s">
        <v>180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2691</v>
      </c>
      <c r="H116" s="161">
        <v>160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81</v>
      </c>
      <c r="AV116" s="13" t="s">
        <v>83</v>
      </c>
      <c r="AW116" s="13" t="s">
        <v>34</v>
      </c>
      <c r="AX116" s="13" t="s">
        <v>73</v>
      </c>
      <c r="AY116" s="159" t="s">
        <v>180</v>
      </c>
    </row>
    <row r="117" spans="2:51" s="14" customFormat="1" ht="12">
      <c r="B117" s="166"/>
      <c r="D117" s="158" t="s">
        <v>201</v>
      </c>
      <c r="E117" s="167" t="s">
        <v>3</v>
      </c>
      <c r="F117" s="168" t="s">
        <v>2692</v>
      </c>
      <c r="H117" s="167" t="s">
        <v>3</v>
      </c>
      <c r="I117" s="169"/>
      <c r="L117" s="166"/>
      <c r="M117" s="170"/>
      <c r="N117" s="171"/>
      <c r="O117" s="171"/>
      <c r="P117" s="171"/>
      <c r="Q117" s="171"/>
      <c r="R117" s="171"/>
      <c r="S117" s="171"/>
      <c r="T117" s="172"/>
      <c r="AT117" s="167" t="s">
        <v>201</v>
      </c>
      <c r="AU117" s="167" t="s">
        <v>81</v>
      </c>
      <c r="AV117" s="14" t="s">
        <v>81</v>
      </c>
      <c r="AW117" s="14" t="s">
        <v>34</v>
      </c>
      <c r="AX117" s="14" t="s">
        <v>73</v>
      </c>
      <c r="AY117" s="167" t="s">
        <v>180</v>
      </c>
    </row>
    <row r="118" spans="2:51" s="13" customFormat="1" ht="12">
      <c r="B118" s="157"/>
      <c r="D118" s="158" t="s">
        <v>201</v>
      </c>
      <c r="E118" s="159" t="s">
        <v>3</v>
      </c>
      <c r="F118" s="160" t="s">
        <v>2693</v>
      </c>
      <c r="H118" s="161">
        <v>150</v>
      </c>
      <c r="I118" s="162"/>
      <c r="L118" s="157"/>
      <c r="M118" s="163"/>
      <c r="N118" s="164"/>
      <c r="O118" s="164"/>
      <c r="P118" s="164"/>
      <c r="Q118" s="164"/>
      <c r="R118" s="164"/>
      <c r="S118" s="164"/>
      <c r="T118" s="165"/>
      <c r="AT118" s="159" t="s">
        <v>201</v>
      </c>
      <c r="AU118" s="159" t="s">
        <v>81</v>
      </c>
      <c r="AV118" s="13" t="s">
        <v>83</v>
      </c>
      <c r="AW118" s="13" t="s">
        <v>34</v>
      </c>
      <c r="AX118" s="13" t="s">
        <v>73</v>
      </c>
      <c r="AY118" s="159" t="s">
        <v>180</v>
      </c>
    </row>
    <row r="119" spans="2:51" s="15" customFormat="1" ht="12">
      <c r="B119" s="187"/>
      <c r="D119" s="158" t="s">
        <v>201</v>
      </c>
      <c r="E119" s="188" t="s">
        <v>3</v>
      </c>
      <c r="F119" s="189" t="s">
        <v>399</v>
      </c>
      <c r="H119" s="190">
        <v>368</v>
      </c>
      <c r="I119" s="191"/>
      <c r="L119" s="187"/>
      <c r="M119" s="198"/>
      <c r="N119" s="199"/>
      <c r="O119" s="199"/>
      <c r="P119" s="199"/>
      <c r="Q119" s="199"/>
      <c r="R119" s="199"/>
      <c r="S119" s="199"/>
      <c r="T119" s="200"/>
      <c r="AT119" s="188" t="s">
        <v>201</v>
      </c>
      <c r="AU119" s="188" t="s">
        <v>81</v>
      </c>
      <c r="AV119" s="15" t="s">
        <v>188</v>
      </c>
      <c r="AW119" s="15" t="s">
        <v>34</v>
      </c>
      <c r="AX119" s="15" t="s">
        <v>81</v>
      </c>
      <c r="AY119" s="188" t="s">
        <v>180</v>
      </c>
    </row>
    <row r="120" spans="1:31" s="2" customFormat="1" ht="6.95" customHeight="1">
      <c r="A120" s="33"/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34"/>
      <c r="M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</sheetData>
  <autoFilter ref="C82:K11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1_01/742121001"/>
    <hyperlink ref="F93" r:id="rId2" display="https://podminky.urs.cz/item/CS_URS_2021_01/34121580"/>
    <hyperlink ref="F97" r:id="rId3" display="https://podminky.urs.cz/item/CS_URS_2021_01/742220232"/>
    <hyperlink ref="F106" r:id="rId4" display="https://podminky.urs.cz/item/CS_URS_2021_01/742220235"/>
    <hyperlink ref="F110" r:id="rId5" display="https://podminky.urs.cz/item/CS_URS_2021_01/HZS3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79"/>
  <sheetViews>
    <sheetView showGridLines="0" workbookViewId="0" topLeftCell="A142">
      <selection activeCell="F156" sqref="F15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128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2694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ROUND((SUM(BE91:BE178)),2)</f>
        <v>0</v>
      </c>
      <c r="G33" s="33"/>
      <c r="H33" s="33"/>
      <c r="I33" s="97">
        <v>0.21</v>
      </c>
      <c r="J33" s="96">
        <f>ROUND(((SUM(BE91:BE178))*I33),2)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ROUND((SUM(BF91:BF178)),2)</f>
        <v>0</v>
      </c>
      <c r="G34" s="33"/>
      <c r="H34" s="33"/>
      <c r="I34" s="97">
        <v>0.15</v>
      </c>
      <c r="J34" s="96">
        <f>ROUND(((SUM(BF91:BF178))*I34),2)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ROUND((SUM(BG91:BG178)),2)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ROUND((SUM(BH91:BH178)),2)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ROUND((SUM(BI91:BI178)),2)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K - SO 03 Kanalizace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J92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J93</f>
        <v>0</v>
      </c>
      <c r="L61" s="111"/>
    </row>
    <row r="62" spans="2:12" s="10" customFormat="1" ht="19.9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J109</f>
        <v>0</v>
      </c>
      <c r="L62" s="111"/>
    </row>
    <row r="63" spans="2:12" s="10" customFormat="1" ht="19.9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J112</f>
        <v>0</v>
      </c>
      <c r="L63" s="111"/>
    </row>
    <row r="64" spans="2:12" s="10" customFormat="1" ht="19.9" customHeight="1">
      <c r="B64" s="111"/>
      <c r="D64" s="112" t="s">
        <v>2695</v>
      </c>
      <c r="E64" s="113"/>
      <c r="F64" s="113"/>
      <c r="G64" s="113"/>
      <c r="H64" s="113"/>
      <c r="I64" s="113"/>
      <c r="J64" s="114">
        <f>J115</f>
        <v>0</v>
      </c>
      <c r="L64" s="111"/>
    </row>
    <row r="65" spans="2:12" s="10" customFormat="1" ht="19.9" customHeight="1">
      <c r="B65" s="111"/>
      <c r="D65" s="112" t="s">
        <v>389</v>
      </c>
      <c r="E65" s="113"/>
      <c r="F65" s="113"/>
      <c r="G65" s="113"/>
      <c r="H65" s="113"/>
      <c r="I65" s="113"/>
      <c r="J65" s="114">
        <f>J118</f>
        <v>0</v>
      </c>
      <c r="L65" s="111"/>
    </row>
    <row r="66" spans="2:12" s="10" customFormat="1" ht="19.9" customHeight="1">
      <c r="B66" s="111"/>
      <c r="D66" s="112" t="s">
        <v>156</v>
      </c>
      <c r="E66" s="113"/>
      <c r="F66" s="113"/>
      <c r="G66" s="113"/>
      <c r="H66" s="113"/>
      <c r="I66" s="113"/>
      <c r="J66" s="114">
        <f>J121</f>
        <v>0</v>
      </c>
      <c r="L66" s="111"/>
    </row>
    <row r="67" spans="2:12" s="10" customFormat="1" ht="19.9" customHeight="1">
      <c r="B67" s="111"/>
      <c r="D67" s="112" t="s">
        <v>390</v>
      </c>
      <c r="E67" s="113"/>
      <c r="F67" s="113"/>
      <c r="G67" s="113"/>
      <c r="H67" s="113"/>
      <c r="I67" s="113"/>
      <c r="J67" s="114">
        <f>J133</f>
        <v>0</v>
      </c>
      <c r="L67" s="111"/>
    </row>
    <row r="68" spans="2:12" s="9" customFormat="1" ht="24.95" customHeight="1">
      <c r="B68" s="107"/>
      <c r="D68" s="108" t="s">
        <v>157</v>
      </c>
      <c r="E68" s="109"/>
      <c r="F68" s="109"/>
      <c r="G68" s="109"/>
      <c r="H68" s="109"/>
      <c r="I68" s="109"/>
      <c r="J68" s="110">
        <f>J136</f>
        <v>0</v>
      </c>
      <c r="L68" s="107"/>
    </row>
    <row r="69" spans="2:12" s="10" customFormat="1" ht="19.9" customHeight="1">
      <c r="B69" s="111"/>
      <c r="D69" s="112" t="s">
        <v>159</v>
      </c>
      <c r="E69" s="113"/>
      <c r="F69" s="113"/>
      <c r="G69" s="113"/>
      <c r="H69" s="113"/>
      <c r="I69" s="113"/>
      <c r="J69" s="114">
        <f>J137</f>
        <v>0</v>
      </c>
      <c r="L69" s="111"/>
    </row>
    <row r="70" spans="2:12" s="10" customFormat="1" ht="19.9" customHeight="1">
      <c r="B70" s="111"/>
      <c r="D70" s="112" t="s">
        <v>2696</v>
      </c>
      <c r="E70" s="113"/>
      <c r="F70" s="113"/>
      <c r="G70" s="113"/>
      <c r="H70" s="113"/>
      <c r="I70" s="113"/>
      <c r="J70" s="114">
        <f>J166</f>
        <v>0</v>
      </c>
      <c r="L70" s="111"/>
    </row>
    <row r="71" spans="2:12" s="10" customFormat="1" ht="19.9" customHeight="1">
      <c r="B71" s="111"/>
      <c r="D71" s="112" t="s">
        <v>2697</v>
      </c>
      <c r="E71" s="113"/>
      <c r="F71" s="113"/>
      <c r="G71" s="113"/>
      <c r="H71" s="113"/>
      <c r="I71" s="113"/>
      <c r="J71" s="114">
        <f>J177</f>
        <v>0</v>
      </c>
      <c r="L71" s="111"/>
    </row>
    <row r="72" spans="1:31" s="2" customFormat="1" ht="21.7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5" customHeight="1">
      <c r="A77" s="3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5" customHeight="1">
      <c r="A78" s="33"/>
      <c r="B78" s="34"/>
      <c r="C78" s="22" t="s">
        <v>165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17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56" t="str">
        <f>E7</f>
        <v>PAMÁTNÍK MOHYLA MÍRU, REKONSTRUKCE NÁVŠTĚVNICKÉ INFRASTRUKTURY</v>
      </c>
      <c r="F81" s="357"/>
      <c r="G81" s="357"/>
      <c r="H81" s="357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148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18" t="str">
        <f>E9</f>
        <v>MOHYLA K - SO 03 Kanalizace</v>
      </c>
      <c r="F83" s="355"/>
      <c r="G83" s="355"/>
      <c r="H83" s="355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22</v>
      </c>
      <c r="D85" s="33"/>
      <c r="E85" s="33"/>
      <c r="F85" s="26" t="str">
        <f>F12</f>
        <v>Pracký kopec u obce Prace</v>
      </c>
      <c r="G85" s="33"/>
      <c r="H85" s="33"/>
      <c r="I85" s="28" t="s">
        <v>24</v>
      </c>
      <c r="J85" s="51" t="str">
        <f>IF(J12="","",J12)</f>
        <v>5. 5. 2021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40.15" customHeight="1">
      <c r="A87" s="33"/>
      <c r="B87" s="34"/>
      <c r="C87" s="28" t="s">
        <v>26</v>
      </c>
      <c r="D87" s="33"/>
      <c r="E87" s="33"/>
      <c r="F87" s="26" t="str">
        <f>E15</f>
        <v xml:space="preserve"> </v>
      </c>
      <c r="G87" s="33"/>
      <c r="H87" s="33"/>
      <c r="I87" s="28" t="s">
        <v>32</v>
      </c>
      <c r="J87" s="31" t="str">
        <f>E21</f>
        <v>PETR FRANTA ARCHITEKTI   ASOC., s.r.o.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2" customHeight="1">
      <c r="A88" s="33"/>
      <c r="B88" s="34"/>
      <c r="C88" s="28" t="s">
        <v>30</v>
      </c>
      <c r="D88" s="33"/>
      <c r="E88" s="33"/>
      <c r="F88" s="26" t="str">
        <f>IF(E18="","",E18)</f>
        <v>Vyplň údaj</v>
      </c>
      <c r="G88" s="33"/>
      <c r="H88" s="33"/>
      <c r="I88" s="28" t="s">
        <v>35</v>
      </c>
      <c r="J88" s="31" t="str">
        <f>E24</f>
        <v>Hana Pejšová</v>
      </c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15"/>
      <c r="B90" s="116"/>
      <c r="C90" s="117" t="s">
        <v>166</v>
      </c>
      <c r="D90" s="118" t="s">
        <v>58</v>
      </c>
      <c r="E90" s="118" t="s">
        <v>54</v>
      </c>
      <c r="F90" s="118" t="s">
        <v>55</v>
      </c>
      <c r="G90" s="118" t="s">
        <v>167</v>
      </c>
      <c r="H90" s="118" t="s">
        <v>168</v>
      </c>
      <c r="I90" s="118" t="s">
        <v>169</v>
      </c>
      <c r="J90" s="118" t="s">
        <v>153</v>
      </c>
      <c r="K90" s="119" t="s">
        <v>170</v>
      </c>
      <c r="L90" s="120"/>
      <c r="M90" s="58" t="s">
        <v>3</v>
      </c>
      <c r="N90" s="59" t="s">
        <v>43</v>
      </c>
      <c r="O90" s="59" t="s">
        <v>171</v>
      </c>
      <c r="P90" s="59" t="s">
        <v>172</v>
      </c>
      <c r="Q90" s="59" t="s">
        <v>173</v>
      </c>
      <c r="R90" s="59" t="s">
        <v>174</v>
      </c>
      <c r="S90" s="59" t="s">
        <v>175</v>
      </c>
      <c r="T90" s="60" t="s">
        <v>176</v>
      </c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</row>
    <row r="91" spans="1:63" s="2" customFormat="1" ht="22.9" customHeight="1">
      <c r="A91" s="33"/>
      <c r="B91" s="34"/>
      <c r="C91" s="65" t="s">
        <v>177</v>
      </c>
      <c r="D91" s="33"/>
      <c r="E91" s="33"/>
      <c r="F91" s="33"/>
      <c r="G91" s="33"/>
      <c r="H91" s="33"/>
      <c r="I91" s="33"/>
      <c r="J91" s="121">
        <f>BK91</f>
        <v>0</v>
      </c>
      <c r="K91" s="33"/>
      <c r="L91" s="34"/>
      <c r="M91" s="61"/>
      <c r="N91" s="52"/>
      <c r="O91" s="62"/>
      <c r="P91" s="122">
        <f>P92+P136</f>
        <v>0</v>
      </c>
      <c r="Q91" s="62"/>
      <c r="R91" s="122">
        <f>R92+R136</f>
        <v>14.9094644</v>
      </c>
      <c r="S91" s="62"/>
      <c r="T91" s="123">
        <f>T92+T136</f>
        <v>1.4960000000000002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72</v>
      </c>
      <c r="AU91" s="18" t="s">
        <v>154</v>
      </c>
      <c r="BK91" s="124">
        <f>BK92+BK136</f>
        <v>0</v>
      </c>
    </row>
    <row r="92" spans="2:63" s="12" customFormat="1" ht="25.9" customHeight="1">
      <c r="B92" s="125"/>
      <c r="D92" s="126" t="s">
        <v>72</v>
      </c>
      <c r="E92" s="127" t="s">
        <v>178</v>
      </c>
      <c r="F92" s="127" t="s">
        <v>179</v>
      </c>
      <c r="I92" s="128"/>
      <c r="J92" s="129">
        <f>BK92</f>
        <v>0</v>
      </c>
      <c r="L92" s="125"/>
      <c r="M92" s="130"/>
      <c r="N92" s="131"/>
      <c r="O92" s="131"/>
      <c r="P92" s="132">
        <f>P93+P109+P112+P115+P118+P121+P133</f>
        <v>0</v>
      </c>
      <c r="Q92" s="131"/>
      <c r="R92" s="132">
        <f>R93+R109+R112+R115+R118+R121+R133</f>
        <v>14.6109944</v>
      </c>
      <c r="S92" s="131"/>
      <c r="T92" s="133">
        <f>T93+T109+T112+T115+T118+T121+T133</f>
        <v>1.4960000000000002</v>
      </c>
      <c r="AR92" s="126" t="s">
        <v>81</v>
      </c>
      <c r="AT92" s="134" t="s">
        <v>72</v>
      </c>
      <c r="AU92" s="134" t="s">
        <v>73</v>
      </c>
      <c r="AY92" s="126" t="s">
        <v>180</v>
      </c>
      <c r="BK92" s="135">
        <f>BK93+BK109+BK112+BK115+BK118+BK121+BK133</f>
        <v>0</v>
      </c>
    </row>
    <row r="93" spans="2:63" s="12" customFormat="1" ht="22.9" customHeight="1">
      <c r="B93" s="125"/>
      <c r="D93" s="126" t="s">
        <v>72</v>
      </c>
      <c r="E93" s="136" t="s">
        <v>81</v>
      </c>
      <c r="F93" s="136" t="s">
        <v>529</v>
      </c>
      <c r="I93" s="128"/>
      <c r="J93" s="137">
        <f>BK93</f>
        <v>0</v>
      </c>
      <c r="L93" s="125"/>
      <c r="M93" s="130"/>
      <c r="N93" s="131"/>
      <c r="O93" s="131"/>
      <c r="P93" s="132">
        <f>SUM(P94:P108)</f>
        <v>0</v>
      </c>
      <c r="Q93" s="131"/>
      <c r="R93" s="132">
        <f>SUM(R94:R108)</f>
        <v>12</v>
      </c>
      <c r="S93" s="131"/>
      <c r="T93" s="133">
        <f>SUM(T94:T108)</f>
        <v>0</v>
      </c>
      <c r="AR93" s="126" t="s">
        <v>81</v>
      </c>
      <c r="AT93" s="134" t="s">
        <v>72</v>
      </c>
      <c r="AU93" s="134" t="s">
        <v>81</v>
      </c>
      <c r="AY93" s="126" t="s">
        <v>180</v>
      </c>
      <c r="BK93" s="135">
        <f>SUM(BK94:BK108)</f>
        <v>0</v>
      </c>
    </row>
    <row r="94" spans="1:65" s="2" customFormat="1" ht="37.9" customHeight="1">
      <c r="A94" s="33"/>
      <c r="B94" s="138"/>
      <c r="C94" s="139" t="s">
        <v>81</v>
      </c>
      <c r="D94" s="139" t="s">
        <v>183</v>
      </c>
      <c r="E94" s="140" t="s">
        <v>2698</v>
      </c>
      <c r="F94" s="141" t="s">
        <v>2699</v>
      </c>
      <c r="G94" s="142" t="s">
        <v>264</v>
      </c>
      <c r="H94" s="143">
        <v>10.09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2700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2701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24.2" customHeight="1">
      <c r="A96" s="33"/>
      <c r="B96" s="138"/>
      <c r="C96" s="139" t="s">
        <v>83</v>
      </c>
      <c r="D96" s="139" t="s">
        <v>183</v>
      </c>
      <c r="E96" s="140" t="s">
        <v>530</v>
      </c>
      <c r="F96" s="141" t="s">
        <v>2702</v>
      </c>
      <c r="G96" s="142" t="s">
        <v>264</v>
      </c>
      <c r="H96" s="143">
        <v>2.52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2703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533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44.25" customHeight="1">
      <c r="A98" s="33"/>
      <c r="B98" s="138"/>
      <c r="C98" s="139" t="s">
        <v>196</v>
      </c>
      <c r="D98" s="139" t="s">
        <v>183</v>
      </c>
      <c r="E98" s="140" t="s">
        <v>540</v>
      </c>
      <c r="F98" s="141" t="s">
        <v>2704</v>
      </c>
      <c r="G98" s="142" t="s">
        <v>264</v>
      </c>
      <c r="H98" s="143">
        <v>3.39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2705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543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24.2" customHeight="1">
      <c r="A100" s="33"/>
      <c r="B100" s="138"/>
      <c r="C100" s="139" t="s">
        <v>188</v>
      </c>
      <c r="D100" s="139" t="s">
        <v>183</v>
      </c>
      <c r="E100" s="140" t="s">
        <v>2706</v>
      </c>
      <c r="F100" s="141" t="s">
        <v>2707</v>
      </c>
      <c r="G100" s="142" t="s">
        <v>264</v>
      </c>
      <c r="H100" s="143">
        <v>3.39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2708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2709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33" customHeight="1">
      <c r="A102" s="33"/>
      <c r="B102" s="138"/>
      <c r="C102" s="139" t="s">
        <v>208</v>
      </c>
      <c r="D102" s="139" t="s">
        <v>183</v>
      </c>
      <c r="E102" s="140" t="s">
        <v>2710</v>
      </c>
      <c r="F102" s="141" t="s">
        <v>2711</v>
      </c>
      <c r="G102" s="142" t="s">
        <v>264</v>
      </c>
      <c r="H102" s="143">
        <v>9.22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2712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2713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44.25" customHeight="1">
      <c r="A104" s="33"/>
      <c r="B104" s="138"/>
      <c r="C104" s="139" t="s">
        <v>213</v>
      </c>
      <c r="D104" s="139" t="s">
        <v>183</v>
      </c>
      <c r="E104" s="140" t="s">
        <v>2714</v>
      </c>
      <c r="F104" s="141" t="s">
        <v>2715</v>
      </c>
      <c r="G104" s="142" t="s">
        <v>264</v>
      </c>
      <c r="H104" s="143">
        <v>3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2716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2717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1:65" s="2" customFormat="1" ht="16.5" customHeight="1">
      <c r="A106" s="33"/>
      <c r="B106" s="138"/>
      <c r="C106" s="173" t="s">
        <v>222</v>
      </c>
      <c r="D106" s="173" t="s">
        <v>284</v>
      </c>
      <c r="E106" s="174" t="s">
        <v>2718</v>
      </c>
      <c r="F106" s="175" t="s">
        <v>2719</v>
      </c>
      <c r="G106" s="176" t="s">
        <v>186</v>
      </c>
      <c r="H106" s="177">
        <v>12</v>
      </c>
      <c r="I106" s="178"/>
      <c r="J106" s="179">
        <f>ROUND(I106*H106,2)</f>
        <v>0</v>
      </c>
      <c r="K106" s="175" t="s">
        <v>187</v>
      </c>
      <c r="L106" s="180"/>
      <c r="M106" s="181" t="s">
        <v>3</v>
      </c>
      <c r="N106" s="182" t="s">
        <v>44</v>
      </c>
      <c r="O106" s="54"/>
      <c r="P106" s="148">
        <f>O106*H106</f>
        <v>0</v>
      </c>
      <c r="Q106" s="148">
        <v>1</v>
      </c>
      <c r="R106" s="148">
        <f>Q106*H106</f>
        <v>12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233</v>
      </c>
      <c r="AT106" s="150" t="s">
        <v>284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2720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2721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2722</v>
      </c>
      <c r="H108" s="161">
        <v>12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81</v>
      </c>
      <c r="AY108" s="159" t="s">
        <v>180</v>
      </c>
    </row>
    <row r="109" spans="2:63" s="12" customFormat="1" ht="22.9" customHeight="1">
      <c r="B109" s="125"/>
      <c r="D109" s="126" t="s">
        <v>72</v>
      </c>
      <c r="E109" s="136" t="s">
        <v>188</v>
      </c>
      <c r="F109" s="136" t="s">
        <v>421</v>
      </c>
      <c r="I109" s="128"/>
      <c r="J109" s="137">
        <f>BK109</f>
        <v>0</v>
      </c>
      <c r="L109" s="125"/>
      <c r="M109" s="130"/>
      <c r="N109" s="131"/>
      <c r="O109" s="131"/>
      <c r="P109" s="132">
        <f>SUM(P110:P111)</f>
        <v>0</v>
      </c>
      <c r="Q109" s="131"/>
      <c r="R109" s="132">
        <f>SUM(R110:R111)</f>
        <v>0</v>
      </c>
      <c r="S109" s="131"/>
      <c r="T109" s="133">
        <f>SUM(T110:T111)</f>
        <v>0</v>
      </c>
      <c r="AR109" s="126" t="s">
        <v>81</v>
      </c>
      <c r="AT109" s="134" t="s">
        <v>72</v>
      </c>
      <c r="AU109" s="134" t="s">
        <v>81</v>
      </c>
      <c r="AY109" s="126" t="s">
        <v>180</v>
      </c>
      <c r="BK109" s="135">
        <f>SUM(BK110:BK111)</f>
        <v>0</v>
      </c>
    </row>
    <row r="110" spans="1:65" s="2" customFormat="1" ht="21.75" customHeight="1">
      <c r="A110" s="33"/>
      <c r="B110" s="138"/>
      <c r="C110" s="139" t="s">
        <v>233</v>
      </c>
      <c r="D110" s="139" t="s">
        <v>183</v>
      </c>
      <c r="E110" s="140" t="s">
        <v>2723</v>
      </c>
      <c r="F110" s="141" t="s">
        <v>2724</v>
      </c>
      <c r="G110" s="142" t="s">
        <v>264</v>
      </c>
      <c r="H110" s="143">
        <v>1.2</v>
      </c>
      <c r="I110" s="144"/>
      <c r="J110" s="145">
        <f>ROUND(I110*H110,2)</f>
        <v>0</v>
      </c>
      <c r="K110" s="141" t="s">
        <v>187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188</v>
      </c>
      <c r="BM110" s="150" t="s">
        <v>2725</v>
      </c>
    </row>
    <row r="111" spans="1:47" s="2" customFormat="1" ht="12">
      <c r="A111" s="33"/>
      <c r="B111" s="34"/>
      <c r="C111" s="33"/>
      <c r="D111" s="152" t="s">
        <v>190</v>
      </c>
      <c r="E111" s="33"/>
      <c r="F111" s="153" t="s">
        <v>2726</v>
      </c>
      <c r="G111" s="33"/>
      <c r="H111" s="33"/>
      <c r="I111" s="154"/>
      <c r="J111" s="33"/>
      <c r="K111" s="33"/>
      <c r="L111" s="34"/>
      <c r="M111" s="155"/>
      <c r="N111" s="156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190</v>
      </c>
      <c r="AU111" s="18" t="s">
        <v>83</v>
      </c>
    </row>
    <row r="112" spans="2:63" s="12" customFormat="1" ht="22.9" customHeight="1">
      <c r="B112" s="125"/>
      <c r="D112" s="126" t="s">
        <v>72</v>
      </c>
      <c r="E112" s="136" t="s">
        <v>213</v>
      </c>
      <c r="F112" s="136" t="s">
        <v>426</v>
      </c>
      <c r="I112" s="128"/>
      <c r="J112" s="137">
        <f>BK112</f>
        <v>0</v>
      </c>
      <c r="L112" s="125"/>
      <c r="M112" s="130"/>
      <c r="N112" s="131"/>
      <c r="O112" s="131"/>
      <c r="P112" s="132">
        <f>SUM(P113:P114)</f>
        <v>0</v>
      </c>
      <c r="Q112" s="131"/>
      <c r="R112" s="132">
        <f>SUM(R113:R114)</f>
        <v>1.4891843999999999</v>
      </c>
      <c r="S112" s="131"/>
      <c r="T112" s="133">
        <f>SUM(T113:T114)</f>
        <v>0</v>
      </c>
      <c r="AR112" s="126" t="s">
        <v>81</v>
      </c>
      <c r="AT112" s="134" t="s">
        <v>72</v>
      </c>
      <c r="AU112" s="134" t="s">
        <v>81</v>
      </c>
      <c r="AY112" s="126" t="s">
        <v>180</v>
      </c>
      <c r="BK112" s="135">
        <f>SUM(BK113:BK114)</f>
        <v>0</v>
      </c>
    </row>
    <row r="113" spans="1:65" s="2" customFormat="1" ht="24.2" customHeight="1">
      <c r="A113" s="33"/>
      <c r="B113" s="138"/>
      <c r="C113" s="139" t="s">
        <v>238</v>
      </c>
      <c r="D113" s="139" t="s">
        <v>183</v>
      </c>
      <c r="E113" s="140" t="s">
        <v>2727</v>
      </c>
      <c r="F113" s="141" t="s">
        <v>2728</v>
      </c>
      <c r="G113" s="142" t="s">
        <v>264</v>
      </c>
      <c r="H113" s="143">
        <v>0.66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2.25634</v>
      </c>
      <c r="R113" s="148">
        <f>Q113*H113</f>
        <v>1.4891843999999999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188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188</v>
      </c>
      <c r="BM113" s="150" t="s">
        <v>2729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2730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2:63" s="12" customFormat="1" ht="22.9" customHeight="1">
      <c r="B115" s="125"/>
      <c r="D115" s="126" t="s">
        <v>72</v>
      </c>
      <c r="E115" s="136" t="s">
        <v>233</v>
      </c>
      <c r="F115" s="136" t="s">
        <v>2731</v>
      </c>
      <c r="I115" s="128"/>
      <c r="J115" s="137">
        <f>BK115</f>
        <v>0</v>
      </c>
      <c r="L115" s="125"/>
      <c r="M115" s="130"/>
      <c r="N115" s="131"/>
      <c r="O115" s="131"/>
      <c r="P115" s="132">
        <f>SUM(P116:P117)</f>
        <v>0</v>
      </c>
      <c r="Q115" s="131"/>
      <c r="R115" s="132">
        <f>SUM(R116:R117)</f>
        <v>1.12181</v>
      </c>
      <c r="S115" s="131"/>
      <c r="T115" s="133">
        <f>SUM(T116:T117)</f>
        <v>0</v>
      </c>
      <c r="AR115" s="126" t="s">
        <v>81</v>
      </c>
      <c r="AT115" s="134" t="s">
        <v>72</v>
      </c>
      <c r="AU115" s="134" t="s">
        <v>81</v>
      </c>
      <c r="AY115" s="126" t="s">
        <v>180</v>
      </c>
      <c r="BK115" s="135">
        <f>SUM(BK116:BK117)</f>
        <v>0</v>
      </c>
    </row>
    <row r="116" spans="1:65" s="2" customFormat="1" ht="16.5" customHeight="1">
      <c r="A116" s="33"/>
      <c r="B116" s="138"/>
      <c r="C116" s="139" t="s">
        <v>243</v>
      </c>
      <c r="D116" s="139" t="s">
        <v>183</v>
      </c>
      <c r="E116" s="140" t="s">
        <v>2732</v>
      </c>
      <c r="F116" s="141" t="s">
        <v>2733</v>
      </c>
      <c r="G116" s="142" t="s">
        <v>236</v>
      </c>
      <c r="H116" s="143">
        <v>1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1.12181</v>
      </c>
      <c r="R116" s="148">
        <f>Q116*H116</f>
        <v>1.12181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2734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2735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" customHeight="1">
      <c r="B118" s="125"/>
      <c r="D118" s="126" t="s">
        <v>72</v>
      </c>
      <c r="E118" s="136" t="s">
        <v>238</v>
      </c>
      <c r="F118" s="136" t="s">
        <v>437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SUM(P119:P120)</f>
        <v>0</v>
      </c>
      <c r="Q118" s="131"/>
      <c r="R118" s="132">
        <f>SUM(R119:R120)</f>
        <v>0</v>
      </c>
      <c r="S118" s="131"/>
      <c r="T118" s="133">
        <f>SUM(T119:T120)</f>
        <v>1.4960000000000002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SUM(BK119:BK120)</f>
        <v>0</v>
      </c>
    </row>
    <row r="119" spans="1:65" s="2" customFormat="1" ht="16.5" customHeight="1">
      <c r="A119" s="33"/>
      <c r="B119" s="138"/>
      <c r="C119" s="139" t="s">
        <v>250</v>
      </c>
      <c r="D119" s="139" t="s">
        <v>183</v>
      </c>
      <c r="E119" s="140" t="s">
        <v>2736</v>
      </c>
      <c r="F119" s="141" t="s">
        <v>2737</v>
      </c>
      <c r="G119" s="142" t="s">
        <v>264</v>
      </c>
      <c r="H119" s="143">
        <v>0.68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</v>
      </c>
      <c r="R119" s="148">
        <f>Q119*H119</f>
        <v>0</v>
      </c>
      <c r="S119" s="148">
        <v>2.2</v>
      </c>
      <c r="T119" s="149">
        <f>S119*H119</f>
        <v>1.4960000000000002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2738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2739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63" s="12" customFormat="1" ht="22.9" customHeight="1">
      <c r="B121" s="125"/>
      <c r="D121" s="126" t="s">
        <v>72</v>
      </c>
      <c r="E121" s="136" t="s">
        <v>181</v>
      </c>
      <c r="F121" s="136" t="s">
        <v>182</v>
      </c>
      <c r="I121" s="128"/>
      <c r="J121" s="137">
        <f>BK121</f>
        <v>0</v>
      </c>
      <c r="L121" s="125"/>
      <c r="M121" s="130"/>
      <c r="N121" s="131"/>
      <c r="O121" s="131"/>
      <c r="P121" s="132">
        <f>SUM(P122:P132)</f>
        <v>0</v>
      </c>
      <c r="Q121" s="131"/>
      <c r="R121" s="132">
        <f>SUM(R122:R132)</f>
        <v>0</v>
      </c>
      <c r="S121" s="131"/>
      <c r="T121" s="133">
        <f>SUM(T122:T132)</f>
        <v>0</v>
      </c>
      <c r="AR121" s="126" t="s">
        <v>81</v>
      </c>
      <c r="AT121" s="134" t="s">
        <v>72</v>
      </c>
      <c r="AU121" s="134" t="s">
        <v>81</v>
      </c>
      <c r="AY121" s="126" t="s">
        <v>180</v>
      </c>
      <c r="BK121" s="135">
        <f>SUM(BK122:BK132)</f>
        <v>0</v>
      </c>
    </row>
    <row r="122" spans="1:65" s="2" customFormat="1" ht="24.2" customHeight="1">
      <c r="A122" s="33"/>
      <c r="B122" s="138"/>
      <c r="C122" s="139" t="s">
        <v>256</v>
      </c>
      <c r="D122" s="139" t="s">
        <v>183</v>
      </c>
      <c r="E122" s="140" t="s">
        <v>184</v>
      </c>
      <c r="F122" s="141" t="s">
        <v>185</v>
      </c>
      <c r="G122" s="142" t="s">
        <v>186</v>
      </c>
      <c r="H122" s="143">
        <v>1.496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2740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191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1:65" s="2" customFormat="1" ht="24.2" customHeight="1">
      <c r="A124" s="33"/>
      <c r="B124" s="138"/>
      <c r="C124" s="139" t="s">
        <v>261</v>
      </c>
      <c r="D124" s="139" t="s">
        <v>183</v>
      </c>
      <c r="E124" s="140" t="s">
        <v>2741</v>
      </c>
      <c r="F124" s="141" t="s">
        <v>2742</v>
      </c>
      <c r="G124" s="142" t="s">
        <v>186</v>
      </c>
      <c r="H124" s="143">
        <v>1.496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2743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2744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1:65" s="2" customFormat="1" ht="21.75" customHeight="1">
      <c r="A126" s="33"/>
      <c r="B126" s="138"/>
      <c r="C126" s="139" t="s">
        <v>268</v>
      </c>
      <c r="D126" s="139" t="s">
        <v>183</v>
      </c>
      <c r="E126" s="140" t="s">
        <v>192</v>
      </c>
      <c r="F126" s="141" t="s">
        <v>465</v>
      </c>
      <c r="G126" s="142" t="s">
        <v>186</v>
      </c>
      <c r="H126" s="143">
        <v>1.496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2745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195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1:65" s="2" customFormat="1" ht="24.2" customHeight="1">
      <c r="A128" s="33"/>
      <c r="B128" s="138"/>
      <c r="C128" s="139" t="s">
        <v>9</v>
      </c>
      <c r="D128" s="139" t="s">
        <v>183</v>
      </c>
      <c r="E128" s="140" t="s">
        <v>197</v>
      </c>
      <c r="F128" s="141" t="s">
        <v>467</v>
      </c>
      <c r="G128" s="142" t="s">
        <v>186</v>
      </c>
      <c r="H128" s="143">
        <v>29.92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2746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200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E130" s="159" t="s">
        <v>3</v>
      </c>
      <c r="F130" s="160" t="s">
        <v>2747</v>
      </c>
      <c r="H130" s="161">
        <v>29.92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34</v>
      </c>
      <c r="AX130" s="13" t="s">
        <v>81</v>
      </c>
      <c r="AY130" s="159" t="s">
        <v>180</v>
      </c>
    </row>
    <row r="131" spans="1:65" s="2" customFormat="1" ht="24.2" customHeight="1">
      <c r="A131" s="33"/>
      <c r="B131" s="138"/>
      <c r="C131" s="139" t="s">
        <v>226</v>
      </c>
      <c r="D131" s="139" t="s">
        <v>183</v>
      </c>
      <c r="E131" s="140" t="s">
        <v>203</v>
      </c>
      <c r="F131" s="141" t="s">
        <v>204</v>
      </c>
      <c r="G131" s="142" t="s">
        <v>186</v>
      </c>
      <c r="H131" s="143">
        <v>1.496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2748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206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2:63" s="12" customFormat="1" ht="22.9" customHeight="1">
      <c r="B133" s="125"/>
      <c r="D133" s="126" t="s">
        <v>72</v>
      </c>
      <c r="E133" s="136" t="s">
        <v>471</v>
      </c>
      <c r="F133" s="136" t="s">
        <v>472</v>
      </c>
      <c r="I133" s="128"/>
      <c r="J133" s="137">
        <f>BK133</f>
        <v>0</v>
      </c>
      <c r="L133" s="125"/>
      <c r="M133" s="130"/>
      <c r="N133" s="131"/>
      <c r="O133" s="131"/>
      <c r="P133" s="132">
        <f>SUM(P134:P135)</f>
        <v>0</v>
      </c>
      <c r="Q133" s="131"/>
      <c r="R133" s="132">
        <f>SUM(R134:R135)</f>
        <v>0</v>
      </c>
      <c r="S133" s="131"/>
      <c r="T133" s="133">
        <f>SUM(T134:T135)</f>
        <v>0</v>
      </c>
      <c r="AR133" s="126" t="s">
        <v>81</v>
      </c>
      <c r="AT133" s="134" t="s">
        <v>72</v>
      </c>
      <c r="AU133" s="134" t="s">
        <v>81</v>
      </c>
      <c r="AY133" s="126" t="s">
        <v>180</v>
      </c>
      <c r="BK133" s="135">
        <f>SUM(BK134:BK135)</f>
        <v>0</v>
      </c>
    </row>
    <row r="134" spans="1:65" s="2" customFormat="1" ht="33" customHeight="1">
      <c r="A134" s="33"/>
      <c r="B134" s="138"/>
      <c r="C134" s="139" t="s">
        <v>283</v>
      </c>
      <c r="D134" s="139" t="s">
        <v>183</v>
      </c>
      <c r="E134" s="140" t="s">
        <v>473</v>
      </c>
      <c r="F134" s="141" t="s">
        <v>474</v>
      </c>
      <c r="G134" s="142" t="s">
        <v>186</v>
      </c>
      <c r="H134" s="143">
        <v>14.611</v>
      </c>
      <c r="I134" s="144"/>
      <c r="J134" s="145">
        <f>ROUND(I134*H134,2)</f>
        <v>0</v>
      </c>
      <c r="K134" s="141" t="s">
        <v>187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188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188</v>
      </c>
      <c r="BM134" s="150" t="s">
        <v>2749</v>
      </c>
    </row>
    <row r="135" spans="1:47" s="2" customFormat="1" ht="12">
      <c r="A135" s="33"/>
      <c r="B135" s="34"/>
      <c r="C135" s="33"/>
      <c r="D135" s="152" t="s">
        <v>190</v>
      </c>
      <c r="E135" s="33"/>
      <c r="F135" s="153" t="s">
        <v>476</v>
      </c>
      <c r="G135" s="33"/>
      <c r="H135" s="33"/>
      <c r="I135" s="154"/>
      <c r="J135" s="33"/>
      <c r="K135" s="33"/>
      <c r="L135" s="34"/>
      <c r="M135" s="155"/>
      <c r="N135" s="156"/>
      <c r="O135" s="54"/>
      <c r="P135" s="54"/>
      <c r="Q135" s="54"/>
      <c r="R135" s="54"/>
      <c r="S135" s="54"/>
      <c r="T135" s="55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190</v>
      </c>
      <c r="AU135" s="18" t="s">
        <v>83</v>
      </c>
    </row>
    <row r="136" spans="2:63" s="12" customFormat="1" ht="25.9" customHeight="1">
      <c r="B136" s="125"/>
      <c r="D136" s="126" t="s">
        <v>72</v>
      </c>
      <c r="E136" s="127" t="s">
        <v>218</v>
      </c>
      <c r="F136" s="127" t="s">
        <v>219</v>
      </c>
      <c r="I136" s="128"/>
      <c r="J136" s="129">
        <f>BK136</f>
        <v>0</v>
      </c>
      <c r="L136" s="125"/>
      <c r="M136" s="130"/>
      <c r="N136" s="131"/>
      <c r="O136" s="131"/>
      <c r="P136" s="132">
        <f>P137+P166+P177</f>
        <v>0</v>
      </c>
      <c r="Q136" s="131"/>
      <c r="R136" s="132">
        <f>R137+R166+R177</f>
        <v>0.29847</v>
      </c>
      <c r="S136" s="131"/>
      <c r="T136" s="133">
        <f>T137+T166+T177</f>
        <v>0</v>
      </c>
      <c r="AR136" s="126" t="s">
        <v>83</v>
      </c>
      <c r="AT136" s="134" t="s">
        <v>72</v>
      </c>
      <c r="AU136" s="134" t="s">
        <v>73</v>
      </c>
      <c r="AY136" s="126" t="s">
        <v>180</v>
      </c>
      <c r="BK136" s="135">
        <f>BK137+BK166+BK177</f>
        <v>0</v>
      </c>
    </row>
    <row r="137" spans="2:63" s="12" customFormat="1" ht="22.9" customHeight="1">
      <c r="B137" s="125"/>
      <c r="D137" s="126" t="s">
        <v>72</v>
      </c>
      <c r="E137" s="136" t="s">
        <v>231</v>
      </c>
      <c r="F137" s="136" t="s">
        <v>232</v>
      </c>
      <c r="I137" s="128"/>
      <c r="J137" s="137">
        <f>BK137</f>
        <v>0</v>
      </c>
      <c r="L137" s="125"/>
      <c r="M137" s="130"/>
      <c r="N137" s="131"/>
      <c r="O137" s="131"/>
      <c r="P137" s="132">
        <f>SUM(P138:P165)</f>
        <v>0</v>
      </c>
      <c r="Q137" s="131"/>
      <c r="R137" s="132">
        <f>SUM(R138:R165)</f>
        <v>0.24989</v>
      </c>
      <c r="S137" s="131"/>
      <c r="T137" s="133">
        <f>SUM(T138:T165)</f>
        <v>0</v>
      </c>
      <c r="AR137" s="126" t="s">
        <v>83</v>
      </c>
      <c r="AT137" s="134" t="s">
        <v>72</v>
      </c>
      <c r="AU137" s="134" t="s">
        <v>81</v>
      </c>
      <c r="AY137" s="126" t="s">
        <v>180</v>
      </c>
      <c r="BK137" s="135">
        <f>SUM(BK138:BK165)</f>
        <v>0</v>
      </c>
    </row>
    <row r="138" spans="1:65" s="2" customFormat="1" ht="16.5" customHeight="1">
      <c r="A138" s="33"/>
      <c r="B138" s="138"/>
      <c r="C138" s="139" t="s">
        <v>291</v>
      </c>
      <c r="D138" s="139" t="s">
        <v>183</v>
      </c>
      <c r="E138" s="140" t="s">
        <v>2750</v>
      </c>
      <c r="F138" s="141" t="s">
        <v>2751</v>
      </c>
      <c r="G138" s="142" t="s">
        <v>236</v>
      </c>
      <c r="H138" s="143">
        <v>4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0.00031</v>
      </c>
      <c r="R138" s="148">
        <f>Q138*H138</f>
        <v>0.00124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226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226</v>
      </c>
      <c r="BM138" s="150" t="s">
        <v>2752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2753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1:65" s="2" customFormat="1" ht="16.5" customHeight="1">
      <c r="A140" s="33"/>
      <c r="B140" s="138"/>
      <c r="C140" s="139" t="s">
        <v>296</v>
      </c>
      <c r="D140" s="139" t="s">
        <v>183</v>
      </c>
      <c r="E140" s="140" t="s">
        <v>2754</v>
      </c>
      <c r="F140" s="141" t="s">
        <v>2755</v>
      </c>
      <c r="G140" s="142" t="s">
        <v>236</v>
      </c>
      <c r="H140" s="143">
        <v>5</v>
      </c>
      <c r="I140" s="144"/>
      <c r="J140" s="145">
        <f>ROUND(I140*H140,2)</f>
        <v>0</v>
      </c>
      <c r="K140" s="141" t="s">
        <v>187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0.001</v>
      </c>
      <c r="R140" s="148">
        <f>Q140*H140</f>
        <v>0.005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226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226</v>
      </c>
      <c r="BM140" s="150" t="s">
        <v>2756</v>
      </c>
    </row>
    <row r="141" spans="1:47" s="2" customFormat="1" ht="12">
      <c r="A141" s="33"/>
      <c r="B141" s="34"/>
      <c r="C141" s="33"/>
      <c r="D141" s="152" t="s">
        <v>190</v>
      </c>
      <c r="E141" s="33"/>
      <c r="F141" s="153" t="s">
        <v>2757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1:65" s="2" customFormat="1" ht="16.5" customHeight="1">
      <c r="A142" s="33"/>
      <c r="B142" s="138"/>
      <c r="C142" s="139" t="s">
        <v>301</v>
      </c>
      <c r="D142" s="139" t="s">
        <v>183</v>
      </c>
      <c r="E142" s="140" t="s">
        <v>2758</v>
      </c>
      <c r="F142" s="141" t="s">
        <v>2759</v>
      </c>
      <c r="G142" s="142" t="s">
        <v>236</v>
      </c>
      <c r="H142" s="143">
        <v>1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0.00129</v>
      </c>
      <c r="R142" s="148">
        <f>Q142*H142</f>
        <v>0.00129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226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226</v>
      </c>
      <c r="BM142" s="150" t="s">
        <v>2760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2761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16.5" customHeight="1">
      <c r="A144" s="33"/>
      <c r="B144" s="138"/>
      <c r="C144" s="139" t="s">
        <v>8</v>
      </c>
      <c r="D144" s="139" t="s">
        <v>183</v>
      </c>
      <c r="E144" s="140" t="s">
        <v>2762</v>
      </c>
      <c r="F144" s="141" t="s">
        <v>2763</v>
      </c>
      <c r="G144" s="142" t="s">
        <v>253</v>
      </c>
      <c r="H144" s="143">
        <v>8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0.00744</v>
      </c>
      <c r="R144" s="148">
        <f>Q144*H144</f>
        <v>0.05952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226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226</v>
      </c>
      <c r="BM144" s="150" t="s">
        <v>2764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2765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16.5" customHeight="1">
      <c r="A146" s="33"/>
      <c r="B146" s="138"/>
      <c r="C146" s="139" t="s">
        <v>309</v>
      </c>
      <c r="D146" s="139" t="s">
        <v>183</v>
      </c>
      <c r="E146" s="140" t="s">
        <v>2766</v>
      </c>
      <c r="F146" s="141" t="s">
        <v>2767</v>
      </c>
      <c r="G146" s="142" t="s">
        <v>253</v>
      </c>
      <c r="H146" s="143">
        <v>12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0.01232</v>
      </c>
      <c r="R146" s="148">
        <f>Q146*H146</f>
        <v>0.14784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2768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2769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139" t="s">
        <v>314</v>
      </c>
      <c r="D148" s="139" t="s">
        <v>183</v>
      </c>
      <c r="E148" s="140" t="s">
        <v>2770</v>
      </c>
      <c r="F148" s="141" t="s">
        <v>2771</v>
      </c>
      <c r="G148" s="142" t="s">
        <v>253</v>
      </c>
      <c r="H148" s="143">
        <v>6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0.00206</v>
      </c>
      <c r="R148" s="148">
        <f>Q148*H148</f>
        <v>0.012360000000000001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226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2772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2773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16.5" customHeight="1">
      <c r="A150" s="33"/>
      <c r="B150" s="138"/>
      <c r="C150" s="139" t="s">
        <v>320</v>
      </c>
      <c r="D150" s="139" t="s">
        <v>183</v>
      </c>
      <c r="E150" s="140" t="s">
        <v>2774</v>
      </c>
      <c r="F150" s="141" t="s">
        <v>2775</v>
      </c>
      <c r="G150" s="142" t="s">
        <v>253</v>
      </c>
      <c r="H150" s="143">
        <v>10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0.00155</v>
      </c>
      <c r="R150" s="148">
        <f>Q150*H150</f>
        <v>0.0155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226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226</v>
      </c>
      <c r="BM150" s="150" t="s">
        <v>2776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2777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16.5" customHeight="1">
      <c r="A152" s="33"/>
      <c r="B152" s="138"/>
      <c r="C152" s="139" t="s">
        <v>324</v>
      </c>
      <c r="D152" s="139" t="s">
        <v>183</v>
      </c>
      <c r="E152" s="140" t="s">
        <v>2778</v>
      </c>
      <c r="F152" s="141" t="s">
        <v>2779</v>
      </c>
      <c r="G152" s="142" t="s">
        <v>253</v>
      </c>
      <c r="H152" s="143">
        <v>6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0.00048</v>
      </c>
      <c r="R152" s="148">
        <f>Q152*H152</f>
        <v>0.00288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226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2780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2781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16.5" customHeight="1">
      <c r="A154" s="33"/>
      <c r="B154" s="138"/>
      <c r="C154" s="139" t="s">
        <v>330</v>
      </c>
      <c r="D154" s="139" t="s">
        <v>183</v>
      </c>
      <c r="E154" s="140" t="s">
        <v>2782</v>
      </c>
      <c r="F154" s="141" t="s">
        <v>2783</v>
      </c>
      <c r="G154" s="142" t="s">
        <v>253</v>
      </c>
      <c r="H154" s="143">
        <v>6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0.00071</v>
      </c>
      <c r="R154" s="148">
        <f>Q154*H154</f>
        <v>0.00426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2784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2785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16.5" customHeight="1">
      <c r="A156" s="33"/>
      <c r="B156" s="138"/>
      <c r="C156" s="139" t="s">
        <v>336</v>
      </c>
      <c r="D156" s="139" t="s">
        <v>183</v>
      </c>
      <c r="E156" s="140" t="s">
        <v>2786</v>
      </c>
      <c r="F156" s="141" t="s">
        <v>2787</v>
      </c>
      <c r="G156" s="142" t="s">
        <v>236</v>
      </c>
      <c r="H156" s="143">
        <v>2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226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2788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2789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16.5" customHeight="1">
      <c r="A158" s="33"/>
      <c r="B158" s="138"/>
      <c r="C158" s="139" t="s">
        <v>341</v>
      </c>
      <c r="D158" s="139" t="s">
        <v>183</v>
      </c>
      <c r="E158" s="140" t="s">
        <v>2790</v>
      </c>
      <c r="F158" s="141" t="s">
        <v>2791</v>
      </c>
      <c r="G158" s="142" t="s">
        <v>253</v>
      </c>
      <c r="H158" s="143">
        <v>30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2792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2793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39" t="s">
        <v>345</v>
      </c>
      <c r="D160" s="139" t="s">
        <v>183</v>
      </c>
      <c r="E160" s="140" t="s">
        <v>2794</v>
      </c>
      <c r="F160" s="141" t="s">
        <v>2795</v>
      </c>
      <c r="G160" s="142" t="s">
        <v>253</v>
      </c>
      <c r="H160" s="143">
        <v>20</v>
      </c>
      <c r="I160" s="144"/>
      <c r="J160" s="145">
        <f>ROUND(I160*H160,2)</f>
        <v>0</v>
      </c>
      <c r="K160" s="141" t="s">
        <v>187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226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2796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2797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16.5" customHeight="1">
      <c r="A162" s="33"/>
      <c r="B162" s="138"/>
      <c r="C162" s="139" t="s">
        <v>230</v>
      </c>
      <c r="D162" s="139" t="s">
        <v>183</v>
      </c>
      <c r="E162" s="140" t="s">
        <v>2798</v>
      </c>
      <c r="F162" s="141" t="s">
        <v>2799</v>
      </c>
      <c r="G162" s="142" t="s">
        <v>253</v>
      </c>
      <c r="H162" s="143">
        <v>18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2800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2801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24.2" customHeight="1">
      <c r="A164" s="33"/>
      <c r="B164" s="138"/>
      <c r="C164" s="139" t="s">
        <v>356</v>
      </c>
      <c r="D164" s="139" t="s">
        <v>183</v>
      </c>
      <c r="E164" s="140" t="s">
        <v>244</v>
      </c>
      <c r="F164" s="141" t="s">
        <v>245</v>
      </c>
      <c r="G164" s="142" t="s">
        <v>186</v>
      </c>
      <c r="H164" s="143">
        <v>0.25</v>
      </c>
      <c r="I164" s="144"/>
      <c r="J164" s="145">
        <f>ROUND(I164*H164,2)</f>
        <v>0</v>
      </c>
      <c r="K164" s="141" t="s">
        <v>187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226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2802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247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2:63" s="12" customFormat="1" ht="22.9" customHeight="1">
      <c r="B166" s="125"/>
      <c r="D166" s="126" t="s">
        <v>72</v>
      </c>
      <c r="E166" s="136" t="s">
        <v>2803</v>
      </c>
      <c r="F166" s="136" t="s">
        <v>2804</v>
      </c>
      <c r="I166" s="128"/>
      <c r="J166" s="137">
        <f>BK166</f>
        <v>0</v>
      </c>
      <c r="L166" s="125"/>
      <c r="M166" s="130"/>
      <c r="N166" s="131"/>
      <c r="O166" s="131"/>
      <c r="P166" s="132">
        <f>SUM(P167:P176)</f>
        <v>0</v>
      </c>
      <c r="Q166" s="131"/>
      <c r="R166" s="132">
        <f>SUM(R167:R176)</f>
        <v>0.03404</v>
      </c>
      <c r="S166" s="131"/>
      <c r="T166" s="133">
        <f>SUM(T167:T176)</f>
        <v>0</v>
      </c>
      <c r="AR166" s="126" t="s">
        <v>83</v>
      </c>
      <c r="AT166" s="134" t="s">
        <v>72</v>
      </c>
      <c r="AU166" s="134" t="s">
        <v>81</v>
      </c>
      <c r="AY166" s="126" t="s">
        <v>180</v>
      </c>
      <c r="BK166" s="135">
        <f>SUM(BK167:BK176)</f>
        <v>0</v>
      </c>
    </row>
    <row r="167" spans="1:65" s="2" customFormat="1" ht="21.75" customHeight="1">
      <c r="A167" s="33"/>
      <c r="B167" s="138"/>
      <c r="C167" s="139" t="s">
        <v>287</v>
      </c>
      <c r="D167" s="139" t="s">
        <v>183</v>
      </c>
      <c r="E167" s="140" t="s">
        <v>2805</v>
      </c>
      <c r="F167" s="141" t="s">
        <v>2806</v>
      </c>
      <c r="G167" s="142" t="s">
        <v>253</v>
      </c>
      <c r="H167" s="143">
        <v>17</v>
      </c>
      <c r="I167" s="144"/>
      <c r="J167" s="145">
        <f>ROUND(I167*H167,2)</f>
        <v>0</v>
      </c>
      <c r="K167" s="141" t="s">
        <v>187</v>
      </c>
      <c r="L167" s="34"/>
      <c r="M167" s="146" t="s">
        <v>3</v>
      </c>
      <c r="N167" s="147" t="s">
        <v>44</v>
      </c>
      <c r="O167" s="54"/>
      <c r="P167" s="148">
        <f>O167*H167</f>
        <v>0</v>
      </c>
      <c r="Q167" s="148">
        <v>0.00144</v>
      </c>
      <c r="R167" s="148">
        <f>Q167*H167</f>
        <v>0.024480000000000002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226</v>
      </c>
      <c r="AT167" s="150" t="s">
        <v>183</v>
      </c>
      <c r="AU167" s="150" t="s">
        <v>83</v>
      </c>
      <c r="AY167" s="18" t="s">
        <v>180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81</v>
      </c>
      <c r="BK167" s="151">
        <f>ROUND(I167*H167,2)</f>
        <v>0</v>
      </c>
      <c r="BL167" s="18" t="s">
        <v>226</v>
      </c>
      <c r="BM167" s="150" t="s">
        <v>2807</v>
      </c>
    </row>
    <row r="168" spans="1:47" s="2" customFormat="1" ht="12">
      <c r="A168" s="33"/>
      <c r="B168" s="34"/>
      <c r="C168" s="33"/>
      <c r="D168" s="152" t="s">
        <v>190</v>
      </c>
      <c r="E168" s="33"/>
      <c r="F168" s="153" t="s">
        <v>2808</v>
      </c>
      <c r="G168" s="33"/>
      <c r="H168" s="33"/>
      <c r="I168" s="154"/>
      <c r="J168" s="33"/>
      <c r="K168" s="33"/>
      <c r="L168" s="34"/>
      <c r="M168" s="155"/>
      <c r="N168" s="156"/>
      <c r="O168" s="54"/>
      <c r="P168" s="54"/>
      <c r="Q168" s="54"/>
      <c r="R168" s="54"/>
      <c r="S168" s="54"/>
      <c r="T168" s="55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8" t="s">
        <v>190</v>
      </c>
      <c r="AU168" s="18" t="s">
        <v>83</v>
      </c>
    </row>
    <row r="169" spans="1:65" s="2" customFormat="1" ht="16.5" customHeight="1">
      <c r="A169" s="33"/>
      <c r="B169" s="138"/>
      <c r="C169" s="139" t="s">
        <v>367</v>
      </c>
      <c r="D169" s="139" t="s">
        <v>183</v>
      </c>
      <c r="E169" s="140" t="s">
        <v>2809</v>
      </c>
      <c r="F169" s="141" t="s">
        <v>2810</v>
      </c>
      <c r="G169" s="142" t="s">
        <v>236</v>
      </c>
      <c r="H169" s="143">
        <v>1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0.00024</v>
      </c>
      <c r="R169" s="148">
        <f>Q169*H169</f>
        <v>0.00024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2811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2812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16.5" customHeight="1">
      <c r="A171" s="33"/>
      <c r="B171" s="138"/>
      <c r="C171" s="139" t="s">
        <v>371</v>
      </c>
      <c r="D171" s="139" t="s">
        <v>183</v>
      </c>
      <c r="E171" s="140" t="s">
        <v>2813</v>
      </c>
      <c r="F171" s="141" t="s">
        <v>2814</v>
      </c>
      <c r="G171" s="142" t="s">
        <v>236</v>
      </c>
      <c r="H171" s="143">
        <v>10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0.0005</v>
      </c>
      <c r="R171" s="148">
        <f>Q171*H171</f>
        <v>0.005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2815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2816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139" t="s">
        <v>378</v>
      </c>
      <c r="D173" s="139" t="s">
        <v>183</v>
      </c>
      <c r="E173" s="140" t="s">
        <v>2817</v>
      </c>
      <c r="F173" s="141" t="s">
        <v>2818</v>
      </c>
      <c r="G173" s="142" t="s">
        <v>236</v>
      </c>
      <c r="H173" s="143">
        <v>1</v>
      </c>
      <c r="I173" s="144"/>
      <c r="J173" s="145">
        <f>ROUND(I173*H173,2)</f>
        <v>0</v>
      </c>
      <c r="K173" s="141" t="s">
        <v>3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0.00432</v>
      </c>
      <c r="R173" s="148">
        <f>Q173*H173</f>
        <v>0.00432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2819</v>
      </c>
    </row>
    <row r="174" spans="1:65" s="2" customFormat="1" ht="24.2" customHeight="1">
      <c r="A174" s="33"/>
      <c r="B174" s="138"/>
      <c r="C174" s="139" t="s">
        <v>677</v>
      </c>
      <c r="D174" s="139" t="s">
        <v>183</v>
      </c>
      <c r="E174" s="140" t="s">
        <v>2820</v>
      </c>
      <c r="F174" s="141" t="s">
        <v>2821</v>
      </c>
      <c r="G174" s="142" t="s">
        <v>186</v>
      </c>
      <c r="H174" s="143">
        <v>0.034</v>
      </c>
      <c r="I174" s="144"/>
      <c r="J174" s="145">
        <f>ROUND(I174*H174,2)</f>
        <v>0</v>
      </c>
      <c r="K174" s="141" t="s">
        <v>187</v>
      </c>
      <c r="L174" s="34"/>
      <c r="M174" s="146" t="s">
        <v>3</v>
      </c>
      <c r="N174" s="147" t="s">
        <v>44</v>
      </c>
      <c r="O174" s="54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226</v>
      </c>
      <c r="AT174" s="150" t="s">
        <v>183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226</v>
      </c>
      <c r="BM174" s="150" t="s">
        <v>2822</v>
      </c>
    </row>
    <row r="175" spans="1:47" s="2" customFormat="1" ht="12">
      <c r="A175" s="33"/>
      <c r="B175" s="34"/>
      <c r="C175" s="33"/>
      <c r="D175" s="152" t="s">
        <v>190</v>
      </c>
      <c r="E175" s="33"/>
      <c r="F175" s="153" t="s">
        <v>2823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1:65" s="2" customFormat="1" ht="16.5" customHeight="1">
      <c r="A176" s="33"/>
      <c r="B176" s="138"/>
      <c r="C176" s="139" t="s">
        <v>679</v>
      </c>
      <c r="D176" s="139" t="s">
        <v>183</v>
      </c>
      <c r="E176" s="140" t="s">
        <v>2824</v>
      </c>
      <c r="F176" s="141" t="s">
        <v>2825</v>
      </c>
      <c r="G176" s="142" t="s">
        <v>2640</v>
      </c>
      <c r="H176" s="143">
        <v>1</v>
      </c>
      <c r="I176" s="144"/>
      <c r="J176" s="145">
        <f>ROUND(I176*H176,2)</f>
        <v>0</v>
      </c>
      <c r="K176" s="141" t="s">
        <v>3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226</v>
      </c>
      <c r="AT176" s="150" t="s">
        <v>183</v>
      </c>
      <c r="AU176" s="150" t="s">
        <v>83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226</v>
      </c>
      <c r="BM176" s="150" t="s">
        <v>2826</v>
      </c>
    </row>
    <row r="177" spans="2:63" s="12" customFormat="1" ht="22.9" customHeight="1">
      <c r="B177" s="125"/>
      <c r="D177" s="126" t="s">
        <v>72</v>
      </c>
      <c r="E177" s="136" t="s">
        <v>2827</v>
      </c>
      <c r="F177" s="136" t="s">
        <v>2828</v>
      </c>
      <c r="I177" s="128"/>
      <c r="J177" s="137">
        <f>BK177</f>
        <v>0</v>
      </c>
      <c r="L177" s="125"/>
      <c r="M177" s="130"/>
      <c r="N177" s="131"/>
      <c r="O177" s="131"/>
      <c r="P177" s="132">
        <f>P178</f>
        <v>0</v>
      </c>
      <c r="Q177" s="131"/>
      <c r="R177" s="132">
        <f>R178</f>
        <v>0.01454</v>
      </c>
      <c r="S177" s="131"/>
      <c r="T177" s="133">
        <f>T178</f>
        <v>0</v>
      </c>
      <c r="AR177" s="126" t="s">
        <v>83</v>
      </c>
      <c r="AT177" s="134" t="s">
        <v>72</v>
      </c>
      <c r="AU177" s="134" t="s">
        <v>81</v>
      </c>
      <c r="AY177" s="126" t="s">
        <v>180</v>
      </c>
      <c r="BK177" s="135">
        <f>BK178</f>
        <v>0</v>
      </c>
    </row>
    <row r="178" spans="1:65" s="2" customFormat="1" ht="16.5" customHeight="1">
      <c r="A178" s="33"/>
      <c r="B178" s="138"/>
      <c r="C178" s="139" t="s">
        <v>685</v>
      </c>
      <c r="D178" s="139" t="s">
        <v>183</v>
      </c>
      <c r="E178" s="140" t="s">
        <v>2829</v>
      </c>
      <c r="F178" s="141" t="s">
        <v>2830</v>
      </c>
      <c r="G178" s="142" t="s">
        <v>2831</v>
      </c>
      <c r="H178" s="143">
        <v>1</v>
      </c>
      <c r="I178" s="144"/>
      <c r="J178" s="145">
        <f>ROUND(I178*H178,2)</f>
        <v>0</v>
      </c>
      <c r="K178" s="141" t="s">
        <v>3</v>
      </c>
      <c r="L178" s="34"/>
      <c r="M178" s="201" t="s">
        <v>3</v>
      </c>
      <c r="N178" s="202" t="s">
        <v>44</v>
      </c>
      <c r="O178" s="185"/>
      <c r="P178" s="203">
        <f>O178*H178</f>
        <v>0</v>
      </c>
      <c r="Q178" s="203">
        <v>0.01454</v>
      </c>
      <c r="R178" s="203">
        <f>Q178*H178</f>
        <v>0.01454</v>
      </c>
      <c r="S178" s="203">
        <v>0</v>
      </c>
      <c r="T178" s="204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0" t="s">
        <v>226</v>
      </c>
      <c r="AT178" s="150" t="s">
        <v>183</v>
      </c>
      <c r="AU178" s="150" t="s">
        <v>83</v>
      </c>
      <c r="AY178" s="18" t="s">
        <v>180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8" t="s">
        <v>81</v>
      </c>
      <c r="BK178" s="151">
        <f>ROUND(I178*H178,2)</f>
        <v>0</v>
      </c>
      <c r="BL178" s="18" t="s">
        <v>226</v>
      </c>
      <c r="BM178" s="150" t="s">
        <v>2832</v>
      </c>
    </row>
    <row r="179" spans="1:31" s="2" customFormat="1" ht="6.95" customHeight="1">
      <c r="A179" s="33"/>
      <c r="B179" s="43"/>
      <c r="C179" s="44"/>
      <c r="D179" s="44"/>
      <c r="E179" s="44"/>
      <c r="F179" s="44"/>
      <c r="G179" s="44"/>
      <c r="H179" s="44"/>
      <c r="I179" s="44"/>
      <c r="J179" s="44"/>
      <c r="K179" s="44"/>
      <c r="L179" s="34"/>
      <c r="M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</sheetData>
  <autoFilter ref="C90:K178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1_01/132254103"/>
    <hyperlink ref="F97" r:id="rId2" display="https://podminky.urs.cz/item/CS_URS_2021_01/139751101"/>
    <hyperlink ref="F99" r:id="rId3" display="https://podminky.urs.cz/item/CS_URS_2021_01/162751117"/>
    <hyperlink ref="F101" r:id="rId4" display="https://podminky.urs.cz/item/CS_URS_2021_01/171251201"/>
    <hyperlink ref="F103" r:id="rId5" display="https://podminky.urs.cz/item/CS_URS_2021_01/174111101"/>
    <hyperlink ref="F105" r:id="rId6" display="https://podminky.urs.cz/item/CS_URS_2021_01/175111101"/>
    <hyperlink ref="F107" r:id="rId7" display="https://podminky.urs.cz/item/CS_URS_2021_01/58331200"/>
    <hyperlink ref="F111" r:id="rId8" display="https://podminky.urs.cz/item/CS_URS_2021_01/451572111"/>
    <hyperlink ref="F114" r:id="rId9" display="https://podminky.urs.cz/item/CS_URS_2021_01/631312141"/>
    <hyperlink ref="F117" r:id="rId10" display="https://podminky.urs.cz/item/CS_URS_2021_01/837355121"/>
    <hyperlink ref="F120" r:id="rId11" display="https://podminky.urs.cz/item/CS_URS_2021_01/965042221"/>
    <hyperlink ref="F123" r:id="rId12" display="https://podminky.urs.cz/item/CS_URS_2021_01/997013112"/>
    <hyperlink ref="F125" r:id="rId13" display="https://podminky.urs.cz/item/CS_URS_2021_01/997013114"/>
    <hyperlink ref="F127" r:id="rId14" display="https://podminky.urs.cz/item/CS_URS_2021_01/997013501"/>
    <hyperlink ref="F129" r:id="rId15" display="https://podminky.urs.cz/item/CS_URS_2021_01/997013509"/>
    <hyperlink ref="F132" r:id="rId16" display="https://podminky.urs.cz/item/CS_URS_2021_01/997013631"/>
    <hyperlink ref="F135" r:id="rId17" display="https://podminky.urs.cz/item/CS_URS_2021_01/998011002"/>
    <hyperlink ref="F139" r:id="rId18" display="https://podminky.urs.cz/item/CS_URS_2021_01/721171913"/>
    <hyperlink ref="F141" r:id="rId19" display="https://podminky.urs.cz/item/CS_URS_2021_01/721171915"/>
    <hyperlink ref="F143" r:id="rId20" display="https://podminky.urs.cz/item/CS_URS_2021_01/721171916"/>
    <hyperlink ref="F145" r:id="rId21" display="https://podminky.urs.cz/item/CS_URS_2021_01/721173402"/>
    <hyperlink ref="F147" r:id="rId22" display="https://podminky.urs.cz/item/CS_URS_2021_01/721173403"/>
    <hyperlink ref="F149" r:id="rId23" display="https://podminky.urs.cz/item/CS_URS_2021_01/721174005"/>
    <hyperlink ref="F151" r:id="rId24" display="https://podminky.urs.cz/item/CS_URS_2021_01/721174006"/>
    <hyperlink ref="F153" r:id="rId25" display="https://podminky.urs.cz/item/CS_URS_2021_01/721174043"/>
    <hyperlink ref="F155" r:id="rId26" display="https://podminky.urs.cz/item/CS_URS_2021_01/721174044"/>
    <hyperlink ref="F157" r:id="rId27" display="https://podminky.urs.cz/item/CS_URS_2021_01/721194109"/>
    <hyperlink ref="F159" r:id="rId28" display="https://podminky.urs.cz/item/CS_URS_2021_01/721290111"/>
    <hyperlink ref="F161" r:id="rId29" display="https://podminky.urs.cz/item/CS_URS_2021_01/721290112"/>
    <hyperlink ref="F163" r:id="rId30" display="https://podminky.urs.cz/item/CS_URS_2021_01/721290113"/>
    <hyperlink ref="F165" r:id="rId31" display="https://podminky.urs.cz/item/CS_URS_2021_01/998721102"/>
    <hyperlink ref="F168" r:id="rId32" display="https://podminky.urs.cz/item/CS_URS_2021_01/722174004"/>
    <hyperlink ref="F170" r:id="rId33" display="https://podminky.urs.cz/item/CS_URS_2021_01/722231074"/>
    <hyperlink ref="F172" r:id="rId34" display="https://podminky.urs.cz/item/CS_URS_2021_01/722232045"/>
    <hyperlink ref="F175" r:id="rId35" display="https://podminky.urs.cz/item/CS_URS_2021_01/998722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83"/>
  <sheetViews>
    <sheetView showGridLines="0" workbookViewId="0" topLeftCell="A1">
      <selection activeCell="F141" sqref="F141:F14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131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2833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ROUND((SUM(BE89:BE182)),2)</f>
        <v>0</v>
      </c>
      <c r="G33" s="33"/>
      <c r="H33" s="33"/>
      <c r="I33" s="97">
        <v>0.21</v>
      </c>
      <c r="J33" s="96">
        <f>ROUND(((SUM(BE89:BE182))*I33),2)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ROUND((SUM(BF89:BF182)),2)</f>
        <v>0</v>
      </c>
      <c r="G34" s="33"/>
      <c r="H34" s="33"/>
      <c r="I34" s="97">
        <v>0.15</v>
      </c>
      <c r="J34" s="96">
        <f>ROUND(((SUM(BF89:BF182))*I34),2)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ROUND((SUM(BG89:BG182)),2)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ROUND((SUM(BH89:BH182)),2)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ROUND((SUM(BI89:BI182)),2)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KP - SO 06  Kanalizační přípojka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J90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J91</f>
        <v>0</v>
      </c>
      <c r="L61" s="111"/>
    </row>
    <row r="62" spans="2:12" s="10" customFormat="1" ht="19.9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J102</f>
        <v>0</v>
      </c>
      <c r="L62" s="111"/>
    </row>
    <row r="63" spans="2:12" s="10" customFormat="1" ht="19.9" customHeight="1">
      <c r="B63" s="111"/>
      <c r="D63" s="112" t="s">
        <v>2695</v>
      </c>
      <c r="E63" s="113"/>
      <c r="F63" s="113"/>
      <c r="G63" s="113"/>
      <c r="H63" s="113"/>
      <c r="I63" s="113"/>
      <c r="J63" s="114">
        <f>J105</f>
        <v>0</v>
      </c>
      <c r="L63" s="111"/>
    </row>
    <row r="64" spans="2:12" s="10" customFormat="1" ht="19.9" customHeight="1">
      <c r="B64" s="111"/>
      <c r="D64" s="112" t="s">
        <v>390</v>
      </c>
      <c r="E64" s="113"/>
      <c r="F64" s="113"/>
      <c r="G64" s="113"/>
      <c r="H64" s="113"/>
      <c r="I64" s="113"/>
      <c r="J64" s="114">
        <f>J136</f>
        <v>0</v>
      </c>
      <c r="L64" s="111"/>
    </row>
    <row r="65" spans="2:12" s="9" customFormat="1" ht="24.95" customHeight="1">
      <c r="B65" s="107"/>
      <c r="D65" s="108" t="s">
        <v>157</v>
      </c>
      <c r="E65" s="109"/>
      <c r="F65" s="109"/>
      <c r="G65" s="109"/>
      <c r="H65" s="109"/>
      <c r="I65" s="109"/>
      <c r="J65" s="110">
        <f>J139</f>
        <v>0</v>
      </c>
      <c r="L65" s="107"/>
    </row>
    <row r="66" spans="2:12" s="10" customFormat="1" ht="19.9" customHeight="1">
      <c r="B66" s="111"/>
      <c r="D66" s="112" t="s">
        <v>159</v>
      </c>
      <c r="E66" s="113"/>
      <c r="F66" s="113"/>
      <c r="G66" s="113"/>
      <c r="H66" s="113"/>
      <c r="I66" s="113"/>
      <c r="J66" s="114">
        <f>J140</f>
        <v>0</v>
      </c>
      <c r="L66" s="111"/>
    </row>
    <row r="67" spans="2:12" s="10" customFormat="1" ht="19.9" customHeight="1">
      <c r="B67" s="111"/>
      <c r="D67" s="112" t="s">
        <v>2696</v>
      </c>
      <c r="E67" s="113"/>
      <c r="F67" s="113"/>
      <c r="G67" s="113"/>
      <c r="H67" s="113"/>
      <c r="I67" s="113"/>
      <c r="J67" s="114">
        <f>J153</f>
        <v>0</v>
      </c>
      <c r="L67" s="111"/>
    </row>
    <row r="68" spans="2:12" s="9" customFormat="1" ht="24.95" customHeight="1">
      <c r="B68" s="107"/>
      <c r="D68" s="108" t="s">
        <v>2834</v>
      </c>
      <c r="E68" s="109"/>
      <c r="F68" s="109"/>
      <c r="G68" s="109"/>
      <c r="H68" s="109"/>
      <c r="I68" s="109"/>
      <c r="J68" s="110">
        <f>J178</f>
        <v>0</v>
      </c>
      <c r="L68" s="107"/>
    </row>
    <row r="69" spans="2:12" s="10" customFormat="1" ht="19.9" customHeight="1">
      <c r="B69" s="111"/>
      <c r="D69" s="112" t="s">
        <v>2835</v>
      </c>
      <c r="E69" s="113"/>
      <c r="F69" s="113"/>
      <c r="G69" s="113"/>
      <c r="H69" s="113"/>
      <c r="I69" s="113"/>
      <c r="J69" s="114">
        <f>J179</f>
        <v>0</v>
      </c>
      <c r="L69" s="111"/>
    </row>
    <row r="70" spans="1:31" s="2" customFormat="1" ht="21.7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5" customHeight="1">
      <c r="A75" s="33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5" customHeight="1">
      <c r="A76" s="33"/>
      <c r="B76" s="34"/>
      <c r="C76" s="22" t="s">
        <v>165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17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56" t="str">
        <f>E7</f>
        <v>PAMÁTNÍK MOHYLA MÍRU, REKONSTRUKCE NÁVŠTĚVNICKÉ INFRASTRUKTURY</v>
      </c>
      <c r="F79" s="357"/>
      <c r="G79" s="357"/>
      <c r="H79" s="357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148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18" t="str">
        <f>E9</f>
        <v>MOHYLA KP - SO 06  Kanalizační přípojka</v>
      </c>
      <c r="F81" s="355"/>
      <c r="G81" s="355"/>
      <c r="H81" s="355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 customHeight="1">
      <c r="A83" s="33"/>
      <c r="B83" s="34"/>
      <c r="C83" s="28" t="s">
        <v>22</v>
      </c>
      <c r="D83" s="33"/>
      <c r="E83" s="33"/>
      <c r="F83" s="26" t="str">
        <f>F12</f>
        <v>Pracký kopec u obce Prace</v>
      </c>
      <c r="G83" s="33"/>
      <c r="H83" s="33"/>
      <c r="I83" s="28" t="s">
        <v>24</v>
      </c>
      <c r="J83" s="51" t="str">
        <f>IF(J12="","",J12)</f>
        <v>5. 5. 2021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40.15" customHeight="1">
      <c r="A85" s="33"/>
      <c r="B85" s="34"/>
      <c r="C85" s="28" t="s">
        <v>26</v>
      </c>
      <c r="D85" s="33"/>
      <c r="E85" s="33"/>
      <c r="F85" s="26" t="str">
        <f>E15</f>
        <v xml:space="preserve"> </v>
      </c>
      <c r="G85" s="33"/>
      <c r="H85" s="33"/>
      <c r="I85" s="28" t="s">
        <v>32</v>
      </c>
      <c r="J85" s="31" t="str">
        <f>E21</f>
        <v>PETR FRANTA ARCHITEKTI   ASOC., s.r.o.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2" customHeight="1">
      <c r="A86" s="33"/>
      <c r="B86" s="34"/>
      <c r="C86" s="28" t="s">
        <v>30</v>
      </c>
      <c r="D86" s="33"/>
      <c r="E86" s="33"/>
      <c r="F86" s="26" t="str">
        <f>IF(E18="","",E18)</f>
        <v>Vyplň údaj</v>
      </c>
      <c r="G86" s="33"/>
      <c r="H86" s="33"/>
      <c r="I86" s="28" t="s">
        <v>35</v>
      </c>
      <c r="J86" s="31" t="str">
        <f>E24</f>
        <v>Hana Pejšová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0.3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1" customFormat="1" ht="29.25" customHeight="1">
      <c r="A88" s="115"/>
      <c r="B88" s="116"/>
      <c r="C88" s="117" t="s">
        <v>166</v>
      </c>
      <c r="D88" s="118" t="s">
        <v>58</v>
      </c>
      <c r="E88" s="118" t="s">
        <v>54</v>
      </c>
      <c r="F88" s="118" t="s">
        <v>55</v>
      </c>
      <c r="G88" s="118" t="s">
        <v>167</v>
      </c>
      <c r="H88" s="118" t="s">
        <v>168</v>
      </c>
      <c r="I88" s="118" t="s">
        <v>169</v>
      </c>
      <c r="J88" s="118" t="s">
        <v>153</v>
      </c>
      <c r="K88" s="119" t="s">
        <v>170</v>
      </c>
      <c r="L88" s="120"/>
      <c r="M88" s="58" t="s">
        <v>3</v>
      </c>
      <c r="N88" s="59" t="s">
        <v>43</v>
      </c>
      <c r="O88" s="59" t="s">
        <v>171</v>
      </c>
      <c r="P88" s="59" t="s">
        <v>172</v>
      </c>
      <c r="Q88" s="59" t="s">
        <v>173</v>
      </c>
      <c r="R88" s="59" t="s">
        <v>174</v>
      </c>
      <c r="S88" s="59" t="s">
        <v>175</v>
      </c>
      <c r="T88" s="60" t="s">
        <v>176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63" s="2" customFormat="1" ht="22.9" customHeight="1">
      <c r="A89" s="33"/>
      <c r="B89" s="34"/>
      <c r="C89" s="65" t="s">
        <v>177</v>
      </c>
      <c r="D89" s="33"/>
      <c r="E89" s="33"/>
      <c r="F89" s="33"/>
      <c r="G89" s="33"/>
      <c r="H89" s="33"/>
      <c r="I89" s="33"/>
      <c r="J89" s="121">
        <f>BK89</f>
        <v>0</v>
      </c>
      <c r="K89" s="33"/>
      <c r="L89" s="34"/>
      <c r="M89" s="61"/>
      <c r="N89" s="52"/>
      <c r="O89" s="62"/>
      <c r="P89" s="122">
        <f>P90+P139+P178</f>
        <v>0</v>
      </c>
      <c r="Q89" s="62"/>
      <c r="R89" s="122">
        <f>R90+R139+R178</f>
        <v>7.2050944999999995</v>
      </c>
      <c r="S89" s="62"/>
      <c r="T89" s="123">
        <f>T90+T139+T178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72</v>
      </c>
      <c r="AU89" s="18" t="s">
        <v>154</v>
      </c>
      <c r="BK89" s="124">
        <f>BK90+BK139+BK178</f>
        <v>0</v>
      </c>
    </row>
    <row r="90" spans="2:63" s="12" customFormat="1" ht="25.9" customHeight="1">
      <c r="B90" s="125"/>
      <c r="D90" s="126" t="s">
        <v>72</v>
      </c>
      <c r="E90" s="127" t="s">
        <v>178</v>
      </c>
      <c r="F90" s="127" t="s">
        <v>179</v>
      </c>
      <c r="I90" s="128"/>
      <c r="J90" s="129">
        <f>BK90</f>
        <v>0</v>
      </c>
      <c r="L90" s="125"/>
      <c r="M90" s="130"/>
      <c r="N90" s="131"/>
      <c r="O90" s="131"/>
      <c r="P90" s="132">
        <f>P91+P102+P105+P136</f>
        <v>0</v>
      </c>
      <c r="Q90" s="131"/>
      <c r="R90" s="132">
        <f>R91+R102+R105+R136</f>
        <v>4.984341999999999</v>
      </c>
      <c r="S90" s="131"/>
      <c r="T90" s="133">
        <f>T91+T102+T105+T136</f>
        <v>0</v>
      </c>
      <c r="AR90" s="126" t="s">
        <v>81</v>
      </c>
      <c r="AT90" s="134" t="s">
        <v>72</v>
      </c>
      <c r="AU90" s="134" t="s">
        <v>73</v>
      </c>
      <c r="AY90" s="126" t="s">
        <v>180</v>
      </c>
      <c r="BK90" s="135">
        <f>BK91+BK102+BK105+BK136</f>
        <v>0</v>
      </c>
    </row>
    <row r="91" spans="2:63" s="12" customFormat="1" ht="22.9" customHeight="1">
      <c r="B91" s="125"/>
      <c r="D91" s="126" t="s">
        <v>72</v>
      </c>
      <c r="E91" s="136" t="s">
        <v>81</v>
      </c>
      <c r="F91" s="136" t="s">
        <v>529</v>
      </c>
      <c r="I91" s="128"/>
      <c r="J91" s="137">
        <f>BK91</f>
        <v>0</v>
      </c>
      <c r="L91" s="125"/>
      <c r="M91" s="130"/>
      <c r="N91" s="131"/>
      <c r="O91" s="131"/>
      <c r="P91" s="132">
        <f>SUM(P92:P101)</f>
        <v>0</v>
      </c>
      <c r="Q91" s="131"/>
      <c r="R91" s="132">
        <f>SUM(R92:R101)</f>
        <v>0</v>
      </c>
      <c r="S91" s="131"/>
      <c r="T91" s="133">
        <f>SUM(T92:T101)</f>
        <v>0</v>
      </c>
      <c r="AR91" s="126" t="s">
        <v>81</v>
      </c>
      <c r="AT91" s="134" t="s">
        <v>72</v>
      </c>
      <c r="AU91" s="134" t="s">
        <v>81</v>
      </c>
      <c r="AY91" s="126" t="s">
        <v>180</v>
      </c>
      <c r="BK91" s="135">
        <f>SUM(BK92:BK101)</f>
        <v>0</v>
      </c>
    </row>
    <row r="92" spans="1:65" s="2" customFormat="1" ht="37.9" customHeight="1">
      <c r="A92" s="33"/>
      <c r="B92" s="138"/>
      <c r="C92" s="139" t="s">
        <v>81</v>
      </c>
      <c r="D92" s="139" t="s">
        <v>183</v>
      </c>
      <c r="E92" s="140" t="s">
        <v>2836</v>
      </c>
      <c r="F92" s="141" t="s">
        <v>2837</v>
      </c>
      <c r="G92" s="142" t="s">
        <v>264</v>
      </c>
      <c r="H92" s="143">
        <v>158.3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2838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2839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37.9" customHeight="1">
      <c r="A94" s="33"/>
      <c r="B94" s="138"/>
      <c r="C94" s="139" t="s">
        <v>83</v>
      </c>
      <c r="D94" s="139" t="s">
        <v>183</v>
      </c>
      <c r="E94" s="140" t="s">
        <v>2698</v>
      </c>
      <c r="F94" s="141" t="s">
        <v>2699</v>
      </c>
      <c r="G94" s="142" t="s">
        <v>264</v>
      </c>
      <c r="H94" s="143">
        <v>3.6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2840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2701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44.25" customHeight="1">
      <c r="A96" s="33"/>
      <c r="B96" s="138"/>
      <c r="C96" s="139" t="s">
        <v>196</v>
      </c>
      <c r="D96" s="139" t="s">
        <v>183</v>
      </c>
      <c r="E96" s="140" t="s">
        <v>540</v>
      </c>
      <c r="F96" s="141" t="s">
        <v>2704</v>
      </c>
      <c r="G96" s="142" t="s">
        <v>264</v>
      </c>
      <c r="H96" s="143">
        <v>54.5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2841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543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24.2" customHeight="1">
      <c r="A98" s="33"/>
      <c r="B98" s="138"/>
      <c r="C98" s="139" t="s">
        <v>188</v>
      </c>
      <c r="D98" s="139" t="s">
        <v>183</v>
      </c>
      <c r="E98" s="140" t="s">
        <v>2706</v>
      </c>
      <c r="F98" s="141" t="s">
        <v>2707</v>
      </c>
      <c r="G98" s="142" t="s">
        <v>264</v>
      </c>
      <c r="H98" s="143">
        <v>54.5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2842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2709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33" customHeight="1">
      <c r="A100" s="33"/>
      <c r="B100" s="138"/>
      <c r="C100" s="139" t="s">
        <v>208</v>
      </c>
      <c r="D100" s="139" t="s">
        <v>183</v>
      </c>
      <c r="E100" s="140" t="s">
        <v>2843</v>
      </c>
      <c r="F100" s="141" t="s">
        <v>2844</v>
      </c>
      <c r="G100" s="142" t="s">
        <v>264</v>
      </c>
      <c r="H100" s="143">
        <v>107.4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188</v>
      </c>
      <c r="BM100" s="150" t="s">
        <v>2845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2846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2:63" s="12" customFormat="1" ht="22.9" customHeight="1">
      <c r="B102" s="125"/>
      <c r="D102" s="126" t="s">
        <v>72</v>
      </c>
      <c r="E102" s="136" t="s">
        <v>188</v>
      </c>
      <c r="F102" s="136" t="s">
        <v>421</v>
      </c>
      <c r="I102" s="128"/>
      <c r="J102" s="137">
        <f>BK102</f>
        <v>0</v>
      </c>
      <c r="L102" s="125"/>
      <c r="M102" s="130"/>
      <c r="N102" s="131"/>
      <c r="O102" s="131"/>
      <c r="P102" s="132">
        <f>SUM(P103:P104)</f>
        <v>0</v>
      </c>
      <c r="Q102" s="131"/>
      <c r="R102" s="132">
        <f>SUM(R103:R104)</f>
        <v>0</v>
      </c>
      <c r="S102" s="131"/>
      <c r="T102" s="133">
        <f>SUM(T103:T104)</f>
        <v>0</v>
      </c>
      <c r="AR102" s="126" t="s">
        <v>81</v>
      </c>
      <c r="AT102" s="134" t="s">
        <v>72</v>
      </c>
      <c r="AU102" s="134" t="s">
        <v>81</v>
      </c>
      <c r="AY102" s="126" t="s">
        <v>180</v>
      </c>
      <c r="BK102" s="135">
        <f>SUM(BK103:BK104)</f>
        <v>0</v>
      </c>
    </row>
    <row r="103" spans="1:65" s="2" customFormat="1" ht="21.75" customHeight="1">
      <c r="A103" s="33"/>
      <c r="B103" s="138"/>
      <c r="C103" s="139" t="s">
        <v>213</v>
      </c>
      <c r="D103" s="139" t="s">
        <v>183</v>
      </c>
      <c r="E103" s="140" t="s">
        <v>2723</v>
      </c>
      <c r="F103" s="141" t="s">
        <v>2724</v>
      </c>
      <c r="G103" s="142" t="s">
        <v>264</v>
      </c>
      <c r="H103" s="143">
        <v>39.6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2847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2726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63" s="12" customFormat="1" ht="22.9" customHeight="1">
      <c r="B105" s="125"/>
      <c r="D105" s="126" t="s">
        <v>72</v>
      </c>
      <c r="E105" s="136" t="s">
        <v>233</v>
      </c>
      <c r="F105" s="136" t="s">
        <v>2731</v>
      </c>
      <c r="I105" s="128"/>
      <c r="J105" s="137">
        <f>BK105</f>
        <v>0</v>
      </c>
      <c r="L105" s="125"/>
      <c r="M105" s="130"/>
      <c r="N105" s="131"/>
      <c r="O105" s="131"/>
      <c r="P105" s="132">
        <f>SUM(P106:P135)</f>
        <v>0</v>
      </c>
      <c r="Q105" s="131"/>
      <c r="R105" s="132">
        <f>SUM(R106:R135)</f>
        <v>4.984341999999999</v>
      </c>
      <c r="S105" s="131"/>
      <c r="T105" s="133">
        <f>SUM(T106:T135)</f>
        <v>0</v>
      </c>
      <c r="AR105" s="126" t="s">
        <v>81</v>
      </c>
      <c r="AT105" s="134" t="s">
        <v>72</v>
      </c>
      <c r="AU105" s="134" t="s">
        <v>81</v>
      </c>
      <c r="AY105" s="126" t="s">
        <v>180</v>
      </c>
      <c r="BK105" s="135">
        <f>SUM(BK106:BK135)</f>
        <v>0</v>
      </c>
    </row>
    <row r="106" spans="1:65" s="2" customFormat="1" ht="24.2" customHeight="1">
      <c r="A106" s="33"/>
      <c r="B106" s="138"/>
      <c r="C106" s="139" t="s">
        <v>222</v>
      </c>
      <c r="D106" s="139" t="s">
        <v>183</v>
      </c>
      <c r="E106" s="140" t="s">
        <v>2848</v>
      </c>
      <c r="F106" s="141" t="s">
        <v>2849</v>
      </c>
      <c r="G106" s="142" t="s">
        <v>253</v>
      </c>
      <c r="H106" s="143">
        <v>60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2850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2851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1:65" s="2" customFormat="1" ht="16.5" customHeight="1">
      <c r="A108" s="33"/>
      <c r="B108" s="138"/>
      <c r="C108" s="173" t="s">
        <v>233</v>
      </c>
      <c r="D108" s="173" t="s">
        <v>284</v>
      </c>
      <c r="E108" s="174" t="s">
        <v>2852</v>
      </c>
      <c r="F108" s="175" t="s">
        <v>2853</v>
      </c>
      <c r="G108" s="176" t="s">
        <v>253</v>
      </c>
      <c r="H108" s="177">
        <v>60.9</v>
      </c>
      <c r="I108" s="178"/>
      <c r="J108" s="179">
        <f>ROUND(I108*H108,2)</f>
        <v>0</v>
      </c>
      <c r="K108" s="175" t="s">
        <v>187</v>
      </c>
      <c r="L108" s="180"/>
      <c r="M108" s="181" t="s">
        <v>3</v>
      </c>
      <c r="N108" s="182" t="s">
        <v>44</v>
      </c>
      <c r="O108" s="54"/>
      <c r="P108" s="148">
        <f>O108*H108</f>
        <v>0</v>
      </c>
      <c r="Q108" s="148">
        <v>0.00028</v>
      </c>
      <c r="R108" s="148">
        <f>Q108*H108</f>
        <v>0.017051999999999998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233</v>
      </c>
      <c r="AT108" s="150" t="s">
        <v>284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188</v>
      </c>
      <c r="BM108" s="150" t="s">
        <v>2854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2855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3" customFormat="1" ht="12">
      <c r="B110" s="157"/>
      <c r="D110" s="158" t="s">
        <v>201</v>
      </c>
      <c r="E110" s="159" t="s">
        <v>3</v>
      </c>
      <c r="F110" s="160" t="s">
        <v>2856</v>
      </c>
      <c r="H110" s="161">
        <v>60.9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201</v>
      </c>
      <c r="AU110" s="159" t="s">
        <v>83</v>
      </c>
      <c r="AV110" s="13" t="s">
        <v>83</v>
      </c>
      <c r="AW110" s="13" t="s">
        <v>34</v>
      </c>
      <c r="AX110" s="13" t="s">
        <v>81</v>
      </c>
      <c r="AY110" s="159" t="s">
        <v>180</v>
      </c>
    </row>
    <row r="111" spans="1:65" s="2" customFormat="1" ht="16.5" customHeight="1">
      <c r="A111" s="33"/>
      <c r="B111" s="138"/>
      <c r="C111" s="139" t="s">
        <v>238</v>
      </c>
      <c r="D111" s="139" t="s">
        <v>183</v>
      </c>
      <c r="E111" s="140" t="s">
        <v>2857</v>
      </c>
      <c r="F111" s="141" t="s">
        <v>2858</v>
      </c>
      <c r="G111" s="142" t="s">
        <v>2529</v>
      </c>
      <c r="H111" s="143">
        <v>1</v>
      </c>
      <c r="I111" s="144"/>
      <c r="J111" s="145">
        <f>ROUND(I111*H111,2)</f>
        <v>0</v>
      </c>
      <c r="K111" s="141" t="s">
        <v>3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2859</v>
      </c>
    </row>
    <row r="112" spans="1:65" s="2" customFormat="1" ht="16.5" customHeight="1">
      <c r="A112" s="33"/>
      <c r="B112" s="138"/>
      <c r="C112" s="139" t="s">
        <v>243</v>
      </c>
      <c r="D112" s="139" t="s">
        <v>183</v>
      </c>
      <c r="E112" s="140" t="s">
        <v>2860</v>
      </c>
      <c r="F112" s="141" t="s">
        <v>2861</v>
      </c>
      <c r="G112" s="142" t="s">
        <v>253</v>
      </c>
      <c r="H112" s="143">
        <v>60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2862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2863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16.5" customHeight="1">
      <c r="A114" s="33"/>
      <c r="B114" s="138"/>
      <c r="C114" s="139" t="s">
        <v>250</v>
      </c>
      <c r="D114" s="139" t="s">
        <v>183</v>
      </c>
      <c r="E114" s="140" t="s">
        <v>2864</v>
      </c>
      <c r="F114" s="141" t="s">
        <v>2865</v>
      </c>
      <c r="G114" s="142" t="s">
        <v>253</v>
      </c>
      <c r="H114" s="143">
        <v>60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2866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2867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1:65" s="2" customFormat="1" ht="16.5" customHeight="1">
      <c r="A116" s="33"/>
      <c r="B116" s="138"/>
      <c r="C116" s="139" t="s">
        <v>256</v>
      </c>
      <c r="D116" s="139" t="s">
        <v>183</v>
      </c>
      <c r="E116" s="140" t="s">
        <v>2868</v>
      </c>
      <c r="F116" s="141" t="s">
        <v>2869</v>
      </c>
      <c r="G116" s="142" t="s">
        <v>253</v>
      </c>
      <c r="H116" s="143">
        <v>171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2870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2871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1:65" s="2" customFormat="1" ht="16.5" customHeight="1">
      <c r="A118" s="33"/>
      <c r="B118" s="138"/>
      <c r="C118" s="139" t="s">
        <v>261</v>
      </c>
      <c r="D118" s="139" t="s">
        <v>183</v>
      </c>
      <c r="E118" s="140" t="s">
        <v>2872</v>
      </c>
      <c r="F118" s="141" t="s">
        <v>2873</v>
      </c>
      <c r="G118" s="142" t="s">
        <v>2640</v>
      </c>
      <c r="H118" s="143">
        <v>1</v>
      </c>
      <c r="I118" s="144"/>
      <c r="J118" s="145">
        <f>ROUND(I118*H118,2)</f>
        <v>0</v>
      </c>
      <c r="K118" s="141" t="s">
        <v>3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2.36401</v>
      </c>
      <c r="R118" s="148">
        <f>Q118*H118</f>
        <v>2.36401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2874</v>
      </c>
    </row>
    <row r="119" spans="1:65" s="2" customFormat="1" ht="24.2" customHeight="1">
      <c r="A119" s="33"/>
      <c r="B119" s="138"/>
      <c r="C119" s="139" t="s">
        <v>268</v>
      </c>
      <c r="D119" s="139" t="s">
        <v>183</v>
      </c>
      <c r="E119" s="140" t="s">
        <v>2875</v>
      </c>
      <c r="F119" s="141" t="s">
        <v>2876</v>
      </c>
      <c r="G119" s="142" t="s">
        <v>236</v>
      </c>
      <c r="H119" s="143">
        <v>1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0.1056</v>
      </c>
      <c r="R119" s="148">
        <f>Q119*H119</f>
        <v>0.1056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2877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2878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1:65" s="2" customFormat="1" ht="24.2" customHeight="1">
      <c r="A121" s="33"/>
      <c r="B121" s="138"/>
      <c r="C121" s="139" t="s">
        <v>9</v>
      </c>
      <c r="D121" s="139" t="s">
        <v>183</v>
      </c>
      <c r="E121" s="140" t="s">
        <v>2879</v>
      </c>
      <c r="F121" s="141" t="s">
        <v>2880</v>
      </c>
      <c r="G121" s="142" t="s">
        <v>236</v>
      </c>
      <c r="H121" s="143">
        <v>1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0.1056</v>
      </c>
      <c r="R121" s="148">
        <f>Q121*H121</f>
        <v>0.1056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2881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2882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1:65" s="2" customFormat="1" ht="24.2" customHeight="1">
      <c r="A123" s="33"/>
      <c r="B123" s="138"/>
      <c r="C123" s="139" t="s">
        <v>226</v>
      </c>
      <c r="D123" s="139" t="s">
        <v>183</v>
      </c>
      <c r="E123" s="140" t="s">
        <v>2883</v>
      </c>
      <c r="F123" s="141" t="s">
        <v>2884</v>
      </c>
      <c r="G123" s="142" t="s">
        <v>236</v>
      </c>
      <c r="H123" s="143">
        <v>1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0.10661</v>
      </c>
      <c r="R123" s="148">
        <f>Q123*H123</f>
        <v>0.10661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2885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2886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1:65" s="2" customFormat="1" ht="24.2" customHeight="1">
      <c r="A125" s="33"/>
      <c r="B125" s="138"/>
      <c r="C125" s="139" t="s">
        <v>283</v>
      </c>
      <c r="D125" s="139" t="s">
        <v>183</v>
      </c>
      <c r="E125" s="140" t="s">
        <v>2887</v>
      </c>
      <c r="F125" s="141" t="s">
        <v>2888</v>
      </c>
      <c r="G125" s="142" t="s">
        <v>236</v>
      </c>
      <c r="H125" s="143">
        <v>2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0.10762</v>
      </c>
      <c r="R125" s="148">
        <f>Q125*H125</f>
        <v>0.21524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188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188</v>
      </c>
      <c r="BM125" s="150" t="s">
        <v>2889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2890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1:65" s="2" customFormat="1" ht="24.2" customHeight="1">
      <c r="A127" s="33"/>
      <c r="B127" s="138"/>
      <c r="C127" s="139" t="s">
        <v>291</v>
      </c>
      <c r="D127" s="139" t="s">
        <v>183</v>
      </c>
      <c r="E127" s="140" t="s">
        <v>2891</v>
      </c>
      <c r="F127" s="141" t="s">
        <v>2892</v>
      </c>
      <c r="G127" s="142" t="s">
        <v>236</v>
      </c>
      <c r="H127" s="143">
        <v>1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0.10863</v>
      </c>
      <c r="R127" s="148">
        <f>Q127*H127</f>
        <v>0.10863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2893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2894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2" customHeight="1">
      <c r="A129" s="33"/>
      <c r="B129" s="138"/>
      <c r="C129" s="139" t="s">
        <v>296</v>
      </c>
      <c r="D129" s="139" t="s">
        <v>183</v>
      </c>
      <c r="E129" s="140" t="s">
        <v>2895</v>
      </c>
      <c r="F129" s="141" t="s">
        <v>2896</v>
      </c>
      <c r="G129" s="142" t="s">
        <v>236</v>
      </c>
      <c r="H129" s="143">
        <v>6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0.01212</v>
      </c>
      <c r="R129" s="148">
        <f>Q129*H129</f>
        <v>0.07272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2897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2898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24.2" customHeight="1">
      <c r="A131" s="33"/>
      <c r="B131" s="138"/>
      <c r="C131" s="139" t="s">
        <v>301</v>
      </c>
      <c r="D131" s="139" t="s">
        <v>183</v>
      </c>
      <c r="E131" s="140" t="s">
        <v>2899</v>
      </c>
      <c r="F131" s="141" t="s">
        <v>2900</v>
      </c>
      <c r="G131" s="142" t="s">
        <v>236</v>
      </c>
      <c r="H131" s="143">
        <v>6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188</v>
      </c>
      <c r="BM131" s="150" t="s">
        <v>2901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2902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24.2" customHeight="1">
      <c r="A133" s="33"/>
      <c r="B133" s="138"/>
      <c r="C133" s="139" t="s">
        <v>8</v>
      </c>
      <c r="D133" s="139" t="s">
        <v>183</v>
      </c>
      <c r="E133" s="140" t="s">
        <v>2903</v>
      </c>
      <c r="F133" s="141" t="s">
        <v>2904</v>
      </c>
      <c r="G133" s="142" t="s">
        <v>236</v>
      </c>
      <c r="H133" s="143">
        <v>6</v>
      </c>
      <c r="I133" s="144"/>
      <c r="J133" s="145">
        <f>ROUND(I133*H133,2)</f>
        <v>0</v>
      </c>
      <c r="K133" s="141" t="s">
        <v>187</v>
      </c>
      <c r="L133" s="34"/>
      <c r="M133" s="146" t="s">
        <v>3</v>
      </c>
      <c r="N133" s="147" t="s">
        <v>44</v>
      </c>
      <c r="O133" s="54"/>
      <c r="P133" s="148">
        <f>O133*H133</f>
        <v>0</v>
      </c>
      <c r="Q133" s="148">
        <v>0.2838</v>
      </c>
      <c r="R133" s="148">
        <f>Q133*H133</f>
        <v>1.7027999999999999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188</v>
      </c>
      <c r="AT133" s="150" t="s">
        <v>183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188</v>
      </c>
      <c r="BM133" s="150" t="s">
        <v>2905</v>
      </c>
    </row>
    <row r="134" spans="1:47" s="2" customFormat="1" ht="12">
      <c r="A134" s="33"/>
      <c r="B134" s="34"/>
      <c r="C134" s="33"/>
      <c r="D134" s="152" t="s">
        <v>190</v>
      </c>
      <c r="E134" s="33"/>
      <c r="F134" s="153" t="s">
        <v>2906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1:65" s="2" customFormat="1" ht="16.5" customHeight="1">
      <c r="A135" s="33"/>
      <c r="B135" s="138"/>
      <c r="C135" s="139" t="s">
        <v>309</v>
      </c>
      <c r="D135" s="139" t="s">
        <v>183</v>
      </c>
      <c r="E135" s="140" t="s">
        <v>2907</v>
      </c>
      <c r="F135" s="141" t="s">
        <v>2908</v>
      </c>
      <c r="G135" s="142" t="s">
        <v>2909</v>
      </c>
      <c r="H135" s="143">
        <v>1</v>
      </c>
      <c r="I135" s="144"/>
      <c r="J135" s="145">
        <f>ROUND(I135*H135,2)</f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0.18608</v>
      </c>
      <c r="R135" s="148">
        <f>Q135*H135</f>
        <v>0.18608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188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188</v>
      </c>
      <c r="BM135" s="150" t="s">
        <v>2910</v>
      </c>
    </row>
    <row r="136" spans="2:63" s="12" customFormat="1" ht="22.9" customHeight="1">
      <c r="B136" s="125"/>
      <c r="D136" s="126" t="s">
        <v>72</v>
      </c>
      <c r="E136" s="136" t="s">
        <v>471</v>
      </c>
      <c r="F136" s="136" t="s">
        <v>472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SUM(P137:P138)</f>
        <v>0</v>
      </c>
      <c r="Q136" s="131"/>
      <c r="R136" s="132">
        <f>SUM(R137:R138)</f>
        <v>0</v>
      </c>
      <c r="S136" s="131"/>
      <c r="T136" s="133">
        <f>SUM(T137:T138)</f>
        <v>0</v>
      </c>
      <c r="AR136" s="126" t="s">
        <v>81</v>
      </c>
      <c r="AT136" s="134" t="s">
        <v>72</v>
      </c>
      <c r="AU136" s="134" t="s">
        <v>81</v>
      </c>
      <c r="AY136" s="126" t="s">
        <v>180</v>
      </c>
      <c r="BK136" s="135">
        <f>SUM(BK137:BK138)</f>
        <v>0</v>
      </c>
    </row>
    <row r="137" spans="1:65" s="2" customFormat="1" ht="33" customHeight="1">
      <c r="A137" s="33"/>
      <c r="B137" s="138"/>
      <c r="C137" s="139" t="s">
        <v>314</v>
      </c>
      <c r="D137" s="139" t="s">
        <v>183</v>
      </c>
      <c r="E137" s="140" t="s">
        <v>473</v>
      </c>
      <c r="F137" s="141" t="s">
        <v>474</v>
      </c>
      <c r="G137" s="142" t="s">
        <v>186</v>
      </c>
      <c r="H137" s="143">
        <v>4.984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2911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476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5.9" customHeight="1">
      <c r="B139" s="125"/>
      <c r="D139" s="126" t="s">
        <v>72</v>
      </c>
      <c r="E139" s="127" t="s">
        <v>218</v>
      </c>
      <c r="F139" s="127" t="s">
        <v>219</v>
      </c>
      <c r="I139" s="128"/>
      <c r="J139" s="129">
        <f>BK139</f>
        <v>0</v>
      </c>
      <c r="L139" s="125"/>
      <c r="M139" s="130"/>
      <c r="N139" s="131"/>
      <c r="O139" s="131"/>
      <c r="P139" s="132">
        <f>P140+P153</f>
        <v>0</v>
      </c>
      <c r="Q139" s="131"/>
      <c r="R139" s="132">
        <f>R140+R153</f>
        <v>2.21759</v>
      </c>
      <c r="S139" s="131"/>
      <c r="T139" s="133">
        <f>T140+T153</f>
        <v>0</v>
      </c>
      <c r="AR139" s="126" t="s">
        <v>83</v>
      </c>
      <c r="AT139" s="134" t="s">
        <v>72</v>
      </c>
      <c r="AU139" s="134" t="s">
        <v>73</v>
      </c>
      <c r="AY139" s="126" t="s">
        <v>180</v>
      </c>
      <c r="BK139" s="135">
        <f>BK140+BK153</f>
        <v>0</v>
      </c>
    </row>
    <row r="140" spans="2:63" s="12" customFormat="1" ht="22.9" customHeight="1">
      <c r="B140" s="125"/>
      <c r="D140" s="126" t="s">
        <v>72</v>
      </c>
      <c r="E140" s="136" t="s">
        <v>231</v>
      </c>
      <c r="F140" s="136" t="s">
        <v>232</v>
      </c>
      <c r="I140" s="128"/>
      <c r="J140" s="137">
        <f>BK140</f>
        <v>0</v>
      </c>
      <c r="L140" s="125"/>
      <c r="M140" s="130"/>
      <c r="N140" s="131"/>
      <c r="O140" s="131"/>
      <c r="P140" s="132">
        <f>SUM(P141:P152)</f>
        <v>0</v>
      </c>
      <c r="Q140" s="131"/>
      <c r="R140" s="132">
        <f>SUM(R141:R152)</f>
        <v>2.12874</v>
      </c>
      <c r="S140" s="131"/>
      <c r="T140" s="133">
        <f>SUM(T141:T152)</f>
        <v>0</v>
      </c>
      <c r="AR140" s="126" t="s">
        <v>83</v>
      </c>
      <c r="AT140" s="134" t="s">
        <v>72</v>
      </c>
      <c r="AU140" s="134" t="s">
        <v>81</v>
      </c>
      <c r="AY140" s="126" t="s">
        <v>180</v>
      </c>
      <c r="BK140" s="135">
        <f>SUM(BK141:BK152)</f>
        <v>0</v>
      </c>
    </row>
    <row r="141" spans="1:65" s="2" customFormat="1" ht="16.5" customHeight="1">
      <c r="A141" s="33"/>
      <c r="B141" s="138"/>
      <c r="C141" s="139" t="s">
        <v>320</v>
      </c>
      <c r="D141" s="139" t="s">
        <v>183</v>
      </c>
      <c r="E141" s="140" t="s">
        <v>4037</v>
      </c>
      <c r="F141" s="367" t="s">
        <v>4040</v>
      </c>
      <c r="G141" s="142" t="s">
        <v>253</v>
      </c>
      <c r="H141" s="143">
        <v>79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0.01232</v>
      </c>
      <c r="R141" s="148">
        <f>Q141*H141</f>
        <v>0.9732799999999999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226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226</v>
      </c>
      <c r="BM141" s="150" t="s">
        <v>2912</v>
      </c>
    </row>
    <row r="142" spans="1:47" s="2" customFormat="1" ht="12">
      <c r="A142" s="288"/>
      <c r="B142" s="34"/>
      <c r="C142" s="288"/>
      <c r="D142" s="152" t="s">
        <v>190</v>
      </c>
      <c r="E142" s="288"/>
      <c r="F142" s="368" t="s">
        <v>4038</v>
      </c>
      <c r="G142" s="288"/>
      <c r="H142" s="288"/>
      <c r="I142" s="154"/>
      <c r="J142" s="288"/>
      <c r="K142" s="288"/>
      <c r="L142" s="34"/>
      <c r="M142" s="155"/>
      <c r="N142" s="156"/>
      <c r="O142" s="54"/>
      <c r="P142" s="54"/>
      <c r="Q142" s="54"/>
      <c r="R142" s="54"/>
      <c r="S142" s="54"/>
      <c r="T142" s="55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T142" s="18" t="s">
        <v>190</v>
      </c>
      <c r="AU142" s="18" t="s">
        <v>83</v>
      </c>
    </row>
    <row r="143" spans="1:65" s="2" customFormat="1" ht="16.5" customHeight="1">
      <c r="A143" s="288"/>
      <c r="B143" s="138"/>
      <c r="C143" s="139" t="s">
        <v>4036</v>
      </c>
      <c r="D143" s="139" t="s">
        <v>183</v>
      </c>
      <c r="E143" s="140" t="s">
        <v>4042</v>
      </c>
      <c r="F143" s="367" t="s">
        <v>4041</v>
      </c>
      <c r="G143" s="142" t="s">
        <v>253</v>
      </c>
      <c r="H143" s="143">
        <v>92</v>
      </c>
      <c r="I143" s="144"/>
      <c r="J143" s="145">
        <f>ROUND(I143*H143,2)</f>
        <v>0</v>
      </c>
      <c r="K143" s="141" t="s">
        <v>187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0.01232</v>
      </c>
      <c r="R143" s="148">
        <f>Q143*H143</f>
        <v>1.13344</v>
      </c>
      <c r="S143" s="148">
        <v>0</v>
      </c>
      <c r="T143" s="149">
        <f>S143*H143</f>
        <v>0</v>
      </c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R143" s="150" t="s">
        <v>226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226</v>
      </c>
      <c r="BM143" s="150" t="s">
        <v>2912</v>
      </c>
    </row>
    <row r="144" spans="1:47" s="2" customFormat="1" ht="12">
      <c r="A144" s="288"/>
      <c r="B144" s="34"/>
      <c r="C144" s="288"/>
      <c r="D144" s="152" t="s">
        <v>190</v>
      </c>
      <c r="E144" s="288"/>
      <c r="F144" s="153" t="s">
        <v>4039</v>
      </c>
      <c r="G144" s="288"/>
      <c r="H144" s="288"/>
      <c r="I144" s="154"/>
      <c r="J144" s="288"/>
      <c r="K144" s="288"/>
      <c r="L144" s="34"/>
      <c r="M144" s="155"/>
      <c r="N144" s="156"/>
      <c r="O144" s="54"/>
      <c r="P144" s="54"/>
      <c r="Q144" s="54"/>
      <c r="R144" s="54"/>
      <c r="S144" s="54"/>
      <c r="T144" s="55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T144" s="18" t="s">
        <v>190</v>
      </c>
      <c r="AU144" s="18" t="s">
        <v>83</v>
      </c>
    </row>
    <row r="145" spans="1:65" s="2" customFormat="1" ht="16.5" customHeight="1">
      <c r="A145" s="33"/>
      <c r="B145" s="138"/>
      <c r="C145" s="139" t="s">
        <v>324</v>
      </c>
      <c r="D145" s="139" t="s">
        <v>183</v>
      </c>
      <c r="E145" s="140" t="s">
        <v>2913</v>
      </c>
      <c r="F145" s="141" t="s">
        <v>2914</v>
      </c>
      <c r="G145" s="142" t="s">
        <v>253</v>
      </c>
      <c r="H145" s="143">
        <v>12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0.00071</v>
      </c>
      <c r="R145" s="148">
        <f>Q145*H145</f>
        <v>0.00852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226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226</v>
      </c>
      <c r="BM145" s="150" t="s">
        <v>2915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2916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16.5" customHeight="1">
      <c r="A147" s="33"/>
      <c r="B147" s="138"/>
      <c r="C147" s="139" t="s">
        <v>330</v>
      </c>
      <c r="D147" s="139" t="s">
        <v>183</v>
      </c>
      <c r="E147" s="140" t="s">
        <v>2917</v>
      </c>
      <c r="F147" s="141" t="s">
        <v>2918</v>
      </c>
      <c r="G147" s="142" t="s">
        <v>236</v>
      </c>
      <c r="H147" s="143">
        <v>9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0.0015</v>
      </c>
      <c r="R147" s="148">
        <f>Q147*H147</f>
        <v>0.0135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226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226</v>
      </c>
      <c r="BM147" s="150" t="s">
        <v>2919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2920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16.5" customHeight="1">
      <c r="A149" s="33"/>
      <c r="B149" s="138"/>
      <c r="C149" s="139" t="s">
        <v>336</v>
      </c>
      <c r="D149" s="139" t="s">
        <v>183</v>
      </c>
      <c r="E149" s="140" t="s">
        <v>2790</v>
      </c>
      <c r="F149" s="141" t="s">
        <v>2791</v>
      </c>
      <c r="G149" s="142" t="s">
        <v>253</v>
      </c>
      <c r="H149" s="143">
        <v>12</v>
      </c>
      <c r="I149" s="144"/>
      <c r="J149" s="145">
        <f>ROUND(I149*H149,2)</f>
        <v>0</v>
      </c>
      <c r="K149" s="141" t="s">
        <v>187</v>
      </c>
      <c r="L149" s="34"/>
      <c r="M149" s="146" t="s">
        <v>3</v>
      </c>
      <c r="N149" s="147" t="s">
        <v>44</v>
      </c>
      <c r="O149" s="54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226</v>
      </c>
      <c r="AT149" s="150" t="s">
        <v>183</v>
      </c>
      <c r="AU149" s="150" t="s">
        <v>83</v>
      </c>
      <c r="AY149" s="18" t="s">
        <v>180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81</v>
      </c>
      <c r="BK149" s="151">
        <f>ROUND(I149*H149,2)</f>
        <v>0</v>
      </c>
      <c r="BL149" s="18" t="s">
        <v>226</v>
      </c>
      <c r="BM149" s="150" t="s">
        <v>2921</v>
      </c>
    </row>
    <row r="150" spans="1:47" s="2" customFormat="1" ht="12">
      <c r="A150" s="33"/>
      <c r="B150" s="34"/>
      <c r="C150" s="33"/>
      <c r="D150" s="152" t="s">
        <v>190</v>
      </c>
      <c r="E150" s="33"/>
      <c r="F150" s="153" t="s">
        <v>2793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1:65" s="2" customFormat="1" ht="24.2" customHeight="1">
      <c r="A151" s="33"/>
      <c r="B151" s="138"/>
      <c r="C151" s="139" t="s">
        <v>341</v>
      </c>
      <c r="D151" s="139" t="s">
        <v>183</v>
      </c>
      <c r="E151" s="140" t="s">
        <v>244</v>
      </c>
      <c r="F151" s="141" t="s">
        <v>245</v>
      </c>
      <c r="G151" s="142" t="s">
        <v>186</v>
      </c>
      <c r="H151" s="143">
        <v>0.995</v>
      </c>
      <c r="I151" s="144"/>
      <c r="J151" s="145">
        <f>ROUND(I151*H151,2)</f>
        <v>0</v>
      </c>
      <c r="K151" s="141" t="s">
        <v>187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226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226</v>
      </c>
      <c r="BM151" s="150" t="s">
        <v>2922</v>
      </c>
    </row>
    <row r="152" spans="1:47" s="2" customFormat="1" ht="12">
      <c r="A152" s="33"/>
      <c r="B152" s="34"/>
      <c r="C152" s="33"/>
      <c r="D152" s="152" t="s">
        <v>190</v>
      </c>
      <c r="E152" s="33"/>
      <c r="F152" s="153" t="s">
        <v>247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2:63" s="12" customFormat="1" ht="22.9" customHeight="1">
      <c r="B153" s="125"/>
      <c r="D153" s="126" t="s">
        <v>72</v>
      </c>
      <c r="E153" s="136" t="s">
        <v>2803</v>
      </c>
      <c r="F153" s="136" t="s">
        <v>2804</v>
      </c>
      <c r="I153" s="128"/>
      <c r="J153" s="137">
        <f>BK153</f>
        <v>0</v>
      </c>
      <c r="L153" s="125"/>
      <c r="M153" s="130"/>
      <c r="N153" s="131"/>
      <c r="O153" s="131"/>
      <c r="P153" s="132">
        <f>SUM(P154:P177)</f>
        <v>0</v>
      </c>
      <c r="Q153" s="131"/>
      <c r="R153" s="132">
        <f>SUM(R154:R177)</f>
        <v>0.08885</v>
      </c>
      <c r="S153" s="131"/>
      <c r="T153" s="133">
        <f>SUM(T154:T177)</f>
        <v>0</v>
      </c>
      <c r="AR153" s="126" t="s">
        <v>83</v>
      </c>
      <c r="AT153" s="134" t="s">
        <v>72</v>
      </c>
      <c r="AU153" s="134" t="s">
        <v>81</v>
      </c>
      <c r="AY153" s="126" t="s">
        <v>180</v>
      </c>
      <c r="BK153" s="135">
        <f>SUM(BK154:BK177)</f>
        <v>0</v>
      </c>
    </row>
    <row r="154" spans="1:65" s="2" customFormat="1" ht="21.75" customHeight="1">
      <c r="A154" s="33"/>
      <c r="B154" s="138"/>
      <c r="C154" s="139" t="s">
        <v>345</v>
      </c>
      <c r="D154" s="139" t="s">
        <v>183</v>
      </c>
      <c r="E154" s="140" t="s">
        <v>2923</v>
      </c>
      <c r="F154" s="141" t="s">
        <v>2924</v>
      </c>
      <c r="G154" s="142" t="s">
        <v>253</v>
      </c>
      <c r="H154" s="143">
        <v>24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0.00085</v>
      </c>
      <c r="R154" s="148">
        <f>Q154*H154</f>
        <v>0.020399999999999998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2925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2926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21.75" customHeight="1">
      <c r="A156" s="33"/>
      <c r="B156" s="138"/>
      <c r="C156" s="139" t="s">
        <v>230</v>
      </c>
      <c r="D156" s="139" t="s">
        <v>183</v>
      </c>
      <c r="E156" s="140" t="s">
        <v>2927</v>
      </c>
      <c r="F156" s="141" t="s">
        <v>2928</v>
      </c>
      <c r="G156" s="142" t="s">
        <v>253</v>
      </c>
      <c r="H156" s="143">
        <v>36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0.00116</v>
      </c>
      <c r="R156" s="148">
        <f>Q156*H156</f>
        <v>0.04176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226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2929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2930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16.5" customHeight="1">
      <c r="A158" s="33"/>
      <c r="B158" s="138"/>
      <c r="C158" s="139" t="s">
        <v>356</v>
      </c>
      <c r="D158" s="139" t="s">
        <v>183</v>
      </c>
      <c r="E158" s="140" t="s">
        <v>2931</v>
      </c>
      <c r="F158" s="141" t="s">
        <v>2932</v>
      </c>
      <c r="G158" s="142" t="s">
        <v>253</v>
      </c>
      <c r="H158" s="143">
        <v>8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0.00108</v>
      </c>
      <c r="R158" s="148">
        <f>Q158*H158</f>
        <v>0.00864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2933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2934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24.2" customHeight="1">
      <c r="A160" s="33"/>
      <c r="B160" s="138"/>
      <c r="C160" s="139" t="s">
        <v>287</v>
      </c>
      <c r="D160" s="139" t="s">
        <v>183</v>
      </c>
      <c r="E160" s="140" t="s">
        <v>2935</v>
      </c>
      <c r="F160" s="141" t="s">
        <v>2936</v>
      </c>
      <c r="G160" s="142" t="s">
        <v>253</v>
      </c>
      <c r="H160" s="143">
        <v>24</v>
      </c>
      <c r="I160" s="144"/>
      <c r="J160" s="145">
        <f>ROUND(I160*H160,2)</f>
        <v>0</v>
      </c>
      <c r="K160" s="141" t="s">
        <v>187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4E-05</v>
      </c>
      <c r="R160" s="148">
        <f>Q160*H160</f>
        <v>0.0009600000000000001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226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2937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2938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24.2" customHeight="1">
      <c r="A162" s="33"/>
      <c r="B162" s="138"/>
      <c r="C162" s="139" t="s">
        <v>367</v>
      </c>
      <c r="D162" s="139" t="s">
        <v>183</v>
      </c>
      <c r="E162" s="140" t="s">
        <v>2939</v>
      </c>
      <c r="F162" s="141" t="s">
        <v>2940</v>
      </c>
      <c r="G162" s="142" t="s">
        <v>253</v>
      </c>
      <c r="H162" s="143">
        <v>36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4E-05</v>
      </c>
      <c r="R162" s="148">
        <f>Q162*H162</f>
        <v>0.00144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2941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2942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16.5" customHeight="1">
      <c r="A164" s="33"/>
      <c r="B164" s="138"/>
      <c r="C164" s="139" t="s">
        <v>371</v>
      </c>
      <c r="D164" s="139" t="s">
        <v>183</v>
      </c>
      <c r="E164" s="140" t="s">
        <v>2943</v>
      </c>
      <c r="F164" s="141" t="s">
        <v>2944</v>
      </c>
      <c r="G164" s="142" t="s">
        <v>236</v>
      </c>
      <c r="H164" s="143">
        <v>1</v>
      </c>
      <c r="I164" s="144"/>
      <c r="J164" s="145">
        <f>ROUND(I164*H164,2)</f>
        <v>0</v>
      </c>
      <c r="K164" s="141" t="s">
        <v>187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0.00017</v>
      </c>
      <c r="R164" s="148">
        <f>Q164*H164</f>
        <v>0.00017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226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2945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2946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1:65" s="2" customFormat="1" ht="16.5" customHeight="1">
      <c r="A166" s="33"/>
      <c r="B166" s="138"/>
      <c r="C166" s="139" t="s">
        <v>378</v>
      </c>
      <c r="D166" s="139" t="s">
        <v>183</v>
      </c>
      <c r="E166" s="140" t="s">
        <v>2947</v>
      </c>
      <c r="F166" s="141" t="s">
        <v>2948</v>
      </c>
      <c r="G166" s="142" t="s">
        <v>236</v>
      </c>
      <c r="H166" s="143">
        <v>2</v>
      </c>
      <c r="I166" s="144"/>
      <c r="J166" s="145">
        <f>ROUND(I166*H166,2)</f>
        <v>0</v>
      </c>
      <c r="K166" s="141" t="s">
        <v>187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0.00034</v>
      </c>
      <c r="R166" s="148">
        <f>Q166*H166</f>
        <v>0.00068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226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2949</v>
      </c>
    </row>
    <row r="167" spans="1:47" s="2" customFormat="1" ht="12">
      <c r="A167" s="33"/>
      <c r="B167" s="34"/>
      <c r="C167" s="33"/>
      <c r="D167" s="152" t="s">
        <v>190</v>
      </c>
      <c r="E167" s="33"/>
      <c r="F167" s="153" t="s">
        <v>2950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1:65" s="2" customFormat="1" ht="16.5" customHeight="1">
      <c r="A168" s="33"/>
      <c r="B168" s="138"/>
      <c r="C168" s="139" t="s">
        <v>677</v>
      </c>
      <c r="D168" s="139" t="s">
        <v>183</v>
      </c>
      <c r="E168" s="140" t="s">
        <v>2813</v>
      </c>
      <c r="F168" s="141" t="s">
        <v>2814</v>
      </c>
      <c r="G168" s="142" t="s">
        <v>236</v>
      </c>
      <c r="H168" s="143">
        <v>1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0.0005</v>
      </c>
      <c r="R168" s="148">
        <f>Q168*H168</f>
        <v>0.0005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226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226</v>
      </c>
      <c r="BM168" s="150" t="s">
        <v>2951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2816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139" t="s">
        <v>679</v>
      </c>
      <c r="D170" s="139" t="s">
        <v>183</v>
      </c>
      <c r="E170" s="140" t="s">
        <v>2952</v>
      </c>
      <c r="F170" s="141" t="s">
        <v>2953</v>
      </c>
      <c r="G170" s="142" t="s">
        <v>2640</v>
      </c>
      <c r="H170" s="143">
        <v>1</v>
      </c>
      <c r="I170" s="144"/>
      <c r="J170" s="145">
        <f>ROUND(I170*H170,2)</f>
        <v>0</v>
      </c>
      <c r="K170" s="141" t="s">
        <v>3</v>
      </c>
      <c r="L170" s="34"/>
      <c r="M170" s="146" t="s">
        <v>3</v>
      </c>
      <c r="N170" s="147" t="s">
        <v>44</v>
      </c>
      <c r="O170" s="54"/>
      <c r="P170" s="148">
        <f>O170*H170</f>
        <v>0</v>
      </c>
      <c r="Q170" s="148">
        <v>0.0007</v>
      </c>
      <c r="R170" s="148">
        <f>Q170*H170</f>
        <v>0.0007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226</v>
      </c>
      <c r="AT170" s="150" t="s">
        <v>183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226</v>
      </c>
      <c r="BM170" s="150" t="s">
        <v>2954</v>
      </c>
    </row>
    <row r="171" spans="1:65" s="2" customFormat="1" ht="24.2" customHeight="1">
      <c r="A171" s="33"/>
      <c r="B171" s="138"/>
      <c r="C171" s="139" t="s">
        <v>685</v>
      </c>
      <c r="D171" s="139" t="s">
        <v>183</v>
      </c>
      <c r="E171" s="140" t="s">
        <v>2955</v>
      </c>
      <c r="F171" s="141" t="s">
        <v>2956</v>
      </c>
      <c r="G171" s="142" t="s">
        <v>253</v>
      </c>
      <c r="H171" s="143">
        <v>68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0.00019</v>
      </c>
      <c r="R171" s="148">
        <f>Q171*H171</f>
        <v>0.012920000000000001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2957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2958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21.75" customHeight="1">
      <c r="A173" s="33"/>
      <c r="B173" s="138"/>
      <c r="C173" s="139" t="s">
        <v>692</v>
      </c>
      <c r="D173" s="139" t="s">
        <v>183</v>
      </c>
      <c r="E173" s="140" t="s">
        <v>2959</v>
      </c>
      <c r="F173" s="141" t="s">
        <v>2960</v>
      </c>
      <c r="G173" s="142" t="s">
        <v>253</v>
      </c>
      <c r="H173" s="143">
        <v>68</v>
      </c>
      <c r="I173" s="144"/>
      <c r="J173" s="145">
        <f>ROUND(I173*H173,2)</f>
        <v>0</v>
      </c>
      <c r="K173" s="141" t="s">
        <v>187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1E-05</v>
      </c>
      <c r="R173" s="148">
        <f>Q173*H173</f>
        <v>0.00068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2961</v>
      </c>
    </row>
    <row r="174" spans="1:47" s="2" customFormat="1" ht="12">
      <c r="A174" s="33"/>
      <c r="B174" s="34"/>
      <c r="C174" s="33"/>
      <c r="D174" s="152" t="s">
        <v>190</v>
      </c>
      <c r="E174" s="33"/>
      <c r="F174" s="153" t="s">
        <v>2962</v>
      </c>
      <c r="G174" s="33"/>
      <c r="H174" s="33"/>
      <c r="I174" s="154"/>
      <c r="J174" s="33"/>
      <c r="K174" s="33"/>
      <c r="L174" s="34"/>
      <c r="M174" s="155"/>
      <c r="N174" s="156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1:65" s="2" customFormat="1" ht="24.2" customHeight="1">
      <c r="A175" s="33"/>
      <c r="B175" s="138"/>
      <c r="C175" s="139" t="s">
        <v>699</v>
      </c>
      <c r="D175" s="139" t="s">
        <v>183</v>
      </c>
      <c r="E175" s="140" t="s">
        <v>2820</v>
      </c>
      <c r="F175" s="141" t="s">
        <v>2963</v>
      </c>
      <c r="G175" s="142" t="s">
        <v>186</v>
      </c>
      <c r="H175" s="143">
        <v>0.089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226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226</v>
      </c>
      <c r="BM175" s="150" t="s">
        <v>2964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2823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16.5" customHeight="1">
      <c r="A177" s="33"/>
      <c r="B177" s="138"/>
      <c r="C177" s="139" t="s">
        <v>706</v>
      </c>
      <c r="D177" s="139" t="s">
        <v>183</v>
      </c>
      <c r="E177" s="140" t="s">
        <v>2965</v>
      </c>
      <c r="F177" s="141" t="s">
        <v>2966</v>
      </c>
      <c r="G177" s="142" t="s">
        <v>2640</v>
      </c>
      <c r="H177" s="143">
        <v>1</v>
      </c>
      <c r="I177" s="144"/>
      <c r="J177" s="145">
        <f>ROUND(I177*H177,2)</f>
        <v>0</v>
      </c>
      <c r="K177" s="141" t="s">
        <v>3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226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226</v>
      </c>
      <c r="BM177" s="150" t="s">
        <v>2967</v>
      </c>
    </row>
    <row r="178" spans="2:63" s="12" customFormat="1" ht="25.9" customHeight="1">
      <c r="B178" s="125"/>
      <c r="D178" s="126" t="s">
        <v>72</v>
      </c>
      <c r="E178" s="127" t="s">
        <v>284</v>
      </c>
      <c r="F178" s="127" t="s">
        <v>2968</v>
      </c>
      <c r="I178" s="128"/>
      <c r="J178" s="129">
        <f>BK178</f>
        <v>0</v>
      </c>
      <c r="L178" s="125"/>
      <c r="M178" s="130"/>
      <c r="N178" s="131"/>
      <c r="O178" s="131"/>
      <c r="P178" s="132">
        <f>P179</f>
        <v>0</v>
      </c>
      <c r="Q178" s="131"/>
      <c r="R178" s="132">
        <f>R179</f>
        <v>0.0031625</v>
      </c>
      <c r="S178" s="131"/>
      <c r="T178" s="133">
        <f>T179</f>
        <v>0</v>
      </c>
      <c r="AR178" s="126" t="s">
        <v>196</v>
      </c>
      <c r="AT178" s="134" t="s">
        <v>72</v>
      </c>
      <c r="AU178" s="134" t="s">
        <v>73</v>
      </c>
      <c r="AY178" s="126" t="s">
        <v>180</v>
      </c>
      <c r="BK178" s="135">
        <f>BK179</f>
        <v>0</v>
      </c>
    </row>
    <row r="179" spans="2:63" s="12" customFormat="1" ht="22.9" customHeight="1">
      <c r="B179" s="125"/>
      <c r="D179" s="126" t="s">
        <v>72</v>
      </c>
      <c r="E179" s="136" t="s">
        <v>2969</v>
      </c>
      <c r="F179" s="136" t="s">
        <v>2970</v>
      </c>
      <c r="I179" s="128"/>
      <c r="J179" s="137">
        <f>BK179</f>
        <v>0</v>
      </c>
      <c r="L179" s="125"/>
      <c r="M179" s="130"/>
      <c r="N179" s="131"/>
      <c r="O179" s="131"/>
      <c r="P179" s="132">
        <f>SUM(P180:P182)</f>
        <v>0</v>
      </c>
      <c r="Q179" s="131"/>
      <c r="R179" s="132">
        <f>SUM(R180:R182)</f>
        <v>0.0031625</v>
      </c>
      <c r="S179" s="131"/>
      <c r="T179" s="133">
        <f>SUM(T180:T182)</f>
        <v>0</v>
      </c>
      <c r="AR179" s="126" t="s">
        <v>196</v>
      </c>
      <c r="AT179" s="134" t="s">
        <v>72</v>
      </c>
      <c r="AU179" s="134" t="s">
        <v>81</v>
      </c>
      <c r="AY179" s="126" t="s">
        <v>180</v>
      </c>
      <c r="BK179" s="135">
        <f>SUM(BK180:BK182)</f>
        <v>0</v>
      </c>
    </row>
    <row r="180" spans="1:65" s="2" customFormat="1" ht="37.9" customHeight="1">
      <c r="A180" s="33"/>
      <c r="B180" s="138"/>
      <c r="C180" s="139" t="s">
        <v>708</v>
      </c>
      <c r="D180" s="139" t="s">
        <v>183</v>
      </c>
      <c r="E180" s="140" t="s">
        <v>2971</v>
      </c>
      <c r="F180" s="141" t="s">
        <v>2972</v>
      </c>
      <c r="G180" s="142" t="s">
        <v>253</v>
      </c>
      <c r="H180" s="143">
        <v>55</v>
      </c>
      <c r="I180" s="144"/>
      <c r="J180" s="145">
        <f>ROUND(I180*H180,2)</f>
        <v>0</v>
      </c>
      <c r="K180" s="141" t="s">
        <v>2973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812</v>
      </c>
      <c r="AT180" s="150" t="s">
        <v>183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812</v>
      </c>
      <c r="BM180" s="150" t="s">
        <v>2974</v>
      </c>
    </row>
    <row r="181" spans="1:65" s="2" customFormat="1" ht="16.5" customHeight="1">
      <c r="A181" s="33"/>
      <c r="B181" s="138"/>
      <c r="C181" s="173" t="s">
        <v>713</v>
      </c>
      <c r="D181" s="173" t="s">
        <v>284</v>
      </c>
      <c r="E181" s="174" t="s">
        <v>2975</v>
      </c>
      <c r="F181" s="175" t="s">
        <v>2976</v>
      </c>
      <c r="G181" s="176" t="s">
        <v>253</v>
      </c>
      <c r="H181" s="177">
        <v>63.25</v>
      </c>
      <c r="I181" s="178"/>
      <c r="J181" s="179">
        <f>ROUND(I181*H181,2)</f>
        <v>0</v>
      </c>
      <c r="K181" s="175" t="s">
        <v>2973</v>
      </c>
      <c r="L181" s="180"/>
      <c r="M181" s="181" t="s">
        <v>3</v>
      </c>
      <c r="N181" s="182" t="s">
        <v>44</v>
      </c>
      <c r="O181" s="54"/>
      <c r="P181" s="148">
        <f>O181*H181</f>
        <v>0</v>
      </c>
      <c r="Q181" s="148">
        <v>5E-05</v>
      </c>
      <c r="R181" s="148">
        <f>Q181*H181</f>
        <v>0.0031625</v>
      </c>
      <c r="S181" s="148">
        <v>0</v>
      </c>
      <c r="T181" s="149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0" t="s">
        <v>1605</v>
      </c>
      <c r="AT181" s="150" t="s">
        <v>284</v>
      </c>
      <c r="AU181" s="150" t="s">
        <v>83</v>
      </c>
      <c r="AY181" s="18" t="s">
        <v>180</v>
      </c>
      <c r="BE181" s="151">
        <f>IF(N181="základní",J181,0)</f>
        <v>0</v>
      </c>
      <c r="BF181" s="151">
        <f>IF(N181="snížená",J181,0)</f>
        <v>0</v>
      </c>
      <c r="BG181" s="151">
        <f>IF(N181="zákl. přenesená",J181,0)</f>
        <v>0</v>
      </c>
      <c r="BH181" s="151">
        <f>IF(N181="sníž. přenesená",J181,0)</f>
        <v>0</v>
      </c>
      <c r="BI181" s="151">
        <f>IF(N181="nulová",J181,0)</f>
        <v>0</v>
      </c>
      <c r="BJ181" s="18" t="s">
        <v>81</v>
      </c>
      <c r="BK181" s="151">
        <f>ROUND(I181*H181,2)</f>
        <v>0</v>
      </c>
      <c r="BL181" s="18" t="s">
        <v>1605</v>
      </c>
      <c r="BM181" s="150" t="s">
        <v>2977</v>
      </c>
    </row>
    <row r="182" spans="2:51" s="13" customFormat="1" ht="12">
      <c r="B182" s="157"/>
      <c r="D182" s="158" t="s">
        <v>201</v>
      </c>
      <c r="E182" s="159" t="s">
        <v>3</v>
      </c>
      <c r="F182" s="160" t="s">
        <v>2978</v>
      </c>
      <c r="H182" s="161">
        <v>63.25</v>
      </c>
      <c r="I182" s="162"/>
      <c r="L182" s="157"/>
      <c r="M182" s="195"/>
      <c r="N182" s="196"/>
      <c r="O182" s="196"/>
      <c r="P182" s="196"/>
      <c r="Q182" s="196"/>
      <c r="R182" s="196"/>
      <c r="S182" s="196"/>
      <c r="T182" s="197"/>
      <c r="AT182" s="159" t="s">
        <v>201</v>
      </c>
      <c r="AU182" s="159" t="s">
        <v>83</v>
      </c>
      <c r="AV182" s="13" t="s">
        <v>83</v>
      </c>
      <c r="AW182" s="13" t="s">
        <v>34</v>
      </c>
      <c r="AX182" s="13" t="s">
        <v>81</v>
      </c>
      <c r="AY182" s="159" t="s">
        <v>180</v>
      </c>
    </row>
    <row r="183" spans="1:31" s="2" customFormat="1" ht="6.95" customHeight="1">
      <c r="A183" s="33"/>
      <c r="B183" s="43"/>
      <c r="C183" s="44"/>
      <c r="D183" s="44"/>
      <c r="E183" s="44"/>
      <c r="F183" s="44"/>
      <c r="G183" s="44"/>
      <c r="H183" s="44"/>
      <c r="I183" s="44"/>
      <c r="J183" s="44"/>
      <c r="K183" s="44"/>
      <c r="L183" s="34"/>
      <c r="M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</sheetData>
  <autoFilter ref="C88:K18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1/132251253"/>
    <hyperlink ref="F95" r:id="rId2" display="https://podminky.urs.cz/item/CS_URS_2021_01/132254103"/>
    <hyperlink ref="F97" r:id="rId3" display="https://podminky.urs.cz/item/CS_URS_2021_01/162751117"/>
    <hyperlink ref="F99" r:id="rId4" display="https://podminky.urs.cz/item/CS_URS_2021_01/171251201"/>
    <hyperlink ref="F101" r:id="rId5" display="https://podminky.urs.cz/item/CS_URS_2021_01/174151101"/>
    <hyperlink ref="F104" r:id="rId6" display="https://podminky.urs.cz/item/CS_URS_2021_01/451572111"/>
    <hyperlink ref="F107" r:id="rId7" display="https://podminky.urs.cz/item/CS_URS_2021_01/871161141"/>
    <hyperlink ref="F109" r:id="rId8" display="https://podminky.urs.cz/item/CS_URS_2021_01/28613170"/>
    <hyperlink ref="F113" r:id="rId9" display="https://podminky.urs.cz/item/CS_URS_2021_01/892233122"/>
    <hyperlink ref="F115" r:id="rId10" display="https://podminky.urs.cz/item/CS_URS_2021_01/892241111"/>
    <hyperlink ref="F117" r:id="rId11" display="https://podminky.urs.cz/item/CS_URS_2021_01/892351111"/>
    <hyperlink ref="F120" r:id="rId12" display="https://podminky.urs.cz/item/CS_URS_2021_01/894812311"/>
    <hyperlink ref="F122" r:id="rId13" display="https://podminky.urs.cz/item/CS_URS_2021_01/894812312"/>
    <hyperlink ref="F124" r:id="rId14" display="https://podminky.urs.cz/item/CS_URS_2021_01/894812316"/>
    <hyperlink ref="F126" r:id="rId15" display="https://podminky.urs.cz/item/CS_URS_2021_01/894812317"/>
    <hyperlink ref="F128" r:id="rId16" display="https://podminky.urs.cz/item/CS_URS_2021_01/894812318"/>
    <hyperlink ref="F130" r:id="rId17" display="https://podminky.urs.cz/item/CS_URS_2021_01/894812331"/>
    <hyperlink ref="F132" r:id="rId18" display="https://podminky.urs.cz/item/CS_URS_2021_01/894812339"/>
    <hyperlink ref="F134" r:id="rId19" display="https://podminky.urs.cz/item/CS_URS_2021_01/894812351"/>
    <hyperlink ref="F138" r:id="rId20" display="https://podminky.urs.cz/item/CS_URS_2021_01/998011002"/>
    <hyperlink ref="F146" r:id="rId21" display="https://podminky.urs.cz/item/CS_URS_2021_01/721174004"/>
    <hyperlink ref="F148" r:id="rId22" display="https://podminky.urs.cz/item/CS_URS_2021_01/721242115"/>
    <hyperlink ref="F150" r:id="rId23" display="https://podminky.urs.cz/item/CS_URS_2021_01/721290111"/>
    <hyperlink ref="F152" r:id="rId24" display="https://podminky.urs.cz/item/CS_URS_2021_01/998721102"/>
    <hyperlink ref="F155" r:id="rId25" display="https://podminky.urs.cz/item/CS_URS_2021_01/722174002"/>
    <hyperlink ref="F157" r:id="rId26" display="https://podminky.urs.cz/item/CS_URS_2021_01/722174003"/>
    <hyperlink ref="F159" r:id="rId27" display="https://podminky.urs.cz/item/CS_URS_2021_01/722174087"/>
    <hyperlink ref="F161" r:id="rId28" display="https://podminky.urs.cz/item/CS_URS_2021_01/722181211"/>
    <hyperlink ref="F163" r:id="rId29" display="https://podminky.urs.cz/item/CS_URS_2021_01/722181212"/>
    <hyperlink ref="F165" r:id="rId30" display="https://podminky.urs.cz/item/CS_URS_2021_01/722231073"/>
    <hyperlink ref="F167" r:id="rId31" display="https://podminky.urs.cz/item/CS_URS_2021_01/722232044"/>
    <hyperlink ref="F169" r:id="rId32" display="https://podminky.urs.cz/item/CS_URS_2021_01/722232045"/>
    <hyperlink ref="F172" r:id="rId33" display="https://podminky.urs.cz/item/CS_URS_2021_01/722290226"/>
    <hyperlink ref="F174" r:id="rId34" display="https://podminky.urs.cz/item/CS_URS_2021_01/722290234"/>
    <hyperlink ref="F176" r:id="rId35" display="https://podminky.urs.cz/item/CS_URS_2021_01/998722102"/>
    <hyperlink ref="F144" r:id="rId36" display="https://podminky.urs.cz/item/CS_URS_2021_01/721174008"/>
    <hyperlink ref="F142" r:id="rId37" display="https://podminky.urs.cz/item/CS_URS_2021_01/7211740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39"/>
  <headerFooter>
    <oddFooter>&amp;CStrana &amp;P z &amp;N</oddFooter>
  </headerFooter>
  <drawing r:id="rId3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134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2979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ROUND(J85,2)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ROUND((SUM(BE85:BE237)),2)</f>
        <v>0</v>
      </c>
      <c r="G33" s="33"/>
      <c r="H33" s="33"/>
      <c r="I33" s="97">
        <v>0.21</v>
      </c>
      <c r="J33" s="96">
        <f>ROUND(((SUM(BE85:BE237))*I33),2)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ROUND((SUM(BF85:BF237)),2)</f>
        <v>0</v>
      </c>
      <c r="G34" s="33"/>
      <c r="H34" s="33"/>
      <c r="I34" s="97">
        <v>0.15</v>
      </c>
      <c r="J34" s="96">
        <f>ROUND(((SUM(BF85:BF237))*I34),2)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ROUND((SUM(BG85:BG237)),2)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ROUND((SUM(BH85:BH237)),2)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ROUND((SUM(BI85:BI237)),2)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SI - SO 03,05,08 Silnoproud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J85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2980</v>
      </c>
      <c r="E60" s="109"/>
      <c r="F60" s="109"/>
      <c r="G60" s="109"/>
      <c r="H60" s="109"/>
      <c r="I60" s="109"/>
      <c r="J60" s="110">
        <f>J86</f>
        <v>0</v>
      </c>
      <c r="L60" s="107"/>
    </row>
    <row r="61" spans="2:12" s="9" customFormat="1" ht="24.95" customHeight="1">
      <c r="B61" s="107"/>
      <c r="D61" s="108" t="s">
        <v>157</v>
      </c>
      <c r="E61" s="109"/>
      <c r="F61" s="109"/>
      <c r="G61" s="109"/>
      <c r="H61" s="109"/>
      <c r="I61" s="109"/>
      <c r="J61" s="110">
        <f>J104</f>
        <v>0</v>
      </c>
      <c r="L61" s="107"/>
    </row>
    <row r="62" spans="2:12" s="10" customFormat="1" ht="19.9" customHeight="1">
      <c r="B62" s="111"/>
      <c r="D62" s="112" t="s">
        <v>2981</v>
      </c>
      <c r="E62" s="113"/>
      <c r="F62" s="113"/>
      <c r="G62" s="113"/>
      <c r="H62" s="113"/>
      <c r="I62" s="113"/>
      <c r="J62" s="114">
        <f>J105</f>
        <v>0</v>
      </c>
      <c r="L62" s="111"/>
    </row>
    <row r="63" spans="2:12" s="10" customFormat="1" ht="19.9" customHeight="1">
      <c r="B63" s="111"/>
      <c r="D63" s="112" t="s">
        <v>2982</v>
      </c>
      <c r="E63" s="113"/>
      <c r="F63" s="113"/>
      <c r="G63" s="113"/>
      <c r="H63" s="113"/>
      <c r="I63" s="113"/>
      <c r="J63" s="114">
        <f>J218</f>
        <v>0</v>
      </c>
      <c r="L63" s="111"/>
    </row>
    <row r="64" spans="2:12" s="9" customFormat="1" ht="24.95" customHeight="1">
      <c r="B64" s="107"/>
      <c r="D64" s="108" t="s">
        <v>2834</v>
      </c>
      <c r="E64" s="109"/>
      <c r="F64" s="109"/>
      <c r="G64" s="109"/>
      <c r="H64" s="109"/>
      <c r="I64" s="109"/>
      <c r="J64" s="110">
        <f>J231</f>
        <v>0</v>
      </c>
      <c r="L64" s="107"/>
    </row>
    <row r="65" spans="2:12" s="10" customFormat="1" ht="19.9" customHeight="1">
      <c r="B65" s="111"/>
      <c r="D65" s="112" t="s">
        <v>2835</v>
      </c>
      <c r="E65" s="113"/>
      <c r="F65" s="113"/>
      <c r="G65" s="113"/>
      <c r="H65" s="113"/>
      <c r="I65" s="113"/>
      <c r="J65" s="114">
        <f>J232</f>
        <v>0</v>
      </c>
      <c r="L65" s="111"/>
    </row>
    <row r="66" spans="1:31" s="2" customFormat="1" ht="21.75" customHeight="1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5" customHeight="1">
      <c r="A67" s="33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5" customHeight="1">
      <c r="A71" s="33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5" customHeight="1">
      <c r="A72" s="33"/>
      <c r="B72" s="34"/>
      <c r="C72" s="22" t="s">
        <v>165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>
      <c r="A74" s="33"/>
      <c r="B74" s="34"/>
      <c r="C74" s="28" t="s">
        <v>17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>
      <c r="A75" s="33"/>
      <c r="B75" s="34"/>
      <c r="C75" s="33"/>
      <c r="D75" s="33"/>
      <c r="E75" s="356" t="str">
        <f>E7</f>
        <v>PAMÁTNÍK MOHYLA MÍRU, REKONSTRUKCE NÁVŠTĚVNICKÉ INFRASTRUKTURY</v>
      </c>
      <c r="F75" s="357"/>
      <c r="G75" s="357"/>
      <c r="H75" s="357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148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18" t="str">
        <f>E9</f>
        <v>MOHYLA SI - SO 03,05,08 Silnoproud</v>
      </c>
      <c r="F77" s="355"/>
      <c r="G77" s="355"/>
      <c r="H77" s="355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22</v>
      </c>
      <c r="D79" s="33"/>
      <c r="E79" s="33"/>
      <c r="F79" s="26" t="str">
        <f>F12</f>
        <v>Pracký kopec u obce Prace</v>
      </c>
      <c r="G79" s="33"/>
      <c r="H79" s="33"/>
      <c r="I79" s="28" t="s">
        <v>24</v>
      </c>
      <c r="J79" s="51" t="str">
        <f>IF(J12="","",J12)</f>
        <v>5. 5. 2021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40.15" customHeight="1">
      <c r="A81" s="33"/>
      <c r="B81" s="34"/>
      <c r="C81" s="28" t="s">
        <v>26</v>
      </c>
      <c r="D81" s="33"/>
      <c r="E81" s="33"/>
      <c r="F81" s="26" t="str">
        <f>E15</f>
        <v xml:space="preserve"> </v>
      </c>
      <c r="G81" s="33"/>
      <c r="H81" s="33"/>
      <c r="I81" s="28" t="s">
        <v>32</v>
      </c>
      <c r="J81" s="31" t="str">
        <f>E21</f>
        <v>PETR FRANTA ARCHITEKTI   ASOC., s.r.o.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5.2" customHeight="1">
      <c r="A82" s="33"/>
      <c r="B82" s="34"/>
      <c r="C82" s="28" t="s">
        <v>30</v>
      </c>
      <c r="D82" s="33"/>
      <c r="E82" s="33"/>
      <c r="F82" s="26" t="str">
        <f>IF(E18="","",E18)</f>
        <v>Vyplň údaj</v>
      </c>
      <c r="G82" s="33"/>
      <c r="H82" s="33"/>
      <c r="I82" s="28" t="s">
        <v>35</v>
      </c>
      <c r="J82" s="31" t="str">
        <f>E24</f>
        <v>Hana Pejšová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0.3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1" customFormat="1" ht="29.25" customHeight="1">
      <c r="A84" s="115"/>
      <c r="B84" s="116"/>
      <c r="C84" s="117" t="s">
        <v>166</v>
      </c>
      <c r="D84" s="118" t="s">
        <v>58</v>
      </c>
      <c r="E84" s="118" t="s">
        <v>54</v>
      </c>
      <c r="F84" s="118" t="s">
        <v>55</v>
      </c>
      <c r="G84" s="118" t="s">
        <v>167</v>
      </c>
      <c r="H84" s="118" t="s">
        <v>168</v>
      </c>
      <c r="I84" s="118" t="s">
        <v>169</v>
      </c>
      <c r="J84" s="118" t="s">
        <v>153</v>
      </c>
      <c r="K84" s="119" t="s">
        <v>170</v>
      </c>
      <c r="L84" s="120"/>
      <c r="M84" s="58" t="s">
        <v>3</v>
      </c>
      <c r="N84" s="59" t="s">
        <v>43</v>
      </c>
      <c r="O84" s="59" t="s">
        <v>171</v>
      </c>
      <c r="P84" s="59" t="s">
        <v>172</v>
      </c>
      <c r="Q84" s="59" t="s">
        <v>173</v>
      </c>
      <c r="R84" s="59" t="s">
        <v>174</v>
      </c>
      <c r="S84" s="59" t="s">
        <v>175</v>
      </c>
      <c r="T84" s="60" t="s">
        <v>176</v>
      </c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63" s="2" customFormat="1" ht="22.9" customHeight="1">
      <c r="A85" s="33"/>
      <c r="B85" s="34"/>
      <c r="C85" s="65" t="s">
        <v>177</v>
      </c>
      <c r="D85" s="33"/>
      <c r="E85" s="33"/>
      <c r="F85" s="33"/>
      <c r="G85" s="33"/>
      <c r="H85" s="33"/>
      <c r="I85" s="33"/>
      <c r="J85" s="121">
        <f>BK85</f>
        <v>0</v>
      </c>
      <c r="K85" s="33"/>
      <c r="L85" s="34"/>
      <c r="M85" s="61"/>
      <c r="N85" s="52"/>
      <c r="O85" s="62"/>
      <c r="P85" s="122">
        <f>P86+P104+P231</f>
        <v>0</v>
      </c>
      <c r="Q85" s="62"/>
      <c r="R85" s="122">
        <f>R86+R104+R231</f>
        <v>2.6832325</v>
      </c>
      <c r="S85" s="62"/>
      <c r="T85" s="123">
        <f>T86+T104+T231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72</v>
      </c>
      <c r="AU85" s="18" t="s">
        <v>154</v>
      </c>
      <c r="BK85" s="124">
        <f>BK86+BK104+BK231</f>
        <v>0</v>
      </c>
    </row>
    <row r="86" spans="2:63" s="12" customFormat="1" ht="25.9" customHeight="1">
      <c r="B86" s="125"/>
      <c r="D86" s="126" t="s">
        <v>72</v>
      </c>
      <c r="E86" s="127" t="s">
        <v>2983</v>
      </c>
      <c r="F86" s="127" t="s">
        <v>2984</v>
      </c>
      <c r="I86" s="128"/>
      <c r="J86" s="129">
        <f>BK86</f>
        <v>0</v>
      </c>
      <c r="L86" s="125"/>
      <c r="M86" s="130"/>
      <c r="N86" s="131"/>
      <c r="O86" s="131"/>
      <c r="P86" s="132">
        <f>SUM(P87:P103)</f>
        <v>0</v>
      </c>
      <c r="Q86" s="131"/>
      <c r="R86" s="132">
        <f>SUM(R87:R103)</f>
        <v>0</v>
      </c>
      <c r="S86" s="131"/>
      <c r="T86" s="133">
        <f>SUM(T87:T103)</f>
        <v>0</v>
      </c>
      <c r="AR86" s="126" t="s">
        <v>81</v>
      </c>
      <c r="AT86" s="134" t="s">
        <v>72</v>
      </c>
      <c r="AU86" s="134" t="s">
        <v>73</v>
      </c>
      <c r="AY86" s="126" t="s">
        <v>180</v>
      </c>
      <c r="BK86" s="135">
        <f>SUM(BK87:BK103)</f>
        <v>0</v>
      </c>
    </row>
    <row r="87" spans="1:65" s="2" customFormat="1" ht="16.5" customHeight="1">
      <c r="A87" s="33"/>
      <c r="B87" s="138"/>
      <c r="C87" s="139" t="s">
        <v>81</v>
      </c>
      <c r="D87" s="139" t="s">
        <v>183</v>
      </c>
      <c r="E87" s="140" t="s">
        <v>2985</v>
      </c>
      <c r="F87" s="141" t="s">
        <v>2986</v>
      </c>
      <c r="G87" s="142" t="s">
        <v>2909</v>
      </c>
      <c r="H87" s="143">
        <v>1</v>
      </c>
      <c r="I87" s="144"/>
      <c r="J87" s="145">
        <f aca="true" t="shared" si="0" ref="J87:J103">ROUND(I87*H87,2)</f>
        <v>0</v>
      </c>
      <c r="K87" s="141" t="s">
        <v>3</v>
      </c>
      <c r="L87" s="34"/>
      <c r="M87" s="146" t="s">
        <v>3</v>
      </c>
      <c r="N87" s="147" t="s">
        <v>44</v>
      </c>
      <c r="O87" s="54"/>
      <c r="P87" s="148">
        <f aca="true" t="shared" si="1" ref="P87:P103">O87*H87</f>
        <v>0</v>
      </c>
      <c r="Q87" s="148">
        <v>0</v>
      </c>
      <c r="R87" s="148">
        <f aca="true" t="shared" si="2" ref="R87:R103">Q87*H87</f>
        <v>0</v>
      </c>
      <c r="S87" s="148">
        <v>0</v>
      </c>
      <c r="T87" s="149">
        <f aca="true" t="shared" si="3" ref="T87:T103"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188</v>
      </c>
      <c r="AT87" s="150" t="s">
        <v>183</v>
      </c>
      <c r="AU87" s="150" t="s">
        <v>81</v>
      </c>
      <c r="AY87" s="18" t="s">
        <v>180</v>
      </c>
      <c r="BE87" s="151">
        <f aca="true" t="shared" si="4" ref="BE87:BE103">IF(N87="základní",J87,0)</f>
        <v>0</v>
      </c>
      <c r="BF87" s="151">
        <f aca="true" t="shared" si="5" ref="BF87:BF103">IF(N87="snížená",J87,0)</f>
        <v>0</v>
      </c>
      <c r="BG87" s="151">
        <f aca="true" t="shared" si="6" ref="BG87:BG103">IF(N87="zákl. přenesená",J87,0)</f>
        <v>0</v>
      </c>
      <c r="BH87" s="151">
        <f aca="true" t="shared" si="7" ref="BH87:BH103">IF(N87="sníž. přenesená",J87,0)</f>
        <v>0</v>
      </c>
      <c r="BI87" s="151">
        <f aca="true" t="shared" si="8" ref="BI87:BI103">IF(N87="nulová",J87,0)</f>
        <v>0</v>
      </c>
      <c r="BJ87" s="18" t="s">
        <v>81</v>
      </c>
      <c r="BK87" s="151">
        <f aca="true" t="shared" si="9" ref="BK87:BK103">ROUND(I87*H87,2)</f>
        <v>0</v>
      </c>
      <c r="BL87" s="18" t="s">
        <v>188</v>
      </c>
      <c r="BM87" s="150" t="s">
        <v>2987</v>
      </c>
    </row>
    <row r="88" spans="1:65" s="2" customFormat="1" ht="16.5" customHeight="1">
      <c r="A88" s="33"/>
      <c r="B88" s="138"/>
      <c r="C88" s="139" t="s">
        <v>83</v>
      </c>
      <c r="D88" s="139" t="s">
        <v>183</v>
      </c>
      <c r="E88" s="140" t="s">
        <v>2988</v>
      </c>
      <c r="F88" s="141" t="s">
        <v>2989</v>
      </c>
      <c r="G88" s="142" t="s">
        <v>2909</v>
      </c>
      <c r="H88" s="143">
        <v>3</v>
      </c>
      <c r="I88" s="144"/>
      <c r="J88" s="145">
        <f t="shared" si="0"/>
        <v>0</v>
      </c>
      <c r="K88" s="141" t="s">
        <v>3</v>
      </c>
      <c r="L88" s="34"/>
      <c r="M88" s="146" t="s">
        <v>3</v>
      </c>
      <c r="N88" s="147" t="s">
        <v>44</v>
      </c>
      <c r="O88" s="54"/>
      <c r="P88" s="148">
        <f t="shared" si="1"/>
        <v>0</v>
      </c>
      <c r="Q88" s="148">
        <v>0</v>
      </c>
      <c r="R88" s="148">
        <f t="shared" si="2"/>
        <v>0</v>
      </c>
      <c r="S88" s="148">
        <v>0</v>
      </c>
      <c r="T88" s="149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81</v>
      </c>
      <c r="AY88" s="18" t="s">
        <v>180</v>
      </c>
      <c r="BE88" s="151">
        <f t="shared" si="4"/>
        <v>0</v>
      </c>
      <c r="BF88" s="151">
        <f t="shared" si="5"/>
        <v>0</v>
      </c>
      <c r="BG88" s="151">
        <f t="shared" si="6"/>
        <v>0</v>
      </c>
      <c r="BH88" s="151">
        <f t="shared" si="7"/>
        <v>0</v>
      </c>
      <c r="BI88" s="151">
        <f t="shared" si="8"/>
        <v>0</v>
      </c>
      <c r="BJ88" s="18" t="s">
        <v>81</v>
      </c>
      <c r="BK88" s="151">
        <f t="shared" si="9"/>
        <v>0</v>
      </c>
      <c r="BL88" s="18" t="s">
        <v>188</v>
      </c>
      <c r="BM88" s="150" t="s">
        <v>2990</v>
      </c>
    </row>
    <row r="89" spans="1:65" s="2" customFormat="1" ht="16.5" customHeight="1">
      <c r="A89" s="33"/>
      <c r="B89" s="138"/>
      <c r="C89" s="139" t="s">
        <v>196</v>
      </c>
      <c r="D89" s="139" t="s">
        <v>183</v>
      </c>
      <c r="E89" s="140" t="s">
        <v>2991</v>
      </c>
      <c r="F89" s="141" t="s">
        <v>2992</v>
      </c>
      <c r="G89" s="142" t="s">
        <v>381</v>
      </c>
      <c r="H89" s="143">
        <v>55</v>
      </c>
      <c r="I89" s="144"/>
      <c r="J89" s="145">
        <f t="shared" si="0"/>
        <v>0</v>
      </c>
      <c r="K89" s="141" t="s">
        <v>3</v>
      </c>
      <c r="L89" s="34"/>
      <c r="M89" s="146" t="s">
        <v>3</v>
      </c>
      <c r="N89" s="147" t="s">
        <v>44</v>
      </c>
      <c r="O89" s="54"/>
      <c r="P89" s="148">
        <f t="shared" si="1"/>
        <v>0</v>
      </c>
      <c r="Q89" s="148">
        <v>0</v>
      </c>
      <c r="R89" s="148">
        <f t="shared" si="2"/>
        <v>0</v>
      </c>
      <c r="S89" s="148">
        <v>0</v>
      </c>
      <c r="T89" s="149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81</v>
      </c>
      <c r="AY89" s="18" t="s">
        <v>180</v>
      </c>
      <c r="BE89" s="151">
        <f t="shared" si="4"/>
        <v>0</v>
      </c>
      <c r="BF89" s="151">
        <f t="shared" si="5"/>
        <v>0</v>
      </c>
      <c r="BG89" s="151">
        <f t="shared" si="6"/>
        <v>0</v>
      </c>
      <c r="BH89" s="151">
        <f t="shared" si="7"/>
        <v>0</v>
      </c>
      <c r="BI89" s="151">
        <f t="shared" si="8"/>
        <v>0</v>
      </c>
      <c r="BJ89" s="18" t="s">
        <v>81</v>
      </c>
      <c r="BK89" s="151">
        <f t="shared" si="9"/>
        <v>0</v>
      </c>
      <c r="BL89" s="18" t="s">
        <v>188</v>
      </c>
      <c r="BM89" s="150" t="s">
        <v>2993</v>
      </c>
    </row>
    <row r="90" spans="1:65" s="2" customFormat="1" ht="16.5" customHeight="1">
      <c r="A90" s="33"/>
      <c r="B90" s="138"/>
      <c r="C90" s="139" t="s">
        <v>188</v>
      </c>
      <c r="D90" s="139" t="s">
        <v>183</v>
      </c>
      <c r="E90" s="140" t="s">
        <v>2994</v>
      </c>
      <c r="F90" s="141" t="s">
        <v>2995</v>
      </c>
      <c r="G90" s="142" t="s">
        <v>2909</v>
      </c>
      <c r="H90" s="143">
        <v>1</v>
      </c>
      <c r="I90" s="144"/>
      <c r="J90" s="145">
        <f t="shared" si="0"/>
        <v>0</v>
      </c>
      <c r="K90" s="141" t="s">
        <v>3</v>
      </c>
      <c r="L90" s="34"/>
      <c r="M90" s="146" t="s">
        <v>3</v>
      </c>
      <c r="N90" s="147" t="s">
        <v>44</v>
      </c>
      <c r="O90" s="54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188</v>
      </c>
      <c r="AT90" s="150" t="s">
        <v>183</v>
      </c>
      <c r="AU90" s="150" t="s">
        <v>81</v>
      </c>
      <c r="AY90" s="18" t="s">
        <v>180</v>
      </c>
      <c r="BE90" s="151">
        <f t="shared" si="4"/>
        <v>0</v>
      </c>
      <c r="BF90" s="151">
        <f t="shared" si="5"/>
        <v>0</v>
      </c>
      <c r="BG90" s="151">
        <f t="shared" si="6"/>
        <v>0</v>
      </c>
      <c r="BH90" s="151">
        <f t="shared" si="7"/>
        <v>0</v>
      </c>
      <c r="BI90" s="151">
        <f t="shared" si="8"/>
        <v>0</v>
      </c>
      <c r="BJ90" s="18" t="s">
        <v>81</v>
      </c>
      <c r="BK90" s="151">
        <f t="shared" si="9"/>
        <v>0</v>
      </c>
      <c r="BL90" s="18" t="s">
        <v>188</v>
      </c>
      <c r="BM90" s="150" t="s">
        <v>2996</v>
      </c>
    </row>
    <row r="91" spans="1:65" s="2" customFormat="1" ht="16.5" customHeight="1">
      <c r="A91" s="33"/>
      <c r="B91" s="138"/>
      <c r="C91" s="139" t="s">
        <v>208</v>
      </c>
      <c r="D91" s="139" t="s">
        <v>183</v>
      </c>
      <c r="E91" s="140" t="s">
        <v>2997</v>
      </c>
      <c r="F91" s="141" t="s">
        <v>2998</v>
      </c>
      <c r="G91" s="142" t="s">
        <v>2909</v>
      </c>
      <c r="H91" s="143">
        <v>1</v>
      </c>
      <c r="I91" s="144"/>
      <c r="J91" s="145">
        <f t="shared" si="0"/>
        <v>0</v>
      </c>
      <c r="K91" s="141" t="s">
        <v>3</v>
      </c>
      <c r="L91" s="34"/>
      <c r="M91" s="146" t="s">
        <v>3</v>
      </c>
      <c r="N91" s="147" t="s">
        <v>44</v>
      </c>
      <c r="O91" s="54"/>
      <c r="P91" s="148">
        <f t="shared" si="1"/>
        <v>0</v>
      </c>
      <c r="Q91" s="148">
        <v>0</v>
      </c>
      <c r="R91" s="148">
        <f t="shared" si="2"/>
        <v>0</v>
      </c>
      <c r="S91" s="148">
        <v>0</v>
      </c>
      <c r="T91" s="149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81</v>
      </c>
      <c r="AY91" s="18" t="s">
        <v>180</v>
      </c>
      <c r="BE91" s="151">
        <f t="shared" si="4"/>
        <v>0</v>
      </c>
      <c r="BF91" s="151">
        <f t="shared" si="5"/>
        <v>0</v>
      </c>
      <c r="BG91" s="151">
        <f t="shared" si="6"/>
        <v>0</v>
      </c>
      <c r="BH91" s="151">
        <f t="shared" si="7"/>
        <v>0</v>
      </c>
      <c r="BI91" s="151">
        <f t="shared" si="8"/>
        <v>0</v>
      </c>
      <c r="BJ91" s="18" t="s">
        <v>81</v>
      </c>
      <c r="BK91" s="151">
        <f t="shared" si="9"/>
        <v>0</v>
      </c>
      <c r="BL91" s="18" t="s">
        <v>188</v>
      </c>
      <c r="BM91" s="150" t="s">
        <v>2999</v>
      </c>
    </row>
    <row r="92" spans="1:65" s="2" customFormat="1" ht="16.5" customHeight="1">
      <c r="A92" s="33"/>
      <c r="B92" s="138"/>
      <c r="C92" s="139" t="s">
        <v>213</v>
      </c>
      <c r="D92" s="139" t="s">
        <v>183</v>
      </c>
      <c r="E92" s="140" t="s">
        <v>3000</v>
      </c>
      <c r="F92" s="141" t="s">
        <v>3001</v>
      </c>
      <c r="G92" s="142" t="s">
        <v>2529</v>
      </c>
      <c r="H92" s="143">
        <v>39</v>
      </c>
      <c r="I92" s="144"/>
      <c r="J92" s="145">
        <f t="shared" si="0"/>
        <v>0</v>
      </c>
      <c r="K92" s="141" t="s">
        <v>3</v>
      </c>
      <c r="L92" s="34"/>
      <c r="M92" s="146" t="s">
        <v>3</v>
      </c>
      <c r="N92" s="147" t="s">
        <v>44</v>
      </c>
      <c r="O92" s="54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81</v>
      </c>
      <c r="AY92" s="18" t="s">
        <v>180</v>
      </c>
      <c r="BE92" s="151">
        <f t="shared" si="4"/>
        <v>0</v>
      </c>
      <c r="BF92" s="151">
        <f t="shared" si="5"/>
        <v>0</v>
      </c>
      <c r="BG92" s="151">
        <f t="shared" si="6"/>
        <v>0</v>
      </c>
      <c r="BH92" s="151">
        <f t="shared" si="7"/>
        <v>0</v>
      </c>
      <c r="BI92" s="151">
        <f t="shared" si="8"/>
        <v>0</v>
      </c>
      <c r="BJ92" s="18" t="s">
        <v>81</v>
      </c>
      <c r="BK92" s="151">
        <f t="shared" si="9"/>
        <v>0</v>
      </c>
      <c r="BL92" s="18" t="s">
        <v>188</v>
      </c>
      <c r="BM92" s="150" t="s">
        <v>3002</v>
      </c>
    </row>
    <row r="93" spans="1:65" s="2" customFormat="1" ht="16.5" customHeight="1">
      <c r="A93" s="33"/>
      <c r="B93" s="138"/>
      <c r="C93" s="139" t="s">
        <v>222</v>
      </c>
      <c r="D93" s="139" t="s">
        <v>183</v>
      </c>
      <c r="E93" s="140" t="s">
        <v>3003</v>
      </c>
      <c r="F93" s="141" t="s">
        <v>3004</v>
      </c>
      <c r="G93" s="142" t="s">
        <v>2909</v>
      </c>
      <c r="H93" s="143">
        <v>39</v>
      </c>
      <c r="I93" s="144"/>
      <c r="J93" s="145">
        <f t="shared" si="0"/>
        <v>0</v>
      </c>
      <c r="K93" s="141" t="s">
        <v>3</v>
      </c>
      <c r="L93" s="34"/>
      <c r="M93" s="146" t="s">
        <v>3</v>
      </c>
      <c r="N93" s="147" t="s">
        <v>44</v>
      </c>
      <c r="O93" s="54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81</v>
      </c>
      <c r="AY93" s="18" t="s">
        <v>180</v>
      </c>
      <c r="BE93" s="151">
        <f t="shared" si="4"/>
        <v>0</v>
      </c>
      <c r="BF93" s="151">
        <f t="shared" si="5"/>
        <v>0</v>
      </c>
      <c r="BG93" s="151">
        <f t="shared" si="6"/>
        <v>0</v>
      </c>
      <c r="BH93" s="151">
        <f t="shared" si="7"/>
        <v>0</v>
      </c>
      <c r="BI93" s="151">
        <f t="shared" si="8"/>
        <v>0</v>
      </c>
      <c r="BJ93" s="18" t="s">
        <v>81</v>
      </c>
      <c r="BK93" s="151">
        <f t="shared" si="9"/>
        <v>0</v>
      </c>
      <c r="BL93" s="18" t="s">
        <v>188</v>
      </c>
      <c r="BM93" s="150" t="s">
        <v>3005</v>
      </c>
    </row>
    <row r="94" spans="1:65" s="2" customFormat="1" ht="16.5" customHeight="1">
      <c r="A94" s="33"/>
      <c r="B94" s="138"/>
      <c r="C94" s="139" t="s">
        <v>233</v>
      </c>
      <c r="D94" s="139" t="s">
        <v>183</v>
      </c>
      <c r="E94" s="140" t="s">
        <v>3006</v>
      </c>
      <c r="F94" s="141" t="s">
        <v>3007</v>
      </c>
      <c r="G94" s="142" t="s">
        <v>2909</v>
      </c>
      <c r="H94" s="143">
        <v>1</v>
      </c>
      <c r="I94" s="144"/>
      <c r="J94" s="145">
        <f t="shared" si="0"/>
        <v>0</v>
      </c>
      <c r="K94" s="141" t="s">
        <v>3</v>
      </c>
      <c r="L94" s="34"/>
      <c r="M94" s="146" t="s">
        <v>3</v>
      </c>
      <c r="N94" s="147" t="s">
        <v>44</v>
      </c>
      <c r="O94" s="54"/>
      <c r="P94" s="148">
        <f t="shared" si="1"/>
        <v>0</v>
      </c>
      <c r="Q94" s="148">
        <v>0</v>
      </c>
      <c r="R94" s="148">
        <f t="shared" si="2"/>
        <v>0</v>
      </c>
      <c r="S94" s="148">
        <v>0</v>
      </c>
      <c r="T94" s="149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81</v>
      </c>
      <c r="AY94" s="18" t="s">
        <v>180</v>
      </c>
      <c r="BE94" s="151">
        <f t="shared" si="4"/>
        <v>0</v>
      </c>
      <c r="BF94" s="151">
        <f t="shared" si="5"/>
        <v>0</v>
      </c>
      <c r="BG94" s="151">
        <f t="shared" si="6"/>
        <v>0</v>
      </c>
      <c r="BH94" s="151">
        <f t="shared" si="7"/>
        <v>0</v>
      </c>
      <c r="BI94" s="151">
        <f t="shared" si="8"/>
        <v>0</v>
      </c>
      <c r="BJ94" s="18" t="s">
        <v>81</v>
      </c>
      <c r="BK94" s="151">
        <f t="shared" si="9"/>
        <v>0</v>
      </c>
      <c r="BL94" s="18" t="s">
        <v>188</v>
      </c>
      <c r="BM94" s="150" t="s">
        <v>3008</v>
      </c>
    </row>
    <row r="95" spans="1:65" s="2" customFormat="1" ht="16.5" customHeight="1">
      <c r="A95" s="33"/>
      <c r="B95" s="138"/>
      <c r="C95" s="139" t="s">
        <v>238</v>
      </c>
      <c r="D95" s="139" t="s">
        <v>183</v>
      </c>
      <c r="E95" s="140" t="s">
        <v>3009</v>
      </c>
      <c r="F95" s="141" t="s">
        <v>3010</v>
      </c>
      <c r="G95" s="142" t="s">
        <v>2909</v>
      </c>
      <c r="H95" s="143">
        <v>1</v>
      </c>
      <c r="I95" s="144"/>
      <c r="J95" s="145">
        <f t="shared" si="0"/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188</v>
      </c>
      <c r="AT95" s="150" t="s">
        <v>183</v>
      </c>
      <c r="AU95" s="150" t="s">
        <v>81</v>
      </c>
      <c r="AY95" s="18" t="s">
        <v>180</v>
      </c>
      <c r="BE95" s="151">
        <f t="shared" si="4"/>
        <v>0</v>
      </c>
      <c r="BF95" s="151">
        <f t="shared" si="5"/>
        <v>0</v>
      </c>
      <c r="BG95" s="151">
        <f t="shared" si="6"/>
        <v>0</v>
      </c>
      <c r="BH95" s="151">
        <f t="shared" si="7"/>
        <v>0</v>
      </c>
      <c r="BI95" s="151">
        <f t="shared" si="8"/>
        <v>0</v>
      </c>
      <c r="BJ95" s="18" t="s">
        <v>81</v>
      </c>
      <c r="BK95" s="151">
        <f t="shared" si="9"/>
        <v>0</v>
      </c>
      <c r="BL95" s="18" t="s">
        <v>188</v>
      </c>
      <c r="BM95" s="150" t="s">
        <v>3011</v>
      </c>
    </row>
    <row r="96" spans="1:65" s="2" customFormat="1" ht="16.5" customHeight="1">
      <c r="A96" s="33"/>
      <c r="B96" s="138"/>
      <c r="C96" s="139" t="s">
        <v>243</v>
      </c>
      <c r="D96" s="139" t="s">
        <v>183</v>
      </c>
      <c r="E96" s="140" t="s">
        <v>3012</v>
      </c>
      <c r="F96" s="141" t="s">
        <v>3013</v>
      </c>
      <c r="G96" s="142" t="s">
        <v>2909</v>
      </c>
      <c r="H96" s="143">
        <v>1</v>
      </c>
      <c r="I96" s="144"/>
      <c r="J96" s="145">
        <f t="shared" si="0"/>
        <v>0</v>
      </c>
      <c r="K96" s="141" t="s">
        <v>3</v>
      </c>
      <c r="L96" s="34"/>
      <c r="M96" s="146" t="s">
        <v>3</v>
      </c>
      <c r="N96" s="147" t="s">
        <v>44</v>
      </c>
      <c r="O96" s="54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81</v>
      </c>
      <c r="AY96" s="18" t="s">
        <v>180</v>
      </c>
      <c r="BE96" s="151">
        <f t="shared" si="4"/>
        <v>0</v>
      </c>
      <c r="BF96" s="151">
        <f t="shared" si="5"/>
        <v>0</v>
      </c>
      <c r="BG96" s="151">
        <f t="shared" si="6"/>
        <v>0</v>
      </c>
      <c r="BH96" s="151">
        <f t="shared" si="7"/>
        <v>0</v>
      </c>
      <c r="BI96" s="151">
        <f t="shared" si="8"/>
        <v>0</v>
      </c>
      <c r="BJ96" s="18" t="s">
        <v>81</v>
      </c>
      <c r="BK96" s="151">
        <f t="shared" si="9"/>
        <v>0</v>
      </c>
      <c r="BL96" s="18" t="s">
        <v>188</v>
      </c>
      <c r="BM96" s="150" t="s">
        <v>3014</v>
      </c>
    </row>
    <row r="97" spans="1:65" s="2" customFormat="1" ht="16.5" customHeight="1">
      <c r="A97" s="33"/>
      <c r="B97" s="138"/>
      <c r="C97" s="139" t="s">
        <v>250</v>
      </c>
      <c r="D97" s="139" t="s">
        <v>183</v>
      </c>
      <c r="E97" s="140" t="s">
        <v>3015</v>
      </c>
      <c r="F97" s="141" t="s">
        <v>3016</v>
      </c>
      <c r="G97" s="142" t="s">
        <v>2909</v>
      </c>
      <c r="H97" s="143">
        <v>1</v>
      </c>
      <c r="I97" s="144"/>
      <c r="J97" s="145">
        <f t="shared" si="0"/>
        <v>0</v>
      </c>
      <c r="K97" s="141" t="s">
        <v>3</v>
      </c>
      <c r="L97" s="34"/>
      <c r="M97" s="146" t="s">
        <v>3</v>
      </c>
      <c r="N97" s="147" t="s">
        <v>44</v>
      </c>
      <c r="O97" s="54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81</v>
      </c>
      <c r="AY97" s="18" t="s">
        <v>180</v>
      </c>
      <c r="BE97" s="151">
        <f t="shared" si="4"/>
        <v>0</v>
      </c>
      <c r="BF97" s="151">
        <f t="shared" si="5"/>
        <v>0</v>
      </c>
      <c r="BG97" s="151">
        <f t="shared" si="6"/>
        <v>0</v>
      </c>
      <c r="BH97" s="151">
        <f t="shared" si="7"/>
        <v>0</v>
      </c>
      <c r="BI97" s="151">
        <f t="shared" si="8"/>
        <v>0</v>
      </c>
      <c r="BJ97" s="18" t="s">
        <v>81</v>
      </c>
      <c r="BK97" s="151">
        <f t="shared" si="9"/>
        <v>0</v>
      </c>
      <c r="BL97" s="18" t="s">
        <v>188</v>
      </c>
      <c r="BM97" s="150" t="s">
        <v>3017</v>
      </c>
    </row>
    <row r="98" spans="1:65" s="2" customFormat="1" ht="16.5" customHeight="1">
      <c r="A98" s="33"/>
      <c r="B98" s="138"/>
      <c r="C98" s="139" t="s">
        <v>256</v>
      </c>
      <c r="D98" s="139" t="s">
        <v>183</v>
      </c>
      <c r="E98" s="140" t="s">
        <v>3018</v>
      </c>
      <c r="F98" s="141" t="s">
        <v>3019</v>
      </c>
      <c r="G98" s="142" t="s">
        <v>3020</v>
      </c>
      <c r="H98" s="143">
        <v>30</v>
      </c>
      <c r="I98" s="144"/>
      <c r="J98" s="145">
        <f t="shared" si="0"/>
        <v>0</v>
      </c>
      <c r="K98" s="141" t="s">
        <v>3</v>
      </c>
      <c r="L98" s="34"/>
      <c r="M98" s="146" t="s">
        <v>3</v>
      </c>
      <c r="N98" s="147" t="s">
        <v>44</v>
      </c>
      <c r="O98" s="54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81</v>
      </c>
      <c r="AY98" s="18" t="s">
        <v>180</v>
      </c>
      <c r="BE98" s="151">
        <f t="shared" si="4"/>
        <v>0</v>
      </c>
      <c r="BF98" s="151">
        <f t="shared" si="5"/>
        <v>0</v>
      </c>
      <c r="BG98" s="151">
        <f t="shared" si="6"/>
        <v>0</v>
      </c>
      <c r="BH98" s="151">
        <f t="shared" si="7"/>
        <v>0</v>
      </c>
      <c r="BI98" s="151">
        <f t="shared" si="8"/>
        <v>0</v>
      </c>
      <c r="BJ98" s="18" t="s">
        <v>81</v>
      </c>
      <c r="BK98" s="151">
        <f t="shared" si="9"/>
        <v>0</v>
      </c>
      <c r="BL98" s="18" t="s">
        <v>188</v>
      </c>
      <c r="BM98" s="150" t="s">
        <v>3021</v>
      </c>
    </row>
    <row r="99" spans="1:65" s="2" customFormat="1" ht="16.5" customHeight="1">
      <c r="A99" s="33"/>
      <c r="B99" s="138"/>
      <c r="C99" s="139" t="s">
        <v>261</v>
      </c>
      <c r="D99" s="139" t="s">
        <v>183</v>
      </c>
      <c r="E99" s="140" t="s">
        <v>3022</v>
      </c>
      <c r="F99" s="141" t="s">
        <v>3023</v>
      </c>
      <c r="G99" s="142" t="s">
        <v>2909</v>
      </c>
      <c r="H99" s="143">
        <v>1</v>
      </c>
      <c r="I99" s="144"/>
      <c r="J99" s="145">
        <f t="shared" si="0"/>
        <v>0</v>
      </c>
      <c r="K99" s="141" t="s">
        <v>3</v>
      </c>
      <c r="L99" s="34"/>
      <c r="M99" s="146" t="s">
        <v>3</v>
      </c>
      <c r="N99" s="147" t="s">
        <v>44</v>
      </c>
      <c r="O99" s="54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81</v>
      </c>
      <c r="AY99" s="18" t="s">
        <v>180</v>
      </c>
      <c r="BE99" s="151">
        <f t="shared" si="4"/>
        <v>0</v>
      </c>
      <c r="BF99" s="151">
        <f t="shared" si="5"/>
        <v>0</v>
      </c>
      <c r="BG99" s="151">
        <f t="shared" si="6"/>
        <v>0</v>
      </c>
      <c r="BH99" s="151">
        <f t="shared" si="7"/>
        <v>0</v>
      </c>
      <c r="BI99" s="151">
        <f t="shared" si="8"/>
        <v>0</v>
      </c>
      <c r="BJ99" s="18" t="s">
        <v>81</v>
      </c>
      <c r="BK99" s="151">
        <f t="shared" si="9"/>
        <v>0</v>
      </c>
      <c r="BL99" s="18" t="s">
        <v>188</v>
      </c>
      <c r="BM99" s="150" t="s">
        <v>3024</v>
      </c>
    </row>
    <row r="100" spans="1:65" s="2" customFormat="1" ht="16.5" customHeight="1">
      <c r="A100" s="33"/>
      <c r="B100" s="138"/>
      <c r="C100" s="139" t="s">
        <v>268</v>
      </c>
      <c r="D100" s="139" t="s">
        <v>183</v>
      </c>
      <c r="E100" s="140" t="s">
        <v>3025</v>
      </c>
      <c r="F100" s="141" t="s">
        <v>3026</v>
      </c>
      <c r="G100" s="142" t="s">
        <v>2909</v>
      </c>
      <c r="H100" s="143">
        <v>1</v>
      </c>
      <c r="I100" s="144"/>
      <c r="J100" s="145">
        <f t="shared" si="0"/>
        <v>0</v>
      </c>
      <c r="K100" s="141" t="s">
        <v>3</v>
      </c>
      <c r="L100" s="34"/>
      <c r="M100" s="146" t="s">
        <v>3</v>
      </c>
      <c r="N100" s="147" t="s">
        <v>44</v>
      </c>
      <c r="O100" s="54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81</v>
      </c>
      <c r="AY100" s="18" t="s">
        <v>180</v>
      </c>
      <c r="BE100" s="151">
        <f t="shared" si="4"/>
        <v>0</v>
      </c>
      <c r="BF100" s="151">
        <f t="shared" si="5"/>
        <v>0</v>
      </c>
      <c r="BG100" s="151">
        <f t="shared" si="6"/>
        <v>0</v>
      </c>
      <c r="BH100" s="151">
        <f t="shared" si="7"/>
        <v>0</v>
      </c>
      <c r="BI100" s="151">
        <f t="shared" si="8"/>
        <v>0</v>
      </c>
      <c r="BJ100" s="18" t="s">
        <v>81</v>
      </c>
      <c r="BK100" s="151">
        <f t="shared" si="9"/>
        <v>0</v>
      </c>
      <c r="BL100" s="18" t="s">
        <v>188</v>
      </c>
      <c r="BM100" s="150" t="s">
        <v>3027</v>
      </c>
    </row>
    <row r="101" spans="1:65" s="2" customFormat="1" ht="16.5" customHeight="1">
      <c r="A101" s="33"/>
      <c r="B101" s="138"/>
      <c r="C101" s="139" t="s">
        <v>9</v>
      </c>
      <c r="D101" s="139" t="s">
        <v>183</v>
      </c>
      <c r="E101" s="140" t="s">
        <v>3028</v>
      </c>
      <c r="F101" s="141" t="s">
        <v>3029</v>
      </c>
      <c r="G101" s="142" t="s">
        <v>2909</v>
      </c>
      <c r="H101" s="143">
        <v>1</v>
      </c>
      <c r="I101" s="144"/>
      <c r="J101" s="145">
        <f t="shared" si="0"/>
        <v>0</v>
      </c>
      <c r="K101" s="141" t="s">
        <v>3</v>
      </c>
      <c r="L101" s="34"/>
      <c r="M101" s="146" t="s">
        <v>3</v>
      </c>
      <c r="N101" s="147" t="s">
        <v>44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81</v>
      </c>
      <c r="AY101" s="18" t="s">
        <v>180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81</v>
      </c>
      <c r="BK101" s="151">
        <f t="shared" si="9"/>
        <v>0</v>
      </c>
      <c r="BL101" s="18" t="s">
        <v>188</v>
      </c>
      <c r="BM101" s="150" t="s">
        <v>3030</v>
      </c>
    </row>
    <row r="102" spans="1:65" s="2" customFormat="1" ht="16.5" customHeight="1">
      <c r="A102" s="33"/>
      <c r="B102" s="138"/>
      <c r="C102" s="139" t="s">
        <v>226</v>
      </c>
      <c r="D102" s="139" t="s">
        <v>183</v>
      </c>
      <c r="E102" s="140" t="s">
        <v>3031</v>
      </c>
      <c r="F102" s="141" t="s">
        <v>3032</v>
      </c>
      <c r="G102" s="142" t="s">
        <v>381</v>
      </c>
      <c r="H102" s="143">
        <v>450</v>
      </c>
      <c r="I102" s="144"/>
      <c r="J102" s="145">
        <f t="shared" si="0"/>
        <v>0</v>
      </c>
      <c r="K102" s="141" t="s">
        <v>3</v>
      </c>
      <c r="L102" s="34"/>
      <c r="M102" s="146" t="s">
        <v>3</v>
      </c>
      <c r="N102" s="147" t="s">
        <v>44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81</v>
      </c>
      <c r="AY102" s="18" t="s">
        <v>180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81</v>
      </c>
      <c r="BK102" s="151">
        <f t="shared" si="9"/>
        <v>0</v>
      </c>
      <c r="BL102" s="18" t="s">
        <v>188</v>
      </c>
      <c r="BM102" s="150" t="s">
        <v>3033</v>
      </c>
    </row>
    <row r="103" spans="1:65" s="2" customFormat="1" ht="24.2" customHeight="1">
      <c r="A103" s="33"/>
      <c r="B103" s="138"/>
      <c r="C103" s="139" t="s">
        <v>283</v>
      </c>
      <c r="D103" s="139" t="s">
        <v>183</v>
      </c>
      <c r="E103" s="140" t="s">
        <v>3034</v>
      </c>
      <c r="F103" s="141" t="s">
        <v>3035</v>
      </c>
      <c r="G103" s="142" t="s">
        <v>3020</v>
      </c>
      <c r="H103" s="143">
        <v>250</v>
      </c>
      <c r="I103" s="144"/>
      <c r="J103" s="145">
        <f t="shared" si="0"/>
        <v>0</v>
      </c>
      <c r="K103" s="141" t="s">
        <v>3</v>
      </c>
      <c r="L103" s="34"/>
      <c r="M103" s="146" t="s">
        <v>3</v>
      </c>
      <c r="N103" s="147" t="s">
        <v>44</v>
      </c>
      <c r="O103" s="54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81</v>
      </c>
      <c r="AY103" s="18" t="s">
        <v>180</v>
      </c>
      <c r="BE103" s="151">
        <f t="shared" si="4"/>
        <v>0</v>
      </c>
      <c r="BF103" s="151">
        <f t="shared" si="5"/>
        <v>0</v>
      </c>
      <c r="BG103" s="151">
        <f t="shared" si="6"/>
        <v>0</v>
      </c>
      <c r="BH103" s="151">
        <f t="shared" si="7"/>
        <v>0</v>
      </c>
      <c r="BI103" s="151">
        <f t="shared" si="8"/>
        <v>0</v>
      </c>
      <c r="BJ103" s="18" t="s">
        <v>81</v>
      </c>
      <c r="BK103" s="151">
        <f t="shared" si="9"/>
        <v>0</v>
      </c>
      <c r="BL103" s="18" t="s">
        <v>188</v>
      </c>
      <c r="BM103" s="150" t="s">
        <v>3036</v>
      </c>
    </row>
    <row r="104" spans="2:63" s="12" customFormat="1" ht="25.9" customHeight="1">
      <c r="B104" s="125"/>
      <c r="D104" s="126" t="s">
        <v>72</v>
      </c>
      <c r="E104" s="127" t="s">
        <v>218</v>
      </c>
      <c r="F104" s="127" t="s">
        <v>219</v>
      </c>
      <c r="I104" s="128"/>
      <c r="J104" s="129">
        <f>BK104</f>
        <v>0</v>
      </c>
      <c r="L104" s="125"/>
      <c r="M104" s="130"/>
      <c r="N104" s="131"/>
      <c r="O104" s="131"/>
      <c r="P104" s="132">
        <f>P105+P218</f>
        <v>0</v>
      </c>
      <c r="Q104" s="131"/>
      <c r="R104" s="132">
        <f>R105+R218</f>
        <v>1.2532325</v>
      </c>
      <c r="S104" s="131"/>
      <c r="T104" s="133">
        <f>T105+T218</f>
        <v>0</v>
      </c>
      <c r="AR104" s="126" t="s">
        <v>83</v>
      </c>
      <c r="AT104" s="134" t="s">
        <v>72</v>
      </c>
      <c r="AU104" s="134" t="s">
        <v>73</v>
      </c>
      <c r="AY104" s="126" t="s">
        <v>180</v>
      </c>
      <c r="BK104" s="135">
        <f>BK105+BK218</f>
        <v>0</v>
      </c>
    </row>
    <row r="105" spans="2:63" s="12" customFormat="1" ht="22.9" customHeight="1">
      <c r="B105" s="125"/>
      <c r="D105" s="126" t="s">
        <v>72</v>
      </c>
      <c r="E105" s="136" t="s">
        <v>3037</v>
      </c>
      <c r="F105" s="136" t="s">
        <v>3038</v>
      </c>
      <c r="I105" s="128"/>
      <c r="J105" s="137">
        <f>BK105</f>
        <v>0</v>
      </c>
      <c r="L105" s="125"/>
      <c r="M105" s="130"/>
      <c r="N105" s="131"/>
      <c r="O105" s="131"/>
      <c r="P105" s="132">
        <f>SUM(P106:P217)</f>
        <v>0</v>
      </c>
      <c r="Q105" s="131"/>
      <c r="R105" s="132">
        <f>SUM(R106:R217)</f>
        <v>1.21884</v>
      </c>
      <c r="S105" s="131"/>
      <c r="T105" s="133">
        <f>SUM(T106:T217)</f>
        <v>0</v>
      </c>
      <c r="AR105" s="126" t="s">
        <v>83</v>
      </c>
      <c r="AT105" s="134" t="s">
        <v>72</v>
      </c>
      <c r="AU105" s="134" t="s">
        <v>81</v>
      </c>
      <c r="AY105" s="126" t="s">
        <v>180</v>
      </c>
      <c r="BK105" s="135">
        <f>SUM(BK106:BK217)</f>
        <v>0</v>
      </c>
    </row>
    <row r="106" spans="1:65" s="2" customFormat="1" ht="24.2" customHeight="1">
      <c r="A106" s="33"/>
      <c r="B106" s="138"/>
      <c r="C106" s="139" t="s">
        <v>291</v>
      </c>
      <c r="D106" s="139" t="s">
        <v>183</v>
      </c>
      <c r="E106" s="140" t="s">
        <v>3039</v>
      </c>
      <c r="F106" s="141" t="s">
        <v>3040</v>
      </c>
      <c r="G106" s="142" t="s">
        <v>253</v>
      </c>
      <c r="H106" s="143">
        <v>45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226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226</v>
      </c>
      <c r="BM106" s="150" t="s">
        <v>3041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3042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1:65" s="2" customFormat="1" ht="16.5" customHeight="1">
      <c r="A108" s="33"/>
      <c r="B108" s="138"/>
      <c r="C108" s="173" t="s">
        <v>296</v>
      </c>
      <c r="D108" s="173" t="s">
        <v>284</v>
      </c>
      <c r="E108" s="174" t="s">
        <v>3043</v>
      </c>
      <c r="F108" s="175" t="s">
        <v>3044</v>
      </c>
      <c r="G108" s="176" t="s">
        <v>253</v>
      </c>
      <c r="H108" s="177">
        <v>45</v>
      </c>
      <c r="I108" s="178"/>
      <c r="J108" s="179">
        <f>ROUND(I108*H108,2)</f>
        <v>0</v>
      </c>
      <c r="K108" s="175" t="s">
        <v>187</v>
      </c>
      <c r="L108" s="180"/>
      <c r="M108" s="181" t="s">
        <v>3</v>
      </c>
      <c r="N108" s="182" t="s">
        <v>44</v>
      </c>
      <c r="O108" s="54"/>
      <c r="P108" s="148">
        <f>O108*H108</f>
        <v>0</v>
      </c>
      <c r="Q108" s="148">
        <v>0.00055</v>
      </c>
      <c r="R108" s="148">
        <f>Q108*H108</f>
        <v>0.02475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287</v>
      </c>
      <c r="AT108" s="150" t="s">
        <v>284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226</v>
      </c>
      <c r="BM108" s="150" t="s">
        <v>3045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3046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1:65" s="2" customFormat="1" ht="16.5" customHeight="1">
      <c r="A110" s="33"/>
      <c r="B110" s="138"/>
      <c r="C110" s="139" t="s">
        <v>301</v>
      </c>
      <c r="D110" s="139" t="s">
        <v>183</v>
      </c>
      <c r="E110" s="140" t="s">
        <v>3047</v>
      </c>
      <c r="F110" s="141" t="s">
        <v>529</v>
      </c>
      <c r="G110" s="142" t="s">
        <v>2909</v>
      </c>
      <c r="H110" s="143">
        <v>45</v>
      </c>
      <c r="I110" s="144"/>
      <c r="J110" s="145">
        <f>ROUND(I110*H110,2)</f>
        <v>0</v>
      </c>
      <c r="K110" s="141" t="s">
        <v>3</v>
      </c>
      <c r="L110" s="34"/>
      <c r="M110" s="146" t="s">
        <v>3</v>
      </c>
      <c r="N110" s="147" t="s">
        <v>44</v>
      </c>
      <c r="O110" s="54"/>
      <c r="P110" s="148">
        <f>O110*H110</f>
        <v>0</v>
      </c>
      <c r="Q110" s="148">
        <v>0</v>
      </c>
      <c r="R110" s="148">
        <f>Q110*H110</f>
        <v>0</v>
      </c>
      <c r="S110" s="148">
        <v>0</v>
      </c>
      <c r="T110" s="149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226</v>
      </c>
      <c r="AT110" s="150" t="s">
        <v>183</v>
      </c>
      <c r="AU110" s="150" t="s">
        <v>83</v>
      </c>
      <c r="AY110" s="18" t="s">
        <v>180</v>
      </c>
      <c r="BE110" s="151">
        <f>IF(N110="základní",J110,0)</f>
        <v>0</v>
      </c>
      <c r="BF110" s="151">
        <f>IF(N110="snížená",J110,0)</f>
        <v>0</v>
      </c>
      <c r="BG110" s="151">
        <f>IF(N110="zákl. přenesená",J110,0)</f>
        <v>0</v>
      </c>
      <c r="BH110" s="151">
        <f>IF(N110="sníž. přenesená",J110,0)</f>
        <v>0</v>
      </c>
      <c r="BI110" s="151">
        <f>IF(N110="nulová",J110,0)</f>
        <v>0</v>
      </c>
      <c r="BJ110" s="18" t="s">
        <v>81</v>
      </c>
      <c r="BK110" s="151">
        <f>ROUND(I110*H110,2)</f>
        <v>0</v>
      </c>
      <c r="BL110" s="18" t="s">
        <v>226</v>
      </c>
      <c r="BM110" s="150" t="s">
        <v>3048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715</v>
      </c>
      <c r="H111" s="161">
        <v>45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24.2" customHeight="1">
      <c r="A112" s="33"/>
      <c r="B112" s="138"/>
      <c r="C112" s="139" t="s">
        <v>8</v>
      </c>
      <c r="D112" s="139" t="s">
        <v>183</v>
      </c>
      <c r="E112" s="140" t="s">
        <v>3049</v>
      </c>
      <c r="F112" s="141" t="s">
        <v>3050</v>
      </c>
      <c r="G112" s="142" t="s">
        <v>236</v>
      </c>
      <c r="H112" s="143">
        <v>78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226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226</v>
      </c>
      <c r="BM112" s="150" t="s">
        <v>3051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3052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3053</v>
      </c>
      <c r="H114" s="161">
        <v>78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73</v>
      </c>
      <c r="AY114" s="159" t="s">
        <v>180</v>
      </c>
    </row>
    <row r="115" spans="2:51" s="15" customFormat="1" ht="12">
      <c r="B115" s="187"/>
      <c r="D115" s="158" t="s">
        <v>201</v>
      </c>
      <c r="E115" s="188" t="s">
        <v>3</v>
      </c>
      <c r="F115" s="189" t="s">
        <v>399</v>
      </c>
      <c r="H115" s="190">
        <v>78</v>
      </c>
      <c r="I115" s="191"/>
      <c r="L115" s="187"/>
      <c r="M115" s="192"/>
      <c r="N115" s="193"/>
      <c r="O115" s="193"/>
      <c r="P115" s="193"/>
      <c r="Q115" s="193"/>
      <c r="R115" s="193"/>
      <c r="S115" s="193"/>
      <c r="T115" s="194"/>
      <c r="AT115" s="188" t="s">
        <v>201</v>
      </c>
      <c r="AU115" s="188" t="s">
        <v>83</v>
      </c>
      <c r="AV115" s="15" t="s">
        <v>188</v>
      </c>
      <c r="AW115" s="15" t="s">
        <v>34</v>
      </c>
      <c r="AX115" s="15" t="s">
        <v>81</v>
      </c>
      <c r="AY115" s="188" t="s">
        <v>180</v>
      </c>
    </row>
    <row r="116" spans="1:65" s="2" customFormat="1" ht="24.2" customHeight="1">
      <c r="A116" s="33"/>
      <c r="B116" s="138"/>
      <c r="C116" s="173" t="s">
        <v>309</v>
      </c>
      <c r="D116" s="173" t="s">
        <v>284</v>
      </c>
      <c r="E116" s="174" t="s">
        <v>3054</v>
      </c>
      <c r="F116" s="175" t="s">
        <v>3055</v>
      </c>
      <c r="G116" s="176" t="s">
        <v>236</v>
      </c>
      <c r="H116" s="177">
        <v>78</v>
      </c>
      <c r="I116" s="178"/>
      <c r="J116" s="179">
        <f>ROUND(I116*H116,2)</f>
        <v>0</v>
      </c>
      <c r="K116" s="175" t="s">
        <v>187</v>
      </c>
      <c r="L116" s="180"/>
      <c r="M116" s="181" t="s">
        <v>3</v>
      </c>
      <c r="N116" s="182" t="s">
        <v>44</v>
      </c>
      <c r="O116" s="54"/>
      <c r="P116" s="148">
        <f>O116*H116</f>
        <v>0</v>
      </c>
      <c r="Q116" s="148">
        <v>9E-05</v>
      </c>
      <c r="R116" s="148">
        <f>Q116*H116</f>
        <v>0.00702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287</v>
      </c>
      <c r="AT116" s="150" t="s">
        <v>284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226</v>
      </c>
      <c r="BM116" s="150" t="s">
        <v>3056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3057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1:65" s="2" customFormat="1" ht="24.2" customHeight="1">
      <c r="A118" s="33"/>
      <c r="B118" s="138"/>
      <c r="C118" s="139" t="s">
        <v>314</v>
      </c>
      <c r="D118" s="139" t="s">
        <v>183</v>
      </c>
      <c r="E118" s="140" t="s">
        <v>3058</v>
      </c>
      <c r="F118" s="141" t="s">
        <v>3059</v>
      </c>
      <c r="G118" s="142" t="s">
        <v>253</v>
      </c>
      <c r="H118" s="143">
        <v>1045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226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226</v>
      </c>
      <c r="BM118" s="150" t="s">
        <v>3060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3061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3062</v>
      </c>
      <c r="H120" s="161">
        <v>1045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73</v>
      </c>
      <c r="AY120" s="159" t="s">
        <v>180</v>
      </c>
    </row>
    <row r="121" spans="2:51" s="15" customFormat="1" ht="12">
      <c r="B121" s="187"/>
      <c r="D121" s="158" t="s">
        <v>201</v>
      </c>
      <c r="E121" s="188" t="s">
        <v>3</v>
      </c>
      <c r="F121" s="189" t="s">
        <v>399</v>
      </c>
      <c r="H121" s="190">
        <v>1045</v>
      </c>
      <c r="I121" s="191"/>
      <c r="L121" s="187"/>
      <c r="M121" s="192"/>
      <c r="N121" s="193"/>
      <c r="O121" s="193"/>
      <c r="P121" s="193"/>
      <c r="Q121" s="193"/>
      <c r="R121" s="193"/>
      <c r="S121" s="193"/>
      <c r="T121" s="194"/>
      <c r="AT121" s="188" t="s">
        <v>201</v>
      </c>
      <c r="AU121" s="188" t="s">
        <v>83</v>
      </c>
      <c r="AV121" s="15" t="s">
        <v>188</v>
      </c>
      <c r="AW121" s="15" t="s">
        <v>34</v>
      </c>
      <c r="AX121" s="15" t="s">
        <v>81</v>
      </c>
      <c r="AY121" s="188" t="s">
        <v>180</v>
      </c>
    </row>
    <row r="122" spans="1:65" s="2" customFormat="1" ht="16.5" customHeight="1">
      <c r="A122" s="33"/>
      <c r="B122" s="138"/>
      <c r="C122" s="173" t="s">
        <v>320</v>
      </c>
      <c r="D122" s="173" t="s">
        <v>284</v>
      </c>
      <c r="E122" s="174" t="s">
        <v>3063</v>
      </c>
      <c r="F122" s="175" t="s">
        <v>3064</v>
      </c>
      <c r="G122" s="176" t="s">
        <v>253</v>
      </c>
      <c r="H122" s="177">
        <v>1254</v>
      </c>
      <c r="I122" s="178"/>
      <c r="J122" s="179">
        <f>ROUND(I122*H122,2)</f>
        <v>0</v>
      </c>
      <c r="K122" s="175" t="s">
        <v>187</v>
      </c>
      <c r="L122" s="180"/>
      <c r="M122" s="181" t="s">
        <v>3</v>
      </c>
      <c r="N122" s="182" t="s">
        <v>44</v>
      </c>
      <c r="O122" s="54"/>
      <c r="P122" s="148">
        <f>O122*H122</f>
        <v>0</v>
      </c>
      <c r="Q122" s="148">
        <v>0.00012</v>
      </c>
      <c r="R122" s="148">
        <f>Q122*H122</f>
        <v>0.15048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287</v>
      </c>
      <c r="AT122" s="150" t="s">
        <v>284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226</v>
      </c>
      <c r="BM122" s="150" t="s">
        <v>3065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3066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7"/>
      <c r="D124" s="158" t="s">
        <v>201</v>
      </c>
      <c r="E124" s="159" t="s">
        <v>3</v>
      </c>
      <c r="F124" s="160" t="s">
        <v>3067</v>
      </c>
      <c r="H124" s="161">
        <v>1254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201</v>
      </c>
      <c r="AU124" s="159" t="s">
        <v>83</v>
      </c>
      <c r="AV124" s="13" t="s">
        <v>83</v>
      </c>
      <c r="AW124" s="13" t="s">
        <v>34</v>
      </c>
      <c r="AX124" s="13" t="s">
        <v>81</v>
      </c>
      <c r="AY124" s="159" t="s">
        <v>180</v>
      </c>
    </row>
    <row r="125" spans="1:65" s="2" customFormat="1" ht="24.2" customHeight="1">
      <c r="A125" s="33"/>
      <c r="B125" s="138"/>
      <c r="C125" s="139" t="s">
        <v>324</v>
      </c>
      <c r="D125" s="139" t="s">
        <v>183</v>
      </c>
      <c r="E125" s="140" t="s">
        <v>3068</v>
      </c>
      <c r="F125" s="141" t="s">
        <v>3069</v>
      </c>
      <c r="G125" s="142" t="s">
        <v>253</v>
      </c>
      <c r="H125" s="143">
        <v>1300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226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226</v>
      </c>
      <c r="BM125" s="150" t="s">
        <v>3070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3071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3072</v>
      </c>
      <c r="H127" s="161">
        <v>1300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73</v>
      </c>
      <c r="AY127" s="159" t="s">
        <v>180</v>
      </c>
    </row>
    <row r="128" spans="2:51" s="15" customFormat="1" ht="12">
      <c r="B128" s="187"/>
      <c r="D128" s="158" t="s">
        <v>201</v>
      </c>
      <c r="E128" s="188" t="s">
        <v>3</v>
      </c>
      <c r="F128" s="189" t="s">
        <v>399</v>
      </c>
      <c r="H128" s="190">
        <v>1300</v>
      </c>
      <c r="I128" s="191"/>
      <c r="L128" s="187"/>
      <c r="M128" s="192"/>
      <c r="N128" s="193"/>
      <c r="O128" s="193"/>
      <c r="P128" s="193"/>
      <c r="Q128" s="193"/>
      <c r="R128" s="193"/>
      <c r="S128" s="193"/>
      <c r="T128" s="194"/>
      <c r="AT128" s="188" t="s">
        <v>201</v>
      </c>
      <c r="AU128" s="188" t="s">
        <v>83</v>
      </c>
      <c r="AV128" s="15" t="s">
        <v>188</v>
      </c>
      <c r="AW128" s="15" t="s">
        <v>34</v>
      </c>
      <c r="AX128" s="15" t="s">
        <v>81</v>
      </c>
      <c r="AY128" s="188" t="s">
        <v>180</v>
      </c>
    </row>
    <row r="129" spans="1:65" s="2" customFormat="1" ht="16.5" customHeight="1">
      <c r="A129" s="33"/>
      <c r="B129" s="138"/>
      <c r="C129" s="173" t="s">
        <v>330</v>
      </c>
      <c r="D129" s="173" t="s">
        <v>284</v>
      </c>
      <c r="E129" s="174" t="s">
        <v>3073</v>
      </c>
      <c r="F129" s="175" t="s">
        <v>3074</v>
      </c>
      <c r="G129" s="176" t="s">
        <v>253</v>
      </c>
      <c r="H129" s="177">
        <v>1560</v>
      </c>
      <c r="I129" s="178"/>
      <c r="J129" s="179">
        <f>ROUND(I129*H129,2)</f>
        <v>0</v>
      </c>
      <c r="K129" s="175" t="s">
        <v>187</v>
      </c>
      <c r="L129" s="180"/>
      <c r="M129" s="181" t="s">
        <v>3</v>
      </c>
      <c r="N129" s="182" t="s">
        <v>44</v>
      </c>
      <c r="O129" s="54"/>
      <c r="P129" s="148">
        <f>O129*H129</f>
        <v>0</v>
      </c>
      <c r="Q129" s="148">
        <v>0.00017</v>
      </c>
      <c r="R129" s="148">
        <f>Q129*H129</f>
        <v>0.2652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287</v>
      </c>
      <c r="AT129" s="150" t="s">
        <v>284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226</v>
      </c>
      <c r="BM129" s="150" t="s">
        <v>3075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3076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3077</v>
      </c>
      <c r="H131" s="161">
        <v>1560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4.2" customHeight="1">
      <c r="A132" s="33"/>
      <c r="B132" s="138"/>
      <c r="C132" s="139" t="s">
        <v>336</v>
      </c>
      <c r="D132" s="139" t="s">
        <v>183</v>
      </c>
      <c r="E132" s="140" t="s">
        <v>3078</v>
      </c>
      <c r="F132" s="141" t="s">
        <v>3079</v>
      </c>
      <c r="G132" s="142" t="s">
        <v>253</v>
      </c>
      <c r="H132" s="143">
        <v>60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226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226</v>
      </c>
      <c r="BM132" s="150" t="s">
        <v>3080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3081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3082</v>
      </c>
      <c r="H134" s="161">
        <v>60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5" customFormat="1" ht="12">
      <c r="B135" s="187"/>
      <c r="D135" s="158" t="s">
        <v>201</v>
      </c>
      <c r="E135" s="188" t="s">
        <v>3</v>
      </c>
      <c r="F135" s="189" t="s">
        <v>399</v>
      </c>
      <c r="H135" s="190">
        <v>60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201</v>
      </c>
      <c r="AU135" s="188" t="s">
        <v>83</v>
      </c>
      <c r="AV135" s="15" t="s">
        <v>188</v>
      </c>
      <c r="AW135" s="15" t="s">
        <v>34</v>
      </c>
      <c r="AX135" s="15" t="s">
        <v>81</v>
      </c>
      <c r="AY135" s="188" t="s">
        <v>180</v>
      </c>
    </row>
    <row r="136" spans="1:65" s="2" customFormat="1" ht="16.5" customHeight="1">
      <c r="A136" s="33"/>
      <c r="B136" s="138"/>
      <c r="C136" s="173" t="s">
        <v>341</v>
      </c>
      <c r="D136" s="173" t="s">
        <v>284</v>
      </c>
      <c r="E136" s="174" t="s">
        <v>3083</v>
      </c>
      <c r="F136" s="175" t="s">
        <v>3084</v>
      </c>
      <c r="G136" s="176" t="s">
        <v>253</v>
      </c>
      <c r="H136" s="177">
        <v>18</v>
      </c>
      <c r="I136" s="178"/>
      <c r="J136" s="179">
        <f>ROUND(I136*H136,2)</f>
        <v>0</v>
      </c>
      <c r="K136" s="175" t="s">
        <v>187</v>
      </c>
      <c r="L136" s="180"/>
      <c r="M136" s="181" t="s">
        <v>3</v>
      </c>
      <c r="N136" s="182" t="s">
        <v>44</v>
      </c>
      <c r="O136" s="54"/>
      <c r="P136" s="148">
        <f>O136*H136</f>
        <v>0</v>
      </c>
      <c r="Q136" s="148">
        <v>0.00034</v>
      </c>
      <c r="R136" s="148">
        <f>Q136*H136</f>
        <v>0.0061200000000000004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287</v>
      </c>
      <c r="AT136" s="150" t="s">
        <v>284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226</v>
      </c>
      <c r="BM136" s="150" t="s">
        <v>3085</v>
      </c>
    </row>
    <row r="137" spans="1:47" s="2" customFormat="1" ht="12">
      <c r="A137" s="33"/>
      <c r="B137" s="34"/>
      <c r="C137" s="33"/>
      <c r="D137" s="152" t="s">
        <v>190</v>
      </c>
      <c r="E137" s="33"/>
      <c r="F137" s="153" t="s">
        <v>3086</v>
      </c>
      <c r="G137" s="33"/>
      <c r="H137" s="33"/>
      <c r="I137" s="154"/>
      <c r="J137" s="33"/>
      <c r="K137" s="33"/>
      <c r="L137" s="34"/>
      <c r="M137" s="155"/>
      <c r="N137" s="156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190</v>
      </c>
      <c r="AU137" s="18" t="s">
        <v>83</v>
      </c>
    </row>
    <row r="138" spans="2:51" s="13" customFormat="1" ht="12">
      <c r="B138" s="157"/>
      <c r="D138" s="158" t="s">
        <v>201</v>
      </c>
      <c r="E138" s="159" t="s">
        <v>3</v>
      </c>
      <c r="F138" s="160" t="s">
        <v>3087</v>
      </c>
      <c r="H138" s="161">
        <v>18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201</v>
      </c>
      <c r="AU138" s="159" t="s">
        <v>83</v>
      </c>
      <c r="AV138" s="13" t="s">
        <v>83</v>
      </c>
      <c r="AW138" s="13" t="s">
        <v>34</v>
      </c>
      <c r="AX138" s="13" t="s">
        <v>81</v>
      </c>
      <c r="AY138" s="159" t="s">
        <v>180</v>
      </c>
    </row>
    <row r="139" spans="1:65" s="2" customFormat="1" ht="16.5" customHeight="1">
      <c r="A139" s="33"/>
      <c r="B139" s="138"/>
      <c r="C139" s="173" t="s">
        <v>345</v>
      </c>
      <c r="D139" s="173" t="s">
        <v>284</v>
      </c>
      <c r="E139" s="174" t="s">
        <v>3088</v>
      </c>
      <c r="F139" s="175" t="s">
        <v>3089</v>
      </c>
      <c r="G139" s="176" t="s">
        <v>253</v>
      </c>
      <c r="H139" s="177">
        <v>54</v>
      </c>
      <c r="I139" s="178"/>
      <c r="J139" s="179">
        <f>ROUND(I139*H139,2)</f>
        <v>0</v>
      </c>
      <c r="K139" s="175" t="s">
        <v>187</v>
      </c>
      <c r="L139" s="180"/>
      <c r="M139" s="181" t="s">
        <v>3</v>
      </c>
      <c r="N139" s="182" t="s">
        <v>44</v>
      </c>
      <c r="O139" s="54"/>
      <c r="P139" s="148">
        <f>O139*H139</f>
        <v>0</v>
      </c>
      <c r="Q139" s="148">
        <v>0.00053</v>
      </c>
      <c r="R139" s="148">
        <f>Q139*H139</f>
        <v>0.02862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287</v>
      </c>
      <c r="AT139" s="150" t="s">
        <v>284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226</v>
      </c>
      <c r="BM139" s="150" t="s">
        <v>3090</v>
      </c>
    </row>
    <row r="140" spans="1:47" s="2" customFormat="1" ht="12">
      <c r="A140" s="33"/>
      <c r="B140" s="34"/>
      <c r="C140" s="33"/>
      <c r="D140" s="152" t="s">
        <v>190</v>
      </c>
      <c r="E140" s="33"/>
      <c r="F140" s="153" t="s">
        <v>3091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51" s="13" customFormat="1" ht="12">
      <c r="B141" s="157"/>
      <c r="D141" s="158" t="s">
        <v>201</v>
      </c>
      <c r="E141" s="159" t="s">
        <v>3</v>
      </c>
      <c r="F141" s="160" t="s">
        <v>3092</v>
      </c>
      <c r="H141" s="161">
        <v>54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201</v>
      </c>
      <c r="AU141" s="159" t="s">
        <v>83</v>
      </c>
      <c r="AV141" s="13" t="s">
        <v>83</v>
      </c>
      <c r="AW141" s="13" t="s">
        <v>34</v>
      </c>
      <c r="AX141" s="13" t="s">
        <v>81</v>
      </c>
      <c r="AY141" s="159" t="s">
        <v>180</v>
      </c>
    </row>
    <row r="142" spans="1:65" s="2" customFormat="1" ht="24.2" customHeight="1">
      <c r="A142" s="33"/>
      <c r="B142" s="138"/>
      <c r="C142" s="139" t="s">
        <v>230</v>
      </c>
      <c r="D142" s="139" t="s">
        <v>183</v>
      </c>
      <c r="E142" s="140" t="s">
        <v>3093</v>
      </c>
      <c r="F142" s="141" t="s">
        <v>3094</v>
      </c>
      <c r="G142" s="142" t="s">
        <v>236</v>
      </c>
      <c r="H142" s="143">
        <v>8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226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226</v>
      </c>
      <c r="BM142" s="150" t="s">
        <v>3095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3096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16.5" customHeight="1">
      <c r="A144" s="33"/>
      <c r="B144" s="138"/>
      <c r="C144" s="173" t="s">
        <v>356</v>
      </c>
      <c r="D144" s="173" t="s">
        <v>284</v>
      </c>
      <c r="E144" s="174" t="s">
        <v>3097</v>
      </c>
      <c r="F144" s="175" t="s">
        <v>3098</v>
      </c>
      <c r="G144" s="176" t="s">
        <v>236</v>
      </c>
      <c r="H144" s="177">
        <v>8</v>
      </c>
      <c r="I144" s="178"/>
      <c r="J144" s="179">
        <f>ROUND(I144*H144,2)</f>
        <v>0</v>
      </c>
      <c r="K144" s="175" t="s">
        <v>187</v>
      </c>
      <c r="L144" s="180"/>
      <c r="M144" s="181" t="s">
        <v>3</v>
      </c>
      <c r="N144" s="182" t="s">
        <v>44</v>
      </c>
      <c r="O144" s="54"/>
      <c r="P144" s="148">
        <f>O144*H144</f>
        <v>0</v>
      </c>
      <c r="Q144" s="148">
        <v>5E-05</v>
      </c>
      <c r="R144" s="148">
        <f>Q144*H144</f>
        <v>0.0004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287</v>
      </c>
      <c r="AT144" s="150" t="s">
        <v>284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226</v>
      </c>
      <c r="BM144" s="150" t="s">
        <v>3099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3100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24.2" customHeight="1">
      <c r="A146" s="33"/>
      <c r="B146" s="138"/>
      <c r="C146" s="139" t="s">
        <v>287</v>
      </c>
      <c r="D146" s="139" t="s">
        <v>183</v>
      </c>
      <c r="E146" s="140" t="s">
        <v>3101</v>
      </c>
      <c r="F146" s="141" t="s">
        <v>3102</v>
      </c>
      <c r="G146" s="142" t="s">
        <v>236</v>
      </c>
      <c r="H146" s="143">
        <v>1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3103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3104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173" t="s">
        <v>367</v>
      </c>
      <c r="D148" s="173" t="s">
        <v>284</v>
      </c>
      <c r="E148" s="174" t="s">
        <v>3105</v>
      </c>
      <c r="F148" s="175" t="s">
        <v>3106</v>
      </c>
      <c r="G148" s="176" t="s">
        <v>236</v>
      </c>
      <c r="H148" s="177">
        <v>1</v>
      </c>
      <c r="I148" s="178"/>
      <c r="J148" s="179">
        <f>ROUND(I148*H148,2)</f>
        <v>0</v>
      </c>
      <c r="K148" s="175" t="s">
        <v>187</v>
      </c>
      <c r="L148" s="180"/>
      <c r="M148" s="181" t="s">
        <v>3</v>
      </c>
      <c r="N148" s="182" t="s">
        <v>44</v>
      </c>
      <c r="O148" s="54"/>
      <c r="P148" s="148">
        <f>O148*H148</f>
        <v>0</v>
      </c>
      <c r="Q148" s="148">
        <v>5E-05</v>
      </c>
      <c r="R148" s="148">
        <f>Q148*H148</f>
        <v>5E-05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287</v>
      </c>
      <c r="AT148" s="150" t="s">
        <v>284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3107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3108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2" customHeight="1">
      <c r="A150" s="33"/>
      <c r="B150" s="138"/>
      <c r="C150" s="139" t="s">
        <v>371</v>
      </c>
      <c r="D150" s="139" t="s">
        <v>183</v>
      </c>
      <c r="E150" s="140" t="s">
        <v>3109</v>
      </c>
      <c r="F150" s="141" t="s">
        <v>3110</v>
      </c>
      <c r="G150" s="142" t="s">
        <v>236</v>
      </c>
      <c r="H150" s="143">
        <v>4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226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226</v>
      </c>
      <c r="BM150" s="150" t="s">
        <v>3111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3112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16.5" customHeight="1">
      <c r="A152" s="33"/>
      <c r="B152" s="138"/>
      <c r="C152" s="173" t="s">
        <v>378</v>
      </c>
      <c r="D152" s="173" t="s">
        <v>284</v>
      </c>
      <c r="E152" s="174" t="s">
        <v>3113</v>
      </c>
      <c r="F152" s="175" t="s">
        <v>3114</v>
      </c>
      <c r="G152" s="176" t="s">
        <v>236</v>
      </c>
      <c r="H152" s="177">
        <v>4</v>
      </c>
      <c r="I152" s="178"/>
      <c r="J152" s="179">
        <f>ROUND(I152*H152,2)</f>
        <v>0</v>
      </c>
      <c r="K152" s="175" t="s">
        <v>187</v>
      </c>
      <c r="L152" s="180"/>
      <c r="M152" s="181" t="s">
        <v>3</v>
      </c>
      <c r="N152" s="182" t="s">
        <v>44</v>
      </c>
      <c r="O152" s="54"/>
      <c r="P152" s="148">
        <f>O152*H152</f>
        <v>0</v>
      </c>
      <c r="Q152" s="148">
        <v>5E-05</v>
      </c>
      <c r="R152" s="148">
        <f>Q152*H152</f>
        <v>0.0002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287</v>
      </c>
      <c r="AT152" s="150" t="s">
        <v>284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3115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3116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24.2" customHeight="1">
      <c r="A154" s="33"/>
      <c r="B154" s="138"/>
      <c r="C154" s="139" t="s">
        <v>677</v>
      </c>
      <c r="D154" s="139" t="s">
        <v>183</v>
      </c>
      <c r="E154" s="140" t="s">
        <v>3117</v>
      </c>
      <c r="F154" s="141" t="s">
        <v>3118</v>
      </c>
      <c r="G154" s="142" t="s">
        <v>236</v>
      </c>
      <c r="H154" s="143">
        <v>9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3119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3120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16.5" customHeight="1">
      <c r="A156" s="33"/>
      <c r="B156" s="138"/>
      <c r="C156" s="173" t="s">
        <v>679</v>
      </c>
      <c r="D156" s="173" t="s">
        <v>284</v>
      </c>
      <c r="E156" s="174" t="s">
        <v>3121</v>
      </c>
      <c r="F156" s="175" t="s">
        <v>3122</v>
      </c>
      <c r="G156" s="176" t="s">
        <v>236</v>
      </c>
      <c r="H156" s="177">
        <v>9</v>
      </c>
      <c r="I156" s="178"/>
      <c r="J156" s="179">
        <f>ROUND(I156*H156,2)</f>
        <v>0</v>
      </c>
      <c r="K156" s="175" t="s">
        <v>187</v>
      </c>
      <c r="L156" s="180"/>
      <c r="M156" s="181" t="s">
        <v>3</v>
      </c>
      <c r="N156" s="182" t="s">
        <v>44</v>
      </c>
      <c r="O156" s="54"/>
      <c r="P156" s="148">
        <f>O156*H156</f>
        <v>0</v>
      </c>
      <c r="Q156" s="148">
        <v>5E-05</v>
      </c>
      <c r="R156" s="148">
        <f>Q156*H156</f>
        <v>0.00045000000000000004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287</v>
      </c>
      <c r="AT156" s="150" t="s">
        <v>284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3123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3124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24.2" customHeight="1">
      <c r="A158" s="33"/>
      <c r="B158" s="138"/>
      <c r="C158" s="139" t="s">
        <v>685</v>
      </c>
      <c r="D158" s="139" t="s">
        <v>183</v>
      </c>
      <c r="E158" s="140" t="s">
        <v>3125</v>
      </c>
      <c r="F158" s="141" t="s">
        <v>3126</v>
      </c>
      <c r="G158" s="142" t="s">
        <v>236</v>
      </c>
      <c r="H158" s="143">
        <v>2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3127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3128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73" t="s">
        <v>692</v>
      </c>
      <c r="D160" s="173" t="s">
        <v>284</v>
      </c>
      <c r="E160" s="174" t="s">
        <v>3129</v>
      </c>
      <c r="F160" s="175" t="s">
        <v>3130</v>
      </c>
      <c r="G160" s="176" t="s">
        <v>236</v>
      </c>
      <c r="H160" s="177">
        <v>2</v>
      </c>
      <c r="I160" s="178"/>
      <c r="J160" s="179">
        <f>ROUND(I160*H160,2)</f>
        <v>0</v>
      </c>
      <c r="K160" s="175" t="s">
        <v>187</v>
      </c>
      <c r="L160" s="180"/>
      <c r="M160" s="181" t="s">
        <v>3</v>
      </c>
      <c r="N160" s="182" t="s">
        <v>44</v>
      </c>
      <c r="O160" s="54"/>
      <c r="P160" s="148">
        <f>O160*H160</f>
        <v>0</v>
      </c>
      <c r="Q160" s="148">
        <v>5E-05</v>
      </c>
      <c r="R160" s="148">
        <f>Q160*H160</f>
        <v>0.0001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287</v>
      </c>
      <c r="AT160" s="150" t="s">
        <v>284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3131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3132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1:65" s="2" customFormat="1" ht="24.2" customHeight="1">
      <c r="A162" s="33"/>
      <c r="B162" s="138"/>
      <c r="C162" s="139" t="s">
        <v>699</v>
      </c>
      <c r="D162" s="139" t="s">
        <v>183</v>
      </c>
      <c r="E162" s="140" t="s">
        <v>3133</v>
      </c>
      <c r="F162" s="141" t="s">
        <v>3134</v>
      </c>
      <c r="G162" s="142" t="s">
        <v>236</v>
      </c>
      <c r="H162" s="143">
        <v>13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3135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3136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1:65" s="2" customFormat="1" ht="16.5" customHeight="1">
      <c r="A164" s="33"/>
      <c r="B164" s="138"/>
      <c r="C164" s="173" t="s">
        <v>706</v>
      </c>
      <c r="D164" s="173" t="s">
        <v>284</v>
      </c>
      <c r="E164" s="174" t="s">
        <v>3137</v>
      </c>
      <c r="F164" s="175" t="s">
        <v>3138</v>
      </c>
      <c r="G164" s="176" t="s">
        <v>236</v>
      </c>
      <c r="H164" s="177">
        <v>9</v>
      </c>
      <c r="I164" s="178"/>
      <c r="J164" s="179">
        <f>ROUND(I164*H164,2)</f>
        <v>0</v>
      </c>
      <c r="K164" s="175" t="s">
        <v>187</v>
      </c>
      <c r="L164" s="180"/>
      <c r="M164" s="181" t="s">
        <v>3</v>
      </c>
      <c r="N164" s="182" t="s">
        <v>44</v>
      </c>
      <c r="O164" s="54"/>
      <c r="P164" s="148">
        <f>O164*H164</f>
        <v>0</v>
      </c>
      <c r="Q164" s="148">
        <v>6E-05</v>
      </c>
      <c r="R164" s="148">
        <f>Q164*H164</f>
        <v>0.00054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287</v>
      </c>
      <c r="AT164" s="150" t="s">
        <v>284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3139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3140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1:65" s="2" customFormat="1" ht="16.5" customHeight="1">
      <c r="A166" s="33"/>
      <c r="B166" s="138"/>
      <c r="C166" s="173" t="s">
        <v>708</v>
      </c>
      <c r="D166" s="173" t="s">
        <v>284</v>
      </c>
      <c r="E166" s="174" t="s">
        <v>3141</v>
      </c>
      <c r="F166" s="175" t="s">
        <v>3142</v>
      </c>
      <c r="G166" s="176" t="s">
        <v>236</v>
      </c>
      <c r="H166" s="177">
        <v>4</v>
      </c>
      <c r="I166" s="178"/>
      <c r="J166" s="179">
        <f>ROUND(I166*H166,2)</f>
        <v>0</v>
      </c>
      <c r="K166" s="175" t="s">
        <v>187</v>
      </c>
      <c r="L166" s="180"/>
      <c r="M166" s="181" t="s">
        <v>3</v>
      </c>
      <c r="N166" s="182" t="s">
        <v>44</v>
      </c>
      <c r="O166" s="54"/>
      <c r="P166" s="148">
        <f>O166*H166</f>
        <v>0</v>
      </c>
      <c r="Q166" s="148">
        <v>6E-05</v>
      </c>
      <c r="R166" s="148">
        <f>Q166*H166</f>
        <v>0.00024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287</v>
      </c>
      <c r="AT166" s="150" t="s">
        <v>284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3143</v>
      </c>
    </row>
    <row r="167" spans="1:47" s="2" customFormat="1" ht="12">
      <c r="A167" s="33"/>
      <c r="B167" s="34"/>
      <c r="C167" s="33"/>
      <c r="D167" s="152" t="s">
        <v>190</v>
      </c>
      <c r="E167" s="33"/>
      <c r="F167" s="153" t="s">
        <v>3144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1:65" s="2" customFormat="1" ht="24.2" customHeight="1">
      <c r="A168" s="33"/>
      <c r="B168" s="138"/>
      <c r="C168" s="139" t="s">
        <v>713</v>
      </c>
      <c r="D168" s="139" t="s">
        <v>183</v>
      </c>
      <c r="E168" s="140" t="s">
        <v>3145</v>
      </c>
      <c r="F168" s="141" t="s">
        <v>3146</v>
      </c>
      <c r="G168" s="142" t="s">
        <v>236</v>
      </c>
      <c r="H168" s="143">
        <v>32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226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226</v>
      </c>
      <c r="BM168" s="150" t="s">
        <v>3147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3148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173" t="s">
        <v>714</v>
      </c>
      <c r="D170" s="173" t="s">
        <v>284</v>
      </c>
      <c r="E170" s="174" t="s">
        <v>3149</v>
      </c>
      <c r="F170" s="175" t="s">
        <v>3150</v>
      </c>
      <c r="G170" s="176" t="s">
        <v>236</v>
      </c>
      <c r="H170" s="177">
        <v>32</v>
      </c>
      <c r="I170" s="178"/>
      <c r="J170" s="179">
        <f>ROUND(I170*H170,2)</f>
        <v>0</v>
      </c>
      <c r="K170" s="175" t="s">
        <v>187</v>
      </c>
      <c r="L170" s="180"/>
      <c r="M170" s="181" t="s">
        <v>3</v>
      </c>
      <c r="N170" s="182" t="s">
        <v>44</v>
      </c>
      <c r="O170" s="54"/>
      <c r="P170" s="148">
        <f>O170*H170</f>
        <v>0</v>
      </c>
      <c r="Q170" s="148">
        <v>6E-05</v>
      </c>
      <c r="R170" s="148">
        <f>Q170*H170</f>
        <v>0.00192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287</v>
      </c>
      <c r="AT170" s="150" t="s">
        <v>284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226</v>
      </c>
      <c r="BM170" s="150" t="s">
        <v>3151</v>
      </c>
    </row>
    <row r="171" spans="1:47" s="2" customFormat="1" ht="12">
      <c r="A171" s="33"/>
      <c r="B171" s="34"/>
      <c r="C171" s="33"/>
      <c r="D171" s="152" t="s">
        <v>190</v>
      </c>
      <c r="E171" s="33"/>
      <c r="F171" s="153" t="s">
        <v>3152</v>
      </c>
      <c r="G171" s="33"/>
      <c r="H171" s="33"/>
      <c r="I171" s="154"/>
      <c r="J171" s="33"/>
      <c r="K171" s="33"/>
      <c r="L171" s="34"/>
      <c r="M171" s="155"/>
      <c r="N171" s="156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1:65" s="2" customFormat="1" ht="24.2" customHeight="1">
      <c r="A172" s="33"/>
      <c r="B172" s="138"/>
      <c r="C172" s="139" t="s">
        <v>715</v>
      </c>
      <c r="D172" s="139" t="s">
        <v>183</v>
      </c>
      <c r="E172" s="140" t="s">
        <v>3153</v>
      </c>
      <c r="F172" s="141" t="s">
        <v>3154</v>
      </c>
      <c r="G172" s="142" t="s">
        <v>236</v>
      </c>
      <c r="H172" s="143">
        <v>5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226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226</v>
      </c>
      <c r="BM172" s="150" t="s">
        <v>3155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3156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1:65" s="2" customFormat="1" ht="16.5" customHeight="1">
      <c r="A174" s="33"/>
      <c r="B174" s="138"/>
      <c r="C174" s="173" t="s">
        <v>717</v>
      </c>
      <c r="D174" s="173" t="s">
        <v>284</v>
      </c>
      <c r="E174" s="174" t="s">
        <v>3157</v>
      </c>
      <c r="F174" s="175" t="s">
        <v>3158</v>
      </c>
      <c r="G174" s="176" t="s">
        <v>236</v>
      </c>
      <c r="H174" s="177">
        <v>5</v>
      </c>
      <c r="I174" s="178"/>
      <c r="J174" s="179">
        <f>ROUND(I174*H174,2)</f>
        <v>0</v>
      </c>
      <c r="K174" s="175" t="s">
        <v>187</v>
      </c>
      <c r="L174" s="180"/>
      <c r="M174" s="181" t="s">
        <v>3</v>
      </c>
      <c r="N174" s="182" t="s">
        <v>44</v>
      </c>
      <c r="O174" s="54"/>
      <c r="P174" s="148">
        <f>O174*H174</f>
        <v>0</v>
      </c>
      <c r="Q174" s="148">
        <v>0.0016</v>
      </c>
      <c r="R174" s="148">
        <f>Q174*H174</f>
        <v>0.008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287</v>
      </c>
      <c r="AT174" s="150" t="s">
        <v>284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226</v>
      </c>
      <c r="BM174" s="150" t="s">
        <v>3159</v>
      </c>
    </row>
    <row r="175" spans="1:47" s="2" customFormat="1" ht="12">
      <c r="A175" s="33"/>
      <c r="B175" s="34"/>
      <c r="C175" s="33"/>
      <c r="D175" s="152" t="s">
        <v>190</v>
      </c>
      <c r="E175" s="33"/>
      <c r="F175" s="153" t="s">
        <v>3160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1:65" s="2" customFormat="1" ht="16.5" customHeight="1">
      <c r="A176" s="33"/>
      <c r="B176" s="138"/>
      <c r="C176" s="139" t="s">
        <v>720</v>
      </c>
      <c r="D176" s="139" t="s">
        <v>183</v>
      </c>
      <c r="E176" s="140" t="s">
        <v>3161</v>
      </c>
      <c r="F176" s="141" t="s">
        <v>3162</v>
      </c>
      <c r="G176" s="142" t="s">
        <v>236</v>
      </c>
      <c r="H176" s="143">
        <v>6</v>
      </c>
      <c r="I176" s="144"/>
      <c r="J176" s="145">
        <f>ROUND(I176*H176,2)</f>
        <v>0</v>
      </c>
      <c r="K176" s="141" t="s">
        <v>3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226</v>
      </c>
      <c r="AT176" s="150" t="s">
        <v>183</v>
      </c>
      <c r="AU176" s="150" t="s">
        <v>83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226</v>
      </c>
      <c r="BM176" s="150" t="s">
        <v>3163</v>
      </c>
    </row>
    <row r="177" spans="1:65" s="2" customFormat="1" ht="16.5" customHeight="1">
      <c r="A177" s="33"/>
      <c r="B177" s="138"/>
      <c r="C177" s="139" t="s">
        <v>725</v>
      </c>
      <c r="D177" s="139" t="s">
        <v>183</v>
      </c>
      <c r="E177" s="140" t="s">
        <v>3164</v>
      </c>
      <c r="F177" s="141" t="s">
        <v>3165</v>
      </c>
      <c r="G177" s="142" t="s">
        <v>236</v>
      </c>
      <c r="H177" s="143">
        <v>2</v>
      </c>
      <c r="I177" s="144"/>
      <c r="J177" s="145">
        <f>ROUND(I177*H177,2)</f>
        <v>0</v>
      </c>
      <c r="K177" s="141" t="s">
        <v>3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226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226</v>
      </c>
      <c r="BM177" s="150" t="s">
        <v>3166</v>
      </c>
    </row>
    <row r="178" spans="1:65" s="2" customFormat="1" ht="24.2" customHeight="1">
      <c r="A178" s="33"/>
      <c r="B178" s="138"/>
      <c r="C178" s="139" t="s">
        <v>728</v>
      </c>
      <c r="D178" s="139" t="s">
        <v>183</v>
      </c>
      <c r="E178" s="140" t="s">
        <v>3167</v>
      </c>
      <c r="F178" s="141" t="s">
        <v>3168</v>
      </c>
      <c r="G178" s="142" t="s">
        <v>236</v>
      </c>
      <c r="H178" s="143">
        <v>12</v>
      </c>
      <c r="I178" s="144"/>
      <c r="J178" s="145">
        <f>ROUND(I178*H178,2)</f>
        <v>0</v>
      </c>
      <c r="K178" s="141" t="s">
        <v>187</v>
      </c>
      <c r="L178" s="34"/>
      <c r="M178" s="146" t="s">
        <v>3</v>
      </c>
      <c r="N178" s="147" t="s">
        <v>44</v>
      </c>
      <c r="O178" s="54"/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0" t="s">
        <v>226</v>
      </c>
      <c r="AT178" s="150" t="s">
        <v>183</v>
      </c>
      <c r="AU178" s="150" t="s">
        <v>83</v>
      </c>
      <c r="AY178" s="18" t="s">
        <v>180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8" t="s">
        <v>81</v>
      </c>
      <c r="BK178" s="151">
        <f>ROUND(I178*H178,2)</f>
        <v>0</v>
      </c>
      <c r="BL178" s="18" t="s">
        <v>226</v>
      </c>
      <c r="BM178" s="150" t="s">
        <v>3169</v>
      </c>
    </row>
    <row r="179" spans="1:47" s="2" customFormat="1" ht="12">
      <c r="A179" s="33"/>
      <c r="B179" s="34"/>
      <c r="C179" s="33"/>
      <c r="D179" s="152" t="s">
        <v>190</v>
      </c>
      <c r="E179" s="33"/>
      <c r="F179" s="153" t="s">
        <v>3170</v>
      </c>
      <c r="G179" s="33"/>
      <c r="H179" s="33"/>
      <c r="I179" s="154"/>
      <c r="J179" s="33"/>
      <c r="K179" s="33"/>
      <c r="L179" s="34"/>
      <c r="M179" s="155"/>
      <c r="N179" s="156"/>
      <c r="O179" s="54"/>
      <c r="P179" s="54"/>
      <c r="Q179" s="54"/>
      <c r="R179" s="54"/>
      <c r="S179" s="54"/>
      <c r="T179" s="55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8" t="s">
        <v>190</v>
      </c>
      <c r="AU179" s="18" t="s">
        <v>83</v>
      </c>
    </row>
    <row r="180" spans="1:65" s="2" customFormat="1" ht="16.5" customHeight="1">
      <c r="A180" s="33"/>
      <c r="B180" s="138"/>
      <c r="C180" s="173" t="s">
        <v>736</v>
      </c>
      <c r="D180" s="173" t="s">
        <v>284</v>
      </c>
      <c r="E180" s="174" t="s">
        <v>3171</v>
      </c>
      <c r="F180" s="175" t="s">
        <v>3172</v>
      </c>
      <c r="G180" s="176" t="s">
        <v>236</v>
      </c>
      <c r="H180" s="177">
        <v>12</v>
      </c>
      <c r="I180" s="178"/>
      <c r="J180" s="179">
        <f>ROUND(I180*H180,2)</f>
        <v>0</v>
      </c>
      <c r="K180" s="175" t="s">
        <v>187</v>
      </c>
      <c r="L180" s="180"/>
      <c r="M180" s="181" t="s">
        <v>3</v>
      </c>
      <c r="N180" s="182" t="s">
        <v>44</v>
      </c>
      <c r="O180" s="54"/>
      <c r="P180" s="148">
        <f>O180*H180</f>
        <v>0</v>
      </c>
      <c r="Q180" s="148">
        <v>0.0016</v>
      </c>
      <c r="R180" s="148">
        <f>Q180*H180</f>
        <v>0.019200000000000002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287</v>
      </c>
      <c r="AT180" s="150" t="s">
        <v>284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226</v>
      </c>
      <c r="BM180" s="150" t="s">
        <v>3173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3174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1:65" s="2" customFormat="1" ht="24.2" customHeight="1">
      <c r="A182" s="33"/>
      <c r="B182" s="138"/>
      <c r="C182" s="139" t="s">
        <v>741</v>
      </c>
      <c r="D182" s="139" t="s">
        <v>183</v>
      </c>
      <c r="E182" s="140" t="s">
        <v>3175</v>
      </c>
      <c r="F182" s="141" t="s">
        <v>3176</v>
      </c>
      <c r="G182" s="142" t="s">
        <v>236</v>
      </c>
      <c r="H182" s="143">
        <v>37</v>
      </c>
      <c r="I182" s="144"/>
      <c r="J182" s="145">
        <f>ROUND(I182*H182,2)</f>
        <v>0</v>
      </c>
      <c r="K182" s="141" t="s">
        <v>187</v>
      </c>
      <c r="L182" s="34"/>
      <c r="M182" s="146" t="s">
        <v>3</v>
      </c>
      <c r="N182" s="147" t="s">
        <v>44</v>
      </c>
      <c r="O182" s="54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0" t="s">
        <v>226</v>
      </c>
      <c r="AT182" s="150" t="s">
        <v>183</v>
      </c>
      <c r="AU182" s="150" t="s">
        <v>83</v>
      </c>
      <c r="AY182" s="18" t="s">
        <v>180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8" t="s">
        <v>81</v>
      </c>
      <c r="BK182" s="151">
        <f>ROUND(I182*H182,2)</f>
        <v>0</v>
      </c>
      <c r="BL182" s="18" t="s">
        <v>226</v>
      </c>
      <c r="BM182" s="150" t="s">
        <v>3177</v>
      </c>
    </row>
    <row r="183" spans="1:47" s="2" customFormat="1" ht="12">
      <c r="A183" s="33"/>
      <c r="B183" s="34"/>
      <c r="C183" s="33"/>
      <c r="D183" s="152" t="s">
        <v>190</v>
      </c>
      <c r="E183" s="33"/>
      <c r="F183" s="153" t="s">
        <v>3178</v>
      </c>
      <c r="G183" s="33"/>
      <c r="H183" s="33"/>
      <c r="I183" s="154"/>
      <c r="J183" s="33"/>
      <c r="K183" s="33"/>
      <c r="L183" s="34"/>
      <c r="M183" s="155"/>
      <c r="N183" s="156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190</v>
      </c>
      <c r="AU183" s="18" t="s">
        <v>83</v>
      </c>
    </row>
    <row r="184" spans="1:65" s="2" customFormat="1" ht="16.5" customHeight="1">
      <c r="A184" s="33"/>
      <c r="B184" s="138"/>
      <c r="C184" s="173" t="s">
        <v>747</v>
      </c>
      <c r="D184" s="173" t="s">
        <v>284</v>
      </c>
      <c r="E184" s="174" t="s">
        <v>2665</v>
      </c>
      <c r="F184" s="175" t="s">
        <v>3179</v>
      </c>
      <c r="G184" s="176" t="s">
        <v>2529</v>
      </c>
      <c r="H184" s="177">
        <v>37</v>
      </c>
      <c r="I184" s="178"/>
      <c r="J184" s="179">
        <f>ROUND(I184*H184,2)</f>
        <v>0</v>
      </c>
      <c r="K184" s="175" t="s">
        <v>3</v>
      </c>
      <c r="L184" s="180"/>
      <c r="M184" s="181" t="s">
        <v>3</v>
      </c>
      <c r="N184" s="182" t="s">
        <v>44</v>
      </c>
      <c r="O184" s="54"/>
      <c r="P184" s="148">
        <f>O184*H184</f>
        <v>0</v>
      </c>
      <c r="Q184" s="148">
        <v>0.001</v>
      </c>
      <c r="R184" s="148">
        <f>Q184*H184</f>
        <v>0.037</v>
      </c>
      <c r="S184" s="148">
        <v>0</v>
      </c>
      <c r="T184" s="14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0" t="s">
        <v>287</v>
      </c>
      <c r="AT184" s="150" t="s">
        <v>284</v>
      </c>
      <c r="AU184" s="150" t="s">
        <v>83</v>
      </c>
      <c r="AY184" s="18" t="s">
        <v>180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8" t="s">
        <v>81</v>
      </c>
      <c r="BK184" s="151">
        <f>ROUND(I184*H184,2)</f>
        <v>0</v>
      </c>
      <c r="BL184" s="18" t="s">
        <v>226</v>
      </c>
      <c r="BM184" s="150" t="s">
        <v>3180</v>
      </c>
    </row>
    <row r="185" spans="1:65" s="2" customFormat="1" ht="24.2" customHeight="1">
      <c r="A185" s="33"/>
      <c r="B185" s="138"/>
      <c r="C185" s="139" t="s">
        <v>752</v>
      </c>
      <c r="D185" s="139" t="s">
        <v>183</v>
      </c>
      <c r="E185" s="140" t="s">
        <v>3181</v>
      </c>
      <c r="F185" s="141" t="s">
        <v>3182</v>
      </c>
      <c r="G185" s="142" t="s">
        <v>236</v>
      </c>
      <c r="H185" s="143">
        <v>20</v>
      </c>
      <c r="I185" s="144"/>
      <c r="J185" s="145">
        <f>ROUND(I185*H185,2)</f>
        <v>0</v>
      </c>
      <c r="K185" s="141" t="s">
        <v>187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226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226</v>
      </c>
      <c r="BM185" s="150" t="s">
        <v>3183</v>
      </c>
    </row>
    <row r="186" spans="1:47" s="2" customFormat="1" ht="12">
      <c r="A186" s="33"/>
      <c r="B186" s="34"/>
      <c r="C186" s="33"/>
      <c r="D186" s="152" t="s">
        <v>190</v>
      </c>
      <c r="E186" s="33"/>
      <c r="F186" s="153" t="s">
        <v>3184</v>
      </c>
      <c r="G186" s="33"/>
      <c r="H186" s="33"/>
      <c r="I186" s="154"/>
      <c r="J186" s="33"/>
      <c r="K186" s="33"/>
      <c r="L186" s="34"/>
      <c r="M186" s="155"/>
      <c r="N186" s="156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1:65" s="2" customFormat="1" ht="16.5" customHeight="1">
      <c r="A187" s="33"/>
      <c r="B187" s="138"/>
      <c r="C187" s="173" t="s">
        <v>759</v>
      </c>
      <c r="D187" s="173" t="s">
        <v>284</v>
      </c>
      <c r="E187" s="174" t="s">
        <v>2647</v>
      </c>
      <c r="F187" s="175" t="s">
        <v>3185</v>
      </c>
      <c r="G187" s="176" t="s">
        <v>2529</v>
      </c>
      <c r="H187" s="177">
        <v>20</v>
      </c>
      <c r="I187" s="178"/>
      <c r="J187" s="179">
        <f>ROUND(I187*H187,2)</f>
        <v>0</v>
      </c>
      <c r="K187" s="175" t="s">
        <v>3</v>
      </c>
      <c r="L187" s="180"/>
      <c r="M187" s="181" t="s">
        <v>3</v>
      </c>
      <c r="N187" s="182" t="s">
        <v>44</v>
      </c>
      <c r="O187" s="54"/>
      <c r="P187" s="148">
        <f>O187*H187</f>
        <v>0</v>
      </c>
      <c r="Q187" s="148">
        <v>0.001</v>
      </c>
      <c r="R187" s="148">
        <f>Q187*H187</f>
        <v>0.02</v>
      </c>
      <c r="S187" s="148">
        <v>0</v>
      </c>
      <c r="T187" s="149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0" t="s">
        <v>287</v>
      </c>
      <c r="AT187" s="150" t="s">
        <v>284</v>
      </c>
      <c r="AU187" s="150" t="s">
        <v>83</v>
      </c>
      <c r="AY187" s="18" t="s">
        <v>180</v>
      </c>
      <c r="BE187" s="151">
        <f>IF(N187="základní",J187,0)</f>
        <v>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8" t="s">
        <v>81</v>
      </c>
      <c r="BK187" s="151">
        <f>ROUND(I187*H187,2)</f>
        <v>0</v>
      </c>
      <c r="BL187" s="18" t="s">
        <v>226</v>
      </c>
      <c r="BM187" s="150" t="s">
        <v>3186</v>
      </c>
    </row>
    <row r="188" spans="1:65" s="2" customFormat="1" ht="16.5" customHeight="1">
      <c r="A188" s="33"/>
      <c r="B188" s="138"/>
      <c r="C188" s="139" t="s">
        <v>765</v>
      </c>
      <c r="D188" s="139" t="s">
        <v>183</v>
      </c>
      <c r="E188" s="140" t="s">
        <v>3187</v>
      </c>
      <c r="F188" s="141" t="s">
        <v>3188</v>
      </c>
      <c r="G188" s="142" t="s">
        <v>236</v>
      </c>
      <c r="H188" s="143">
        <v>20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226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226</v>
      </c>
      <c r="BM188" s="150" t="s">
        <v>3189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3190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1:65" s="2" customFormat="1" ht="16.5" customHeight="1">
      <c r="A190" s="33"/>
      <c r="B190" s="138"/>
      <c r="C190" s="173" t="s">
        <v>769</v>
      </c>
      <c r="D190" s="173" t="s">
        <v>284</v>
      </c>
      <c r="E190" s="174" t="s">
        <v>2683</v>
      </c>
      <c r="F190" s="175" t="s">
        <v>3191</v>
      </c>
      <c r="G190" s="176" t="s">
        <v>2529</v>
      </c>
      <c r="H190" s="177">
        <v>20</v>
      </c>
      <c r="I190" s="178"/>
      <c r="J190" s="179">
        <f>ROUND(I190*H190,2)</f>
        <v>0</v>
      </c>
      <c r="K190" s="175" t="s">
        <v>3</v>
      </c>
      <c r="L190" s="180"/>
      <c r="M190" s="181" t="s">
        <v>3</v>
      </c>
      <c r="N190" s="182" t="s">
        <v>44</v>
      </c>
      <c r="O190" s="54"/>
      <c r="P190" s="148">
        <f>O190*H190</f>
        <v>0</v>
      </c>
      <c r="Q190" s="148">
        <v>0.001</v>
      </c>
      <c r="R190" s="148">
        <f>Q190*H190</f>
        <v>0.02</v>
      </c>
      <c r="S190" s="148">
        <v>0</v>
      </c>
      <c r="T190" s="149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0" t="s">
        <v>287</v>
      </c>
      <c r="AT190" s="150" t="s">
        <v>284</v>
      </c>
      <c r="AU190" s="150" t="s">
        <v>83</v>
      </c>
      <c r="AY190" s="18" t="s">
        <v>180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8" t="s">
        <v>81</v>
      </c>
      <c r="BK190" s="151">
        <f>ROUND(I190*H190,2)</f>
        <v>0</v>
      </c>
      <c r="BL190" s="18" t="s">
        <v>226</v>
      </c>
      <c r="BM190" s="150" t="s">
        <v>3192</v>
      </c>
    </row>
    <row r="191" spans="1:65" s="2" customFormat="1" ht="16.5" customHeight="1">
      <c r="A191" s="33"/>
      <c r="B191" s="138"/>
      <c r="C191" s="139" t="s">
        <v>776</v>
      </c>
      <c r="D191" s="139" t="s">
        <v>183</v>
      </c>
      <c r="E191" s="140" t="s">
        <v>3193</v>
      </c>
      <c r="F191" s="141" t="s">
        <v>3194</v>
      </c>
      <c r="G191" s="142" t="s">
        <v>236</v>
      </c>
      <c r="H191" s="143">
        <v>21</v>
      </c>
      <c r="I191" s="144"/>
      <c r="J191" s="145">
        <f>ROUND(I191*H191,2)</f>
        <v>0</v>
      </c>
      <c r="K191" s="141" t="s">
        <v>187</v>
      </c>
      <c r="L191" s="34"/>
      <c r="M191" s="146" t="s">
        <v>3</v>
      </c>
      <c r="N191" s="147" t="s">
        <v>44</v>
      </c>
      <c r="O191" s="54"/>
      <c r="P191" s="148">
        <f>O191*H191</f>
        <v>0</v>
      </c>
      <c r="Q191" s="148">
        <v>0</v>
      </c>
      <c r="R191" s="148">
        <f>Q191*H191</f>
        <v>0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226</v>
      </c>
      <c r="AT191" s="150" t="s">
        <v>183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226</v>
      </c>
      <c r="BM191" s="150" t="s">
        <v>3195</v>
      </c>
    </row>
    <row r="192" spans="1:47" s="2" customFormat="1" ht="12">
      <c r="A192" s="33"/>
      <c r="B192" s="34"/>
      <c r="C192" s="33"/>
      <c r="D192" s="152" t="s">
        <v>190</v>
      </c>
      <c r="E192" s="33"/>
      <c r="F192" s="153" t="s">
        <v>3196</v>
      </c>
      <c r="G192" s="33"/>
      <c r="H192" s="33"/>
      <c r="I192" s="154"/>
      <c r="J192" s="33"/>
      <c r="K192" s="33"/>
      <c r="L192" s="34"/>
      <c r="M192" s="155"/>
      <c r="N192" s="156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1:65" s="2" customFormat="1" ht="16.5" customHeight="1">
      <c r="A193" s="33"/>
      <c r="B193" s="138"/>
      <c r="C193" s="173" t="s">
        <v>780</v>
      </c>
      <c r="D193" s="173" t="s">
        <v>284</v>
      </c>
      <c r="E193" s="174" t="s">
        <v>2667</v>
      </c>
      <c r="F193" s="175" t="s">
        <v>3197</v>
      </c>
      <c r="G193" s="176" t="s">
        <v>2529</v>
      </c>
      <c r="H193" s="177">
        <v>21</v>
      </c>
      <c r="I193" s="178"/>
      <c r="J193" s="179">
        <f>ROUND(I193*H193,2)</f>
        <v>0</v>
      </c>
      <c r="K193" s="175" t="s">
        <v>3</v>
      </c>
      <c r="L193" s="180"/>
      <c r="M193" s="181" t="s">
        <v>3</v>
      </c>
      <c r="N193" s="182" t="s">
        <v>44</v>
      </c>
      <c r="O193" s="54"/>
      <c r="P193" s="148">
        <f>O193*H193</f>
        <v>0</v>
      </c>
      <c r="Q193" s="148">
        <v>0.001</v>
      </c>
      <c r="R193" s="148">
        <f>Q193*H193</f>
        <v>0.021</v>
      </c>
      <c r="S193" s="148">
        <v>0</v>
      </c>
      <c r="T193" s="149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0" t="s">
        <v>287</v>
      </c>
      <c r="AT193" s="150" t="s">
        <v>284</v>
      </c>
      <c r="AU193" s="150" t="s">
        <v>83</v>
      </c>
      <c r="AY193" s="18" t="s">
        <v>180</v>
      </c>
      <c r="BE193" s="151">
        <f>IF(N193="základní",J193,0)</f>
        <v>0</v>
      </c>
      <c r="BF193" s="151">
        <f>IF(N193="snížená",J193,0)</f>
        <v>0</v>
      </c>
      <c r="BG193" s="151">
        <f>IF(N193="zákl. přenesená",J193,0)</f>
        <v>0</v>
      </c>
      <c r="BH193" s="151">
        <f>IF(N193="sníž. přenesená",J193,0)</f>
        <v>0</v>
      </c>
      <c r="BI193" s="151">
        <f>IF(N193="nulová",J193,0)</f>
        <v>0</v>
      </c>
      <c r="BJ193" s="18" t="s">
        <v>81</v>
      </c>
      <c r="BK193" s="151">
        <f>ROUND(I193*H193,2)</f>
        <v>0</v>
      </c>
      <c r="BL193" s="18" t="s">
        <v>226</v>
      </c>
      <c r="BM193" s="150" t="s">
        <v>3198</v>
      </c>
    </row>
    <row r="194" spans="1:65" s="2" customFormat="1" ht="24.2" customHeight="1">
      <c r="A194" s="33"/>
      <c r="B194" s="138"/>
      <c r="C194" s="139" t="s">
        <v>785</v>
      </c>
      <c r="D194" s="139" t="s">
        <v>183</v>
      </c>
      <c r="E194" s="140" t="s">
        <v>3199</v>
      </c>
      <c r="F194" s="141" t="s">
        <v>3200</v>
      </c>
      <c r="G194" s="142" t="s">
        <v>253</v>
      </c>
      <c r="H194" s="143">
        <v>245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226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226</v>
      </c>
      <c r="BM194" s="150" t="s">
        <v>3201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3202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1:65" s="2" customFormat="1" ht="16.5" customHeight="1">
      <c r="A196" s="33"/>
      <c r="B196" s="138"/>
      <c r="C196" s="173" t="s">
        <v>790</v>
      </c>
      <c r="D196" s="173" t="s">
        <v>284</v>
      </c>
      <c r="E196" s="174" t="s">
        <v>3203</v>
      </c>
      <c r="F196" s="175" t="s">
        <v>3204</v>
      </c>
      <c r="G196" s="176" t="s">
        <v>277</v>
      </c>
      <c r="H196" s="177">
        <v>245</v>
      </c>
      <c r="I196" s="178"/>
      <c r="J196" s="179">
        <f>ROUND(I196*H196,2)</f>
        <v>0</v>
      </c>
      <c r="K196" s="175" t="s">
        <v>187</v>
      </c>
      <c r="L196" s="180"/>
      <c r="M196" s="181" t="s">
        <v>3</v>
      </c>
      <c r="N196" s="182" t="s">
        <v>44</v>
      </c>
      <c r="O196" s="54"/>
      <c r="P196" s="148">
        <f>O196*H196</f>
        <v>0</v>
      </c>
      <c r="Q196" s="148">
        <v>0.001</v>
      </c>
      <c r="R196" s="148">
        <f>Q196*H196</f>
        <v>0.245</v>
      </c>
      <c r="S196" s="148">
        <v>0</v>
      </c>
      <c r="T196" s="14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0" t="s">
        <v>287</v>
      </c>
      <c r="AT196" s="150" t="s">
        <v>284</v>
      </c>
      <c r="AU196" s="150" t="s">
        <v>83</v>
      </c>
      <c r="AY196" s="18" t="s">
        <v>180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81</v>
      </c>
      <c r="BK196" s="151">
        <f>ROUND(I196*H196,2)</f>
        <v>0</v>
      </c>
      <c r="BL196" s="18" t="s">
        <v>226</v>
      </c>
      <c r="BM196" s="150" t="s">
        <v>3205</v>
      </c>
    </row>
    <row r="197" spans="1:47" s="2" customFormat="1" ht="12">
      <c r="A197" s="33"/>
      <c r="B197" s="34"/>
      <c r="C197" s="33"/>
      <c r="D197" s="152" t="s">
        <v>190</v>
      </c>
      <c r="E197" s="33"/>
      <c r="F197" s="153" t="s">
        <v>3206</v>
      </c>
      <c r="G197" s="33"/>
      <c r="H197" s="33"/>
      <c r="I197" s="154"/>
      <c r="J197" s="33"/>
      <c r="K197" s="33"/>
      <c r="L197" s="34"/>
      <c r="M197" s="155"/>
      <c r="N197" s="156"/>
      <c r="O197" s="54"/>
      <c r="P197" s="54"/>
      <c r="Q197" s="54"/>
      <c r="R197" s="54"/>
      <c r="S197" s="54"/>
      <c r="T197" s="55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190</v>
      </c>
      <c r="AU197" s="18" t="s">
        <v>83</v>
      </c>
    </row>
    <row r="198" spans="1:65" s="2" customFormat="1" ht="24.2" customHeight="1">
      <c r="A198" s="33"/>
      <c r="B198" s="138"/>
      <c r="C198" s="139" t="s">
        <v>795</v>
      </c>
      <c r="D198" s="139" t="s">
        <v>183</v>
      </c>
      <c r="E198" s="140" t="s">
        <v>3207</v>
      </c>
      <c r="F198" s="141" t="s">
        <v>3208</v>
      </c>
      <c r="G198" s="142" t="s">
        <v>253</v>
      </c>
      <c r="H198" s="143">
        <v>235</v>
      </c>
      <c r="I198" s="144"/>
      <c r="J198" s="145">
        <f>ROUND(I198*H198,2)</f>
        <v>0</v>
      </c>
      <c r="K198" s="141" t="s">
        <v>187</v>
      </c>
      <c r="L198" s="34"/>
      <c r="M198" s="146" t="s">
        <v>3</v>
      </c>
      <c r="N198" s="147" t="s">
        <v>44</v>
      </c>
      <c r="O198" s="54"/>
      <c r="P198" s="148">
        <f>O198*H198</f>
        <v>0</v>
      </c>
      <c r="Q198" s="148">
        <v>0</v>
      </c>
      <c r="R198" s="148">
        <f>Q198*H198</f>
        <v>0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226</v>
      </c>
      <c r="AT198" s="150" t="s">
        <v>183</v>
      </c>
      <c r="AU198" s="150" t="s">
        <v>83</v>
      </c>
      <c r="AY198" s="18" t="s">
        <v>180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81</v>
      </c>
      <c r="BK198" s="151">
        <f>ROUND(I198*H198,2)</f>
        <v>0</v>
      </c>
      <c r="BL198" s="18" t="s">
        <v>226</v>
      </c>
      <c r="BM198" s="150" t="s">
        <v>3209</v>
      </c>
    </row>
    <row r="199" spans="1:47" s="2" customFormat="1" ht="12">
      <c r="A199" s="33"/>
      <c r="B199" s="34"/>
      <c r="C199" s="33"/>
      <c r="D199" s="152" t="s">
        <v>190</v>
      </c>
      <c r="E199" s="33"/>
      <c r="F199" s="153" t="s">
        <v>3210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7"/>
      <c r="D200" s="158" t="s">
        <v>201</v>
      </c>
      <c r="E200" s="159" t="s">
        <v>3</v>
      </c>
      <c r="F200" s="160" t="s">
        <v>3211</v>
      </c>
      <c r="H200" s="161">
        <v>235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201</v>
      </c>
      <c r="AU200" s="159" t="s">
        <v>83</v>
      </c>
      <c r="AV200" s="13" t="s">
        <v>83</v>
      </c>
      <c r="AW200" s="13" t="s">
        <v>34</v>
      </c>
      <c r="AX200" s="13" t="s">
        <v>73</v>
      </c>
      <c r="AY200" s="159" t="s">
        <v>180</v>
      </c>
    </row>
    <row r="201" spans="2:51" s="15" customFormat="1" ht="12">
      <c r="B201" s="187"/>
      <c r="D201" s="158" t="s">
        <v>201</v>
      </c>
      <c r="E201" s="188" t="s">
        <v>3</v>
      </c>
      <c r="F201" s="189" t="s">
        <v>399</v>
      </c>
      <c r="H201" s="190">
        <v>235</v>
      </c>
      <c r="I201" s="191"/>
      <c r="L201" s="187"/>
      <c r="M201" s="192"/>
      <c r="N201" s="193"/>
      <c r="O201" s="193"/>
      <c r="P201" s="193"/>
      <c r="Q201" s="193"/>
      <c r="R201" s="193"/>
      <c r="S201" s="193"/>
      <c r="T201" s="194"/>
      <c r="AT201" s="188" t="s">
        <v>201</v>
      </c>
      <c r="AU201" s="188" t="s">
        <v>83</v>
      </c>
      <c r="AV201" s="15" t="s">
        <v>188</v>
      </c>
      <c r="AW201" s="15" t="s">
        <v>34</v>
      </c>
      <c r="AX201" s="15" t="s">
        <v>81</v>
      </c>
      <c r="AY201" s="188" t="s">
        <v>180</v>
      </c>
    </row>
    <row r="202" spans="1:65" s="2" customFormat="1" ht="16.5" customHeight="1">
      <c r="A202" s="33"/>
      <c r="B202" s="138"/>
      <c r="C202" s="173" t="s">
        <v>801</v>
      </c>
      <c r="D202" s="173" t="s">
        <v>284</v>
      </c>
      <c r="E202" s="174" t="s">
        <v>3212</v>
      </c>
      <c r="F202" s="175" t="s">
        <v>3213</v>
      </c>
      <c r="G202" s="176" t="s">
        <v>277</v>
      </c>
      <c r="H202" s="177">
        <v>235</v>
      </c>
      <c r="I202" s="178"/>
      <c r="J202" s="179">
        <f>ROUND(I202*H202,2)</f>
        <v>0</v>
      </c>
      <c r="K202" s="175" t="s">
        <v>187</v>
      </c>
      <c r="L202" s="180"/>
      <c r="M202" s="181" t="s">
        <v>3</v>
      </c>
      <c r="N202" s="182" t="s">
        <v>44</v>
      </c>
      <c r="O202" s="54"/>
      <c r="P202" s="148">
        <f>O202*H202</f>
        <v>0</v>
      </c>
      <c r="Q202" s="148">
        <v>0.001</v>
      </c>
      <c r="R202" s="148">
        <f>Q202*H202</f>
        <v>0.23500000000000001</v>
      </c>
      <c r="S202" s="148">
        <v>0</v>
      </c>
      <c r="T202" s="149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0" t="s">
        <v>287</v>
      </c>
      <c r="AT202" s="150" t="s">
        <v>284</v>
      </c>
      <c r="AU202" s="150" t="s">
        <v>83</v>
      </c>
      <c r="AY202" s="18" t="s">
        <v>180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8" t="s">
        <v>81</v>
      </c>
      <c r="BK202" s="151">
        <f>ROUND(I202*H202,2)</f>
        <v>0</v>
      </c>
      <c r="BL202" s="18" t="s">
        <v>226</v>
      </c>
      <c r="BM202" s="150" t="s">
        <v>3214</v>
      </c>
    </row>
    <row r="203" spans="1:47" s="2" customFormat="1" ht="12">
      <c r="A203" s="33"/>
      <c r="B203" s="34"/>
      <c r="C203" s="33"/>
      <c r="D203" s="152" t="s">
        <v>190</v>
      </c>
      <c r="E203" s="33"/>
      <c r="F203" s="153" t="s">
        <v>3215</v>
      </c>
      <c r="G203" s="33"/>
      <c r="H203" s="33"/>
      <c r="I203" s="154"/>
      <c r="J203" s="33"/>
      <c r="K203" s="33"/>
      <c r="L203" s="34"/>
      <c r="M203" s="155"/>
      <c r="N203" s="156"/>
      <c r="O203" s="54"/>
      <c r="P203" s="54"/>
      <c r="Q203" s="54"/>
      <c r="R203" s="54"/>
      <c r="S203" s="54"/>
      <c r="T203" s="55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190</v>
      </c>
      <c r="AU203" s="18" t="s">
        <v>83</v>
      </c>
    </row>
    <row r="204" spans="1:65" s="2" customFormat="1" ht="16.5" customHeight="1">
      <c r="A204" s="33"/>
      <c r="B204" s="138"/>
      <c r="C204" s="173" t="s">
        <v>806</v>
      </c>
      <c r="D204" s="173" t="s">
        <v>284</v>
      </c>
      <c r="E204" s="174" t="s">
        <v>3216</v>
      </c>
      <c r="F204" s="175" t="s">
        <v>3217</v>
      </c>
      <c r="G204" s="176" t="s">
        <v>277</v>
      </c>
      <c r="H204" s="177">
        <v>25</v>
      </c>
      <c r="I204" s="178"/>
      <c r="J204" s="179">
        <f>ROUND(I204*H204,2)</f>
        <v>0</v>
      </c>
      <c r="K204" s="175" t="s">
        <v>187</v>
      </c>
      <c r="L204" s="180"/>
      <c r="M204" s="181" t="s">
        <v>3</v>
      </c>
      <c r="N204" s="182" t="s">
        <v>44</v>
      </c>
      <c r="O204" s="54"/>
      <c r="P204" s="148">
        <f>O204*H204</f>
        <v>0</v>
      </c>
      <c r="Q204" s="148">
        <v>0.001</v>
      </c>
      <c r="R204" s="148">
        <f>Q204*H204</f>
        <v>0.025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287</v>
      </c>
      <c r="AT204" s="150" t="s">
        <v>284</v>
      </c>
      <c r="AU204" s="150" t="s">
        <v>83</v>
      </c>
      <c r="AY204" s="18" t="s">
        <v>180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81</v>
      </c>
      <c r="BK204" s="151">
        <f>ROUND(I204*H204,2)</f>
        <v>0</v>
      </c>
      <c r="BL204" s="18" t="s">
        <v>226</v>
      </c>
      <c r="BM204" s="150" t="s">
        <v>3218</v>
      </c>
    </row>
    <row r="205" spans="1:47" s="2" customFormat="1" ht="12">
      <c r="A205" s="33"/>
      <c r="B205" s="34"/>
      <c r="C205" s="33"/>
      <c r="D205" s="152" t="s">
        <v>190</v>
      </c>
      <c r="E205" s="33"/>
      <c r="F205" s="153" t="s">
        <v>3219</v>
      </c>
      <c r="G205" s="33"/>
      <c r="H205" s="33"/>
      <c r="I205" s="154"/>
      <c r="J205" s="33"/>
      <c r="K205" s="33"/>
      <c r="L205" s="34"/>
      <c r="M205" s="155"/>
      <c r="N205" s="156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1:65" s="2" customFormat="1" ht="16.5" customHeight="1">
      <c r="A206" s="33"/>
      <c r="B206" s="138"/>
      <c r="C206" s="139" t="s">
        <v>812</v>
      </c>
      <c r="D206" s="139" t="s">
        <v>183</v>
      </c>
      <c r="E206" s="140" t="s">
        <v>3220</v>
      </c>
      <c r="F206" s="141" t="s">
        <v>3221</v>
      </c>
      <c r="G206" s="142" t="s">
        <v>236</v>
      </c>
      <c r="H206" s="143">
        <v>4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226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226</v>
      </c>
      <c r="BM206" s="150" t="s">
        <v>3222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3223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1:65" s="2" customFormat="1" ht="16.5" customHeight="1">
      <c r="A208" s="33"/>
      <c r="B208" s="138"/>
      <c r="C208" s="173" t="s">
        <v>818</v>
      </c>
      <c r="D208" s="173" t="s">
        <v>284</v>
      </c>
      <c r="E208" s="174" t="s">
        <v>3224</v>
      </c>
      <c r="F208" s="175" t="s">
        <v>3225</v>
      </c>
      <c r="G208" s="176" t="s">
        <v>236</v>
      </c>
      <c r="H208" s="177">
        <v>4</v>
      </c>
      <c r="I208" s="178"/>
      <c r="J208" s="179">
        <f>ROUND(I208*H208,2)</f>
        <v>0</v>
      </c>
      <c r="K208" s="175" t="s">
        <v>187</v>
      </c>
      <c r="L208" s="180"/>
      <c r="M208" s="181" t="s">
        <v>3</v>
      </c>
      <c r="N208" s="182" t="s">
        <v>44</v>
      </c>
      <c r="O208" s="54"/>
      <c r="P208" s="148">
        <f>O208*H208</f>
        <v>0</v>
      </c>
      <c r="Q208" s="148">
        <v>0.0002</v>
      </c>
      <c r="R208" s="148">
        <f>Q208*H208</f>
        <v>0.0008</v>
      </c>
      <c r="S208" s="148">
        <v>0</v>
      </c>
      <c r="T208" s="149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0" t="s">
        <v>287</v>
      </c>
      <c r="AT208" s="150" t="s">
        <v>284</v>
      </c>
      <c r="AU208" s="150" t="s">
        <v>83</v>
      </c>
      <c r="AY208" s="18" t="s">
        <v>180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8" t="s">
        <v>81</v>
      </c>
      <c r="BK208" s="151">
        <f>ROUND(I208*H208,2)</f>
        <v>0</v>
      </c>
      <c r="BL208" s="18" t="s">
        <v>226</v>
      </c>
      <c r="BM208" s="150" t="s">
        <v>3226</v>
      </c>
    </row>
    <row r="209" spans="1:47" s="2" customFormat="1" ht="12">
      <c r="A209" s="33"/>
      <c r="B209" s="34"/>
      <c r="C209" s="33"/>
      <c r="D209" s="152" t="s">
        <v>190</v>
      </c>
      <c r="E209" s="33"/>
      <c r="F209" s="153" t="s">
        <v>3227</v>
      </c>
      <c r="G209" s="33"/>
      <c r="H209" s="33"/>
      <c r="I209" s="154"/>
      <c r="J209" s="33"/>
      <c r="K209" s="33"/>
      <c r="L209" s="34"/>
      <c r="M209" s="155"/>
      <c r="N209" s="156"/>
      <c r="O209" s="54"/>
      <c r="P209" s="54"/>
      <c r="Q209" s="54"/>
      <c r="R209" s="54"/>
      <c r="S209" s="54"/>
      <c r="T209" s="55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190</v>
      </c>
      <c r="AU209" s="18" t="s">
        <v>83</v>
      </c>
    </row>
    <row r="210" spans="1:65" s="2" customFormat="1" ht="16.5" customHeight="1">
      <c r="A210" s="33"/>
      <c r="B210" s="138"/>
      <c r="C210" s="139" t="s">
        <v>823</v>
      </c>
      <c r="D210" s="139" t="s">
        <v>183</v>
      </c>
      <c r="E210" s="140" t="s">
        <v>3220</v>
      </c>
      <c r="F210" s="141" t="s">
        <v>3221</v>
      </c>
      <c r="G210" s="142" t="s">
        <v>236</v>
      </c>
      <c r="H210" s="143">
        <v>200</v>
      </c>
      <c r="I210" s="144"/>
      <c r="J210" s="145">
        <f>ROUND(I210*H210,2)</f>
        <v>0</v>
      </c>
      <c r="K210" s="141" t="s">
        <v>187</v>
      </c>
      <c r="L210" s="34"/>
      <c r="M210" s="146" t="s">
        <v>3</v>
      </c>
      <c r="N210" s="147" t="s">
        <v>44</v>
      </c>
      <c r="O210" s="54"/>
      <c r="P210" s="148">
        <f>O210*H210</f>
        <v>0</v>
      </c>
      <c r="Q210" s="148">
        <v>0</v>
      </c>
      <c r="R210" s="148">
        <f>Q210*H210</f>
        <v>0</v>
      </c>
      <c r="S210" s="148">
        <v>0</v>
      </c>
      <c r="T210" s="149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0" t="s">
        <v>226</v>
      </c>
      <c r="AT210" s="150" t="s">
        <v>183</v>
      </c>
      <c r="AU210" s="150" t="s">
        <v>83</v>
      </c>
      <c r="AY210" s="18" t="s">
        <v>180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8" t="s">
        <v>81</v>
      </c>
      <c r="BK210" s="151">
        <f>ROUND(I210*H210,2)</f>
        <v>0</v>
      </c>
      <c r="BL210" s="18" t="s">
        <v>226</v>
      </c>
      <c r="BM210" s="150" t="s">
        <v>3228</v>
      </c>
    </row>
    <row r="211" spans="1:47" s="2" customFormat="1" ht="12">
      <c r="A211" s="33"/>
      <c r="B211" s="34"/>
      <c r="C211" s="33"/>
      <c r="D211" s="152" t="s">
        <v>190</v>
      </c>
      <c r="E211" s="33"/>
      <c r="F211" s="153" t="s">
        <v>3223</v>
      </c>
      <c r="G211" s="33"/>
      <c r="H211" s="33"/>
      <c r="I211" s="154"/>
      <c r="J211" s="33"/>
      <c r="K211" s="33"/>
      <c r="L211" s="34"/>
      <c r="M211" s="155"/>
      <c r="N211" s="156"/>
      <c r="O211" s="54"/>
      <c r="P211" s="54"/>
      <c r="Q211" s="54"/>
      <c r="R211" s="54"/>
      <c r="S211" s="54"/>
      <c r="T211" s="55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190</v>
      </c>
      <c r="AU211" s="18" t="s">
        <v>83</v>
      </c>
    </row>
    <row r="212" spans="1:65" s="2" customFormat="1" ht="16.5" customHeight="1">
      <c r="A212" s="33"/>
      <c r="B212" s="138"/>
      <c r="C212" s="173" t="s">
        <v>828</v>
      </c>
      <c r="D212" s="173" t="s">
        <v>284</v>
      </c>
      <c r="E212" s="174" t="s">
        <v>3229</v>
      </c>
      <c r="F212" s="175" t="s">
        <v>3230</v>
      </c>
      <c r="G212" s="176" t="s">
        <v>236</v>
      </c>
      <c r="H212" s="177">
        <v>200</v>
      </c>
      <c r="I212" s="178"/>
      <c r="J212" s="179">
        <f>ROUND(I212*H212,2)</f>
        <v>0</v>
      </c>
      <c r="K212" s="175" t="s">
        <v>187</v>
      </c>
      <c r="L212" s="180"/>
      <c r="M212" s="181" t="s">
        <v>3</v>
      </c>
      <c r="N212" s="182" t="s">
        <v>44</v>
      </c>
      <c r="O212" s="54"/>
      <c r="P212" s="148">
        <f>O212*H212</f>
        <v>0</v>
      </c>
      <c r="Q212" s="148">
        <v>0.00043</v>
      </c>
      <c r="R212" s="148">
        <f>Q212*H212</f>
        <v>0.086</v>
      </c>
      <c r="S212" s="148">
        <v>0</v>
      </c>
      <c r="T212" s="149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0" t="s">
        <v>287</v>
      </c>
      <c r="AT212" s="150" t="s">
        <v>284</v>
      </c>
      <c r="AU212" s="150" t="s">
        <v>83</v>
      </c>
      <c r="AY212" s="18" t="s">
        <v>180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8" t="s">
        <v>81</v>
      </c>
      <c r="BK212" s="151">
        <f>ROUND(I212*H212,2)</f>
        <v>0</v>
      </c>
      <c r="BL212" s="18" t="s">
        <v>226</v>
      </c>
      <c r="BM212" s="150" t="s">
        <v>3231</v>
      </c>
    </row>
    <row r="213" spans="1:47" s="2" customFormat="1" ht="12">
      <c r="A213" s="33"/>
      <c r="B213" s="34"/>
      <c r="C213" s="33"/>
      <c r="D213" s="152" t="s">
        <v>190</v>
      </c>
      <c r="E213" s="33"/>
      <c r="F213" s="153" t="s">
        <v>3232</v>
      </c>
      <c r="G213" s="33"/>
      <c r="H213" s="33"/>
      <c r="I213" s="154"/>
      <c r="J213" s="33"/>
      <c r="K213" s="33"/>
      <c r="L213" s="34"/>
      <c r="M213" s="155"/>
      <c r="N213" s="156"/>
      <c r="O213" s="54"/>
      <c r="P213" s="54"/>
      <c r="Q213" s="54"/>
      <c r="R213" s="54"/>
      <c r="S213" s="54"/>
      <c r="T213" s="55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190</v>
      </c>
      <c r="AU213" s="18" t="s">
        <v>83</v>
      </c>
    </row>
    <row r="214" spans="1:65" s="2" customFormat="1" ht="16.5" customHeight="1">
      <c r="A214" s="33"/>
      <c r="B214" s="138"/>
      <c r="C214" s="173" t="s">
        <v>834</v>
      </c>
      <c r="D214" s="173" t="s">
        <v>284</v>
      </c>
      <c r="E214" s="174" t="s">
        <v>3233</v>
      </c>
      <c r="F214" s="175" t="s">
        <v>3234</v>
      </c>
      <c r="G214" s="176" t="s">
        <v>236</v>
      </c>
      <c r="H214" s="177">
        <v>75</v>
      </c>
      <c r="I214" s="178"/>
      <c r="J214" s="179">
        <f>ROUND(I214*H214,2)</f>
        <v>0</v>
      </c>
      <c r="K214" s="175" t="s">
        <v>187</v>
      </c>
      <c r="L214" s="180"/>
      <c r="M214" s="181" t="s">
        <v>3</v>
      </c>
      <c r="N214" s="182" t="s">
        <v>44</v>
      </c>
      <c r="O214" s="54"/>
      <c r="P214" s="148">
        <f>O214*H214</f>
        <v>0</v>
      </c>
      <c r="Q214" s="148">
        <v>0.00021</v>
      </c>
      <c r="R214" s="148">
        <f>Q214*H214</f>
        <v>0.01575</v>
      </c>
      <c r="S214" s="148">
        <v>0</v>
      </c>
      <c r="T214" s="149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287</v>
      </c>
      <c r="AT214" s="150" t="s">
        <v>284</v>
      </c>
      <c r="AU214" s="150" t="s">
        <v>83</v>
      </c>
      <c r="AY214" s="18" t="s">
        <v>180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81</v>
      </c>
      <c r="BK214" s="151">
        <f>ROUND(I214*H214,2)</f>
        <v>0</v>
      </c>
      <c r="BL214" s="18" t="s">
        <v>226</v>
      </c>
      <c r="BM214" s="150" t="s">
        <v>3235</v>
      </c>
    </row>
    <row r="215" spans="1:47" s="2" customFormat="1" ht="12">
      <c r="A215" s="33"/>
      <c r="B215" s="34"/>
      <c r="C215" s="33"/>
      <c r="D215" s="152" t="s">
        <v>190</v>
      </c>
      <c r="E215" s="33"/>
      <c r="F215" s="153" t="s">
        <v>3236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1:65" s="2" customFormat="1" ht="24.2" customHeight="1">
      <c r="A216" s="33"/>
      <c r="B216" s="138"/>
      <c r="C216" s="139" t="s">
        <v>838</v>
      </c>
      <c r="D216" s="139" t="s">
        <v>183</v>
      </c>
      <c r="E216" s="140" t="s">
        <v>3237</v>
      </c>
      <c r="F216" s="141" t="s">
        <v>3238</v>
      </c>
      <c r="G216" s="142" t="s">
        <v>186</v>
      </c>
      <c r="H216" s="143">
        <v>1.219</v>
      </c>
      <c r="I216" s="144"/>
      <c r="J216" s="145">
        <f>ROUND(I216*H216,2)</f>
        <v>0</v>
      </c>
      <c r="K216" s="141" t="s">
        <v>187</v>
      </c>
      <c r="L216" s="34"/>
      <c r="M216" s="146" t="s">
        <v>3</v>
      </c>
      <c r="N216" s="147" t="s">
        <v>44</v>
      </c>
      <c r="O216" s="54"/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226</v>
      </c>
      <c r="AT216" s="150" t="s">
        <v>183</v>
      </c>
      <c r="AU216" s="150" t="s">
        <v>83</v>
      </c>
      <c r="AY216" s="18" t="s">
        <v>180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81</v>
      </c>
      <c r="BK216" s="151">
        <f>ROUND(I216*H216,2)</f>
        <v>0</v>
      </c>
      <c r="BL216" s="18" t="s">
        <v>226</v>
      </c>
      <c r="BM216" s="150" t="s">
        <v>3239</v>
      </c>
    </row>
    <row r="217" spans="1:47" s="2" customFormat="1" ht="12">
      <c r="A217" s="33"/>
      <c r="B217" s="34"/>
      <c r="C217" s="33"/>
      <c r="D217" s="152" t="s">
        <v>190</v>
      </c>
      <c r="E217" s="33"/>
      <c r="F217" s="153" t="s">
        <v>3240</v>
      </c>
      <c r="G217" s="33"/>
      <c r="H217" s="33"/>
      <c r="I217" s="154"/>
      <c r="J217" s="33"/>
      <c r="K217" s="33"/>
      <c r="L217" s="34"/>
      <c r="M217" s="155"/>
      <c r="N217" s="156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190</v>
      </c>
      <c r="AU217" s="18" t="s">
        <v>83</v>
      </c>
    </row>
    <row r="218" spans="2:63" s="12" customFormat="1" ht="22.9" customHeight="1">
      <c r="B218" s="125"/>
      <c r="D218" s="126" t="s">
        <v>72</v>
      </c>
      <c r="E218" s="136" t="s">
        <v>2525</v>
      </c>
      <c r="F218" s="136" t="s">
        <v>3241</v>
      </c>
      <c r="I218" s="128"/>
      <c r="J218" s="137">
        <f>BK218</f>
        <v>0</v>
      </c>
      <c r="L218" s="125"/>
      <c r="M218" s="130"/>
      <c r="N218" s="131"/>
      <c r="O218" s="131"/>
      <c r="P218" s="132">
        <f>SUM(P219:P230)</f>
        <v>0</v>
      </c>
      <c r="Q218" s="131"/>
      <c r="R218" s="132">
        <f>SUM(R219:R230)</f>
        <v>0.034392500000000006</v>
      </c>
      <c r="S218" s="131"/>
      <c r="T218" s="133">
        <f>SUM(T219:T230)</f>
        <v>0</v>
      </c>
      <c r="AR218" s="126" t="s">
        <v>83</v>
      </c>
      <c r="AT218" s="134" t="s">
        <v>72</v>
      </c>
      <c r="AU218" s="134" t="s">
        <v>81</v>
      </c>
      <c r="AY218" s="126" t="s">
        <v>180</v>
      </c>
      <c r="BK218" s="135">
        <f>SUM(BK219:BK230)</f>
        <v>0</v>
      </c>
    </row>
    <row r="219" spans="1:65" s="2" customFormat="1" ht="16.5" customHeight="1">
      <c r="A219" s="33"/>
      <c r="B219" s="138"/>
      <c r="C219" s="139" t="s">
        <v>842</v>
      </c>
      <c r="D219" s="139" t="s">
        <v>183</v>
      </c>
      <c r="E219" s="140" t="s">
        <v>3242</v>
      </c>
      <c r="F219" s="141" t="s">
        <v>3243</v>
      </c>
      <c r="G219" s="142" t="s">
        <v>253</v>
      </c>
      <c r="H219" s="143">
        <v>185</v>
      </c>
      <c r="I219" s="144"/>
      <c r="J219" s="145">
        <f>ROUND(I219*H219,2)</f>
        <v>0</v>
      </c>
      <c r="K219" s="141" t="s">
        <v>187</v>
      </c>
      <c r="L219" s="34"/>
      <c r="M219" s="146" t="s">
        <v>3</v>
      </c>
      <c r="N219" s="147" t="s">
        <v>44</v>
      </c>
      <c r="O219" s="54"/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0" t="s">
        <v>226</v>
      </c>
      <c r="AT219" s="150" t="s">
        <v>183</v>
      </c>
      <c r="AU219" s="150" t="s">
        <v>83</v>
      </c>
      <c r="AY219" s="18" t="s">
        <v>180</v>
      </c>
      <c r="BE219" s="151">
        <f>IF(N219="základní",J219,0)</f>
        <v>0</v>
      </c>
      <c r="BF219" s="151">
        <f>IF(N219="snížená",J219,0)</f>
        <v>0</v>
      </c>
      <c r="BG219" s="151">
        <f>IF(N219="zákl. přenesená",J219,0)</f>
        <v>0</v>
      </c>
      <c r="BH219" s="151">
        <f>IF(N219="sníž. přenesená",J219,0)</f>
        <v>0</v>
      </c>
      <c r="BI219" s="151">
        <f>IF(N219="nulová",J219,0)</f>
        <v>0</v>
      </c>
      <c r="BJ219" s="18" t="s">
        <v>81</v>
      </c>
      <c r="BK219" s="151">
        <f>ROUND(I219*H219,2)</f>
        <v>0</v>
      </c>
      <c r="BL219" s="18" t="s">
        <v>226</v>
      </c>
      <c r="BM219" s="150" t="s">
        <v>3244</v>
      </c>
    </row>
    <row r="220" spans="1:47" s="2" customFormat="1" ht="12">
      <c r="A220" s="33"/>
      <c r="B220" s="34"/>
      <c r="C220" s="33"/>
      <c r="D220" s="152" t="s">
        <v>190</v>
      </c>
      <c r="E220" s="33"/>
      <c r="F220" s="153" t="s">
        <v>3245</v>
      </c>
      <c r="G220" s="33"/>
      <c r="H220" s="33"/>
      <c r="I220" s="154"/>
      <c r="J220" s="33"/>
      <c r="K220" s="33"/>
      <c r="L220" s="34"/>
      <c r="M220" s="155"/>
      <c r="N220" s="156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190</v>
      </c>
      <c r="AU220" s="18" t="s">
        <v>83</v>
      </c>
    </row>
    <row r="221" spans="1:65" s="2" customFormat="1" ht="16.5" customHeight="1">
      <c r="A221" s="33"/>
      <c r="B221" s="138"/>
      <c r="C221" s="173" t="s">
        <v>847</v>
      </c>
      <c r="D221" s="173" t="s">
        <v>284</v>
      </c>
      <c r="E221" s="174" t="s">
        <v>3246</v>
      </c>
      <c r="F221" s="175" t="s">
        <v>3247</v>
      </c>
      <c r="G221" s="176" t="s">
        <v>253</v>
      </c>
      <c r="H221" s="177">
        <v>105</v>
      </c>
      <c r="I221" s="178"/>
      <c r="J221" s="179">
        <f>ROUND(I221*H221,2)</f>
        <v>0</v>
      </c>
      <c r="K221" s="175" t="s">
        <v>187</v>
      </c>
      <c r="L221" s="180"/>
      <c r="M221" s="181" t="s">
        <v>3</v>
      </c>
      <c r="N221" s="182" t="s">
        <v>44</v>
      </c>
      <c r="O221" s="54"/>
      <c r="P221" s="148">
        <f>O221*H221</f>
        <v>0</v>
      </c>
      <c r="Q221" s="148">
        <v>0.00013</v>
      </c>
      <c r="R221" s="148">
        <f>Q221*H221</f>
        <v>0.013649999999999999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287</v>
      </c>
      <c r="AT221" s="150" t="s">
        <v>284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226</v>
      </c>
      <c r="BM221" s="150" t="s">
        <v>3248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3249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2:51" s="13" customFormat="1" ht="12">
      <c r="B223" s="157"/>
      <c r="D223" s="158" t="s">
        <v>201</v>
      </c>
      <c r="E223" s="159" t="s">
        <v>3</v>
      </c>
      <c r="F223" s="160" t="s">
        <v>3250</v>
      </c>
      <c r="H223" s="161">
        <v>105</v>
      </c>
      <c r="I223" s="162"/>
      <c r="L223" s="157"/>
      <c r="M223" s="163"/>
      <c r="N223" s="164"/>
      <c r="O223" s="164"/>
      <c r="P223" s="164"/>
      <c r="Q223" s="164"/>
      <c r="R223" s="164"/>
      <c r="S223" s="164"/>
      <c r="T223" s="165"/>
      <c r="AT223" s="159" t="s">
        <v>201</v>
      </c>
      <c r="AU223" s="159" t="s">
        <v>83</v>
      </c>
      <c r="AV223" s="13" t="s">
        <v>83</v>
      </c>
      <c r="AW223" s="13" t="s">
        <v>34</v>
      </c>
      <c r="AX223" s="13" t="s">
        <v>81</v>
      </c>
      <c r="AY223" s="159" t="s">
        <v>180</v>
      </c>
    </row>
    <row r="224" spans="1:65" s="2" customFormat="1" ht="16.5" customHeight="1">
      <c r="A224" s="33"/>
      <c r="B224" s="138"/>
      <c r="C224" s="173" t="s">
        <v>851</v>
      </c>
      <c r="D224" s="173" t="s">
        <v>284</v>
      </c>
      <c r="E224" s="174" t="s">
        <v>2558</v>
      </c>
      <c r="F224" s="175" t="s">
        <v>2559</v>
      </c>
      <c r="G224" s="176" t="s">
        <v>253</v>
      </c>
      <c r="H224" s="177">
        <v>89.25</v>
      </c>
      <c r="I224" s="178"/>
      <c r="J224" s="179">
        <f>ROUND(I224*H224,2)</f>
        <v>0</v>
      </c>
      <c r="K224" s="175" t="s">
        <v>187</v>
      </c>
      <c r="L224" s="180"/>
      <c r="M224" s="181" t="s">
        <v>3</v>
      </c>
      <c r="N224" s="182" t="s">
        <v>44</v>
      </c>
      <c r="O224" s="54"/>
      <c r="P224" s="148">
        <f>O224*H224</f>
        <v>0</v>
      </c>
      <c r="Q224" s="148">
        <v>0.00021</v>
      </c>
      <c r="R224" s="148">
        <f>Q224*H224</f>
        <v>0.018742500000000002</v>
      </c>
      <c r="S224" s="148">
        <v>0</v>
      </c>
      <c r="T224" s="149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0" t="s">
        <v>287</v>
      </c>
      <c r="AT224" s="150" t="s">
        <v>284</v>
      </c>
      <c r="AU224" s="150" t="s">
        <v>83</v>
      </c>
      <c r="AY224" s="18" t="s">
        <v>180</v>
      </c>
      <c r="BE224" s="151">
        <f>IF(N224="základní",J224,0)</f>
        <v>0</v>
      </c>
      <c r="BF224" s="151">
        <f>IF(N224="snížená",J224,0)</f>
        <v>0</v>
      </c>
      <c r="BG224" s="151">
        <f>IF(N224="zákl. přenesená",J224,0)</f>
        <v>0</v>
      </c>
      <c r="BH224" s="151">
        <f>IF(N224="sníž. přenesená",J224,0)</f>
        <v>0</v>
      </c>
      <c r="BI224" s="151">
        <f>IF(N224="nulová",J224,0)</f>
        <v>0</v>
      </c>
      <c r="BJ224" s="18" t="s">
        <v>81</v>
      </c>
      <c r="BK224" s="151">
        <f>ROUND(I224*H224,2)</f>
        <v>0</v>
      </c>
      <c r="BL224" s="18" t="s">
        <v>226</v>
      </c>
      <c r="BM224" s="150" t="s">
        <v>3251</v>
      </c>
    </row>
    <row r="225" spans="1:47" s="2" customFormat="1" ht="12">
      <c r="A225" s="33"/>
      <c r="B225" s="34"/>
      <c r="C225" s="33"/>
      <c r="D225" s="152" t="s">
        <v>190</v>
      </c>
      <c r="E225" s="33"/>
      <c r="F225" s="153" t="s">
        <v>2561</v>
      </c>
      <c r="G225" s="33"/>
      <c r="H225" s="33"/>
      <c r="I225" s="154"/>
      <c r="J225" s="33"/>
      <c r="K225" s="33"/>
      <c r="L225" s="34"/>
      <c r="M225" s="155"/>
      <c r="N225" s="156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190</v>
      </c>
      <c r="AU225" s="18" t="s">
        <v>83</v>
      </c>
    </row>
    <row r="226" spans="2:51" s="13" customFormat="1" ht="12">
      <c r="B226" s="157"/>
      <c r="D226" s="158" t="s">
        <v>201</v>
      </c>
      <c r="E226" s="159" t="s">
        <v>3</v>
      </c>
      <c r="F226" s="160" t="s">
        <v>3252</v>
      </c>
      <c r="H226" s="161">
        <v>89.25</v>
      </c>
      <c r="I226" s="162"/>
      <c r="L226" s="157"/>
      <c r="M226" s="163"/>
      <c r="N226" s="164"/>
      <c r="O226" s="164"/>
      <c r="P226" s="164"/>
      <c r="Q226" s="164"/>
      <c r="R226" s="164"/>
      <c r="S226" s="164"/>
      <c r="T226" s="165"/>
      <c r="AT226" s="159" t="s">
        <v>201</v>
      </c>
      <c r="AU226" s="159" t="s">
        <v>83</v>
      </c>
      <c r="AV226" s="13" t="s">
        <v>83</v>
      </c>
      <c r="AW226" s="13" t="s">
        <v>34</v>
      </c>
      <c r="AX226" s="13" t="s">
        <v>81</v>
      </c>
      <c r="AY226" s="159" t="s">
        <v>180</v>
      </c>
    </row>
    <row r="227" spans="1:65" s="2" customFormat="1" ht="16.5" customHeight="1">
      <c r="A227" s="33"/>
      <c r="B227" s="138"/>
      <c r="C227" s="139" t="s">
        <v>855</v>
      </c>
      <c r="D227" s="139" t="s">
        <v>183</v>
      </c>
      <c r="E227" s="140" t="s">
        <v>3253</v>
      </c>
      <c r="F227" s="141" t="s">
        <v>3254</v>
      </c>
      <c r="G227" s="142" t="s">
        <v>236</v>
      </c>
      <c r="H227" s="143">
        <v>1</v>
      </c>
      <c r="I227" s="144"/>
      <c r="J227" s="145">
        <f>ROUND(I227*H227,2)</f>
        <v>0</v>
      </c>
      <c r="K227" s="141" t="s">
        <v>3</v>
      </c>
      <c r="L227" s="34"/>
      <c r="M227" s="146" t="s">
        <v>3</v>
      </c>
      <c r="N227" s="147" t="s">
        <v>44</v>
      </c>
      <c r="O227" s="54"/>
      <c r="P227" s="148">
        <f>O227*H227</f>
        <v>0</v>
      </c>
      <c r="Q227" s="148">
        <v>0.001</v>
      </c>
      <c r="R227" s="148">
        <f>Q227*H227</f>
        <v>0.001</v>
      </c>
      <c r="S227" s="148">
        <v>0</v>
      </c>
      <c r="T227" s="14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0" t="s">
        <v>226</v>
      </c>
      <c r="AT227" s="150" t="s">
        <v>183</v>
      </c>
      <c r="AU227" s="150" t="s">
        <v>83</v>
      </c>
      <c r="AY227" s="18" t="s">
        <v>180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8" t="s">
        <v>81</v>
      </c>
      <c r="BK227" s="151">
        <f>ROUND(I227*H227,2)</f>
        <v>0</v>
      </c>
      <c r="BL227" s="18" t="s">
        <v>226</v>
      </c>
      <c r="BM227" s="150" t="s">
        <v>3255</v>
      </c>
    </row>
    <row r="228" spans="1:65" s="2" customFormat="1" ht="16.5" customHeight="1">
      <c r="A228" s="33"/>
      <c r="B228" s="138"/>
      <c r="C228" s="139" t="s">
        <v>859</v>
      </c>
      <c r="D228" s="139" t="s">
        <v>183</v>
      </c>
      <c r="E228" s="140" t="s">
        <v>3256</v>
      </c>
      <c r="F228" s="141" t="s">
        <v>3257</v>
      </c>
      <c r="G228" s="142" t="s">
        <v>236</v>
      </c>
      <c r="H228" s="143">
        <v>1</v>
      </c>
      <c r="I228" s="144"/>
      <c r="J228" s="145">
        <f>ROUND(I228*H228,2)</f>
        <v>0</v>
      </c>
      <c r="K228" s="141" t="s">
        <v>3</v>
      </c>
      <c r="L228" s="34"/>
      <c r="M228" s="146" t="s">
        <v>3</v>
      </c>
      <c r="N228" s="147" t="s">
        <v>44</v>
      </c>
      <c r="O228" s="54"/>
      <c r="P228" s="148">
        <f>O228*H228</f>
        <v>0</v>
      </c>
      <c r="Q228" s="148">
        <v>0.001</v>
      </c>
      <c r="R228" s="148">
        <f>Q228*H228</f>
        <v>0.001</v>
      </c>
      <c r="S228" s="148">
        <v>0</v>
      </c>
      <c r="T228" s="14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0" t="s">
        <v>226</v>
      </c>
      <c r="AT228" s="150" t="s">
        <v>183</v>
      </c>
      <c r="AU228" s="150" t="s">
        <v>83</v>
      </c>
      <c r="AY228" s="18" t="s">
        <v>180</v>
      </c>
      <c r="BE228" s="151">
        <f>IF(N228="základní",J228,0)</f>
        <v>0</v>
      </c>
      <c r="BF228" s="151">
        <f>IF(N228="snížená",J228,0)</f>
        <v>0</v>
      </c>
      <c r="BG228" s="151">
        <f>IF(N228="zákl. přenesená",J228,0)</f>
        <v>0</v>
      </c>
      <c r="BH228" s="151">
        <f>IF(N228="sníž. přenesená",J228,0)</f>
        <v>0</v>
      </c>
      <c r="BI228" s="151">
        <f>IF(N228="nulová",J228,0)</f>
        <v>0</v>
      </c>
      <c r="BJ228" s="18" t="s">
        <v>81</v>
      </c>
      <c r="BK228" s="151">
        <f>ROUND(I228*H228,2)</f>
        <v>0</v>
      </c>
      <c r="BL228" s="18" t="s">
        <v>226</v>
      </c>
      <c r="BM228" s="150" t="s">
        <v>3258</v>
      </c>
    </row>
    <row r="229" spans="1:65" s="2" customFormat="1" ht="24.2" customHeight="1">
      <c r="A229" s="33"/>
      <c r="B229" s="138"/>
      <c r="C229" s="139" t="s">
        <v>861</v>
      </c>
      <c r="D229" s="139" t="s">
        <v>183</v>
      </c>
      <c r="E229" s="140" t="s">
        <v>2601</v>
      </c>
      <c r="F229" s="141" t="s">
        <v>2602</v>
      </c>
      <c r="G229" s="142" t="s">
        <v>186</v>
      </c>
      <c r="H229" s="143">
        <v>0.034</v>
      </c>
      <c r="I229" s="144"/>
      <c r="J229" s="145">
        <f>ROUND(I229*H229,2)</f>
        <v>0</v>
      </c>
      <c r="K229" s="141" t="s">
        <v>187</v>
      </c>
      <c r="L229" s="34"/>
      <c r="M229" s="146" t="s">
        <v>3</v>
      </c>
      <c r="N229" s="147" t="s">
        <v>44</v>
      </c>
      <c r="O229" s="54"/>
      <c r="P229" s="148">
        <f>O229*H229</f>
        <v>0</v>
      </c>
      <c r="Q229" s="148">
        <v>0</v>
      </c>
      <c r="R229" s="148">
        <f>Q229*H229</f>
        <v>0</v>
      </c>
      <c r="S229" s="148">
        <v>0</v>
      </c>
      <c r="T229" s="149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0" t="s">
        <v>226</v>
      </c>
      <c r="AT229" s="150" t="s">
        <v>183</v>
      </c>
      <c r="AU229" s="150" t="s">
        <v>83</v>
      </c>
      <c r="AY229" s="18" t="s">
        <v>180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8" t="s">
        <v>81</v>
      </c>
      <c r="BK229" s="151">
        <f>ROUND(I229*H229,2)</f>
        <v>0</v>
      </c>
      <c r="BL229" s="18" t="s">
        <v>226</v>
      </c>
      <c r="BM229" s="150" t="s">
        <v>3259</v>
      </c>
    </row>
    <row r="230" spans="1:47" s="2" customFormat="1" ht="12">
      <c r="A230" s="33"/>
      <c r="B230" s="34"/>
      <c r="C230" s="33"/>
      <c r="D230" s="152" t="s">
        <v>190</v>
      </c>
      <c r="E230" s="33"/>
      <c r="F230" s="153" t="s">
        <v>2604</v>
      </c>
      <c r="G230" s="33"/>
      <c r="H230" s="33"/>
      <c r="I230" s="154"/>
      <c r="J230" s="33"/>
      <c r="K230" s="33"/>
      <c r="L230" s="34"/>
      <c r="M230" s="155"/>
      <c r="N230" s="156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2:63" s="12" customFormat="1" ht="25.9" customHeight="1">
      <c r="B231" s="125"/>
      <c r="D231" s="126" t="s">
        <v>72</v>
      </c>
      <c r="E231" s="127" t="s">
        <v>284</v>
      </c>
      <c r="F231" s="127" t="s">
        <v>2968</v>
      </c>
      <c r="I231" s="128"/>
      <c r="J231" s="129">
        <f>BK231</f>
        <v>0</v>
      </c>
      <c r="L231" s="125"/>
      <c r="M231" s="130"/>
      <c r="N231" s="131"/>
      <c r="O231" s="131"/>
      <c r="P231" s="132">
        <f>P232</f>
        <v>0</v>
      </c>
      <c r="Q231" s="131"/>
      <c r="R231" s="132">
        <f>R232</f>
        <v>1.4300000000000002</v>
      </c>
      <c r="S231" s="131"/>
      <c r="T231" s="133">
        <f>T232</f>
        <v>0</v>
      </c>
      <c r="AR231" s="126" t="s">
        <v>196</v>
      </c>
      <c r="AT231" s="134" t="s">
        <v>72</v>
      </c>
      <c r="AU231" s="134" t="s">
        <v>73</v>
      </c>
      <c r="AY231" s="126" t="s">
        <v>180</v>
      </c>
      <c r="BK231" s="135">
        <f>BK232</f>
        <v>0</v>
      </c>
    </row>
    <row r="232" spans="2:63" s="12" customFormat="1" ht="22.9" customHeight="1">
      <c r="B232" s="125"/>
      <c r="D232" s="126" t="s">
        <v>72</v>
      </c>
      <c r="E232" s="136" t="s">
        <v>2969</v>
      </c>
      <c r="F232" s="136" t="s">
        <v>2970</v>
      </c>
      <c r="I232" s="128"/>
      <c r="J232" s="137">
        <f>BK232</f>
        <v>0</v>
      </c>
      <c r="L232" s="125"/>
      <c r="M232" s="130"/>
      <c r="N232" s="131"/>
      <c r="O232" s="131"/>
      <c r="P232" s="132">
        <f>SUM(P233:P237)</f>
        <v>0</v>
      </c>
      <c r="Q232" s="131"/>
      <c r="R232" s="132">
        <f>SUM(R233:R237)</f>
        <v>1.4300000000000002</v>
      </c>
      <c r="S232" s="131"/>
      <c r="T232" s="133">
        <f>SUM(T233:T237)</f>
        <v>0</v>
      </c>
      <c r="AR232" s="126" t="s">
        <v>196</v>
      </c>
      <c r="AT232" s="134" t="s">
        <v>72</v>
      </c>
      <c r="AU232" s="134" t="s">
        <v>81</v>
      </c>
      <c r="AY232" s="126" t="s">
        <v>180</v>
      </c>
      <c r="BK232" s="135">
        <f>SUM(BK233:BK237)</f>
        <v>0</v>
      </c>
    </row>
    <row r="233" spans="1:65" s="2" customFormat="1" ht="24.2" customHeight="1">
      <c r="A233" s="33"/>
      <c r="B233" s="138"/>
      <c r="C233" s="139" t="s">
        <v>864</v>
      </c>
      <c r="D233" s="139" t="s">
        <v>183</v>
      </c>
      <c r="E233" s="140" t="s">
        <v>3260</v>
      </c>
      <c r="F233" s="141" t="s">
        <v>3261</v>
      </c>
      <c r="G233" s="142" t="s">
        <v>236</v>
      </c>
      <c r="H233" s="143">
        <v>17</v>
      </c>
      <c r="I233" s="144"/>
      <c r="J233" s="145">
        <f>ROUND(I233*H233,2)</f>
        <v>0</v>
      </c>
      <c r="K233" s="141" t="s">
        <v>187</v>
      </c>
      <c r="L233" s="34"/>
      <c r="M233" s="146" t="s">
        <v>3</v>
      </c>
      <c r="N233" s="147" t="s">
        <v>44</v>
      </c>
      <c r="O233" s="54"/>
      <c r="P233" s="148">
        <f>O233*H233</f>
        <v>0</v>
      </c>
      <c r="Q233" s="148">
        <v>0</v>
      </c>
      <c r="R233" s="148">
        <f>Q233*H233</f>
        <v>0</v>
      </c>
      <c r="S233" s="148">
        <v>0</v>
      </c>
      <c r="T233" s="149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0" t="s">
        <v>812</v>
      </c>
      <c r="AT233" s="150" t="s">
        <v>183</v>
      </c>
      <c r="AU233" s="150" t="s">
        <v>83</v>
      </c>
      <c r="AY233" s="18" t="s">
        <v>180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8" t="s">
        <v>81</v>
      </c>
      <c r="BK233" s="151">
        <f>ROUND(I233*H233,2)</f>
        <v>0</v>
      </c>
      <c r="BL233" s="18" t="s">
        <v>812</v>
      </c>
      <c r="BM233" s="150" t="s">
        <v>3262</v>
      </c>
    </row>
    <row r="234" spans="1:47" s="2" customFormat="1" ht="12">
      <c r="A234" s="33"/>
      <c r="B234" s="34"/>
      <c r="C234" s="33"/>
      <c r="D234" s="152" t="s">
        <v>190</v>
      </c>
      <c r="E234" s="33"/>
      <c r="F234" s="153" t="s">
        <v>3263</v>
      </c>
      <c r="G234" s="33"/>
      <c r="H234" s="33"/>
      <c r="I234" s="154"/>
      <c r="J234" s="33"/>
      <c r="K234" s="33"/>
      <c r="L234" s="34"/>
      <c r="M234" s="155"/>
      <c r="N234" s="156"/>
      <c r="O234" s="54"/>
      <c r="P234" s="54"/>
      <c r="Q234" s="54"/>
      <c r="R234" s="54"/>
      <c r="S234" s="54"/>
      <c r="T234" s="55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190</v>
      </c>
      <c r="AU234" s="18" t="s">
        <v>83</v>
      </c>
    </row>
    <row r="235" spans="1:65" s="2" customFormat="1" ht="16.5" customHeight="1">
      <c r="A235" s="33"/>
      <c r="B235" s="138"/>
      <c r="C235" s="173" t="s">
        <v>868</v>
      </c>
      <c r="D235" s="173" t="s">
        <v>284</v>
      </c>
      <c r="E235" s="174" t="s">
        <v>3264</v>
      </c>
      <c r="F235" s="175" t="s">
        <v>3265</v>
      </c>
      <c r="G235" s="176" t="s">
        <v>236</v>
      </c>
      <c r="H235" s="177">
        <v>7</v>
      </c>
      <c r="I235" s="178"/>
      <c r="J235" s="179">
        <f>ROUND(I235*H235,2)</f>
        <v>0</v>
      </c>
      <c r="K235" s="175" t="s">
        <v>187</v>
      </c>
      <c r="L235" s="180"/>
      <c r="M235" s="181" t="s">
        <v>3</v>
      </c>
      <c r="N235" s="182" t="s">
        <v>44</v>
      </c>
      <c r="O235" s="54"/>
      <c r="P235" s="148">
        <f>O235*H235</f>
        <v>0</v>
      </c>
      <c r="Q235" s="148">
        <v>0.04</v>
      </c>
      <c r="R235" s="148">
        <f>Q235*H235</f>
        <v>0.28</v>
      </c>
      <c r="S235" s="148">
        <v>0</v>
      </c>
      <c r="T235" s="149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1605</v>
      </c>
      <c r="AT235" s="150" t="s">
        <v>284</v>
      </c>
      <c r="AU235" s="150" t="s">
        <v>83</v>
      </c>
      <c r="AY235" s="18" t="s">
        <v>180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81</v>
      </c>
      <c r="BK235" s="151">
        <f>ROUND(I235*H235,2)</f>
        <v>0</v>
      </c>
      <c r="BL235" s="18" t="s">
        <v>1605</v>
      </c>
      <c r="BM235" s="150" t="s">
        <v>3266</v>
      </c>
    </row>
    <row r="236" spans="1:47" s="2" customFormat="1" ht="12">
      <c r="A236" s="33"/>
      <c r="B236" s="34"/>
      <c r="C236" s="33"/>
      <c r="D236" s="152" t="s">
        <v>190</v>
      </c>
      <c r="E236" s="33"/>
      <c r="F236" s="153" t="s">
        <v>3267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1:65" s="2" customFormat="1" ht="16.5" customHeight="1">
      <c r="A237" s="33"/>
      <c r="B237" s="138"/>
      <c r="C237" s="173" t="s">
        <v>872</v>
      </c>
      <c r="D237" s="173" t="s">
        <v>284</v>
      </c>
      <c r="E237" s="174" t="s">
        <v>3268</v>
      </c>
      <c r="F237" s="175" t="s">
        <v>3269</v>
      </c>
      <c r="G237" s="176" t="s">
        <v>236</v>
      </c>
      <c r="H237" s="177">
        <v>10</v>
      </c>
      <c r="I237" s="178"/>
      <c r="J237" s="179">
        <f>ROUND(I237*H237,2)</f>
        <v>0</v>
      </c>
      <c r="K237" s="175" t="s">
        <v>3</v>
      </c>
      <c r="L237" s="180"/>
      <c r="M237" s="205" t="s">
        <v>3</v>
      </c>
      <c r="N237" s="206" t="s">
        <v>44</v>
      </c>
      <c r="O237" s="185"/>
      <c r="P237" s="203">
        <f>O237*H237</f>
        <v>0</v>
      </c>
      <c r="Q237" s="203">
        <v>0.115</v>
      </c>
      <c r="R237" s="203">
        <f>Q237*H237</f>
        <v>1.1500000000000001</v>
      </c>
      <c r="S237" s="203">
        <v>0</v>
      </c>
      <c r="T237" s="204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1605</v>
      </c>
      <c r="AT237" s="150" t="s">
        <v>284</v>
      </c>
      <c r="AU237" s="150" t="s">
        <v>83</v>
      </c>
      <c r="AY237" s="18" t="s">
        <v>180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81</v>
      </c>
      <c r="BK237" s="151">
        <f>ROUND(I237*H237,2)</f>
        <v>0</v>
      </c>
      <c r="BL237" s="18" t="s">
        <v>1605</v>
      </c>
      <c r="BM237" s="150" t="s">
        <v>3270</v>
      </c>
    </row>
    <row r="238" spans="1:31" s="2" customFormat="1" ht="6.95" customHeight="1">
      <c r="A238" s="33"/>
      <c r="B238" s="43"/>
      <c r="C238" s="44"/>
      <c r="D238" s="44"/>
      <c r="E238" s="44"/>
      <c r="F238" s="44"/>
      <c r="G238" s="44"/>
      <c r="H238" s="44"/>
      <c r="I238" s="44"/>
      <c r="J238" s="44"/>
      <c r="K238" s="44"/>
      <c r="L238" s="34"/>
      <c r="M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</row>
  </sheetData>
  <autoFilter ref="C84:K237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107" r:id="rId1" display="https://podminky.urs.cz/item/CS_URS_2021_01/741110302"/>
    <hyperlink ref="F109" r:id="rId2" display="https://podminky.urs.cz/item/CS_URS_2021_01/34571364"/>
    <hyperlink ref="F113" r:id="rId3" display="https://podminky.urs.cz/item/CS_URS_2021_01/741112001"/>
    <hyperlink ref="F117" r:id="rId4" display="https://podminky.urs.cz/item/CS_URS_2021_01/34571521"/>
    <hyperlink ref="F119" r:id="rId5" display="https://podminky.urs.cz/item/CS_URS_2021_01/741122015"/>
    <hyperlink ref="F123" r:id="rId6" display="https://podminky.urs.cz/item/CS_URS_2021_01/34111030"/>
    <hyperlink ref="F126" r:id="rId7" display="https://podminky.urs.cz/item/CS_URS_2021_01/741122016"/>
    <hyperlink ref="F130" r:id="rId8" display="https://podminky.urs.cz/item/CS_URS_2021_01/34111036"/>
    <hyperlink ref="F133" r:id="rId9" display="https://podminky.urs.cz/item/CS_URS_2021_01/741122125"/>
    <hyperlink ref="F137" r:id="rId10" display="https://podminky.urs.cz/item/CS_URS_2021_01/34111098"/>
    <hyperlink ref="F140" r:id="rId11" display="https://podminky.urs.cz/item/CS_URS_2021_01/34111100"/>
    <hyperlink ref="F143" r:id="rId12" display="https://podminky.urs.cz/item/CS_URS_2021_01/741310001"/>
    <hyperlink ref="F145" r:id="rId13" display="https://podminky.urs.cz/item/CS_URS_2021_01/34535515"/>
    <hyperlink ref="F147" r:id="rId14" display="https://podminky.urs.cz/item/CS_URS_2021_01/741310011"/>
    <hyperlink ref="F149" r:id="rId15" display="https://podminky.urs.cz/item/CS_URS_2021_01/34535576"/>
    <hyperlink ref="F151" r:id="rId16" display="https://podminky.urs.cz/item/CS_URS_2021_01/741310021"/>
    <hyperlink ref="F153" r:id="rId17" display="https://podminky.urs.cz/item/CS_URS_2021_01/34535575"/>
    <hyperlink ref="F155" r:id="rId18" display="https://podminky.urs.cz/item/CS_URS_2021_01/741310022"/>
    <hyperlink ref="F157" r:id="rId19" display="https://podminky.urs.cz/item/CS_URS_2021_01/34535567"/>
    <hyperlink ref="F159" r:id="rId20" display="https://podminky.urs.cz/item/CS_URS_2021_01/741310025"/>
    <hyperlink ref="F161" r:id="rId21" display="https://podminky.urs.cz/item/CS_URS_2021_01/34535725"/>
    <hyperlink ref="F163" r:id="rId22" display="https://podminky.urs.cz/item/CS_URS_2021_01/741313001"/>
    <hyperlink ref="F165" r:id="rId23" display="https://podminky.urs.cz/item/CS_URS_2021_01/34555103"/>
    <hyperlink ref="F167" r:id="rId24" display="https://podminky.urs.cz/item/CS_URS_2021_01/34555115"/>
    <hyperlink ref="F169" r:id="rId25" display="https://podminky.urs.cz/item/CS_URS_2021_01/741313003"/>
    <hyperlink ref="F171" r:id="rId26" display="https://podminky.urs.cz/item/CS_URS_2021_01/34555121"/>
    <hyperlink ref="F173" r:id="rId27" display="https://podminky.urs.cz/item/CS_URS_2021_01/741370034"/>
    <hyperlink ref="F175" r:id="rId28" display="https://podminky.urs.cz/item/CS_URS_2021_01/34838100"/>
    <hyperlink ref="F179" r:id="rId29" display="https://podminky.urs.cz/item/CS_URS_2021_01/741371002"/>
    <hyperlink ref="F181" r:id="rId30" display="https://podminky.urs.cz/item/CS_URS_2021_01/34823735"/>
    <hyperlink ref="F183" r:id="rId31" display="https://podminky.urs.cz/item/CS_URS_2021_01/741372012"/>
    <hyperlink ref="F186" r:id="rId32" display="https://podminky.urs.cz/item/CS_URS_2021_01/741372053"/>
    <hyperlink ref="F189" r:id="rId33" display="https://podminky.urs.cz/item/CS_URS_2021_01/741372101"/>
    <hyperlink ref="F192" r:id="rId34" display="https://podminky.urs.cz/item/CS_URS_2021_01/741372151"/>
    <hyperlink ref="F195" r:id="rId35" display="https://podminky.urs.cz/item/CS_URS_2021_01/741410021"/>
    <hyperlink ref="F197" r:id="rId36" display="https://podminky.urs.cz/item/CS_URS_2021_01/35442062"/>
    <hyperlink ref="F199" r:id="rId37" display="https://podminky.urs.cz/item/CS_URS_2021_01/741410041"/>
    <hyperlink ref="F203" r:id="rId38" display="https://podminky.urs.cz/item/CS_URS_2021_01/35441072"/>
    <hyperlink ref="F205" r:id="rId39" display="https://podminky.urs.cz/item/CS_URS_2021_01/35441073"/>
    <hyperlink ref="F207" r:id="rId40" display="https://podminky.urs.cz/item/CS_URS_2021_01/741420021"/>
    <hyperlink ref="F209" r:id="rId41" display="https://podminky.urs.cz/item/CS_URS_2021_01/35441925"/>
    <hyperlink ref="F211" r:id="rId42" display="https://podminky.urs.cz/item/CS_URS_2021_01/741420021"/>
    <hyperlink ref="F213" r:id="rId43" display="https://podminky.urs.cz/item/CS_URS_2021_01/35441860"/>
    <hyperlink ref="F215" r:id="rId44" display="https://podminky.urs.cz/item/CS_URS_2021_01/35441672"/>
    <hyperlink ref="F217" r:id="rId45" display="https://podminky.urs.cz/item/CS_URS_2021_01/998741102"/>
    <hyperlink ref="F220" r:id="rId46" display="https://podminky.urs.cz/item/CS_URS_2021_01/742110041"/>
    <hyperlink ref="F222" r:id="rId47" display="https://podminky.urs.cz/item/CS_URS_2021_01/34571004"/>
    <hyperlink ref="F225" r:id="rId48" display="https://podminky.urs.cz/item/CS_URS_2021_01/34571007"/>
    <hyperlink ref="F230" r:id="rId49" display="https://podminky.urs.cz/item/CS_URS_2021_01/998742102"/>
    <hyperlink ref="F234" r:id="rId50" display="https://podminky.urs.cz/item/CS_URS_2021_01/210040011"/>
    <hyperlink ref="F236" r:id="rId51" display="https://podminky.urs.cz/item/CS_URS_2021_01/316740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9"/>
  <sheetViews>
    <sheetView showGridLines="0" workbookViewId="0" topLeftCell="A1">
      <selection activeCell="F187" sqref="F18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82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149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ROUND((SUM(BE89:BE177)),2)</f>
        <v>0</v>
      </c>
      <c r="G33" s="33"/>
      <c r="H33" s="33"/>
      <c r="I33" s="97">
        <v>0.21</v>
      </c>
      <c r="J33" s="96">
        <f>ROUND(((SUM(BE89:BE177))*I33),2)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ROUND((SUM(BF89:BF177)),2)</f>
        <v>0</v>
      </c>
      <c r="G34" s="33"/>
      <c r="H34" s="33"/>
      <c r="I34" s="97">
        <v>0.15</v>
      </c>
      <c r="J34" s="96">
        <f>ROUND(((SUM(BF89:BF177))*I34),2)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ROUND((SUM(BG89:BG177)),2)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ROUND((SUM(BH89:BH177)),2)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ROUND((SUM(BI89:BI177)),2)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1 - SO.01  Obnova měděné střechy muzea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J90</f>
        <v>0</v>
      </c>
      <c r="L60" s="107"/>
    </row>
    <row r="61" spans="2:12" s="10" customFormat="1" ht="19.9" customHeight="1">
      <c r="B61" s="111"/>
      <c r="D61" s="112" t="s">
        <v>156</v>
      </c>
      <c r="E61" s="113"/>
      <c r="F61" s="113"/>
      <c r="G61" s="113"/>
      <c r="H61" s="113"/>
      <c r="I61" s="113"/>
      <c r="J61" s="114">
        <f>J91</f>
        <v>0</v>
      </c>
      <c r="L61" s="111"/>
    </row>
    <row r="62" spans="2:12" s="9" customFormat="1" ht="24.95" customHeight="1">
      <c r="B62" s="107"/>
      <c r="D62" s="108" t="s">
        <v>157</v>
      </c>
      <c r="E62" s="109"/>
      <c r="F62" s="109"/>
      <c r="G62" s="109"/>
      <c r="H62" s="109"/>
      <c r="I62" s="109"/>
      <c r="J62" s="110">
        <f>J106</f>
        <v>0</v>
      </c>
      <c r="L62" s="107"/>
    </row>
    <row r="63" spans="2:12" s="10" customFormat="1" ht="19.9" customHeight="1">
      <c r="B63" s="111"/>
      <c r="D63" s="112" t="s">
        <v>158</v>
      </c>
      <c r="E63" s="113"/>
      <c r="F63" s="113"/>
      <c r="G63" s="113"/>
      <c r="H63" s="113"/>
      <c r="I63" s="113"/>
      <c r="J63" s="114">
        <f>J107</f>
        <v>0</v>
      </c>
      <c r="L63" s="111"/>
    </row>
    <row r="64" spans="2:12" s="10" customFormat="1" ht="19.9" customHeight="1">
      <c r="B64" s="111"/>
      <c r="D64" s="112" t="s">
        <v>159</v>
      </c>
      <c r="E64" s="113"/>
      <c r="F64" s="113"/>
      <c r="G64" s="113"/>
      <c r="H64" s="113"/>
      <c r="I64" s="113"/>
      <c r="J64" s="114">
        <f>J112</f>
        <v>0</v>
      </c>
      <c r="L64" s="111"/>
    </row>
    <row r="65" spans="2:12" s="10" customFormat="1" ht="19.9" customHeight="1">
      <c r="B65" s="111"/>
      <c r="D65" s="112" t="s">
        <v>160</v>
      </c>
      <c r="E65" s="113"/>
      <c r="F65" s="113"/>
      <c r="G65" s="113"/>
      <c r="H65" s="113"/>
      <c r="I65" s="113"/>
      <c r="J65" s="114">
        <f>J118</f>
        <v>0</v>
      </c>
      <c r="L65" s="111"/>
    </row>
    <row r="66" spans="2:12" s="10" customFormat="1" ht="19.9" customHeight="1">
      <c r="B66" s="111"/>
      <c r="D66" s="112" t="s">
        <v>161</v>
      </c>
      <c r="E66" s="113"/>
      <c r="F66" s="113"/>
      <c r="G66" s="113"/>
      <c r="H66" s="113"/>
      <c r="I66" s="113"/>
      <c r="J66" s="114">
        <f>J130</f>
        <v>0</v>
      </c>
      <c r="L66" s="111"/>
    </row>
    <row r="67" spans="2:12" s="10" customFormat="1" ht="19.9" customHeight="1">
      <c r="B67" s="111"/>
      <c r="D67" s="112" t="s">
        <v>162</v>
      </c>
      <c r="E67" s="113"/>
      <c r="F67" s="113"/>
      <c r="G67" s="113"/>
      <c r="H67" s="113"/>
      <c r="I67" s="113"/>
      <c r="J67" s="114">
        <f>J165</f>
        <v>0</v>
      </c>
      <c r="L67" s="111"/>
    </row>
    <row r="68" spans="2:12" s="10" customFormat="1" ht="19.9" customHeight="1">
      <c r="B68" s="111"/>
      <c r="D68" s="112" t="s">
        <v>163</v>
      </c>
      <c r="E68" s="113"/>
      <c r="F68" s="113"/>
      <c r="G68" s="113"/>
      <c r="H68" s="113"/>
      <c r="I68" s="113"/>
      <c r="J68" s="114">
        <f>J171</f>
        <v>0</v>
      </c>
      <c r="L68" s="111"/>
    </row>
    <row r="69" spans="2:12" s="9" customFormat="1" ht="24.95" customHeight="1">
      <c r="B69" s="107"/>
      <c r="D69" s="108" t="s">
        <v>164</v>
      </c>
      <c r="E69" s="109"/>
      <c r="F69" s="109"/>
      <c r="G69" s="109"/>
      <c r="H69" s="109"/>
      <c r="I69" s="109"/>
      <c r="J69" s="110">
        <f>J175</f>
        <v>0</v>
      </c>
      <c r="L69" s="107"/>
    </row>
    <row r="70" spans="1:31" s="2" customFormat="1" ht="21.7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5" customHeight="1">
      <c r="A71" s="33"/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5" customHeight="1">
      <c r="A75" s="33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5" customHeight="1">
      <c r="A76" s="33"/>
      <c r="B76" s="34"/>
      <c r="C76" s="22" t="s">
        <v>165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17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56" t="str">
        <f>E7</f>
        <v>PAMÁTNÍK MOHYLA MÍRU, REKONSTRUKCE NÁVŠTĚVNICKÉ INFRASTRUKTURY</v>
      </c>
      <c r="F79" s="357"/>
      <c r="G79" s="357"/>
      <c r="H79" s="357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148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18" t="str">
        <f>E9</f>
        <v>MOHYLA 1 - SO.01  Obnova měděné střechy muzea</v>
      </c>
      <c r="F81" s="355"/>
      <c r="G81" s="355"/>
      <c r="H81" s="355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2" customHeight="1">
      <c r="A83" s="33"/>
      <c r="B83" s="34"/>
      <c r="C83" s="28" t="s">
        <v>22</v>
      </c>
      <c r="D83" s="33"/>
      <c r="E83" s="33"/>
      <c r="F83" s="26" t="str">
        <f>F12</f>
        <v>Pracký kopec u obce Prace</v>
      </c>
      <c r="G83" s="33"/>
      <c r="H83" s="33"/>
      <c r="I83" s="28" t="s">
        <v>24</v>
      </c>
      <c r="J83" s="51" t="str">
        <f>IF(J12="","",J12)</f>
        <v>5. 5. 2021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40.15" customHeight="1">
      <c r="A85" s="33"/>
      <c r="B85" s="34"/>
      <c r="C85" s="28" t="s">
        <v>26</v>
      </c>
      <c r="D85" s="33"/>
      <c r="E85" s="33"/>
      <c r="F85" s="26" t="str">
        <f>E15</f>
        <v xml:space="preserve"> </v>
      </c>
      <c r="G85" s="33"/>
      <c r="H85" s="33"/>
      <c r="I85" s="28" t="s">
        <v>32</v>
      </c>
      <c r="J85" s="31" t="str">
        <f>E21</f>
        <v>PETR FRANTA ARCHITEKTI   ASOC., s.r.o.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2" customHeight="1">
      <c r="A86" s="33"/>
      <c r="B86" s="34"/>
      <c r="C86" s="28" t="s">
        <v>30</v>
      </c>
      <c r="D86" s="33"/>
      <c r="E86" s="33"/>
      <c r="F86" s="26" t="str">
        <f>IF(E18="","",E18)</f>
        <v>Vyplň údaj</v>
      </c>
      <c r="G86" s="33"/>
      <c r="H86" s="33"/>
      <c r="I86" s="28" t="s">
        <v>35</v>
      </c>
      <c r="J86" s="31" t="str">
        <f>E24</f>
        <v>Hana Pejšová</v>
      </c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0.3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1" customFormat="1" ht="29.25" customHeight="1">
      <c r="A88" s="115"/>
      <c r="B88" s="116"/>
      <c r="C88" s="117" t="s">
        <v>166</v>
      </c>
      <c r="D88" s="118" t="s">
        <v>58</v>
      </c>
      <c r="E88" s="118" t="s">
        <v>54</v>
      </c>
      <c r="F88" s="118" t="s">
        <v>55</v>
      </c>
      <c r="G88" s="118" t="s">
        <v>167</v>
      </c>
      <c r="H88" s="118" t="s">
        <v>168</v>
      </c>
      <c r="I88" s="118" t="s">
        <v>169</v>
      </c>
      <c r="J88" s="118" t="s">
        <v>153</v>
      </c>
      <c r="K88" s="119" t="s">
        <v>170</v>
      </c>
      <c r="L88" s="120"/>
      <c r="M88" s="58" t="s">
        <v>3</v>
      </c>
      <c r="N88" s="59" t="s">
        <v>43</v>
      </c>
      <c r="O88" s="59" t="s">
        <v>171</v>
      </c>
      <c r="P88" s="59" t="s">
        <v>172</v>
      </c>
      <c r="Q88" s="59" t="s">
        <v>173</v>
      </c>
      <c r="R88" s="59" t="s">
        <v>174</v>
      </c>
      <c r="S88" s="59" t="s">
        <v>175</v>
      </c>
      <c r="T88" s="60" t="s">
        <v>176</v>
      </c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63" s="2" customFormat="1" ht="22.9" customHeight="1">
      <c r="A89" s="33"/>
      <c r="B89" s="34"/>
      <c r="C89" s="65" t="s">
        <v>177</v>
      </c>
      <c r="D89" s="33"/>
      <c r="E89" s="33"/>
      <c r="F89" s="33"/>
      <c r="G89" s="33"/>
      <c r="H89" s="33"/>
      <c r="I89" s="33"/>
      <c r="J89" s="121">
        <f>BK89</f>
        <v>0</v>
      </c>
      <c r="K89" s="33"/>
      <c r="L89" s="34"/>
      <c r="M89" s="61"/>
      <c r="N89" s="52"/>
      <c r="O89" s="62"/>
      <c r="P89" s="122">
        <f>P90+P106+P175</f>
        <v>0</v>
      </c>
      <c r="Q89" s="62"/>
      <c r="R89" s="122">
        <f>R90+R106+R175</f>
        <v>1.78487581</v>
      </c>
      <c r="S89" s="62"/>
      <c r="T89" s="123">
        <f>T90+T106+T175</f>
        <v>0.6557736000000001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72</v>
      </c>
      <c r="AU89" s="18" t="s">
        <v>154</v>
      </c>
      <c r="BK89" s="124">
        <f>BK90+BK106+BK175</f>
        <v>0</v>
      </c>
    </row>
    <row r="90" spans="2:63" s="12" customFormat="1" ht="25.9" customHeight="1">
      <c r="B90" s="125"/>
      <c r="D90" s="126" t="s">
        <v>72</v>
      </c>
      <c r="E90" s="127" t="s">
        <v>178</v>
      </c>
      <c r="F90" s="127" t="s">
        <v>179</v>
      </c>
      <c r="I90" s="128"/>
      <c r="J90" s="129">
        <f>BK90</f>
        <v>0</v>
      </c>
      <c r="L90" s="125"/>
      <c r="M90" s="130"/>
      <c r="N90" s="131"/>
      <c r="O90" s="131"/>
      <c r="P90" s="132">
        <f>P91</f>
        <v>0</v>
      </c>
      <c r="Q90" s="131"/>
      <c r="R90" s="132">
        <f>R91</f>
        <v>0</v>
      </c>
      <c r="S90" s="131"/>
      <c r="T90" s="133">
        <f>T91</f>
        <v>0</v>
      </c>
      <c r="AR90" s="126" t="s">
        <v>81</v>
      </c>
      <c r="AT90" s="134" t="s">
        <v>72</v>
      </c>
      <c r="AU90" s="134" t="s">
        <v>73</v>
      </c>
      <c r="AY90" s="126" t="s">
        <v>180</v>
      </c>
      <c r="BK90" s="135">
        <f>BK91</f>
        <v>0</v>
      </c>
    </row>
    <row r="91" spans="2:63" s="12" customFormat="1" ht="22.9" customHeight="1">
      <c r="B91" s="125"/>
      <c r="D91" s="126" t="s">
        <v>72</v>
      </c>
      <c r="E91" s="136" t="s">
        <v>181</v>
      </c>
      <c r="F91" s="136" t="s">
        <v>182</v>
      </c>
      <c r="I91" s="128"/>
      <c r="J91" s="137">
        <f>BK91</f>
        <v>0</v>
      </c>
      <c r="L91" s="125"/>
      <c r="M91" s="130"/>
      <c r="N91" s="131"/>
      <c r="O91" s="131"/>
      <c r="P91" s="132">
        <f>SUM(P92:P105)</f>
        <v>0</v>
      </c>
      <c r="Q91" s="131"/>
      <c r="R91" s="132">
        <f>SUM(R92:R105)</f>
        <v>0</v>
      </c>
      <c r="S91" s="131"/>
      <c r="T91" s="133">
        <f>SUM(T92:T105)</f>
        <v>0</v>
      </c>
      <c r="AR91" s="126" t="s">
        <v>81</v>
      </c>
      <c r="AT91" s="134" t="s">
        <v>72</v>
      </c>
      <c r="AU91" s="134" t="s">
        <v>81</v>
      </c>
      <c r="AY91" s="126" t="s">
        <v>180</v>
      </c>
      <c r="BK91" s="135">
        <f>SUM(BK92:BK105)</f>
        <v>0</v>
      </c>
    </row>
    <row r="92" spans="1:65" s="2" customFormat="1" ht="24.2" customHeight="1">
      <c r="A92" s="33"/>
      <c r="B92" s="138"/>
      <c r="C92" s="139" t="s">
        <v>81</v>
      </c>
      <c r="D92" s="139" t="s">
        <v>183</v>
      </c>
      <c r="E92" s="140" t="s">
        <v>184</v>
      </c>
      <c r="F92" s="141" t="s">
        <v>185</v>
      </c>
      <c r="G92" s="142" t="s">
        <v>186</v>
      </c>
      <c r="H92" s="143">
        <v>0.656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189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191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24.2" customHeight="1">
      <c r="A94" s="33"/>
      <c r="B94" s="138"/>
      <c r="C94" s="139" t="s">
        <v>83</v>
      </c>
      <c r="D94" s="139" t="s">
        <v>183</v>
      </c>
      <c r="E94" s="140" t="s">
        <v>192</v>
      </c>
      <c r="F94" s="141" t="s">
        <v>193</v>
      </c>
      <c r="G94" s="142" t="s">
        <v>186</v>
      </c>
      <c r="H94" s="143">
        <v>0.656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194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195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24.2" customHeight="1">
      <c r="A96" s="33"/>
      <c r="B96" s="138"/>
      <c r="C96" s="139" t="s">
        <v>196</v>
      </c>
      <c r="D96" s="139" t="s">
        <v>183</v>
      </c>
      <c r="E96" s="140" t="s">
        <v>197</v>
      </c>
      <c r="F96" s="141" t="s">
        <v>198</v>
      </c>
      <c r="G96" s="142" t="s">
        <v>186</v>
      </c>
      <c r="H96" s="143">
        <v>12.464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199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200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202</v>
      </c>
      <c r="H98" s="161">
        <v>12.464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81</v>
      </c>
      <c r="AY98" s="159" t="s">
        <v>180</v>
      </c>
    </row>
    <row r="99" spans="1:65" s="2" customFormat="1" ht="24.2" customHeight="1">
      <c r="A99" s="33"/>
      <c r="B99" s="138"/>
      <c r="C99" s="139" t="s">
        <v>188</v>
      </c>
      <c r="D99" s="139" t="s">
        <v>183</v>
      </c>
      <c r="E99" s="140" t="s">
        <v>203</v>
      </c>
      <c r="F99" s="141" t="s">
        <v>204</v>
      </c>
      <c r="G99" s="142" t="s">
        <v>186</v>
      </c>
      <c r="H99" s="143">
        <v>0.124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205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206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207</v>
      </c>
      <c r="H101" s="161">
        <v>0.124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81</v>
      </c>
      <c r="AY101" s="159" t="s">
        <v>180</v>
      </c>
    </row>
    <row r="102" spans="1:65" s="2" customFormat="1" ht="24.2" customHeight="1">
      <c r="A102" s="33"/>
      <c r="B102" s="138"/>
      <c r="C102" s="139" t="s">
        <v>208</v>
      </c>
      <c r="D102" s="139" t="s">
        <v>183</v>
      </c>
      <c r="E102" s="140" t="s">
        <v>209</v>
      </c>
      <c r="F102" s="141" t="s">
        <v>210</v>
      </c>
      <c r="G102" s="142" t="s">
        <v>186</v>
      </c>
      <c r="H102" s="143">
        <v>0.352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211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212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2" customHeight="1">
      <c r="A104" s="33"/>
      <c r="B104" s="138"/>
      <c r="C104" s="139" t="s">
        <v>213</v>
      </c>
      <c r="D104" s="139" t="s">
        <v>183</v>
      </c>
      <c r="E104" s="140" t="s">
        <v>214</v>
      </c>
      <c r="F104" s="141" t="s">
        <v>215</v>
      </c>
      <c r="G104" s="142" t="s">
        <v>186</v>
      </c>
      <c r="H104" s="143">
        <v>0.18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216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217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63" s="12" customFormat="1" ht="25.9" customHeight="1">
      <c r="B106" s="125"/>
      <c r="D106" s="126" t="s">
        <v>72</v>
      </c>
      <c r="E106" s="127" t="s">
        <v>218</v>
      </c>
      <c r="F106" s="127" t="s">
        <v>219</v>
      </c>
      <c r="I106" s="128"/>
      <c r="J106" s="129">
        <f>BK106</f>
        <v>0</v>
      </c>
      <c r="L106" s="125"/>
      <c r="M106" s="130"/>
      <c r="N106" s="131"/>
      <c r="O106" s="131"/>
      <c r="P106" s="132">
        <f>P107+P112+P118+P130+P165+P171</f>
        <v>0</v>
      </c>
      <c r="Q106" s="131"/>
      <c r="R106" s="132">
        <f>R107+R112+R118+R130+R165+R171</f>
        <v>1.78487581</v>
      </c>
      <c r="S106" s="131"/>
      <c r="T106" s="133">
        <f>T107+T112+T118+T130+T165+T171</f>
        <v>0.6557736000000001</v>
      </c>
      <c r="AR106" s="126" t="s">
        <v>83</v>
      </c>
      <c r="AT106" s="134" t="s">
        <v>72</v>
      </c>
      <c r="AU106" s="134" t="s">
        <v>73</v>
      </c>
      <c r="AY106" s="126" t="s">
        <v>180</v>
      </c>
      <c r="BK106" s="135">
        <f>BK107+BK112+BK118+BK130+BK165+BK171</f>
        <v>0</v>
      </c>
    </row>
    <row r="107" spans="2:63" s="12" customFormat="1" ht="22.9" customHeight="1">
      <c r="B107" s="125"/>
      <c r="D107" s="126" t="s">
        <v>72</v>
      </c>
      <c r="E107" s="136" t="s">
        <v>220</v>
      </c>
      <c r="F107" s="136" t="s">
        <v>221</v>
      </c>
      <c r="I107" s="128"/>
      <c r="J107" s="137">
        <f>BK107</f>
        <v>0</v>
      </c>
      <c r="L107" s="125"/>
      <c r="M107" s="130"/>
      <c r="N107" s="131"/>
      <c r="O107" s="131"/>
      <c r="P107" s="132">
        <f>SUM(P108:P111)</f>
        <v>0</v>
      </c>
      <c r="Q107" s="131"/>
      <c r="R107" s="132">
        <f>SUM(R108:R111)</f>
        <v>0</v>
      </c>
      <c r="S107" s="131"/>
      <c r="T107" s="133">
        <f>SUM(T108:T111)</f>
        <v>0.18</v>
      </c>
      <c r="AR107" s="126" t="s">
        <v>83</v>
      </c>
      <c r="AT107" s="134" t="s">
        <v>72</v>
      </c>
      <c r="AU107" s="134" t="s">
        <v>81</v>
      </c>
      <c r="AY107" s="126" t="s">
        <v>180</v>
      </c>
      <c r="BK107" s="135">
        <f>SUM(BK108:BK111)</f>
        <v>0</v>
      </c>
    </row>
    <row r="108" spans="1:65" s="2" customFormat="1" ht="16.5" customHeight="1">
      <c r="A108" s="33"/>
      <c r="B108" s="138"/>
      <c r="C108" s="139" t="s">
        <v>222</v>
      </c>
      <c r="D108" s="139" t="s">
        <v>183</v>
      </c>
      <c r="E108" s="140" t="s">
        <v>223</v>
      </c>
      <c r="F108" s="141" t="s">
        <v>224</v>
      </c>
      <c r="G108" s="142" t="s">
        <v>225</v>
      </c>
      <c r="H108" s="143">
        <v>30</v>
      </c>
      <c r="I108" s="144"/>
      <c r="J108" s="145">
        <f>ROUND(I108*H108,2)</f>
        <v>0</v>
      </c>
      <c r="K108" s="141" t="s">
        <v>187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0.006</v>
      </c>
      <c r="T108" s="149">
        <f>S108*H108</f>
        <v>0.18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226</v>
      </c>
      <c r="AT108" s="150" t="s">
        <v>183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226</v>
      </c>
      <c r="BM108" s="150" t="s">
        <v>227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228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4" customFormat="1" ht="12">
      <c r="B110" s="166"/>
      <c r="D110" s="158" t="s">
        <v>201</v>
      </c>
      <c r="E110" s="167" t="s">
        <v>3</v>
      </c>
      <c r="F110" s="168" t="s">
        <v>229</v>
      </c>
      <c r="H110" s="167" t="s">
        <v>3</v>
      </c>
      <c r="I110" s="169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7" t="s">
        <v>201</v>
      </c>
      <c r="AU110" s="167" t="s">
        <v>83</v>
      </c>
      <c r="AV110" s="14" t="s">
        <v>81</v>
      </c>
      <c r="AW110" s="14" t="s">
        <v>34</v>
      </c>
      <c r="AX110" s="14" t="s">
        <v>73</v>
      </c>
      <c r="AY110" s="167" t="s">
        <v>180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230</v>
      </c>
      <c r="H111" s="161">
        <v>30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2:63" s="12" customFormat="1" ht="22.9" customHeight="1">
      <c r="B112" s="125"/>
      <c r="D112" s="126" t="s">
        <v>72</v>
      </c>
      <c r="E112" s="136" t="s">
        <v>231</v>
      </c>
      <c r="F112" s="136" t="s">
        <v>232</v>
      </c>
      <c r="I112" s="128"/>
      <c r="J112" s="137">
        <f>BK112</f>
        <v>0</v>
      </c>
      <c r="L112" s="125"/>
      <c r="M112" s="130"/>
      <c r="N112" s="131"/>
      <c r="O112" s="131"/>
      <c r="P112" s="132">
        <f>SUM(P113:P117)</f>
        <v>0</v>
      </c>
      <c r="Q112" s="131"/>
      <c r="R112" s="132">
        <f>SUM(R113:R117)</f>
        <v>0.00406</v>
      </c>
      <c r="S112" s="131"/>
      <c r="T112" s="133">
        <f>SUM(T113:T117)</f>
        <v>0</v>
      </c>
      <c r="AR112" s="126" t="s">
        <v>83</v>
      </c>
      <c r="AT112" s="134" t="s">
        <v>72</v>
      </c>
      <c r="AU112" s="134" t="s">
        <v>81</v>
      </c>
      <c r="AY112" s="126" t="s">
        <v>180</v>
      </c>
      <c r="BK112" s="135">
        <f>SUM(BK113:BK117)</f>
        <v>0</v>
      </c>
    </row>
    <row r="113" spans="1:65" s="2" customFormat="1" ht="16.5" customHeight="1">
      <c r="A113" s="33"/>
      <c r="B113" s="138"/>
      <c r="C113" s="139" t="s">
        <v>233</v>
      </c>
      <c r="D113" s="139" t="s">
        <v>183</v>
      </c>
      <c r="E113" s="140" t="s">
        <v>234</v>
      </c>
      <c r="F113" s="141" t="s">
        <v>235</v>
      </c>
      <c r="G113" s="142" t="s">
        <v>236</v>
      </c>
      <c r="H113" s="143">
        <v>1</v>
      </c>
      <c r="I113" s="144"/>
      <c r="J113" s="145">
        <f>ROUND(I113*H113,2)</f>
        <v>0</v>
      </c>
      <c r="K113" s="141" t="s">
        <v>3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0.00296</v>
      </c>
      <c r="R113" s="148">
        <f>Q113*H113</f>
        <v>0.00296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226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226</v>
      </c>
      <c r="BM113" s="150" t="s">
        <v>237</v>
      </c>
    </row>
    <row r="114" spans="1:65" s="2" customFormat="1" ht="16.5" customHeight="1">
      <c r="A114" s="33"/>
      <c r="B114" s="138"/>
      <c r="C114" s="139" t="s">
        <v>238</v>
      </c>
      <c r="D114" s="139" t="s">
        <v>183</v>
      </c>
      <c r="E114" s="140" t="s">
        <v>239</v>
      </c>
      <c r="F114" s="141" t="s">
        <v>240</v>
      </c>
      <c r="G114" s="142" t="s">
        <v>236</v>
      </c>
      <c r="H114" s="143">
        <v>1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0.0011</v>
      </c>
      <c r="R114" s="148">
        <f>Q114*H114</f>
        <v>0.0011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226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226</v>
      </c>
      <c r="BM114" s="150" t="s">
        <v>241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242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1:65" s="2" customFormat="1" ht="24.2" customHeight="1">
      <c r="A116" s="33"/>
      <c r="B116" s="138"/>
      <c r="C116" s="139" t="s">
        <v>243</v>
      </c>
      <c r="D116" s="139" t="s">
        <v>183</v>
      </c>
      <c r="E116" s="140" t="s">
        <v>244</v>
      </c>
      <c r="F116" s="141" t="s">
        <v>245</v>
      </c>
      <c r="G116" s="142" t="s">
        <v>186</v>
      </c>
      <c r="H116" s="143">
        <v>0.004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226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226</v>
      </c>
      <c r="BM116" s="150" t="s">
        <v>246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247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" customHeight="1">
      <c r="B118" s="125"/>
      <c r="D118" s="126" t="s">
        <v>72</v>
      </c>
      <c r="E118" s="136" t="s">
        <v>248</v>
      </c>
      <c r="F118" s="136" t="s">
        <v>249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SUM(P119:P129)</f>
        <v>0</v>
      </c>
      <c r="Q118" s="131"/>
      <c r="R118" s="132">
        <f>SUM(R119:R129)</f>
        <v>0.6062352000000001</v>
      </c>
      <c r="S118" s="131"/>
      <c r="T118" s="133">
        <f>SUM(T119:T129)</f>
        <v>0.35190000000000005</v>
      </c>
      <c r="AR118" s="126" t="s">
        <v>83</v>
      </c>
      <c r="AT118" s="134" t="s">
        <v>72</v>
      </c>
      <c r="AU118" s="134" t="s">
        <v>81</v>
      </c>
      <c r="AY118" s="126" t="s">
        <v>180</v>
      </c>
      <c r="BK118" s="135">
        <f>SUM(BK119:BK129)</f>
        <v>0</v>
      </c>
    </row>
    <row r="119" spans="1:65" s="2" customFormat="1" ht="24.2" customHeight="1">
      <c r="A119" s="33"/>
      <c r="B119" s="138"/>
      <c r="C119" s="139" t="s">
        <v>250</v>
      </c>
      <c r="D119" s="139" t="s">
        <v>183</v>
      </c>
      <c r="E119" s="140" t="s">
        <v>251</v>
      </c>
      <c r="F119" s="141" t="s">
        <v>252</v>
      </c>
      <c r="G119" s="142" t="s">
        <v>253</v>
      </c>
      <c r="H119" s="143">
        <v>30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</v>
      </c>
      <c r="R119" s="148">
        <f>Q119*H119</f>
        <v>0</v>
      </c>
      <c r="S119" s="148">
        <v>0.01173</v>
      </c>
      <c r="T119" s="149">
        <f>S119*H119</f>
        <v>0.35190000000000005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226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226</v>
      </c>
      <c r="BM119" s="150" t="s">
        <v>254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255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230</v>
      </c>
      <c r="H121" s="161">
        <v>30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81</v>
      </c>
      <c r="AY121" s="159" t="s">
        <v>180</v>
      </c>
    </row>
    <row r="122" spans="1:65" s="2" customFormat="1" ht="24.2" customHeight="1">
      <c r="A122" s="33"/>
      <c r="B122" s="138"/>
      <c r="C122" s="139" t="s">
        <v>256</v>
      </c>
      <c r="D122" s="139" t="s">
        <v>183</v>
      </c>
      <c r="E122" s="140" t="s">
        <v>257</v>
      </c>
      <c r="F122" s="141" t="s">
        <v>258</v>
      </c>
      <c r="G122" s="142" t="s">
        <v>225</v>
      </c>
      <c r="H122" s="143">
        <v>30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0.01946</v>
      </c>
      <c r="R122" s="148">
        <f>Q122*H122</f>
        <v>0.5838000000000001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226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226</v>
      </c>
      <c r="BM122" s="150" t="s">
        <v>259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260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51" s="13" customFormat="1" ht="12">
      <c r="B124" s="157"/>
      <c r="D124" s="158" t="s">
        <v>201</v>
      </c>
      <c r="E124" s="159" t="s">
        <v>3</v>
      </c>
      <c r="F124" s="160" t="s">
        <v>230</v>
      </c>
      <c r="H124" s="161">
        <v>30</v>
      </c>
      <c r="I124" s="162"/>
      <c r="L124" s="157"/>
      <c r="M124" s="163"/>
      <c r="N124" s="164"/>
      <c r="O124" s="164"/>
      <c r="P124" s="164"/>
      <c r="Q124" s="164"/>
      <c r="R124" s="164"/>
      <c r="S124" s="164"/>
      <c r="T124" s="165"/>
      <c r="AT124" s="159" t="s">
        <v>201</v>
      </c>
      <c r="AU124" s="159" t="s">
        <v>83</v>
      </c>
      <c r="AV124" s="13" t="s">
        <v>83</v>
      </c>
      <c r="AW124" s="13" t="s">
        <v>34</v>
      </c>
      <c r="AX124" s="13" t="s">
        <v>81</v>
      </c>
      <c r="AY124" s="159" t="s">
        <v>180</v>
      </c>
    </row>
    <row r="125" spans="1:65" s="2" customFormat="1" ht="21.75" customHeight="1">
      <c r="A125" s="33"/>
      <c r="B125" s="138"/>
      <c r="C125" s="139" t="s">
        <v>261</v>
      </c>
      <c r="D125" s="139" t="s">
        <v>183</v>
      </c>
      <c r="E125" s="140" t="s">
        <v>262</v>
      </c>
      <c r="F125" s="141" t="s">
        <v>263</v>
      </c>
      <c r="G125" s="142" t="s">
        <v>264</v>
      </c>
      <c r="H125" s="143">
        <v>0.96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0.02337</v>
      </c>
      <c r="R125" s="148">
        <f>Q125*H125</f>
        <v>0.0224352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226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226</v>
      </c>
      <c r="BM125" s="150" t="s">
        <v>265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266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267</v>
      </c>
      <c r="H127" s="161">
        <v>0.96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24.2" customHeight="1">
      <c r="A128" s="33"/>
      <c r="B128" s="138"/>
      <c r="C128" s="139" t="s">
        <v>268</v>
      </c>
      <c r="D128" s="139" t="s">
        <v>183</v>
      </c>
      <c r="E128" s="140" t="s">
        <v>269</v>
      </c>
      <c r="F128" s="141" t="s">
        <v>270</v>
      </c>
      <c r="G128" s="142" t="s">
        <v>186</v>
      </c>
      <c r="H128" s="143">
        <v>0.606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226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226</v>
      </c>
      <c r="BM128" s="150" t="s">
        <v>271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272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63" s="12" customFormat="1" ht="22.9" customHeight="1">
      <c r="B130" s="125"/>
      <c r="D130" s="126" t="s">
        <v>72</v>
      </c>
      <c r="E130" s="136" t="s">
        <v>273</v>
      </c>
      <c r="F130" s="136" t="s">
        <v>274</v>
      </c>
      <c r="I130" s="128"/>
      <c r="J130" s="137">
        <f>BK130</f>
        <v>0</v>
      </c>
      <c r="L130" s="125"/>
      <c r="M130" s="130"/>
      <c r="N130" s="131"/>
      <c r="O130" s="131"/>
      <c r="P130" s="132">
        <f>SUM(P131:P164)</f>
        <v>0</v>
      </c>
      <c r="Q130" s="131"/>
      <c r="R130" s="132">
        <f>SUM(R131:R164)</f>
        <v>1.16876221</v>
      </c>
      <c r="S130" s="131"/>
      <c r="T130" s="133">
        <f>SUM(T131:T164)</f>
        <v>0.1238736</v>
      </c>
      <c r="AR130" s="126" t="s">
        <v>83</v>
      </c>
      <c r="AT130" s="134" t="s">
        <v>72</v>
      </c>
      <c r="AU130" s="134" t="s">
        <v>81</v>
      </c>
      <c r="AY130" s="126" t="s">
        <v>180</v>
      </c>
      <c r="BK130" s="135">
        <f>SUM(BK131:BK164)</f>
        <v>0</v>
      </c>
    </row>
    <row r="131" spans="1:65" s="2" customFormat="1" ht="16.5" customHeight="1">
      <c r="A131" s="33"/>
      <c r="B131" s="138"/>
      <c r="C131" s="139" t="s">
        <v>9</v>
      </c>
      <c r="D131" s="139" t="s">
        <v>183</v>
      </c>
      <c r="E131" s="140" t="s">
        <v>275</v>
      </c>
      <c r="F131" s="141" t="s">
        <v>276</v>
      </c>
      <c r="G131" s="142" t="s">
        <v>277</v>
      </c>
      <c r="H131" s="143">
        <v>-124</v>
      </c>
      <c r="I131" s="144"/>
      <c r="J131" s="145">
        <f>ROUND(I131*H131,2)</f>
        <v>0</v>
      </c>
      <c r="K131" s="141" t="s">
        <v>3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226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226</v>
      </c>
      <c r="BM131" s="150" t="s">
        <v>278</v>
      </c>
    </row>
    <row r="132" spans="1:65" s="2" customFormat="1" ht="16.5" customHeight="1">
      <c r="A132" s="33"/>
      <c r="B132" s="138"/>
      <c r="C132" s="139" t="s">
        <v>226</v>
      </c>
      <c r="D132" s="139" t="s">
        <v>183</v>
      </c>
      <c r="E132" s="140" t="s">
        <v>279</v>
      </c>
      <c r="F132" s="141" t="s">
        <v>280</v>
      </c>
      <c r="G132" s="142" t="s">
        <v>253</v>
      </c>
      <c r="H132" s="143">
        <v>30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226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226</v>
      </c>
      <c r="BM132" s="150" t="s">
        <v>281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282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230</v>
      </c>
      <c r="H134" s="161">
        <v>30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81</v>
      </c>
      <c r="AY134" s="159" t="s">
        <v>180</v>
      </c>
    </row>
    <row r="135" spans="1:65" s="2" customFormat="1" ht="16.5" customHeight="1">
      <c r="A135" s="33"/>
      <c r="B135" s="138"/>
      <c r="C135" s="173" t="s">
        <v>283</v>
      </c>
      <c r="D135" s="173" t="s">
        <v>284</v>
      </c>
      <c r="E135" s="174" t="s">
        <v>285</v>
      </c>
      <c r="F135" s="175" t="s">
        <v>286</v>
      </c>
      <c r="G135" s="176" t="s">
        <v>225</v>
      </c>
      <c r="H135" s="177">
        <v>34.5</v>
      </c>
      <c r="I135" s="178"/>
      <c r="J135" s="179">
        <f>ROUND(I135*H135,2)</f>
        <v>0</v>
      </c>
      <c r="K135" s="175" t="s">
        <v>187</v>
      </c>
      <c r="L135" s="180"/>
      <c r="M135" s="181" t="s">
        <v>3</v>
      </c>
      <c r="N135" s="182" t="s">
        <v>44</v>
      </c>
      <c r="O135" s="54"/>
      <c r="P135" s="148">
        <f>O135*H135</f>
        <v>0</v>
      </c>
      <c r="Q135" s="148">
        <v>0.0005</v>
      </c>
      <c r="R135" s="148">
        <f>Q135*H135</f>
        <v>0.01725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287</v>
      </c>
      <c r="AT135" s="150" t="s">
        <v>284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226</v>
      </c>
      <c r="BM135" s="150" t="s">
        <v>288</v>
      </c>
    </row>
    <row r="136" spans="1:47" s="2" customFormat="1" ht="12">
      <c r="A136" s="33"/>
      <c r="B136" s="34"/>
      <c r="C136" s="33"/>
      <c r="D136" s="152" t="s">
        <v>190</v>
      </c>
      <c r="E136" s="33"/>
      <c r="F136" s="153" t="s">
        <v>289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2:51" s="13" customFormat="1" ht="12">
      <c r="B137" s="157"/>
      <c r="D137" s="158" t="s">
        <v>201</v>
      </c>
      <c r="F137" s="160" t="s">
        <v>290</v>
      </c>
      <c r="H137" s="161">
        <v>34.5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201</v>
      </c>
      <c r="AU137" s="159" t="s">
        <v>83</v>
      </c>
      <c r="AV137" s="13" t="s">
        <v>83</v>
      </c>
      <c r="AW137" s="13" t="s">
        <v>4</v>
      </c>
      <c r="AX137" s="13" t="s">
        <v>81</v>
      </c>
      <c r="AY137" s="159" t="s">
        <v>180</v>
      </c>
    </row>
    <row r="138" spans="1:65" s="2" customFormat="1" ht="16.5" customHeight="1">
      <c r="A138" s="33"/>
      <c r="B138" s="138"/>
      <c r="C138" s="139" t="s">
        <v>291</v>
      </c>
      <c r="D138" s="139" t="s">
        <v>183</v>
      </c>
      <c r="E138" s="140" t="s">
        <v>292</v>
      </c>
      <c r="F138" s="141" t="s">
        <v>293</v>
      </c>
      <c r="G138" s="142" t="s">
        <v>253</v>
      </c>
      <c r="H138" s="143">
        <v>31.44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</v>
      </c>
      <c r="R138" s="148">
        <f>Q138*H138</f>
        <v>0</v>
      </c>
      <c r="S138" s="148">
        <v>0.00394</v>
      </c>
      <c r="T138" s="149">
        <f>S138*H138</f>
        <v>0.1238736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226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226</v>
      </c>
      <c r="BM138" s="150" t="s">
        <v>294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295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1:65" s="2" customFormat="1" ht="24.2" customHeight="1">
      <c r="A140" s="33"/>
      <c r="B140" s="138"/>
      <c r="C140" s="139" t="s">
        <v>296</v>
      </c>
      <c r="D140" s="139" t="s">
        <v>183</v>
      </c>
      <c r="E140" s="140" t="s">
        <v>297</v>
      </c>
      <c r="F140" s="141" t="s">
        <v>298</v>
      </c>
      <c r="G140" s="142" t="s">
        <v>225</v>
      </c>
      <c r="H140" s="143">
        <v>30</v>
      </c>
      <c r="I140" s="144"/>
      <c r="J140" s="145">
        <f>ROUND(I140*H140,2)</f>
        <v>0</v>
      </c>
      <c r="K140" s="141" t="s">
        <v>187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0.00637</v>
      </c>
      <c r="R140" s="148">
        <f>Q140*H140</f>
        <v>0.1911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226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226</v>
      </c>
      <c r="BM140" s="150" t="s">
        <v>299</v>
      </c>
    </row>
    <row r="141" spans="1:47" s="2" customFormat="1" ht="12">
      <c r="A141" s="33"/>
      <c r="B141" s="34"/>
      <c r="C141" s="33"/>
      <c r="D141" s="152" t="s">
        <v>190</v>
      </c>
      <c r="E141" s="33"/>
      <c r="F141" s="153" t="s">
        <v>300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2:51" s="13" customFormat="1" ht="12">
      <c r="B142" s="157"/>
      <c r="D142" s="158" t="s">
        <v>201</v>
      </c>
      <c r="E142" s="159" t="s">
        <v>3</v>
      </c>
      <c r="F142" s="160" t="s">
        <v>230</v>
      </c>
      <c r="H142" s="161">
        <v>30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201</v>
      </c>
      <c r="AU142" s="159" t="s">
        <v>83</v>
      </c>
      <c r="AV142" s="13" t="s">
        <v>83</v>
      </c>
      <c r="AW142" s="13" t="s">
        <v>34</v>
      </c>
      <c r="AX142" s="13" t="s">
        <v>81</v>
      </c>
      <c r="AY142" s="159" t="s">
        <v>180</v>
      </c>
    </row>
    <row r="143" spans="1:65" s="2" customFormat="1" ht="21.75" customHeight="1">
      <c r="A143" s="33"/>
      <c r="B143" s="138"/>
      <c r="C143" s="139" t="s">
        <v>301</v>
      </c>
      <c r="D143" s="139" t="s">
        <v>183</v>
      </c>
      <c r="E143" s="140" t="s">
        <v>302</v>
      </c>
      <c r="F143" s="141" t="s">
        <v>303</v>
      </c>
      <c r="G143" s="142" t="s">
        <v>253</v>
      </c>
      <c r="H143" s="143">
        <v>11.99</v>
      </c>
      <c r="I143" s="144"/>
      <c r="J143" s="145">
        <f>ROUND(I143*H143,2)</f>
        <v>0</v>
      </c>
      <c r="K143" s="141" t="s">
        <v>187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0.00612</v>
      </c>
      <c r="R143" s="148">
        <f>Q143*H143</f>
        <v>0.0733788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226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226</v>
      </c>
      <c r="BM143" s="150" t="s">
        <v>304</v>
      </c>
    </row>
    <row r="144" spans="1:47" s="2" customFormat="1" ht="12">
      <c r="A144" s="33"/>
      <c r="B144" s="34"/>
      <c r="C144" s="33"/>
      <c r="D144" s="152" t="s">
        <v>190</v>
      </c>
      <c r="E144" s="33"/>
      <c r="F144" s="153" t="s">
        <v>305</v>
      </c>
      <c r="G144" s="33"/>
      <c r="H144" s="33"/>
      <c r="I144" s="154"/>
      <c r="J144" s="33"/>
      <c r="K144" s="33"/>
      <c r="L144" s="34"/>
      <c r="M144" s="155"/>
      <c r="N144" s="156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190</v>
      </c>
      <c r="AU144" s="18" t="s">
        <v>83</v>
      </c>
    </row>
    <row r="145" spans="1:65" s="2" customFormat="1" ht="21.75" customHeight="1">
      <c r="A145" s="33"/>
      <c r="B145" s="138"/>
      <c r="C145" s="139" t="s">
        <v>8</v>
      </c>
      <c r="D145" s="139" t="s">
        <v>183</v>
      </c>
      <c r="E145" s="140" t="s">
        <v>306</v>
      </c>
      <c r="F145" s="141" t="s">
        <v>307</v>
      </c>
      <c r="G145" s="142" t="s">
        <v>253</v>
      </c>
      <c r="H145" s="143">
        <v>10</v>
      </c>
      <c r="I145" s="144"/>
      <c r="J145" s="145">
        <f>ROUND(I145*H145,2)</f>
        <v>0</v>
      </c>
      <c r="K145" s="141" t="s">
        <v>3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0.00557</v>
      </c>
      <c r="R145" s="148">
        <f>Q145*H145</f>
        <v>0.0557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226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226</v>
      </c>
      <c r="BM145" s="150" t="s">
        <v>308</v>
      </c>
    </row>
    <row r="146" spans="1:65" s="2" customFormat="1" ht="16.5" customHeight="1">
      <c r="A146" s="33"/>
      <c r="B146" s="138"/>
      <c r="C146" s="139" t="s">
        <v>309</v>
      </c>
      <c r="D146" s="139" t="s">
        <v>183</v>
      </c>
      <c r="E146" s="140" t="s">
        <v>310</v>
      </c>
      <c r="F146" s="141" t="s">
        <v>311</v>
      </c>
      <c r="G146" s="142" t="s">
        <v>253</v>
      </c>
      <c r="H146" s="143">
        <v>5.31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0.00282</v>
      </c>
      <c r="R146" s="148">
        <f>Q146*H146</f>
        <v>0.014974199999999998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312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313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16.5" customHeight="1">
      <c r="A148" s="33"/>
      <c r="B148" s="138"/>
      <c r="C148" s="139" t="s">
        <v>314</v>
      </c>
      <c r="D148" s="139" t="s">
        <v>183</v>
      </c>
      <c r="E148" s="140" t="s">
        <v>315</v>
      </c>
      <c r="F148" s="141" t="s">
        <v>316</v>
      </c>
      <c r="G148" s="142" t="s">
        <v>253</v>
      </c>
      <c r="H148" s="143">
        <v>56.16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0.002</v>
      </c>
      <c r="R148" s="148">
        <f>Q148*H148</f>
        <v>0.11231999999999999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226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317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318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319</v>
      </c>
      <c r="H150" s="161">
        <v>56.16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201</v>
      </c>
      <c r="AU150" s="159" t="s">
        <v>83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65" s="2" customFormat="1" ht="16.5" customHeight="1">
      <c r="A151" s="33"/>
      <c r="B151" s="138"/>
      <c r="C151" s="139" t="s">
        <v>320</v>
      </c>
      <c r="D151" s="139" t="s">
        <v>183</v>
      </c>
      <c r="E151" s="140" t="s">
        <v>321</v>
      </c>
      <c r="F151" s="141" t="s">
        <v>322</v>
      </c>
      <c r="G151" s="142" t="s">
        <v>253</v>
      </c>
      <c r="H151" s="143">
        <v>5</v>
      </c>
      <c r="I151" s="144"/>
      <c r="J151" s="145">
        <f>ROUND(I151*H151,2)</f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0.00286</v>
      </c>
      <c r="R151" s="148">
        <f>Q151*H151</f>
        <v>0.0143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226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226</v>
      </c>
      <c r="BM151" s="150" t="s">
        <v>323</v>
      </c>
    </row>
    <row r="152" spans="1:65" s="2" customFormat="1" ht="24.2" customHeight="1">
      <c r="A152" s="33"/>
      <c r="B152" s="138"/>
      <c r="C152" s="139" t="s">
        <v>324</v>
      </c>
      <c r="D152" s="139" t="s">
        <v>183</v>
      </c>
      <c r="E152" s="140" t="s">
        <v>325</v>
      </c>
      <c r="F152" s="141" t="s">
        <v>326</v>
      </c>
      <c r="G152" s="142" t="s">
        <v>225</v>
      </c>
      <c r="H152" s="143">
        <v>20.159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0.00507</v>
      </c>
      <c r="R152" s="148">
        <f>Q152*H152</f>
        <v>0.10220612999999999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226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327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328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51" s="13" customFormat="1" ht="12">
      <c r="B154" s="157"/>
      <c r="D154" s="158" t="s">
        <v>201</v>
      </c>
      <c r="E154" s="159" t="s">
        <v>3</v>
      </c>
      <c r="F154" s="160" t="s">
        <v>329</v>
      </c>
      <c r="H154" s="161">
        <v>20.159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201</v>
      </c>
      <c r="AU154" s="159" t="s">
        <v>83</v>
      </c>
      <c r="AV154" s="13" t="s">
        <v>83</v>
      </c>
      <c r="AW154" s="13" t="s">
        <v>34</v>
      </c>
      <c r="AX154" s="13" t="s">
        <v>81</v>
      </c>
      <c r="AY154" s="159" t="s">
        <v>180</v>
      </c>
    </row>
    <row r="155" spans="1:65" s="2" customFormat="1" ht="21.75" customHeight="1">
      <c r="A155" s="33"/>
      <c r="B155" s="138"/>
      <c r="C155" s="139" t="s">
        <v>330</v>
      </c>
      <c r="D155" s="139" t="s">
        <v>183</v>
      </c>
      <c r="E155" s="140" t="s">
        <v>331</v>
      </c>
      <c r="F155" s="141" t="s">
        <v>332</v>
      </c>
      <c r="G155" s="142" t="s">
        <v>225</v>
      </c>
      <c r="H155" s="143">
        <v>2.034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0.00637</v>
      </c>
      <c r="R155" s="148">
        <f>Q155*H155</f>
        <v>0.012956579999999999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226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226</v>
      </c>
      <c r="BM155" s="150" t="s">
        <v>333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334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51" s="13" customFormat="1" ht="12">
      <c r="B157" s="157"/>
      <c r="D157" s="158" t="s">
        <v>201</v>
      </c>
      <c r="E157" s="159" t="s">
        <v>3</v>
      </c>
      <c r="F157" s="160" t="s">
        <v>335</v>
      </c>
      <c r="H157" s="161">
        <v>2.034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201</v>
      </c>
      <c r="AU157" s="159" t="s">
        <v>83</v>
      </c>
      <c r="AV157" s="13" t="s">
        <v>83</v>
      </c>
      <c r="AW157" s="13" t="s">
        <v>34</v>
      </c>
      <c r="AX157" s="13" t="s">
        <v>81</v>
      </c>
      <c r="AY157" s="159" t="s">
        <v>180</v>
      </c>
    </row>
    <row r="158" spans="1:65" s="2" customFormat="1" ht="16.5" customHeight="1">
      <c r="A158" s="33"/>
      <c r="B158" s="138"/>
      <c r="C158" s="139" t="s">
        <v>336</v>
      </c>
      <c r="D158" s="139" t="s">
        <v>183</v>
      </c>
      <c r="E158" s="140" t="s">
        <v>337</v>
      </c>
      <c r="F158" s="141" t="s">
        <v>338</v>
      </c>
      <c r="G158" s="142" t="s">
        <v>253</v>
      </c>
      <c r="H158" s="143">
        <v>91.81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0.00259</v>
      </c>
      <c r="R158" s="148">
        <f>Q158*H158</f>
        <v>0.2377879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339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340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24.2" customHeight="1">
      <c r="A160" s="33"/>
      <c r="B160" s="138"/>
      <c r="C160" s="139" t="s">
        <v>341</v>
      </c>
      <c r="D160" s="139" t="s">
        <v>183</v>
      </c>
      <c r="E160" s="140" t="s">
        <v>342</v>
      </c>
      <c r="F160" s="141" t="s">
        <v>343</v>
      </c>
      <c r="G160" s="142" t="s">
        <v>253</v>
      </c>
      <c r="H160" s="143">
        <v>17.65</v>
      </c>
      <c r="I160" s="144"/>
      <c r="J160" s="145">
        <f>ROUND(I160*H160,2)</f>
        <v>0</v>
      </c>
      <c r="K160" s="141" t="s">
        <v>3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0.01046</v>
      </c>
      <c r="R160" s="148">
        <f>Q160*H160</f>
        <v>0.184619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226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344</v>
      </c>
    </row>
    <row r="161" spans="1:65" s="2" customFormat="1" ht="16.5" customHeight="1">
      <c r="A161" s="33"/>
      <c r="B161" s="138"/>
      <c r="C161" s="139" t="s">
        <v>345</v>
      </c>
      <c r="D161" s="139" t="s">
        <v>183</v>
      </c>
      <c r="E161" s="140" t="s">
        <v>346</v>
      </c>
      <c r="F161" s="141" t="s">
        <v>347</v>
      </c>
      <c r="G161" s="142" t="s">
        <v>253</v>
      </c>
      <c r="H161" s="143">
        <v>31.44</v>
      </c>
      <c r="I161" s="144"/>
      <c r="J161" s="145">
        <f>ROUND(I161*H161,2)</f>
        <v>0</v>
      </c>
      <c r="K161" s="141" t="s">
        <v>187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0.00484</v>
      </c>
      <c r="R161" s="148">
        <f>Q161*H161</f>
        <v>0.1521696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226</v>
      </c>
      <c r="AT161" s="150" t="s">
        <v>183</v>
      </c>
      <c r="AU161" s="150" t="s">
        <v>83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226</v>
      </c>
      <c r="BM161" s="150" t="s">
        <v>348</v>
      </c>
    </row>
    <row r="162" spans="1:47" s="2" customFormat="1" ht="12">
      <c r="A162" s="33"/>
      <c r="B162" s="34"/>
      <c r="C162" s="33"/>
      <c r="D162" s="152" t="s">
        <v>190</v>
      </c>
      <c r="E162" s="33"/>
      <c r="F162" s="153" t="s">
        <v>349</v>
      </c>
      <c r="G162" s="33"/>
      <c r="H162" s="33"/>
      <c r="I162" s="154"/>
      <c r="J162" s="33"/>
      <c r="K162" s="33"/>
      <c r="L162" s="34"/>
      <c r="M162" s="155"/>
      <c r="N162" s="156"/>
      <c r="O162" s="54"/>
      <c r="P162" s="54"/>
      <c r="Q162" s="54"/>
      <c r="R162" s="54"/>
      <c r="S162" s="54"/>
      <c r="T162" s="55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190</v>
      </c>
      <c r="AU162" s="18" t="s">
        <v>83</v>
      </c>
    </row>
    <row r="163" spans="1:65" s="2" customFormat="1" ht="24.2" customHeight="1">
      <c r="A163" s="33"/>
      <c r="B163" s="138"/>
      <c r="C163" s="139" t="s">
        <v>230</v>
      </c>
      <c r="D163" s="139" t="s">
        <v>183</v>
      </c>
      <c r="E163" s="140" t="s">
        <v>350</v>
      </c>
      <c r="F163" s="141" t="s">
        <v>351</v>
      </c>
      <c r="G163" s="142" t="s">
        <v>186</v>
      </c>
      <c r="H163" s="143">
        <v>1.169</v>
      </c>
      <c r="I163" s="144"/>
      <c r="J163" s="145">
        <f>ROUND(I163*H163,2)</f>
        <v>0</v>
      </c>
      <c r="K163" s="141" t="s">
        <v>187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</v>
      </c>
      <c r="R163" s="148">
        <f>Q163*H163</f>
        <v>0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226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226</v>
      </c>
      <c r="BM163" s="150" t="s">
        <v>352</v>
      </c>
    </row>
    <row r="164" spans="1:47" s="2" customFormat="1" ht="12">
      <c r="A164" s="33"/>
      <c r="B164" s="34"/>
      <c r="C164" s="33"/>
      <c r="D164" s="152" t="s">
        <v>190</v>
      </c>
      <c r="E164" s="33"/>
      <c r="F164" s="153" t="s">
        <v>353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2:63" s="12" customFormat="1" ht="22.9" customHeight="1">
      <c r="B165" s="125"/>
      <c r="D165" s="126" t="s">
        <v>72</v>
      </c>
      <c r="E165" s="136" t="s">
        <v>354</v>
      </c>
      <c r="F165" s="136" t="s">
        <v>355</v>
      </c>
      <c r="I165" s="128"/>
      <c r="J165" s="137">
        <f>BK165</f>
        <v>0</v>
      </c>
      <c r="L165" s="125"/>
      <c r="M165" s="130"/>
      <c r="N165" s="131"/>
      <c r="O165" s="131"/>
      <c r="P165" s="132">
        <f>SUM(P166:P170)</f>
        <v>0</v>
      </c>
      <c r="Q165" s="131"/>
      <c r="R165" s="132">
        <f>SUM(R166:R170)</f>
        <v>0.0042</v>
      </c>
      <c r="S165" s="131"/>
      <c r="T165" s="133">
        <f>SUM(T166:T170)</f>
        <v>0</v>
      </c>
      <c r="AR165" s="126" t="s">
        <v>83</v>
      </c>
      <c r="AT165" s="134" t="s">
        <v>72</v>
      </c>
      <c r="AU165" s="134" t="s">
        <v>81</v>
      </c>
      <c r="AY165" s="126" t="s">
        <v>180</v>
      </c>
      <c r="BK165" s="135">
        <f>SUM(BK166:BK170)</f>
        <v>0</v>
      </c>
    </row>
    <row r="166" spans="1:65" s="2" customFormat="1" ht="16.5" customHeight="1">
      <c r="A166" s="33"/>
      <c r="B166" s="138"/>
      <c r="C166" s="139" t="s">
        <v>356</v>
      </c>
      <c r="D166" s="139" t="s">
        <v>183</v>
      </c>
      <c r="E166" s="140" t="s">
        <v>357</v>
      </c>
      <c r="F166" s="367" t="s">
        <v>358</v>
      </c>
      <c r="G166" s="142" t="s">
        <v>225</v>
      </c>
      <c r="H166" s="143">
        <v>30</v>
      </c>
      <c r="I166" s="144"/>
      <c r="J166" s="145">
        <f>ROUND(I166*H166,2)</f>
        <v>0</v>
      </c>
      <c r="K166" s="141" t="s">
        <v>187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0.00014</v>
      </c>
      <c r="R166" s="148">
        <f>Q166*H166</f>
        <v>0.0042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226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359</v>
      </c>
    </row>
    <row r="167" spans="1:47" s="2" customFormat="1" ht="12">
      <c r="A167" s="33"/>
      <c r="B167" s="34"/>
      <c r="C167" s="33"/>
      <c r="D167" s="152" t="s">
        <v>190</v>
      </c>
      <c r="E167" s="33"/>
      <c r="F167" s="368" t="s">
        <v>360</v>
      </c>
      <c r="G167" s="33"/>
      <c r="H167" s="33"/>
      <c r="I167" s="154"/>
      <c r="J167" s="33"/>
      <c r="K167" s="33"/>
      <c r="L167" s="34"/>
      <c r="M167" s="155"/>
      <c r="N167" s="156"/>
      <c r="O167" s="54"/>
      <c r="P167" s="54"/>
      <c r="Q167" s="54"/>
      <c r="R167" s="54"/>
      <c r="S167" s="54"/>
      <c r="T167" s="55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8" t="s">
        <v>190</v>
      </c>
      <c r="AU167" s="18" t="s">
        <v>83</v>
      </c>
    </row>
    <row r="168" spans="2:51" s="13" customFormat="1" ht="12">
      <c r="B168" s="157"/>
      <c r="D168" s="158" t="s">
        <v>201</v>
      </c>
      <c r="E168" s="159" t="s">
        <v>3</v>
      </c>
      <c r="F168" s="369" t="s">
        <v>230</v>
      </c>
      <c r="H168" s="161">
        <v>30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83</v>
      </c>
      <c r="AV168" s="13" t="s">
        <v>83</v>
      </c>
      <c r="AW168" s="13" t="s">
        <v>34</v>
      </c>
      <c r="AX168" s="13" t="s">
        <v>81</v>
      </c>
      <c r="AY168" s="159" t="s">
        <v>180</v>
      </c>
    </row>
    <row r="169" spans="1:65" s="2" customFormat="1" ht="24.2" customHeight="1">
      <c r="A169" s="33"/>
      <c r="B169" s="138"/>
      <c r="C169" s="139" t="s">
        <v>287</v>
      </c>
      <c r="D169" s="139" t="s">
        <v>183</v>
      </c>
      <c r="E169" s="140" t="s">
        <v>361</v>
      </c>
      <c r="F169" s="367" t="s">
        <v>362</v>
      </c>
      <c r="G169" s="142" t="s">
        <v>186</v>
      </c>
      <c r="H169" s="143">
        <v>0.004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363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368" t="s">
        <v>364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2:63" s="12" customFormat="1" ht="22.9" customHeight="1">
      <c r="B171" s="125"/>
      <c r="D171" s="126" t="s">
        <v>72</v>
      </c>
      <c r="E171" s="136" t="s">
        <v>365</v>
      </c>
      <c r="F171" s="370" t="s">
        <v>366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SUM(P172:P174)</f>
        <v>0</v>
      </c>
      <c r="Q171" s="131"/>
      <c r="R171" s="132">
        <f>SUM(R172:R174)</f>
        <v>0.0016183999999999999</v>
      </c>
      <c r="S171" s="131"/>
      <c r="T171" s="133">
        <f>SUM(T172:T174)</f>
        <v>0</v>
      </c>
      <c r="AR171" s="126" t="s">
        <v>83</v>
      </c>
      <c r="AT171" s="134" t="s">
        <v>72</v>
      </c>
      <c r="AU171" s="134" t="s">
        <v>81</v>
      </c>
      <c r="AY171" s="126" t="s">
        <v>180</v>
      </c>
      <c r="BK171" s="135">
        <f>SUM(BK172:BK174)</f>
        <v>0</v>
      </c>
    </row>
    <row r="172" spans="1:65" s="2" customFormat="1" ht="16.5" customHeight="1">
      <c r="A172" s="33"/>
      <c r="B172" s="138"/>
      <c r="C172" s="139" t="s">
        <v>367</v>
      </c>
      <c r="D172" s="139" t="s">
        <v>183</v>
      </c>
      <c r="E172" s="140" t="s">
        <v>368</v>
      </c>
      <c r="F172" s="367" t="s">
        <v>369</v>
      </c>
      <c r="G172" s="142" t="s">
        <v>253</v>
      </c>
      <c r="H172" s="143">
        <v>56</v>
      </c>
      <c r="I172" s="144"/>
      <c r="J172" s="145">
        <f>ROUND(I172*H172,2)</f>
        <v>0</v>
      </c>
      <c r="K172" s="141" t="s">
        <v>3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226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226</v>
      </c>
      <c r="BM172" s="150" t="s">
        <v>370</v>
      </c>
    </row>
    <row r="173" spans="1:65" s="2" customFormat="1" ht="16.5" customHeight="1">
      <c r="A173" s="33"/>
      <c r="B173" s="138"/>
      <c r="C173" s="139" t="s">
        <v>371</v>
      </c>
      <c r="D173" s="139" t="s">
        <v>183</v>
      </c>
      <c r="E173" s="140" t="s">
        <v>372</v>
      </c>
      <c r="F173" s="367" t="s">
        <v>373</v>
      </c>
      <c r="G173" s="142" t="s">
        <v>225</v>
      </c>
      <c r="H173" s="143">
        <v>23.12</v>
      </c>
      <c r="I173" s="144"/>
      <c r="J173" s="145">
        <f>ROUND(I173*H173,2)</f>
        <v>0</v>
      </c>
      <c r="K173" s="141" t="s">
        <v>3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7E-05</v>
      </c>
      <c r="R173" s="148">
        <f>Q173*H173</f>
        <v>0.0016183999999999999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374</v>
      </c>
    </row>
    <row r="174" spans="2:51" s="13" customFormat="1" ht="12">
      <c r="B174" s="157"/>
      <c r="D174" s="158" t="s">
        <v>201</v>
      </c>
      <c r="E174" s="159" t="s">
        <v>3</v>
      </c>
      <c r="F174" s="369" t="s">
        <v>375</v>
      </c>
      <c r="H174" s="161">
        <v>23.12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201</v>
      </c>
      <c r="AU174" s="159" t="s">
        <v>83</v>
      </c>
      <c r="AV174" s="13" t="s">
        <v>83</v>
      </c>
      <c r="AW174" s="13" t="s">
        <v>34</v>
      </c>
      <c r="AX174" s="13" t="s">
        <v>81</v>
      </c>
      <c r="AY174" s="159" t="s">
        <v>180</v>
      </c>
    </row>
    <row r="175" spans="2:63" s="12" customFormat="1" ht="25.9" customHeight="1">
      <c r="B175" s="125"/>
      <c r="D175" s="126" t="s">
        <v>72</v>
      </c>
      <c r="E175" s="127" t="s">
        <v>376</v>
      </c>
      <c r="F175" s="371" t="s">
        <v>377</v>
      </c>
      <c r="I175" s="128"/>
      <c r="J175" s="129">
        <f>BK175</f>
        <v>0</v>
      </c>
      <c r="L175" s="125"/>
      <c r="M175" s="130"/>
      <c r="N175" s="131"/>
      <c r="O175" s="131"/>
      <c r="P175" s="132">
        <f>SUM(P176:P177)</f>
        <v>0</v>
      </c>
      <c r="Q175" s="131"/>
      <c r="R175" s="132">
        <f>SUM(R176:R177)</f>
        <v>0</v>
      </c>
      <c r="S175" s="131"/>
      <c r="T175" s="133">
        <f>SUM(T176:T177)</f>
        <v>0</v>
      </c>
      <c r="AR175" s="126" t="s">
        <v>188</v>
      </c>
      <c r="AT175" s="134" t="s">
        <v>72</v>
      </c>
      <c r="AU175" s="134" t="s">
        <v>73</v>
      </c>
      <c r="AY175" s="126" t="s">
        <v>180</v>
      </c>
      <c r="BK175" s="135">
        <f>SUM(BK176:BK177)</f>
        <v>0</v>
      </c>
    </row>
    <row r="176" spans="1:65" s="2" customFormat="1" ht="24.2" customHeight="1">
      <c r="A176" s="33"/>
      <c r="B176" s="138"/>
      <c r="C176" s="139" t="s">
        <v>378</v>
      </c>
      <c r="D176" s="139" t="s">
        <v>183</v>
      </c>
      <c r="E176" s="140" t="s">
        <v>379</v>
      </c>
      <c r="F176" s="367" t="s">
        <v>380</v>
      </c>
      <c r="G176" s="142" t="s">
        <v>381</v>
      </c>
      <c r="H176" s="143">
        <v>47</v>
      </c>
      <c r="I176" s="144"/>
      <c r="J176" s="145">
        <f>ROUND(I176*H176,2)</f>
        <v>0</v>
      </c>
      <c r="K176" s="141" t="s">
        <v>187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382</v>
      </c>
      <c r="AT176" s="150" t="s">
        <v>183</v>
      </c>
      <c r="AU176" s="150" t="s">
        <v>81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382</v>
      </c>
      <c r="BM176" s="150" t="s">
        <v>383</v>
      </c>
    </row>
    <row r="177" spans="1:47" s="2" customFormat="1" ht="12">
      <c r="A177" s="33"/>
      <c r="B177" s="34"/>
      <c r="C177" s="33"/>
      <c r="D177" s="152" t="s">
        <v>190</v>
      </c>
      <c r="E177" s="33"/>
      <c r="F177" s="368" t="s">
        <v>384</v>
      </c>
      <c r="G177" s="33"/>
      <c r="H177" s="33"/>
      <c r="I177" s="154"/>
      <c r="J177" s="33"/>
      <c r="K177" s="33"/>
      <c r="L177" s="34"/>
      <c r="M177" s="183"/>
      <c r="N177" s="184"/>
      <c r="O177" s="185"/>
      <c r="P177" s="185"/>
      <c r="Q177" s="185"/>
      <c r="R177" s="185"/>
      <c r="S177" s="185"/>
      <c r="T177" s="186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190</v>
      </c>
      <c r="AU177" s="18" t="s">
        <v>81</v>
      </c>
    </row>
    <row r="178" spans="1:31" s="2" customFormat="1" ht="6.95" customHeight="1">
      <c r="A178" s="33"/>
      <c r="B178" s="43"/>
      <c r="C178" s="44"/>
      <c r="D178" s="44"/>
      <c r="E178" s="44"/>
      <c r="F178" s="372"/>
      <c r="G178" s="44"/>
      <c r="H178" s="44"/>
      <c r="I178" s="44"/>
      <c r="J178" s="44"/>
      <c r="K178" s="44"/>
      <c r="L178" s="34"/>
      <c r="M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ht="12">
      <c r="F179" s="373"/>
    </row>
  </sheetData>
  <autoFilter ref="C88:K17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1_01/997013112"/>
    <hyperlink ref="F95" r:id="rId2" display="https://podminky.urs.cz/item/CS_URS_2021_01/997013501"/>
    <hyperlink ref="F97" r:id="rId3" display="https://podminky.urs.cz/item/CS_URS_2021_01/997013509"/>
    <hyperlink ref="F100" r:id="rId4" display="https://podminky.urs.cz/item/CS_URS_2021_01/997013631"/>
    <hyperlink ref="F103" r:id="rId5" display="https://podminky.urs.cz/item/CS_URS_2021_01/997013811"/>
    <hyperlink ref="F105" r:id="rId6" display="https://podminky.urs.cz/item/CS_URS_2021_01/997013814"/>
    <hyperlink ref="F109" r:id="rId7" display="https://podminky.urs.cz/item/CS_URS_2021_01/712300831"/>
    <hyperlink ref="F115" r:id="rId8" display="https://podminky.urs.cz/item/CS_URS_2021_01/721242106"/>
    <hyperlink ref="F117" r:id="rId9" display="https://podminky.urs.cz/item/CS_URS_2021_01/998721102"/>
    <hyperlink ref="F120" r:id="rId10" display="https://podminky.urs.cz/item/CS_URS_2021_01/762341933"/>
    <hyperlink ref="F123" r:id="rId11" display="https://podminky.urs.cz/item/CS_URS_2021_01/762343912"/>
    <hyperlink ref="F126" r:id="rId12" display="https://podminky.urs.cz/item/CS_URS_2021_01/762395000"/>
    <hyperlink ref="F129" r:id="rId13" display="https://podminky.urs.cz/item/CS_URS_2021_01/998762102"/>
    <hyperlink ref="F133" r:id="rId14" display="https://podminky.urs.cz/item/CS_URS_2021_01/764002414"/>
    <hyperlink ref="F136" r:id="rId15" display="https://podminky.urs.cz/item/CS_URS_2021_01/28329223"/>
    <hyperlink ref="F139" r:id="rId16" display="https://podminky.urs.cz/item/CS_URS_2021_01/764004861"/>
    <hyperlink ref="F141" r:id="rId17" display="https://podminky.urs.cz/item/CS_URS_2021_01/764131431"/>
    <hyperlink ref="F144" r:id="rId18" display="https://podminky.urs.cz/item/CS_URS_2021_01/764231406"/>
    <hyperlink ref="F147" r:id="rId19" display="https://podminky.urs.cz/item/CS_URS_2021_01/764231466"/>
    <hyperlink ref="F149" r:id="rId20" display="https://podminky.urs.cz/item/CS_URS_2021_01/764233456"/>
    <hyperlink ref="F153" r:id="rId21" display="https://podminky.urs.cz/item/CS_URS_2021_01/764234411"/>
    <hyperlink ref="F156" r:id="rId22" display="https://podminky.urs.cz/item/CS_URS_2021_01/764334412"/>
    <hyperlink ref="F159" r:id="rId23" display="https://podminky.urs.cz/item/CS_URS_2021_01/764531404"/>
    <hyperlink ref="F162" r:id="rId24" display="https://podminky.urs.cz/item/CS_URS_2021_01/764538424"/>
    <hyperlink ref="F164" r:id="rId25" display="https://podminky.urs.cz/item/CS_URS_2021_01/998764102"/>
    <hyperlink ref="F167" r:id="rId26" display="https://podminky.urs.cz/item/CS_URS_2021_01/765192001"/>
    <hyperlink ref="F170" r:id="rId27" display="https://podminky.urs.cz/item/CS_URS_2021_01/998765102"/>
    <hyperlink ref="F177" r:id="rId28" display="https://podminky.urs.cz/item/CS_URS_2021_01/HZS215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22"/>
  <sheetViews>
    <sheetView showGridLines="0" workbookViewId="0" topLeftCell="A1">
      <selection activeCell="F89" sqref="F8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137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3271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ROUND(J82,2)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ROUND((SUM(BE82:BE121)),2)</f>
        <v>0</v>
      </c>
      <c r="G33" s="33"/>
      <c r="H33" s="33"/>
      <c r="I33" s="97">
        <v>0.21</v>
      </c>
      <c r="J33" s="96">
        <f>ROUND(((SUM(BE82:BE121))*I33),2)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ROUND((SUM(BF82:BF121)),2)</f>
        <v>0</v>
      </c>
      <c r="G34" s="33"/>
      <c r="H34" s="33"/>
      <c r="I34" s="97">
        <v>0.15</v>
      </c>
      <c r="J34" s="96">
        <f>ROUND(((SUM(BF82:BF121))*I34),2)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ROUND((SUM(BG82:BG121)),2)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ROUND((SUM(BH82:BH121)),2)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ROUND((SUM(BI82:BI121)),2)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SL - SO 03  Slaboproud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J82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J83</f>
        <v>0</v>
      </c>
      <c r="L60" s="107"/>
    </row>
    <row r="61" spans="2:12" s="10" customFormat="1" ht="19.9" customHeight="1">
      <c r="B61" s="111"/>
      <c r="D61" s="112" t="s">
        <v>2645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9" customFormat="1" ht="24.95" customHeight="1">
      <c r="B62" s="107"/>
      <c r="D62" s="108" t="s">
        <v>164</v>
      </c>
      <c r="E62" s="109"/>
      <c r="F62" s="109"/>
      <c r="G62" s="109"/>
      <c r="H62" s="109"/>
      <c r="I62" s="109"/>
      <c r="J62" s="110">
        <f>J107</f>
        <v>0</v>
      </c>
      <c r="L62" s="107"/>
    </row>
    <row r="63" spans="1:31" s="2" customFormat="1" ht="21.75" customHeight="1">
      <c r="A63" s="33"/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9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6.95" customHeight="1">
      <c r="A64" s="33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8" spans="1:31" s="2" customFormat="1" ht="6.95" customHeight="1">
      <c r="A68" s="33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24.95" customHeight="1">
      <c r="A69" s="33"/>
      <c r="B69" s="34"/>
      <c r="C69" s="22" t="s">
        <v>165</v>
      </c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2" customHeight="1">
      <c r="A71" s="33"/>
      <c r="B71" s="34"/>
      <c r="C71" s="28" t="s">
        <v>17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6.5" customHeight="1">
      <c r="A72" s="33"/>
      <c r="B72" s="34"/>
      <c r="C72" s="33"/>
      <c r="D72" s="33"/>
      <c r="E72" s="356" t="str">
        <f>E7</f>
        <v>PAMÁTNÍK MOHYLA MÍRU, REKONSTRUKCE NÁVŠTĚVNICKÉ INFRASTRUKTURY</v>
      </c>
      <c r="F72" s="357"/>
      <c r="G72" s="357"/>
      <c r="H72" s="357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148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18" t="str">
        <f>E9</f>
        <v>MOHYLA SL - SO 03  Slaboproud</v>
      </c>
      <c r="F74" s="355"/>
      <c r="G74" s="355"/>
      <c r="H74" s="355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22</v>
      </c>
      <c r="D76" s="33"/>
      <c r="E76" s="33"/>
      <c r="F76" s="26" t="str">
        <f>F12</f>
        <v>Pracký kopec u obce Prace</v>
      </c>
      <c r="G76" s="33"/>
      <c r="H76" s="33"/>
      <c r="I76" s="28" t="s">
        <v>24</v>
      </c>
      <c r="J76" s="51" t="str">
        <f>IF(J12="","",J12)</f>
        <v>5. 5. 2021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40.15" customHeight="1">
      <c r="A78" s="33"/>
      <c r="B78" s="34"/>
      <c r="C78" s="28" t="s">
        <v>26</v>
      </c>
      <c r="D78" s="33"/>
      <c r="E78" s="33"/>
      <c r="F78" s="26" t="str">
        <f>E15</f>
        <v xml:space="preserve"> </v>
      </c>
      <c r="G78" s="33"/>
      <c r="H78" s="33"/>
      <c r="I78" s="28" t="s">
        <v>32</v>
      </c>
      <c r="J78" s="31" t="str">
        <f>E21</f>
        <v>PETR FRANTA ARCHITEKTI   ASOC., s.r.o.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5.2" customHeight="1">
      <c r="A79" s="33"/>
      <c r="B79" s="34"/>
      <c r="C79" s="28" t="s">
        <v>30</v>
      </c>
      <c r="D79" s="33"/>
      <c r="E79" s="33"/>
      <c r="F79" s="26" t="str">
        <f>IF(E18="","",E18)</f>
        <v>Vyplň údaj</v>
      </c>
      <c r="G79" s="33"/>
      <c r="H79" s="33"/>
      <c r="I79" s="28" t="s">
        <v>35</v>
      </c>
      <c r="J79" s="31" t="str">
        <f>E24</f>
        <v>Hana Pejšová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0.3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1" customFormat="1" ht="29.25" customHeight="1">
      <c r="A81" s="115"/>
      <c r="B81" s="116"/>
      <c r="C81" s="117" t="s">
        <v>166</v>
      </c>
      <c r="D81" s="118" t="s">
        <v>58</v>
      </c>
      <c r="E81" s="118" t="s">
        <v>54</v>
      </c>
      <c r="F81" s="118" t="s">
        <v>55</v>
      </c>
      <c r="G81" s="118" t="s">
        <v>167</v>
      </c>
      <c r="H81" s="118" t="s">
        <v>168</v>
      </c>
      <c r="I81" s="118" t="s">
        <v>169</v>
      </c>
      <c r="J81" s="118" t="s">
        <v>153</v>
      </c>
      <c r="K81" s="119" t="s">
        <v>170</v>
      </c>
      <c r="L81" s="120"/>
      <c r="M81" s="58" t="s">
        <v>3</v>
      </c>
      <c r="N81" s="59" t="s">
        <v>43</v>
      </c>
      <c r="O81" s="59" t="s">
        <v>171</v>
      </c>
      <c r="P81" s="59" t="s">
        <v>172</v>
      </c>
      <c r="Q81" s="59" t="s">
        <v>173</v>
      </c>
      <c r="R81" s="59" t="s">
        <v>174</v>
      </c>
      <c r="S81" s="59" t="s">
        <v>175</v>
      </c>
      <c r="T81" s="60" t="s">
        <v>176</v>
      </c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63" s="2" customFormat="1" ht="22.9" customHeight="1">
      <c r="A82" s="33"/>
      <c r="B82" s="34"/>
      <c r="C82" s="65" t="s">
        <v>177</v>
      </c>
      <c r="D82" s="33"/>
      <c r="E82" s="33"/>
      <c r="F82" s="33"/>
      <c r="G82" s="33"/>
      <c r="H82" s="33"/>
      <c r="I82" s="33"/>
      <c r="J82" s="121">
        <f>BK82</f>
        <v>0</v>
      </c>
      <c r="K82" s="33"/>
      <c r="L82" s="34"/>
      <c r="M82" s="61"/>
      <c r="N82" s="52"/>
      <c r="O82" s="62"/>
      <c r="P82" s="122">
        <f>P83+P107</f>
        <v>0</v>
      </c>
      <c r="Q82" s="62"/>
      <c r="R82" s="122">
        <f>R83+R107</f>
        <v>0.00252</v>
      </c>
      <c r="S82" s="62"/>
      <c r="T82" s="123">
        <f>T83+T107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8" t="s">
        <v>72</v>
      </c>
      <c r="AU82" s="18" t="s">
        <v>154</v>
      </c>
      <c r="BK82" s="124">
        <f>BK83+BK107</f>
        <v>0</v>
      </c>
    </row>
    <row r="83" spans="2:63" s="12" customFormat="1" ht="25.9" customHeight="1">
      <c r="B83" s="125"/>
      <c r="D83" s="126" t="s">
        <v>72</v>
      </c>
      <c r="E83" s="127" t="s">
        <v>218</v>
      </c>
      <c r="F83" s="127" t="s">
        <v>219</v>
      </c>
      <c r="I83" s="128"/>
      <c r="J83" s="129">
        <f>BK83</f>
        <v>0</v>
      </c>
      <c r="L83" s="125"/>
      <c r="M83" s="130"/>
      <c r="N83" s="131"/>
      <c r="O83" s="131"/>
      <c r="P83" s="132">
        <f>P84+P85+P86</f>
        <v>0</v>
      </c>
      <c r="Q83" s="131"/>
      <c r="R83" s="132">
        <f>R84+R85+R86</f>
        <v>0.00252</v>
      </c>
      <c r="S83" s="131"/>
      <c r="T83" s="133">
        <f>T84+T85+T86</f>
        <v>0</v>
      </c>
      <c r="AR83" s="126" t="s">
        <v>83</v>
      </c>
      <c r="AT83" s="134" t="s">
        <v>72</v>
      </c>
      <c r="AU83" s="134" t="s">
        <v>73</v>
      </c>
      <c r="AY83" s="126" t="s">
        <v>180</v>
      </c>
      <c r="BK83" s="135">
        <f>BK84+BK85+BK86</f>
        <v>0</v>
      </c>
    </row>
    <row r="84" spans="1:65" s="2" customFormat="1" ht="16.5" customHeight="1">
      <c r="A84" s="33"/>
      <c r="B84" s="138"/>
      <c r="C84" s="139" t="s">
        <v>81</v>
      </c>
      <c r="D84" s="139" t="s">
        <v>183</v>
      </c>
      <c r="E84" s="140" t="s">
        <v>2647</v>
      </c>
      <c r="F84" s="141" t="s">
        <v>3272</v>
      </c>
      <c r="G84" s="142" t="s">
        <v>2529</v>
      </c>
      <c r="H84" s="143">
        <v>62</v>
      </c>
      <c r="I84" s="144"/>
      <c r="J84" s="145">
        <f>ROUND(I84*H84,2)</f>
        <v>0</v>
      </c>
      <c r="K84" s="141" t="s">
        <v>3</v>
      </c>
      <c r="L84" s="34"/>
      <c r="M84" s="146" t="s">
        <v>3</v>
      </c>
      <c r="N84" s="147" t="s">
        <v>44</v>
      </c>
      <c r="O84" s="54"/>
      <c r="P84" s="148">
        <f>O84*H84</f>
        <v>0</v>
      </c>
      <c r="Q84" s="148">
        <v>0</v>
      </c>
      <c r="R84" s="148">
        <f>Q84*H84</f>
        <v>0</v>
      </c>
      <c r="S84" s="148">
        <v>0</v>
      </c>
      <c r="T84" s="149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50" t="s">
        <v>226</v>
      </c>
      <c r="AT84" s="150" t="s">
        <v>183</v>
      </c>
      <c r="AU84" s="150" t="s">
        <v>81</v>
      </c>
      <c r="AY84" s="18" t="s">
        <v>180</v>
      </c>
      <c r="BE84" s="151">
        <f>IF(N84="základní",J84,0)</f>
        <v>0</v>
      </c>
      <c r="BF84" s="151">
        <f>IF(N84="snížená",J84,0)</f>
        <v>0</v>
      </c>
      <c r="BG84" s="151">
        <f>IF(N84="zákl. přenesená",J84,0)</f>
        <v>0</v>
      </c>
      <c r="BH84" s="151">
        <f>IF(N84="sníž. přenesená",J84,0)</f>
        <v>0</v>
      </c>
      <c r="BI84" s="151">
        <f>IF(N84="nulová",J84,0)</f>
        <v>0</v>
      </c>
      <c r="BJ84" s="18" t="s">
        <v>81</v>
      </c>
      <c r="BK84" s="151">
        <f>ROUND(I84*H84,2)</f>
        <v>0</v>
      </c>
      <c r="BL84" s="18" t="s">
        <v>226</v>
      </c>
      <c r="BM84" s="150" t="s">
        <v>3273</v>
      </c>
    </row>
    <row r="85" spans="1:65" s="2" customFormat="1" ht="16.5" customHeight="1">
      <c r="A85" s="33"/>
      <c r="B85" s="138"/>
      <c r="C85" s="139" t="s">
        <v>83</v>
      </c>
      <c r="D85" s="139" t="s">
        <v>183</v>
      </c>
      <c r="E85" s="140" t="s">
        <v>2670</v>
      </c>
      <c r="F85" s="141" t="s">
        <v>3274</v>
      </c>
      <c r="G85" s="142" t="s">
        <v>2529</v>
      </c>
      <c r="H85" s="143">
        <v>68</v>
      </c>
      <c r="I85" s="144"/>
      <c r="J85" s="145">
        <f>ROUND(I85*H85,2)</f>
        <v>0</v>
      </c>
      <c r="K85" s="141" t="s">
        <v>3</v>
      </c>
      <c r="L85" s="34"/>
      <c r="M85" s="146" t="s">
        <v>3</v>
      </c>
      <c r="N85" s="147" t="s">
        <v>44</v>
      </c>
      <c r="O85" s="54"/>
      <c r="P85" s="148">
        <f>O85*H85</f>
        <v>0</v>
      </c>
      <c r="Q85" s="148">
        <v>0</v>
      </c>
      <c r="R85" s="148">
        <f>Q85*H85</f>
        <v>0</v>
      </c>
      <c r="S85" s="148">
        <v>0</v>
      </c>
      <c r="T85" s="149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50" t="s">
        <v>226</v>
      </c>
      <c r="AT85" s="150" t="s">
        <v>183</v>
      </c>
      <c r="AU85" s="150" t="s">
        <v>81</v>
      </c>
      <c r="AY85" s="18" t="s">
        <v>180</v>
      </c>
      <c r="BE85" s="151">
        <f>IF(N85="základní",J85,0)</f>
        <v>0</v>
      </c>
      <c r="BF85" s="151">
        <f>IF(N85="snížená",J85,0)</f>
        <v>0</v>
      </c>
      <c r="BG85" s="151">
        <f>IF(N85="zákl. přenesená",J85,0)</f>
        <v>0</v>
      </c>
      <c r="BH85" s="151">
        <f>IF(N85="sníž. přenesená",J85,0)</f>
        <v>0</v>
      </c>
      <c r="BI85" s="151">
        <f>IF(N85="nulová",J85,0)</f>
        <v>0</v>
      </c>
      <c r="BJ85" s="18" t="s">
        <v>81</v>
      </c>
      <c r="BK85" s="151">
        <f>ROUND(I85*H85,2)</f>
        <v>0</v>
      </c>
      <c r="BL85" s="18" t="s">
        <v>226</v>
      </c>
      <c r="BM85" s="150" t="s">
        <v>3275</v>
      </c>
    </row>
    <row r="86" spans="2:63" s="12" customFormat="1" ht="22.9" customHeight="1">
      <c r="B86" s="125"/>
      <c r="D86" s="126" t="s">
        <v>72</v>
      </c>
      <c r="E86" s="136" t="s">
        <v>2525</v>
      </c>
      <c r="F86" s="136" t="s">
        <v>2646</v>
      </c>
      <c r="I86" s="128"/>
      <c r="J86" s="137">
        <f>BK86</f>
        <v>0</v>
      </c>
      <c r="L86" s="125"/>
      <c r="M86" s="130"/>
      <c r="N86" s="131"/>
      <c r="O86" s="131"/>
      <c r="P86" s="132">
        <f>SUM(P87:P106)</f>
        <v>0</v>
      </c>
      <c r="Q86" s="131"/>
      <c r="R86" s="132">
        <f>SUM(R87:R106)</f>
        <v>0.00252</v>
      </c>
      <c r="S86" s="131"/>
      <c r="T86" s="133">
        <f>SUM(T87:T106)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SUM(BK87:BK106)</f>
        <v>0</v>
      </c>
    </row>
    <row r="87" spans="1:65" s="2" customFormat="1" ht="16.5" customHeight="1">
      <c r="A87" s="33"/>
      <c r="B87" s="138"/>
      <c r="C87" s="139" t="s">
        <v>196</v>
      </c>
      <c r="D87" s="139" t="s">
        <v>183</v>
      </c>
      <c r="E87" s="140" t="s">
        <v>2575</v>
      </c>
      <c r="F87" s="141" t="s">
        <v>2576</v>
      </c>
      <c r="G87" s="142" t="s">
        <v>253</v>
      </c>
      <c r="H87" s="143">
        <v>2200</v>
      </c>
      <c r="I87" s="144"/>
      <c r="J87" s="145">
        <f>ROUND(I87*H87,2)</f>
        <v>0</v>
      </c>
      <c r="K87" s="141" t="s">
        <v>187</v>
      </c>
      <c r="L87" s="34"/>
      <c r="M87" s="146" t="s">
        <v>3</v>
      </c>
      <c r="N87" s="147" t="s">
        <v>44</v>
      </c>
      <c r="O87" s="54"/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226</v>
      </c>
      <c r="AT87" s="150" t="s">
        <v>183</v>
      </c>
      <c r="AU87" s="150" t="s">
        <v>83</v>
      </c>
      <c r="AY87" s="18" t="s">
        <v>180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81</v>
      </c>
      <c r="BK87" s="151">
        <f>ROUND(I87*H87,2)</f>
        <v>0</v>
      </c>
      <c r="BL87" s="18" t="s">
        <v>226</v>
      </c>
      <c r="BM87" s="150" t="s">
        <v>3276</v>
      </c>
    </row>
    <row r="88" spans="1:47" s="2" customFormat="1" ht="12">
      <c r="A88" s="33"/>
      <c r="B88" s="34"/>
      <c r="C88" s="33"/>
      <c r="D88" s="152" t="s">
        <v>190</v>
      </c>
      <c r="E88" s="33"/>
      <c r="F88" s="153" t="s">
        <v>2578</v>
      </c>
      <c r="G88" s="33"/>
      <c r="H88" s="33"/>
      <c r="I88" s="154"/>
      <c r="J88" s="33"/>
      <c r="K88" s="33"/>
      <c r="L88" s="34"/>
      <c r="M88" s="155"/>
      <c r="N88" s="156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190</v>
      </c>
      <c r="AU88" s="18" t="s">
        <v>83</v>
      </c>
    </row>
    <row r="89" spans="1:65" s="2" customFormat="1" ht="16.5" customHeight="1">
      <c r="A89" s="33"/>
      <c r="B89" s="138"/>
      <c r="C89" s="173" t="s">
        <v>188</v>
      </c>
      <c r="D89" s="173" t="s">
        <v>284</v>
      </c>
      <c r="E89" s="174" t="s">
        <v>2683</v>
      </c>
      <c r="F89" s="376" t="s">
        <v>4051</v>
      </c>
      <c r="G89" s="176" t="s">
        <v>3020</v>
      </c>
      <c r="H89" s="177">
        <v>2200</v>
      </c>
      <c r="I89" s="178"/>
      <c r="J89" s="179">
        <f>ROUND(I89*H89,2)</f>
        <v>0</v>
      </c>
      <c r="K89" s="175" t="s">
        <v>3</v>
      </c>
      <c r="L89" s="180"/>
      <c r="M89" s="181" t="s">
        <v>3</v>
      </c>
      <c r="N89" s="182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287</v>
      </c>
      <c r="AT89" s="150" t="s">
        <v>284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226</v>
      </c>
      <c r="BM89" s="150" t="s">
        <v>3277</v>
      </c>
    </row>
    <row r="90" spans="1:65" s="2" customFormat="1" ht="16.5" customHeight="1">
      <c r="A90" s="33"/>
      <c r="B90" s="138"/>
      <c r="C90" s="173" t="s">
        <v>208</v>
      </c>
      <c r="D90" s="173" t="s">
        <v>284</v>
      </c>
      <c r="E90" s="174" t="s">
        <v>3278</v>
      </c>
      <c r="F90" s="175" t="s">
        <v>3279</v>
      </c>
      <c r="G90" s="176" t="s">
        <v>236</v>
      </c>
      <c r="H90" s="177">
        <v>42</v>
      </c>
      <c r="I90" s="178"/>
      <c r="J90" s="179">
        <f>ROUND(I90*H90,2)</f>
        <v>0</v>
      </c>
      <c r="K90" s="175" t="s">
        <v>187</v>
      </c>
      <c r="L90" s="180"/>
      <c r="M90" s="181" t="s">
        <v>3</v>
      </c>
      <c r="N90" s="182" t="s">
        <v>44</v>
      </c>
      <c r="O90" s="54"/>
      <c r="P90" s="148">
        <f>O90*H90</f>
        <v>0</v>
      </c>
      <c r="Q90" s="148">
        <v>6E-05</v>
      </c>
      <c r="R90" s="148">
        <f>Q90*H90</f>
        <v>0.00252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287</v>
      </c>
      <c r="AT90" s="150" t="s">
        <v>284</v>
      </c>
      <c r="AU90" s="150" t="s">
        <v>83</v>
      </c>
      <c r="AY90" s="18" t="s">
        <v>180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81</v>
      </c>
      <c r="BK90" s="151">
        <f>ROUND(I90*H90,2)</f>
        <v>0</v>
      </c>
      <c r="BL90" s="18" t="s">
        <v>226</v>
      </c>
      <c r="BM90" s="150" t="s">
        <v>3280</v>
      </c>
    </row>
    <row r="91" spans="1:47" s="2" customFormat="1" ht="12">
      <c r="A91" s="33"/>
      <c r="B91" s="34"/>
      <c r="C91" s="33"/>
      <c r="D91" s="152" t="s">
        <v>190</v>
      </c>
      <c r="E91" s="33"/>
      <c r="F91" s="153" t="s">
        <v>3281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190</v>
      </c>
      <c r="AU91" s="18" t="s">
        <v>83</v>
      </c>
    </row>
    <row r="92" spans="2:51" s="13" customFormat="1" ht="12">
      <c r="B92" s="157"/>
      <c r="D92" s="158" t="s">
        <v>201</v>
      </c>
      <c r="E92" s="159" t="s">
        <v>3</v>
      </c>
      <c r="F92" s="160" t="s">
        <v>3282</v>
      </c>
      <c r="H92" s="161">
        <v>42</v>
      </c>
      <c r="I92" s="162"/>
      <c r="L92" s="157"/>
      <c r="M92" s="163"/>
      <c r="N92" s="164"/>
      <c r="O92" s="164"/>
      <c r="P92" s="164"/>
      <c r="Q92" s="164"/>
      <c r="R92" s="164"/>
      <c r="S92" s="164"/>
      <c r="T92" s="165"/>
      <c r="AT92" s="159" t="s">
        <v>201</v>
      </c>
      <c r="AU92" s="159" t="s">
        <v>83</v>
      </c>
      <c r="AV92" s="13" t="s">
        <v>83</v>
      </c>
      <c r="AW92" s="13" t="s">
        <v>34</v>
      </c>
      <c r="AX92" s="13" t="s">
        <v>81</v>
      </c>
      <c r="AY92" s="159" t="s">
        <v>180</v>
      </c>
    </row>
    <row r="93" spans="1:65" s="2" customFormat="1" ht="16.5" customHeight="1">
      <c r="A93" s="33"/>
      <c r="B93" s="138"/>
      <c r="C93" s="139" t="s">
        <v>213</v>
      </c>
      <c r="D93" s="139" t="s">
        <v>183</v>
      </c>
      <c r="E93" s="140" t="s">
        <v>3283</v>
      </c>
      <c r="F93" s="141" t="s">
        <v>3284</v>
      </c>
      <c r="G93" s="142" t="s">
        <v>236</v>
      </c>
      <c r="H93" s="143">
        <v>1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226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226</v>
      </c>
      <c r="BM93" s="150" t="s">
        <v>3285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3286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16.5" customHeight="1">
      <c r="A95" s="33"/>
      <c r="B95" s="138"/>
      <c r="C95" s="173" t="s">
        <v>222</v>
      </c>
      <c r="D95" s="173" t="s">
        <v>284</v>
      </c>
      <c r="E95" s="174" t="s">
        <v>2665</v>
      </c>
      <c r="F95" s="175" t="s">
        <v>3287</v>
      </c>
      <c r="G95" s="176" t="s">
        <v>2529</v>
      </c>
      <c r="H95" s="177">
        <v>1</v>
      </c>
      <c r="I95" s="178"/>
      <c r="J95" s="179">
        <f>ROUND(I95*H95,2)</f>
        <v>0</v>
      </c>
      <c r="K95" s="175" t="s">
        <v>3</v>
      </c>
      <c r="L95" s="180"/>
      <c r="M95" s="181" t="s">
        <v>3</v>
      </c>
      <c r="N95" s="182" t="s">
        <v>44</v>
      </c>
      <c r="O95" s="54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287</v>
      </c>
      <c r="AT95" s="150" t="s">
        <v>284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226</v>
      </c>
      <c r="BM95" s="150" t="s">
        <v>3288</v>
      </c>
    </row>
    <row r="96" spans="1:65" s="2" customFormat="1" ht="16.5" customHeight="1">
      <c r="A96" s="33"/>
      <c r="B96" s="138"/>
      <c r="C96" s="139" t="s">
        <v>233</v>
      </c>
      <c r="D96" s="139" t="s">
        <v>183</v>
      </c>
      <c r="E96" s="140" t="s">
        <v>3289</v>
      </c>
      <c r="F96" s="141" t="s">
        <v>3290</v>
      </c>
      <c r="G96" s="142" t="s">
        <v>236</v>
      </c>
      <c r="H96" s="143">
        <v>1</v>
      </c>
      <c r="I96" s="144"/>
      <c r="J96" s="145">
        <f>ROUND(I96*H96,2)</f>
        <v>0</v>
      </c>
      <c r="K96" s="141" t="s">
        <v>3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226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226</v>
      </c>
      <c r="BM96" s="150" t="s">
        <v>3291</v>
      </c>
    </row>
    <row r="97" spans="1:65" s="2" customFormat="1" ht="16.5" customHeight="1">
      <c r="A97" s="33"/>
      <c r="B97" s="138"/>
      <c r="C97" s="139" t="s">
        <v>238</v>
      </c>
      <c r="D97" s="139" t="s">
        <v>183</v>
      </c>
      <c r="E97" s="140" t="s">
        <v>3292</v>
      </c>
      <c r="F97" s="141" t="s">
        <v>3293</v>
      </c>
      <c r="G97" s="142" t="s">
        <v>236</v>
      </c>
      <c r="H97" s="143">
        <v>3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226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226</v>
      </c>
      <c r="BM97" s="150" t="s">
        <v>3294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3295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16.5" customHeight="1">
      <c r="A99" s="33"/>
      <c r="B99" s="138"/>
      <c r="C99" s="173" t="s">
        <v>243</v>
      </c>
      <c r="D99" s="173" t="s">
        <v>284</v>
      </c>
      <c r="E99" s="174" t="s">
        <v>2667</v>
      </c>
      <c r="F99" s="175" t="s">
        <v>3296</v>
      </c>
      <c r="G99" s="176" t="s">
        <v>2529</v>
      </c>
      <c r="H99" s="177">
        <v>3</v>
      </c>
      <c r="I99" s="178"/>
      <c r="J99" s="179">
        <f>ROUND(I99*H99,2)</f>
        <v>0</v>
      </c>
      <c r="K99" s="175" t="s">
        <v>3</v>
      </c>
      <c r="L99" s="180"/>
      <c r="M99" s="181" t="s">
        <v>3</v>
      </c>
      <c r="N99" s="182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287</v>
      </c>
      <c r="AT99" s="150" t="s">
        <v>284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226</v>
      </c>
      <c r="BM99" s="150" t="s">
        <v>3297</v>
      </c>
    </row>
    <row r="100" spans="1:65" s="2" customFormat="1" ht="21.75" customHeight="1">
      <c r="A100" s="33"/>
      <c r="B100" s="138"/>
      <c r="C100" s="139" t="s">
        <v>250</v>
      </c>
      <c r="D100" s="139" t="s">
        <v>183</v>
      </c>
      <c r="E100" s="140" t="s">
        <v>3298</v>
      </c>
      <c r="F100" s="141" t="s">
        <v>3299</v>
      </c>
      <c r="G100" s="142" t="s">
        <v>236</v>
      </c>
      <c r="H100" s="143">
        <v>3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</v>
      </c>
      <c r="R100" s="148">
        <f>Q100*H100</f>
        <v>0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226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226</v>
      </c>
      <c r="BM100" s="150" t="s">
        <v>3300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3301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16.5" customHeight="1">
      <c r="A102" s="33"/>
      <c r="B102" s="138"/>
      <c r="C102" s="139" t="s">
        <v>256</v>
      </c>
      <c r="D102" s="139" t="s">
        <v>183</v>
      </c>
      <c r="E102" s="140" t="s">
        <v>3302</v>
      </c>
      <c r="F102" s="141" t="s">
        <v>3303</v>
      </c>
      <c r="G102" s="142" t="s">
        <v>236</v>
      </c>
      <c r="H102" s="143">
        <v>3</v>
      </c>
      <c r="I102" s="144"/>
      <c r="J102" s="145">
        <f>ROUND(I102*H102,2)</f>
        <v>0</v>
      </c>
      <c r="K102" s="141" t="s">
        <v>3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226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226</v>
      </c>
      <c r="BM102" s="150" t="s">
        <v>3304</v>
      </c>
    </row>
    <row r="103" spans="1:65" s="2" customFormat="1" ht="24.2" customHeight="1">
      <c r="A103" s="33"/>
      <c r="B103" s="138"/>
      <c r="C103" s="139" t="s">
        <v>261</v>
      </c>
      <c r="D103" s="139" t="s">
        <v>183</v>
      </c>
      <c r="E103" s="140" t="s">
        <v>3305</v>
      </c>
      <c r="F103" s="141" t="s">
        <v>3306</v>
      </c>
      <c r="G103" s="142" t="s">
        <v>236</v>
      </c>
      <c r="H103" s="143">
        <v>35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226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226</v>
      </c>
      <c r="BM103" s="150" t="s">
        <v>3307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3308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1:65" s="2" customFormat="1" ht="16.5" customHeight="1">
      <c r="A105" s="33"/>
      <c r="B105" s="138"/>
      <c r="C105" s="139" t="s">
        <v>268</v>
      </c>
      <c r="D105" s="139" t="s">
        <v>183</v>
      </c>
      <c r="E105" s="140" t="s">
        <v>3309</v>
      </c>
      <c r="F105" s="141" t="s">
        <v>3310</v>
      </c>
      <c r="G105" s="142" t="s">
        <v>236</v>
      </c>
      <c r="H105" s="143">
        <v>35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226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226</v>
      </c>
      <c r="BM105" s="150" t="s">
        <v>3311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3312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63" s="12" customFormat="1" ht="25.9" customHeight="1">
      <c r="B107" s="125"/>
      <c r="D107" s="126" t="s">
        <v>72</v>
      </c>
      <c r="E107" s="127" t="s">
        <v>376</v>
      </c>
      <c r="F107" s="127" t="s">
        <v>377</v>
      </c>
      <c r="I107" s="128"/>
      <c r="J107" s="129">
        <f>BK107</f>
        <v>0</v>
      </c>
      <c r="L107" s="125"/>
      <c r="M107" s="130"/>
      <c r="N107" s="131"/>
      <c r="O107" s="131"/>
      <c r="P107" s="132">
        <f>SUM(P108:P121)</f>
        <v>0</v>
      </c>
      <c r="Q107" s="131"/>
      <c r="R107" s="132">
        <f>SUM(R108:R121)</f>
        <v>0</v>
      </c>
      <c r="S107" s="131"/>
      <c r="T107" s="133">
        <f>SUM(T108:T121)</f>
        <v>0</v>
      </c>
      <c r="AR107" s="126" t="s">
        <v>188</v>
      </c>
      <c r="AT107" s="134" t="s">
        <v>72</v>
      </c>
      <c r="AU107" s="134" t="s">
        <v>73</v>
      </c>
      <c r="AY107" s="126" t="s">
        <v>180</v>
      </c>
      <c r="BK107" s="135">
        <f>SUM(BK108:BK121)</f>
        <v>0</v>
      </c>
    </row>
    <row r="108" spans="1:65" s="2" customFormat="1" ht="16.5" customHeight="1">
      <c r="A108" s="33"/>
      <c r="B108" s="138"/>
      <c r="C108" s="139" t="s">
        <v>9</v>
      </c>
      <c r="D108" s="139" t="s">
        <v>183</v>
      </c>
      <c r="E108" s="140" t="s">
        <v>2673</v>
      </c>
      <c r="F108" s="141" t="s">
        <v>3313</v>
      </c>
      <c r="G108" s="142" t="s">
        <v>2529</v>
      </c>
      <c r="H108" s="143">
        <v>2</v>
      </c>
      <c r="I108" s="144"/>
      <c r="J108" s="145">
        <f>ROUND(I108*H108,2)</f>
        <v>0</v>
      </c>
      <c r="K108" s="141" t="s">
        <v>3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382</v>
      </c>
      <c r="AT108" s="150" t="s">
        <v>183</v>
      </c>
      <c r="AU108" s="150" t="s">
        <v>81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382</v>
      </c>
      <c r="BM108" s="150" t="s">
        <v>3314</v>
      </c>
    </row>
    <row r="109" spans="1:65" s="2" customFormat="1" ht="24.2" customHeight="1">
      <c r="A109" s="33"/>
      <c r="B109" s="138"/>
      <c r="C109" s="139" t="s">
        <v>226</v>
      </c>
      <c r="D109" s="139" t="s">
        <v>183</v>
      </c>
      <c r="E109" s="140" t="s">
        <v>2626</v>
      </c>
      <c r="F109" s="141" t="s">
        <v>2627</v>
      </c>
      <c r="G109" s="142" t="s">
        <v>381</v>
      </c>
      <c r="H109" s="143">
        <v>150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382</v>
      </c>
      <c r="AT109" s="150" t="s">
        <v>183</v>
      </c>
      <c r="AU109" s="150" t="s">
        <v>81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382</v>
      </c>
      <c r="BM109" s="150" t="s">
        <v>3315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2687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81</v>
      </c>
    </row>
    <row r="111" spans="2:51" s="14" customFormat="1" ht="12">
      <c r="B111" s="166"/>
      <c r="D111" s="158" t="s">
        <v>201</v>
      </c>
      <c r="E111" s="167" t="s">
        <v>3</v>
      </c>
      <c r="F111" s="168" t="s">
        <v>3316</v>
      </c>
      <c r="H111" s="167" t="s">
        <v>3</v>
      </c>
      <c r="I111" s="169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7" t="s">
        <v>201</v>
      </c>
      <c r="AU111" s="167" t="s">
        <v>81</v>
      </c>
      <c r="AV111" s="14" t="s">
        <v>81</v>
      </c>
      <c r="AW111" s="14" t="s">
        <v>34</v>
      </c>
      <c r="AX111" s="14" t="s">
        <v>73</v>
      </c>
      <c r="AY111" s="167" t="s">
        <v>180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861</v>
      </c>
      <c r="H112" s="161">
        <v>75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81</v>
      </c>
      <c r="AV112" s="13" t="s">
        <v>83</v>
      </c>
      <c r="AW112" s="13" t="s">
        <v>34</v>
      </c>
      <c r="AX112" s="13" t="s">
        <v>73</v>
      </c>
      <c r="AY112" s="159" t="s">
        <v>180</v>
      </c>
    </row>
    <row r="113" spans="2:51" s="14" customFormat="1" ht="12">
      <c r="B113" s="166"/>
      <c r="D113" s="158" t="s">
        <v>201</v>
      </c>
      <c r="E113" s="167" t="s">
        <v>3</v>
      </c>
      <c r="F113" s="168" t="s">
        <v>3317</v>
      </c>
      <c r="H113" s="167" t="s">
        <v>3</v>
      </c>
      <c r="I113" s="169"/>
      <c r="L113" s="166"/>
      <c r="M113" s="170"/>
      <c r="N113" s="171"/>
      <c r="O113" s="171"/>
      <c r="P113" s="171"/>
      <c r="Q113" s="171"/>
      <c r="R113" s="171"/>
      <c r="S113" s="171"/>
      <c r="T113" s="172"/>
      <c r="AT113" s="167" t="s">
        <v>201</v>
      </c>
      <c r="AU113" s="167" t="s">
        <v>81</v>
      </c>
      <c r="AV113" s="14" t="s">
        <v>81</v>
      </c>
      <c r="AW113" s="14" t="s">
        <v>34</v>
      </c>
      <c r="AX113" s="14" t="s">
        <v>73</v>
      </c>
      <c r="AY113" s="167" t="s">
        <v>180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256</v>
      </c>
      <c r="H114" s="161">
        <v>12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81</v>
      </c>
      <c r="AV114" s="13" t="s">
        <v>83</v>
      </c>
      <c r="AW114" s="13" t="s">
        <v>34</v>
      </c>
      <c r="AX114" s="13" t="s">
        <v>73</v>
      </c>
      <c r="AY114" s="159" t="s">
        <v>180</v>
      </c>
    </row>
    <row r="115" spans="2:51" s="14" customFormat="1" ht="12">
      <c r="B115" s="166"/>
      <c r="D115" s="158" t="s">
        <v>201</v>
      </c>
      <c r="E115" s="167" t="s">
        <v>3</v>
      </c>
      <c r="F115" s="168" t="s">
        <v>3318</v>
      </c>
      <c r="H115" s="167" t="s">
        <v>3</v>
      </c>
      <c r="I115" s="169"/>
      <c r="L115" s="166"/>
      <c r="M115" s="170"/>
      <c r="N115" s="171"/>
      <c r="O115" s="171"/>
      <c r="P115" s="171"/>
      <c r="Q115" s="171"/>
      <c r="R115" s="171"/>
      <c r="S115" s="171"/>
      <c r="T115" s="172"/>
      <c r="AT115" s="167" t="s">
        <v>201</v>
      </c>
      <c r="AU115" s="167" t="s">
        <v>81</v>
      </c>
      <c r="AV115" s="14" t="s">
        <v>81</v>
      </c>
      <c r="AW115" s="14" t="s">
        <v>34</v>
      </c>
      <c r="AX115" s="14" t="s">
        <v>73</v>
      </c>
      <c r="AY115" s="167" t="s">
        <v>180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378</v>
      </c>
      <c r="H116" s="161">
        <v>35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81</v>
      </c>
      <c r="AV116" s="13" t="s">
        <v>83</v>
      </c>
      <c r="AW116" s="13" t="s">
        <v>34</v>
      </c>
      <c r="AX116" s="13" t="s">
        <v>73</v>
      </c>
      <c r="AY116" s="159" t="s">
        <v>180</v>
      </c>
    </row>
    <row r="117" spans="2:51" s="14" customFormat="1" ht="12">
      <c r="B117" s="166"/>
      <c r="D117" s="158" t="s">
        <v>201</v>
      </c>
      <c r="E117" s="167" t="s">
        <v>3</v>
      </c>
      <c r="F117" s="168" t="s">
        <v>2989</v>
      </c>
      <c r="H117" s="167" t="s">
        <v>3</v>
      </c>
      <c r="I117" s="169"/>
      <c r="L117" s="166"/>
      <c r="M117" s="170"/>
      <c r="N117" s="171"/>
      <c r="O117" s="171"/>
      <c r="P117" s="171"/>
      <c r="Q117" s="171"/>
      <c r="R117" s="171"/>
      <c r="S117" s="171"/>
      <c r="T117" s="172"/>
      <c r="AT117" s="167" t="s">
        <v>201</v>
      </c>
      <c r="AU117" s="167" t="s">
        <v>81</v>
      </c>
      <c r="AV117" s="14" t="s">
        <v>81</v>
      </c>
      <c r="AW117" s="14" t="s">
        <v>34</v>
      </c>
      <c r="AX117" s="14" t="s">
        <v>73</v>
      </c>
      <c r="AY117" s="167" t="s">
        <v>180</v>
      </c>
    </row>
    <row r="118" spans="2:51" s="13" customFormat="1" ht="12">
      <c r="B118" s="157"/>
      <c r="D118" s="158" t="s">
        <v>201</v>
      </c>
      <c r="E118" s="159" t="s">
        <v>3</v>
      </c>
      <c r="F118" s="160" t="s">
        <v>196</v>
      </c>
      <c r="H118" s="161">
        <v>3</v>
      </c>
      <c r="I118" s="162"/>
      <c r="L118" s="157"/>
      <c r="M118" s="163"/>
      <c r="N118" s="164"/>
      <c r="O118" s="164"/>
      <c r="P118" s="164"/>
      <c r="Q118" s="164"/>
      <c r="R118" s="164"/>
      <c r="S118" s="164"/>
      <c r="T118" s="165"/>
      <c r="AT118" s="159" t="s">
        <v>201</v>
      </c>
      <c r="AU118" s="159" t="s">
        <v>81</v>
      </c>
      <c r="AV118" s="13" t="s">
        <v>83</v>
      </c>
      <c r="AW118" s="13" t="s">
        <v>34</v>
      </c>
      <c r="AX118" s="13" t="s">
        <v>73</v>
      </c>
      <c r="AY118" s="159" t="s">
        <v>180</v>
      </c>
    </row>
    <row r="119" spans="2:51" s="14" customFormat="1" ht="12">
      <c r="B119" s="166"/>
      <c r="D119" s="158" t="s">
        <v>201</v>
      </c>
      <c r="E119" s="167" t="s">
        <v>3</v>
      </c>
      <c r="F119" s="168" t="s">
        <v>2689</v>
      </c>
      <c r="H119" s="167" t="s">
        <v>3</v>
      </c>
      <c r="I119" s="169"/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201</v>
      </c>
      <c r="AU119" s="167" t="s">
        <v>81</v>
      </c>
      <c r="AV119" s="14" t="s">
        <v>81</v>
      </c>
      <c r="AW119" s="14" t="s">
        <v>34</v>
      </c>
      <c r="AX119" s="14" t="s">
        <v>73</v>
      </c>
      <c r="AY119" s="167" t="s">
        <v>180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324</v>
      </c>
      <c r="H120" s="161">
        <v>25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81</v>
      </c>
      <c r="AV120" s="13" t="s">
        <v>83</v>
      </c>
      <c r="AW120" s="13" t="s">
        <v>34</v>
      </c>
      <c r="AX120" s="13" t="s">
        <v>73</v>
      </c>
      <c r="AY120" s="159" t="s">
        <v>180</v>
      </c>
    </row>
    <row r="121" spans="2:51" s="15" customFormat="1" ht="12">
      <c r="B121" s="187"/>
      <c r="D121" s="158" t="s">
        <v>201</v>
      </c>
      <c r="E121" s="188" t="s">
        <v>3</v>
      </c>
      <c r="F121" s="189" t="s">
        <v>399</v>
      </c>
      <c r="H121" s="190">
        <v>150</v>
      </c>
      <c r="I121" s="191"/>
      <c r="L121" s="187"/>
      <c r="M121" s="198"/>
      <c r="N121" s="199"/>
      <c r="O121" s="199"/>
      <c r="P121" s="199"/>
      <c r="Q121" s="199"/>
      <c r="R121" s="199"/>
      <c r="S121" s="199"/>
      <c r="T121" s="200"/>
      <c r="AT121" s="188" t="s">
        <v>201</v>
      </c>
      <c r="AU121" s="188" t="s">
        <v>81</v>
      </c>
      <c r="AV121" s="15" t="s">
        <v>188</v>
      </c>
      <c r="AW121" s="15" t="s">
        <v>34</v>
      </c>
      <c r="AX121" s="15" t="s">
        <v>81</v>
      </c>
      <c r="AY121" s="188" t="s">
        <v>180</v>
      </c>
    </row>
    <row r="122" spans="1:31" s="2" customFormat="1" ht="6.95" customHeight="1">
      <c r="A122" s="33"/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autoFilter ref="C81:K12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742121001"/>
    <hyperlink ref="F91" r:id="rId2" display="https://podminky.urs.cz/item/CS_URS_2021_01/37451241"/>
    <hyperlink ref="F94" r:id="rId3" display="https://podminky.urs.cz/item/CS_URS_2021_01/742330001"/>
    <hyperlink ref="F98" r:id="rId4" display="https://podminky.urs.cz/item/CS_URS_2021_01/742330011"/>
    <hyperlink ref="F101" r:id="rId5" display="https://podminky.urs.cz/item/CS_URS_2021_01/742330024"/>
    <hyperlink ref="F104" r:id="rId6" display="https://podminky.urs.cz/item/CS_URS_2021_01/742330041"/>
    <hyperlink ref="F106" r:id="rId7" display="https://podminky.urs.cz/item/CS_URS_2021_01/742330052"/>
    <hyperlink ref="F110" r:id="rId8" display="https://podminky.urs.cz/item/CS_URS_2021_01/HZS32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63"/>
  <sheetViews>
    <sheetView showGridLines="0" workbookViewId="0" topLeftCell="A1">
      <selection activeCell="F150" sqref="F150:F15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140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3319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ROUND((SUM(BE84:BE162)),2)</f>
        <v>0</v>
      </c>
      <c r="G33" s="33"/>
      <c r="H33" s="33"/>
      <c r="I33" s="97">
        <v>0.21</v>
      </c>
      <c r="J33" s="96">
        <f>ROUND(((SUM(BE84:BE162))*I33),2)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ROUND((SUM(BF84:BF162)),2)</f>
        <v>0</v>
      </c>
      <c r="G34" s="33"/>
      <c r="H34" s="33"/>
      <c r="I34" s="97">
        <v>0.15</v>
      </c>
      <c r="J34" s="96">
        <f>ROUND(((SUM(BF84:BF162))*I34),2)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ROUND((SUM(BG84:BG162)),2)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ROUND((SUM(BH84:BH162)),2)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ROUND((SUM(BI84:BI162)),2)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V - Vytápění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157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10" customFormat="1" ht="19.9" customHeight="1">
      <c r="B61" s="111"/>
      <c r="D61" s="112" t="s">
        <v>3320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2:12" s="10" customFormat="1" ht="19.9" customHeight="1">
      <c r="B62" s="111"/>
      <c r="D62" s="112" t="s">
        <v>3321</v>
      </c>
      <c r="E62" s="113"/>
      <c r="F62" s="113"/>
      <c r="G62" s="113"/>
      <c r="H62" s="113"/>
      <c r="I62" s="113"/>
      <c r="J62" s="114">
        <f>J91</f>
        <v>0</v>
      </c>
      <c r="L62" s="111"/>
    </row>
    <row r="63" spans="2:12" s="10" customFormat="1" ht="19.9" customHeight="1">
      <c r="B63" s="111"/>
      <c r="D63" s="112" t="s">
        <v>3322</v>
      </c>
      <c r="E63" s="113"/>
      <c r="F63" s="113"/>
      <c r="G63" s="113"/>
      <c r="H63" s="113"/>
      <c r="I63" s="113"/>
      <c r="J63" s="114">
        <f>J104</f>
        <v>0</v>
      </c>
      <c r="L63" s="111"/>
    </row>
    <row r="64" spans="2:12" s="10" customFormat="1" ht="19.9" customHeight="1">
      <c r="B64" s="111"/>
      <c r="D64" s="112" t="s">
        <v>3323</v>
      </c>
      <c r="E64" s="113"/>
      <c r="F64" s="113"/>
      <c r="G64" s="113"/>
      <c r="H64" s="113"/>
      <c r="I64" s="113"/>
      <c r="J64" s="114">
        <f>J139</f>
        <v>0</v>
      </c>
      <c r="L64" s="111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5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5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5" customHeight="1">
      <c r="A71" s="33"/>
      <c r="B71" s="34"/>
      <c r="C71" s="22" t="s">
        <v>165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56" t="str">
        <f>E7</f>
        <v>PAMÁTNÍK MOHYLA MÍRU, REKONSTRUKCE NÁVŠTĚVNICKÉ INFRASTRUKTURY</v>
      </c>
      <c r="F74" s="357"/>
      <c r="G74" s="357"/>
      <c r="H74" s="357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148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18" t="str">
        <f>E9</f>
        <v>MOHYLA V - Vytápění</v>
      </c>
      <c r="F76" s="355"/>
      <c r="G76" s="355"/>
      <c r="H76" s="355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22</v>
      </c>
      <c r="D78" s="33"/>
      <c r="E78" s="33"/>
      <c r="F78" s="26" t="str">
        <f>F12</f>
        <v>Pracký kopec u obce Prace</v>
      </c>
      <c r="G78" s="33"/>
      <c r="H78" s="33"/>
      <c r="I78" s="28" t="s">
        <v>24</v>
      </c>
      <c r="J78" s="51" t="str">
        <f>IF(J12="","",J12)</f>
        <v>5. 5. 2021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40.15" customHeight="1">
      <c r="A80" s="33"/>
      <c r="B80" s="34"/>
      <c r="C80" s="28" t="s">
        <v>26</v>
      </c>
      <c r="D80" s="33"/>
      <c r="E80" s="33"/>
      <c r="F80" s="26" t="str">
        <f>E15</f>
        <v xml:space="preserve"> </v>
      </c>
      <c r="G80" s="33"/>
      <c r="H80" s="33"/>
      <c r="I80" s="28" t="s">
        <v>32</v>
      </c>
      <c r="J80" s="31" t="str">
        <f>E21</f>
        <v>PETR FRANTA ARCHITEKTI   ASOC., s.r.o.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2" customHeight="1">
      <c r="A81" s="33"/>
      <c r="B81" s="34"/>
      <c r="C81" s="28" t="s">
        <v>30</v>
      </c>
      <c r="D81" s="33"/>
      <c r="E81" s="33"/>
      <c r="F81" s="26" t="str">
        <f>IF(E18="","",E18)</f>
        <v>Vyplň údaj</v>
      </c>
      <c r="G81" s="33"/>
      <c r="H81" s="33"/>
      <c r="I81" s="28" t="s">
        <v>35</v>
      </c>
      <c r="J81" s="31" t="str">
        <f>E24</f>
        <v>Hana Pejšová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117" t="s">
        <v>166</v>
      </c>
      <c r="D83" s="118" t="s">
        <v>58</v>
      </c>
      <c r="E83" s="118" t="s">
        <v>54</v>
      </c>
      <c r="F83" s="118" t="s">
        <v>55</v>
      </c>
      <c r="G83" s="118" t="s">
        <v>167</v>
      </c>
      <c r="H83" s="118" t="s">
        <v>168</v>
      </c>
      <c r="I83" s="118" t="s">
        <v>169</v>
      </c>
      <c r="J83" s="118" t="s">
        <v>153</v>
      </c>
      <c r="K83" s="119" t="s">
        <v>170</v>
      </c>
      <c r="L83" s="120"/>
      <c r="M83" s="58" t="s">
        <v>3</v>
      </c>
      <c r="N83" s="59" t="s">
        <v>43</v>
      </c>
      <c r="O83" s="59" t="s">
        <v>171</v>
      </c>
      <c r="P83" s="59" t="s">
        <v>172</v>
      </c>
      <c r="Q83" s="59" t="s">
        <v>173</v>
      </c>
      <c r="R83" s="59" t="s">
        <v>174</v>
      </c>
      <c r="S83" s="59" t="s">
        <v>175</v>
      </c>
      <c r="T83" s="60" t="s">
        <v>176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" customHeight="1">
      <c r="A84" s="33"/>
      <c r="B84" s="34"/>
      <c r="C84" s="65" t="s">
        <v>177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</f>
        <v>0</v>
      </c>
      <c r="Q84" s="62"/>
      <c r="R84" s="122">
        <f>R85</f>
        <v>0.42117000000000004</v>
      </c>
      <c r="S84" s="62"/>
      <c r="T84" s="123">
        <f>T85</f>
        <v>0.39648000000000005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72</v>
      </c>
      <c r="AU84" s="18" t="s">
        <v>154</v>
      </c>
      <c r="BK84" s="124">
        <f>BK85</f>
        <v>0</v>
      </c>
    </row>
    <row r="85" spans="2:63" s="12" customFormat="1" ht="25.9" customHeight="1">
      <c r="B85" s="125"/>
      <c r="D85" s="126" t="s">
        <v>72</v>
      </c>
      <c r="E85" s="127" t="s">
        <v>218</v>
      </c>
      <c r="F85" s="127" t="s">
        <v>219</v>
      </c>
      <c r="I85" s="128"/>
      <c r="J85" s="129">
        <f>BK85</f>
        <v>0</v>
      </c>
      <c r="L85" s="125"/>
      <c r="M85" s="130"/>
      <c r="N85" s="131"/>
      <c r="O85" s="131"/>
      <c r="P85" s="132">
        <f>P86+P91+P104+P139</f>
        <v>0</v>
      </c>
      <c r="Q85" s="131"/>
      <c r="R85" s="132">
        <f>R86+R91+R104+R139</f>
        <v>0.42117000000000004</v>
      </c>
      <c r="S85" s="131"/>
      <c r="T85" s="133">
        <f>T86+T91+T104+T139</f>
        <v>0.39648000000000005</v>
      </c>
      <c r="AR85" s="126" t="s">
        <v>83</v>
      </c>
      <c r="AT85" s="134" t="s">
        <v>72</v>
      </c>
      <c r="AU85" s="134" t="s">
        <v>73</v>
      </c>
      <c r="AY85" s="126" t="s">
        <v>180</v>
      </c>
      <c r="BK85" s="135">
        <f>BK86+BK91+BK104+BK139</f>
        <v>0</v>
      </c>
    </row>
    <row r="86" spans="2:63" s="12" customFormat="1" ht="22.9" customHeight="1">
      <c r="B86" s="125"/>
      <c r="D86" s="126" t="s">
        <v>72</v>
      </c>
      <c r="E86" s="136" t="s">
        <v>3324</v>
      </c>
      <c r="F86" s="136" t="s">
        <v>3325</v>
      </c>
      <c r="I86" s="128"/>
      <c r="J86" s="137">
        <f>BK86</f>
        <v>0</v>
      </c>
      <c r="L86" s="125"/>
      <c r="M86" s="130"/>
      <c r="N86" s="131"/>
      <c r="O86" s="131"/>
      <c r="P86" s="132">
        <f>SUM(P87:P90)</f>
        <v>0</v>
      </c>
      <c r="Q86" s="131"/>
      <c r="R86" s="132">
        <f>SUM(R87:R90)</f>
        <v>0.00894</v>
      </c>
      <c r="S86" s="131"/>
      <c r="T86" s="133">
        <f>SUM(T87:T90)</f>
        <v>0</v>
      </c>
      <c r="AR86" s="126" t="s">
        <v>83</v>
      </c>
      <c r="AT86" s="134" t="s">
        <v>72</v>
      </c>
      <c r="AU86" s="134" t="s">
        <v>81</v>
      </c>
      <c r="AY86" s="126" t="s">
        <v>180</v>
      </c>
      <c r="BK86" s="135">
        <f>SUM(BK87:BK90)</f>
        <v>0</v>
      </c>
    </row>
    <row r="87" spans="1:65" s="2" customFormat="1" ht="33" customHeight="1">
      <c r="A87" s="33"/>
      <c r="B87" s="138"/>
      <c r="C87" s="139" t="s">
        <v>81</v>
      </c>
      <c r="D87" s="139" t="s">
        <v>183</v>
      </c>
      <c r="E87" s="140" t="s">
        <v>3326</v>
      </c>
      <c r="F87" s="141" t="s">
        <v>3327</v>
      </c>
      <c r="G87" s="142" t="s">
        <v>2831</v>
      </c>
      <c r="H87" s="143">
        <v>3</v>
      </c>
      <c r="I87" s="144"/>
      <c r="J87" s="145">
        <f>ROUND(I87*H87,2)</f>
        <v>0</v>
      </c>
      <c r="K87" s="141" t="s">
        <v>187</v>
      </c>
      <c r="L87" s="34"/>
      <c r="M87" s="146" t="s">
        <v>3</v>
      </c>
      <c r="N87" s="147" t="s">
        <v>44</v>
      </c>
      <c r="O87" s="54"/>
      <c r="P87" s="148">
        <f>O87*H87</f>
        <v>0</v>
      </c>
      <c r="Q87" s="148">
        <v>0.00298</v>
      </c>
      <c r="R87" s="148">
        <f>Q87*H87</f>
        <v>0.00894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226</v>
      </c>
      <c r="AT87" s="150" t="s">
        <v>183</v>
      </c>
      <c r="AU87" s="150" t="s">
        <v>83</v>
      </c>
      <c r="AY87" s="18" t="s">
        <v>180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81</v>
      </c>
      <c r="BK87" s="151">
        <f>ROUND(I87*H87,2)</f>
        <v>0</v>
      </c>
      <c r="BL87" s="18" t="s">
        <v>226</v>
      </c>
      <c r="BM87" s="150" t="s">
        <v>3328</v>
      </c>
    </row>
    <row r="88" spans="1:47" s="2" customFormat="1" ht="12">
      <c r="A88" s="33"/>
      <c r="B88" s="34"/>
      <c r="C88" s="33"/>
      <c r="D88" s="152" t="s">
        <v>190</v>
      </c>
      <c r="E88" s="33"/>
      <c r="F88" s="153" t="s">
        <v>3329</v>
      </c>
      <c r="G88" s="33"/>
      <c r="H88" s="33"/>
      <c r="I88" s="154"/>
      <c r="J88" s="33"/>
      <c r="K88" s="33"/>
      <c r="L88" s="34"/>
      <c r="M88" s="155"/>
      <c r="N88" s="156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190</v>
      </c>
      <c r="AU88" s="18" t="s">
        <v>83</v>
      </c>
    </row>
    <row r="89" spans="1:65" s="2" customFormat="1" ht="24.2" customHeight="1">
      <c r="A89" s="33"/>
      <c r="B89" s="138"/>
      <c r="C89" s="139" t="s">
        <v>83</v>
      </c>
      <c r="D89" s="139" t="s">
        <v>183</v>
      </c>
      <c r="E89" s="140" t="s">
        <v>3330</v>
      </c>
      <c r="F89" s="141" t="s">
        <v>3331</v>
      </c>
      <c r="G89" s="142" t="s">
        <v>186</v>
      </c>
      <c r="H89" s="143">
        <v>0.009</v>
      </c>
      <c r="I89" s="144"/>
      <c r="J89" s="145">
        <f>ROUND(I89*H89,2)</f>
        <v>0</v>
      </c>
      <c r="K89" s="141" t="s">
        <v>187</v>
      </c>
      <c r="L89" s="34"/>
      <c r="M89" s="146" t="s">
        <v>3</v>
      </c>
      <c r="N89" s="147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226</v>
      </c>
      <c r="AT89" s="150" t="s">
        <v>183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226</v>
      </c>
      <c r="BM89" s="150" t="s">
        <v>3332</v>
      </c>
    </row>
    <row r="90" spans="1:47" s="2" customFormat="1" ht="12">
      <c r="A90" s="33"/>
      <c r="B90" s="34"/>
      <c r="C90" s="33"/>
      <c r="D90" s="152" t="s">
        <v>190</v>
      </c>
      <c r="E90" s="33"/>
      <c r="F90" s="153" t="s">
        <v>3333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63" s="12" customFormat="1" ht="22.9" customHeight="1">
      <c r="B91" s="125"/>
      <c r="D91" s="126" t="s">
        <v>72</v>
      </c>
      <c r="E91" s="136" t="s">
        <v>3334</v>
      </c>
      <c r="F91" s="136" t="s">
        <v>3335</v>
      </c>
      <c r="I91" s="128"/>
      <c r="J91" s="137">
        <f>BK91</f>
        <v>0</v>
      </c>
      <c r="L91" s="125"/>
      <c r="M91" s="130"/>
      <c r="N91" s="131"/>
      <c r="O91" s="131"/>
      <c r="P91" s="132">
        <f>SUM(P92:P103)</f>
        <v>0</v>
      </c>
      <c r="Q91" s="131"/>
      <c r="R91" s="132">
        <f>SUM(R92:R103)</f>
        <v>0.12676</v>
      </c>
      <c r="S91" s="131"/>
      <c r="T91" s="133">
        <f>SUM(T92:T103)</f>
        <v>0</v>
      </c>
      <c r="AR91" s="126" t="s">
        <v>83</v>
      </c>
      <c r="AT91" s="134" t="s">
        <v>72</v>
      </c>
      <c r="AU91" s="134" t="s">
        <v>81</v>
      </c>
      <c r="AY91" s="126" t="s">
        <v>180</v>
      </c>
      <c r="BK91" s="135">
        <f>SUM(BK92:BK103)</f>
        <v>0</v>
      </c>
    </row>
    <row r="92" spans="1:65" s="2" customFormat="1" ht="16.5" customHeight="1">
      <c r="A92" s="33"/>
      <c r="B92" s="138"/>
      <c r="C92" s="139" t="s">
        <v>196</v>
      </c>
      <c r="D92" s="139" t="s">
        <v>183</v>
      </c>
      <c r="E92" s="140" t="s">
        <v>3336</v>
      </c>
      <c r="F92" s="141" t="s">
        <v>3337</v>
      </c>
      <c r="G92" s="142" t="s">
        <v>253</v>
      </c>
      <c r="H92" s="143">
        <v>35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0.00046</v>
      </c>
      <c r="R92" s="148">
        <f>Q92*H92</f>
        <v>0.0161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226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226</v>
      </c>
      <c r="BM92" s="150" t="s">
        <v>3338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3339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1:65" s="2" customFormat="1" ht="16.5" customHeight="1">
      <c r="A94" s="33"/>
      <c r="B94" s="138"/>
      <c r="C94" s="139" t="s">
        <v>188</v>
      </c>
      <c r="D94" s="139" t="s">
        <v>183</v>
      </c>
      <c r="E94" s="140" t="s">
        <v>3340</v>
      </c>
      <c r="F94" s="141" t="s">
        <v>3341</v>
      </c>
      <c r="G94" s="142" t="s">
        <v>253</v>
      </c>
      <c r="H94" s="143">
        <v>112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0.0007</v>
      </c>
      <c r="R94" s="148">
        <f>Q94*H94</f>
        <v>0.0784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226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226</v>
      </c>
      <c r="BM94" s="150" t="s">
        <v>3342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3343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16.5" customHeight="1">
      <c r="A96" s="33"/>
      <c r="B96" s="138"/>
      <c r="C96" s="139" t="s">
        <v>208</v>
      </c>
      <c r="D96" s="139" t="s">
        <v>183</v>
      </c>
      <c r="E96" s="140" t="s">
        <v>3344</v>
      </c>
      <c r="F96" s="141" t="s">
        <v>3345</v>
      </c>
      <c r="G96" s="142" t="s">
        <v>253</v>
      </c>
      <c r="H96" s="143">
        <v>4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0.00127</v>
      </c>
      <c r="R96" s="148">
        <f>Q96*H96</f>
        <v>0.00508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226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226</v>
      </c>
      <c r="BM96" s="150" t="s">
        <v>3346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3347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16.5" customHeight="1">
      <c r="A98" s="33"/>
      <c r="B98" s="138"/>
      <c r="C98" s="139" t="s">
        <v>213</v>
      </c>
      <c r="D98" s="139" t="s">
        <v>183</v>
      </c>
      <c r="E98" s="140" t="s">
        <v>3348</v>
      </c>
      <c r="F98" s="141" t="s">
        <v>3349</v>
      </c>
      <c r="G98" s="142" t="s">
        <v>253</v>
      </c>
      <c r="H98" s="143">
        <v>151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226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226</v>
      </c>
      <c r="BM98" s="150" t="s">
        <v>3350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3351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1:65" s="2" customFormat="1" ht="33" customHeight="1">
      <c r="A100" s="33"/>
      <c r="B100" s="138"/>
      <c r="C100" s="139" t="s">
        <v>222</v>
      </c>
      <c r="D100" s="139" t="s">
        <v>183</v>
      </c>
      <c r="E100" s="140" t="s">
        <v>3352</v>
      </c>
      <c r="F100" s="141" t="s">
        <v>3353</v>
      </c>
      <c r="G100" s="142" t="s">
        <v>253</v>
      </c>
      <c r="H100" s="143">
        <v>151</v>
      </c>
      <c r="I100" s="144"/>
      <c r="J100" s="145">
        <f>ROUND(I100*H100,2)</f>
        <v>0</v>
      </c>
      <c r="K100" s="141" t="s">
        <v>187</v>
      </c>
      <c r="L100" s="34"/>
      <c r="M100" s="146" t="s">
        <v>3</v>
      </c>
      <c r="N100" s="147" t="s">
        <v>44</v>
      </c>
      <c r="O100" s="54"/>
      <c r="P100" s="148">
        <f>O100*H100</f>
        <v>0</v>
      </c>
      <c r="Q100" s="148">
        <v>0.00018</v>
      </c>
      <c r="R100" s="148">
        <f>Q100*H100</f>
        <v>0.027180000000000003</v>
      </c>
      <c r="S100" s="148">
        <v>0</v>
      </c>
      <c r="T100" s="149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226</v>
      </c>
      <c r="AT100" s="150" t="s">
        <v>183</v>
      </c>
      <c r="AU100" s="150" t="s">
        <v>83</v>
      </c>
      <c r="AY100" s="18" t="s">
        <v>180</v>
      </c>
      <c r="BE100" s="151">
        <f>IF(N100="základní",J100,0)</f>
        <v>0</v>
      </c>
      <c r="BF100" s="151">
        <f>IF(N100="snížená",J100,0)</f>
        <v>0</v>
      </c>
      <c r="BG100" s="151">
        <f>IF(N100="zákl. přenesená",J100,0)</f>
        <v>0</v>
      </c>
      <c r="BH100" s="151">
        <f>IF(N100="sníž. přenesená",J100,0)</f>
        <v>0</v>
      </c>
      <c r="BI100" s="151">
        <f>IF(N100="nulová",J100,0)</f>
        <v>0</v>
      </c>
      <c r="BJ100" s="18" t="s">
        <v>81</v>
      </c>
      <c r="BK100" s="151">
        <f>ROUND(I100*H100,2)</f>
        <v>0</v>
      </c>
      <c r="BL100" s="18" t="s">
        <v>226</v>
      </c>
      <c r="BM100" s="150" t="s">
        <v>3354</v>
      </c>
    </row>
    <row r="101" spans="1:47" s="2" customFormat="1" ht="12">
      <c r="A101" s="33"/>
      <c r="B101" s="34"/>
      <c r="C101" s="33"/>
      <c r="D101" s="152" t="s">
        <v>190</v>
      </c>
      <c r="E101" s="33"/>
      <c r="F101" s="153" t="s">
        <v>3355</v>
      </c>
      <c r="G101" s="33"/>
      <c r="H101" s="33"/>
      <c r="I101" s="154"/>
      <c r="J101" s="33"/>
      <c r="K101" s="33"/>
      <c r="L101" s="34"/>
      <c r="M101" s="155"/>
      <c r="N101" s="156"/>
      <c r="O101" s="54"/>
      <c r="P101" s="54"/>
      <c r="Q101" s="54"/>
      <c r="R101" s="54"/>
      <c r="S101" s="54"/>
      <c r="T101" s="55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8" t="s">
        <v>190</v>
      </c>
      <c r="AU101" s="18" t="s">
        <v>83</v>
      </c>
    </row>
    <row r="102" spans="1:65" s="2" customFormat="1" ht="24.2" customHeight="1">
      <c r="A102" s="33"/>
      <c r="B102" s="138"/>
      <c r="C102" s="139" t="s">
        <v>233</v>
      </c>
      <c r="D102" s="139" t="s">
        <v>183</v>
      </c>
      <c r="E102" s="140" t="s">
        <v>3356</v>
      </c>
      <c r="F102" s="141" t="s">
        <v>3357</v>
      </c>
      <c r="G102" s="142" t="s">
        <v>186</v>
      </c>
      <c r="H102" s="143">
        <v>0.127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226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226</v>
      </c>
      <c r="BM102" s="150" t="s">
        <v>3358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3359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63" s="12" customFormat="1" ht="22.9" customHeight="1">
      <c r="B104" s="125"/>
      <c r="D104" s="126" t="s">
        <v>72</v>
      </c>
      <c r="E104" s="136" t="s">
        <v>3360</v>
      </c>
      <c r="F104" s="136" t="s">
        <v>3361</v>
      </c>
      <c r="I104" s="128"/>
      <c r="J104" s="137">
        <f>BK104</f>
        <v>0</v>
      </c>
      <c r="L104" s="125"/>
      <c r="M104" s="130"/>
      <c r="N104" s="131"/>
      <c r="O104" s="131"/>
      <c r="P104" s="132">
        <f>SUM(P105:P138)</f>
        <v>0</v>
      </c>
      <c r="Q104" s="131"/>
      <c r="R104" s="132">
        <f>SUM(R105:R138)</f>
        <v>0.02684</v>
      </c>
      <c r="S104" s="131"/>
      <c r="T104" s="133">
        <f>SUM(T105:T138)</f>
        <v>0</v>
      </c>
      <c r="AR104" s="126" t="s">
        <v>83</v>
      </c>
      <c r="AT104" s="134" t="s">
        <v>72</v>
      </c>
      <c r="AU104" s="134" t="s">
        <v>81</v>
      </c>
      <c r="AY104" s="126" t="s">
        <v>180</v>
      </c>
      <c r="BK104" s="135">
        <f>SUM(BK105:BK138)</f>
        <v>0</v>
      </c>
    </row>
    <row r="105" spans="1:65" s="2" customFormat="1" ht="16.5" customHeight="1">
      <c r="A105" s="33"/>
      <c r="B105" s="138"/>
      <c r="C105" s="139" t="s">
        <v>238</v>
      </c>
      <c r="D105" s="139" t="s">
        <v>183</v>
      </c>
      <c r="E105" s="140" t="s">
        <v>3362</v>
      </c>
      <c r="F105" s="141" t="s">
        <v>3363</v>
      </c>
      <c r="G105" s="142" t="s">
        <v>236</v>
      </c>
      <c r="H105" s="143">
        <v>1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0.00032</v>
      </c>
      <c r="R105" s="148">
        <f>Q105*H105</f>
        <v>0.00032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226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226</v>
      </c>
      <c r="BM105" s="150" t="s">
        <v>3364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3365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16.5" customHeight="1">
      <c r="A107" s="33"/>
      <c r="B107" s="138"/>
      <c r="C107" s="139" t="s">
        <v>243</v>
      </c>
      <c r="D107" s="139" t="s">
        <v>183</v>
      </c>
      <c r="E107" s="140" t="s">
        <v>3366</v>
      </c>
      <c r="F107" s="141" t="s">
        <v>3367</v>
      </c>
      <c r="G107" s="142" t="s">
        <v>236</v>
      </c>
      <c r="H107" s="143">
        <v>2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0.00047</v>
      </c>
      <c r="R107" s="148">
        <f>Q107*H107</f>
        <v>0.00094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226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226</v>
      </c>
      <c r="BM107" s="150" t="s">
        <v>3368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3369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1:65" s="2" customFormat="1" ht="24.2" customHeight="1">
      <c r="A109" s="33"/>
      <c r="B109" s="138"/>
      <c r="C109" s="139" t="s">
        <v>250</v>
      </c>
      <c r="D109" s="139" t="s">
        <v>183</v>
      </c>
      <c r="E109" s="140" t="s">
        <v>3370</v>
      </c>
      <c r="F109" s="141" t="s">
        <v>3371</v>
      </c>
      <c r="G109" s="142" t="s">
        <v>236</v>
      </c>
      <c r="H109" s="143">
        <v>9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0.00014</v>
      </c>
      <c r="R109" s="148">
        <f>Q109*H109</f>
        <v>0.0012599999999999998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226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226</v>
      </c>
      <c r="BM109" s="150" t="s">
        <v>3372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3373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1:65" s="2" customFormat="1" ht="16.5" customHeight="1">
      <c r="A111" s="33"/>
      <c r="B111" s="138"/>
      <c r="C111" s="139" t="s">
        <v>256</v>
      </c>
      <c r="D111" s="139" t="s">
        <v>183</v>
      </c>
      <c r="E111" s="140" t="s">
        <v>3374</v>
      </c>
      <c r="F111" s="141" t="s">
        <v>3375</v>
      </c>
      <c r="G111" s="142" t="s">
        <v>236</v>
      </c>
      <c r="H111" s="143">
        <v>2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0.00018</v>
      </c>
      <c r="R111" s="148">
        <f>Q111*H111</f>
        <v>0.00036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226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226</v>
      </c>
      <c r="BM111" s="150" t="s">
        <v>3376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3377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1:65" s="2" customFormat="1" ht="16.5" customHeight="1">
      <c r="A113" s="33"/>
      <c r="B113" s="138"/>
      <c r="C113" s="139" t="s">
        <v>261</v>
      </c>
      <c r="D113" s="139" t="s">
        <v>183</v>
      </c>
      <c r="E113" s="140" t="s">
        <v>3378</v>
      </c>
      <c r="F113" s="141" t="s">
        <v>3379</v>
      </c>
      <c r="G113" s="142" t="s">
        <v>236</v>
      </c>
      <c r="H113" s="143">
        <v>1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0.00025</v>
      </c>
      <c r="R113" s="148">
        <f>Q113*H113</f>
        <v>0.00025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226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226</v>
      </c>
      <c r="BM113" s="150" t="s">
        <v>3380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3381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1:65" s="2" customFormat="1" ht="16.5" customHeight="1">
      <c r="A115" s="33"/>
      <c r="B115" s="138"/>
      <c r="C115" s="139" t="s">
        <v>268</v>
      </c>
      <c r="D115" s="139" t="s">
        <v>183</v>
      </c>
      <c r="E115" s="140" t="s">
        <v>3382</v>
      </c>
      <c r="F115" s="141" t="s">
        <v>3383</v>
      </c>
      <c r="G115" s="142" t="s">
        <v>236</v>
      </c>
      <c r="H115" s="143">
        <v>4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0.00036</v>
      </c>
      <c r="R115" s="148">
        <f>Q115*H115</f>
        <v>0.00144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226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226</v>
      </c>
      <c r="BM115" s="150" t="s">
        <v>3384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3385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1:65" s="2" customFormat="1" ht="16.5" customHeight="1">
      <c r="A117" s="33"/>
      <c r="B117" s="138"/>
      <c r="C117" s="139" t="s">
        <v>9</v>
      </c>
      <c r="D117" s="139" t="s">
        <v>183</v>
      </c>
      <c r="E117" s="140" t="s">
        <v>3386</v>
      </c>
      <c r="F117" s="141" t="s">
        <v>3387</v>
      </c>
      <c r="G117" s="142" t="s">
        <v>236</v>
      </c>
      <c r="H117" s="143">
        <v>4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0.00044</v>
      </c>
      <c r="R117" s="148">
        <f>Q117*H117</f>
        <v>0.00176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226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226</v>
      </c>
      <c r="BM117" s="150" t="s">
        <v>3388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3389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1:65" s="2" customFormat="1" ht="21.75" customHeight="1">
      <c r="A119" s="33"/>
      <c r="B119" s="138"/>
      <c r="C119" s="139" t="s">
        <v>226</v>
      </c>
      <c r="D119" s="139" t="s">
        <v>183</v>
      </c>
      <c r="E119" s="140" t="s">
        <v>3390</v>
      </c>
      <c r="F119" s="141" t="s">
        <v>3391</v>
      </c>
      <c r="G119" s="142" t="s">
        <v>236</v>
      </c>
      <c r="H119" s="143">
        <v>9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0.00086</v>
      </c>
      <c r="R119" s="148">
        <f>Q119*H119</f>
        <v>0.0077399999999999995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226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226</v>
      </c>
      <c r="BM119" s="150" t="s">
        <v>3392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3393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1:65" s="2" customFormat="1" ht="16.5" customHeight="1">
      <c r="A121" s="33"/>
      <c r="B121" s="138"/>
      <c r="C121" s="139" t="s">
        <v>283</v>
      </c>
      <c r="D121" s="139" t="s">
        <v>183</v>
      </c>
      <c r="E121" s="140" t="s">
        <v>3394</v>
      </c>
      <c r="F121" s="141" t="s">
        <v>3395</v>
      </c>
      <c r="G121" s="142" t="s">
        <v>236</v>
      </c>
      <c r="H121" s="143">
        <v>8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0.00022</v>
      </c>
      <c r="R121" s="148">
        <f>Q121*H121</f>
        <v>0.00176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226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226</v>
      </c>
      <c r="BM121" s="150" t="s">
        <v>3396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3397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1:65" s="2" customFormat="1" ht="16.5" customHeight="1">
      <c r="A123" s="33"/>
      <c r="B123" s="138"/>
      <c r="C123" s="139" t="s">
        <v>291</v>
      </c>
      <c r="D123" s="139" t="s">
        <v>183</v>
      </c>
      <c r="E123" s="140" t="s">
        <v>3398</v>
      </c>
      <c r="F123" s="141" t="s">
        <v>3399</v>
      </c>
      <c r="G123" s="142" t="s">
        <v>236</v>
      </c>
      <c r="H123" s="143">
        <v>2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0.00033</v>
      </c>
      <c r="R123" s="148">
        <f>Q123*H123</f>
        <v>0.00066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226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226</v>
      </c>
      <c r="BM123" s="150" t="s">
        <v>3400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3401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1:65" s="2" customFormat="1" ht="16.5" customHeight="1">
      <c r="A125" s="33"/>
      <c r="B125" s="138"/>
      <c r="C125" s="139" t="s">
        <v>296</v>
      </c>
      <c r="D125" s="139" t="s">
        <v>183</v>
      </c>
      <c r="E125" s="140" t="s">
        <v>3402</v>
      </c>
      <c r="F125" s="141" t="s">
        <v>3403</v>
      </c>
      <c r="G125" s="142" t="s">
        <v>236</v>
      </c>
      <c r="H125" s="143">
        <v>1</v>
      </c>
      <c r="I125" s="144"/>
      <c r="J125" s="145">
        <f>ROUND(I125*H125,2)</f>
        <v>0</v>
      </c>
      <c r="K125" s="141" t="s">
        <v>187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0.00057</v>
      </c>
      <c r="R125" s="148">
        <f>Q125*H125</f>
        <v>0.00057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226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226</v>
      </c>
      <c r="BM125" s="150" t="s">
        <v>3404</v>
      </c>
    </row>
    <row r="126" spans="1:47" s="2" customFormat="1" ht="12">
      <c r="A126" s="33"/>
      <c r="B126" s="34"/>
      <c r="C126" s="33"/>
      <c r="D126" s="152" t="s">
        <v>190</v>
      </c>
      <c r="E126" s="33"/>
      <c r="F126" s="153" t="s">
        <v>3405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190</v>
      </c>
      <c r="AU126" s="18" t="s">
        <v>83</v>
      </c>
    </row>
    <row r="127" spans="1:65" s="2" customFormat="1" ht="16.5" customHeight="1">
      <c r="A127" s="288"/>
      <c r="B127" s="138"/>
      <c r="C127" s="289" t="s">
        <v>4035</v>
      </c>
      <c r="D127" s="139" t="s">
        <v>183</v>
      </c>
      <c r="E127" s="140" t="s">
        <v>4032</v>
      </c>
      <c r="F127" s="367" t="s">
        <v>4034</v>
      </c>
      <c r="G127" s="142" t="s">
        <v>236</v>
      </c>
      <c r="H127" s="143">
        <v>1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0.00034</v>
      </c>
      <c r="R127" s="148">
        <f>Q127*H127</f>
        <v>0.00034</v>
      </c>
      <c r="S127" s="148">
        <v>0</v>
      </c>
      <c r="T127" s="149">
        <f>S127*H127</f>
        <v>0</v>
      </c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R127" s="150" t="s">
        <v>226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226</v>
      </c>
      <c r="BM127" s="150" t="s">
        <v>3408</v>
      </c>
    </row>
    <row r="128" spans="1:47" s="2" customFormat="1" ht="12">
      <c r="A128" s="288"/>
      <c r="B128" s="34"/>
      <c r="C128" s="288"/>
      <c r="D128" s="152" t="s">
        <v>190</v>
      </c>
      <c r="E128" s="288"/>
      <c r="F128" s="153" t="s">
        <v>4033</v>
      </c>
      <c r="G128" s="288"/>
      <c r="H128" s="288"/>
      <c r="I128" s="154"/>
      <c r="J128" s="288"/>
      <c r="K128" s="288"/>
      <c r="L128" s="34"/>
      <c r="M128" s="155"/>
      <c r="N128" s="156"/>
      <c r="O128" s="54"/>
      <c r="P128" s="54"/>
      <c r="Q128" s="54"/>
      <c r="R128" s="54"/>
      <c r="S128" s="54"/>
      <c r="T128" s="55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T128" s="18" t="s">
        <v>190</v>
      </c>
      <c r="AU128" s="18" t="s">
        <v>83</v>
      </c>
    </row>
    <row r="129" spans="1:65" s="2" customFormat="1" ht="16.5" customHeight="1">
      <c r="A129" s="33"/>
      <c r="B129" s="138"/>
      <c r="C129" s="139">
        <v>20</v>
      </c>
      <c r="D129" s="139" t="s">
        <v>183</v>
      </c>
      <c r="E129" s="140" t="s">
        <v>3406</v>
      </c>
      <c r="F129" s="141" t="s">
        <v>3407</v>
      </c>
      <c r="G129" s="142" t="s">
        <v>236</v>
      </c>
      <c r="H129" s="143">
        <v>4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0.00034</v>
      </c>
      <c r="R129" s="148">
        <f>Q129*H129</f>
        <v>0.00136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226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226</v>
      </c>
      <c r="BM129" s="150" t="s">
        <v>3408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3409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139" t="s">
        <v>8</v>
      </c>
      <c r="D131" s="139" t="s">
        <v>183</v>
      </c>
      <c r="E131" s="140" t="s">
        <v>3410</v>
      </c>
      <c r="F131" s="141" t="s">
        <v>3411</v>
      </c>
      <c r="G131" s="142" t="s">
        <v>236</v>
      </c>
      <c r="H131" s="143">
        <v>4</v>
      </c>
      <c r="I131" s="144"/>
      <c r="J131" s="145">
        <f>ROUND(I131*H131,2)</f>
        <v>0</v>
      </c>
      <c r="K131" s="141" t="s">
        <v>187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0.0005</v>
      </c>
      <c r="R131" s="148">
        <f>Q131*H131</f>
        <v>0.002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226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226</v>
      </c>
      <c r="BM131" s="150" t="s">
        <v>3412</v>
      </c>
    </row>
    <row r="132" spans="1:47" s="2" customFormat="1" ht="12">
      <c r="A132" s="33"/>
      <c r="B132" s="34"/>
      <c r="C132" s="33"/>
      <c r="D132" s="152" t="s">
        <v>190</v>
      </c>
      <c r="E132" s="33"/>
      <c r="F132" s="153" t="s">
        <v>3413</v>
      </c>
      <c r="G132" s="33"/>
      <c r="H132" s="33"/>
      <c r="I132" s="154"/>
      <c r="J132" s="33"/>
      <c r="K132" s="33"/>
      <c r="L132" s="34"/>
      <c r="M132" s="155"/>
      <c r="N132" s="156"/>
      <c r="O132" s="54"/>
      <c r="P132" s="54"/>
      <c r="Q132" s="54"/>
      <c r="R132" s="54"/>
      <c r="S132" s="54"/>
      <c r="T132" s="5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190</v>
      </c>
      <c r="AU132" s="18" t="s">
        <v>83</v>
      </c>
    </row>
    <row r="133" spans="1:65" s="2" customFormat="1" ht="16.5" customHeight="1">
      <c r="A133" s="33"/>
      <c r="B133" s="138"/>
      <c r="C133" s="139" t="s">
        <v>309</v>
      </c>
      <c r="D133" s="139" t="s">
        <v>183</v>
      </c>
      <c r="E133" s="140" t="s">
        <v>3414</v>
      </c>
      <c r="F133" s="141" t="s">
        <v>3415</v>
      </c>
      <c r="G133" s="142" t="s">
        <v>236</v>
      </c>
      <c r="H133" s="143">
        <v>2</v>
      </c>
      <c r="I133" s="144"/>
      <c r="J133" s="145">
        <f>ROUND(I133*H133,2)</f>
        <v>0</v>
      </c>
      <c r="K133" s="141" t="s">
        <v>187</v>
      </c>
      <c r="L133" s="34"/>
      <c r="M133" s="146" t="s">
        <v>3</v>
      </c>
      <c r="N133" s="147" t="s">
        <v>44</v>
      </c>
      <c r="O133" s="54"/>
      <c r="P133" s="148">
        <f>O133*H133</f>
        <v>0</v>
      </c>
      <c r="Q133" s="148">
        <v>0.00145</v>
      </c>
      <c r="R133" s="148">
        <f>Q133*H133</f>
        <v>0.0029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226</v>
      </c>
      <c r="AT133" s="150" t="s">
        <v>183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226</v>
      </c>
      <c r="BM133" s="150" t="s">
        <v>3416</v>
      </c>
    </row>
    <row r="134" spans="1:47" s="2" customFormat="1" ht="12">
      <c r="A134" s="33"/>
      <c r="B134" s="34"/>
      <c r="C134" s="33"/>
      <c r="D134" s="152" t="s">
        <v>190</v>
      </c>
      <c r="E134" s="33"/>
      <c r="F134" s="153" t="s">
        <v>3417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1:65" s="2" customFormat="1" ht="21.75" customHeight="1">
      <c r="A135" s="33"/>
      <c r="B135" s="138"/>
      <c r="C135" s="139" t="s">
        <v>314</v>
      </c>
      <c r="D135" s="139" t="s">
        <v>183</v>
      </c>
      <c r="E135" s="140" t="s">
        <v>3418</v>
      </c>
      <c r="F135" s="141" t="s">
        <v>3419</v>
      </c>
      <c r="G135" s="142" t="s">
        <v>236</v>
      </c>
      <c r="H135" s="143">
        <v>6</v>
      </c>
      <c r="I135" s="144"/>
      <c r="J135" s="145">
        <f>ROUND(I135*H135,2)</f>
        <v>0</v>
      </c>
      <c r="K135" s="141" t="s">
        <v>187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0.00053</v>
      </c>
      <c r="R135" s="148">
        <f>Q135*H135</f>
        <v>0.0031799999999999997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226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226</v>
      </c>
      <c r="BM135" s="150" t="s">
        <v>3420</v>
      </c>
    </row>
    <row r="136" spans="1:47" s="2" customFormat="1" ht="12">
      <c r="A136" s="33"/>
      <c r="B136" s="34"/>
      <c r="C136" s="33"/>
      <c r="D136" s="152" t="s">
        <v>190</v>
      </c>
      <c r="E136" s="33"/>
      <c r="F136" s="153" t="s">
        <v>3421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1:65" s="2" customFormat="1" ht="24.2" customHeight="1">
      <c r="A137" s="33"/>
      <c r="B137" s="138"/>
      <c r="C137" s="139" t="s">
        <v>320</v>
      </c>
      <c r="D137" s="139" t="s">
        <v>183</v>
      </c>
      <c r="E137" s="140" t="s">
        <v>3422</v>
      </c>
      <c r="F137" s="141" t="s">
        <v>3423</v>
      </c>
      <c r="G137" s="142" t="s">
        <v>186</v>
      </c>
      <c r="H137" s="143">
        <v>0.027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226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226</v>
      </c>
      <c r="BM137" s="150" t="s">
        <v>3424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3425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2.9" customHeight="1">
      <c r="B139" s="125"/>
      <c r="D139" s="126" t="s">
        <v>72</v>
      </c>
      <c r="E139" s="136" t="s">
        <v>3426</v>
      </c>
      <c r="F139" s="136" t="s">
        <v>3427</v>
      </c>
      <c r="I139" s="128"/>
      <c r="J139" s="137">
        <f>BK139</f>
        <v>0</v>
      </c>
      <c r="L139" s="125"/>
      <c r="M139" s="130"/>
      <c r="N139" s="131"/>
      <c r="O139" s="131"/>
      <c r="P139" s="132">
        <f>SUM(P140:P162)</f>
        <v>0</v>
      </c>
      <c r="Q139" s="131"/>
      <c r="R139" s="132">
        <f>SUM(R140:R162)</f>
        <v>0.25863</v>
      </c>
      <c r="S139" s="131"/>
      <c r="T139" s="133">
        <f>SUM(T140:T162)</f>
        <v>0.39648000000000005</v>
      </c>
      <c r="AR139" s="126" t="s">
        <v>83</v>
      </c>
      <c r="AT139" s="134" t="s">
        <v>72</v>
      </c>
      <c r="AU139" s="134" t="s">
        <v>81</v>
      </c>
      <c r="AY139" s="126" t="s">
        <v>180</v>
      </c>
      <c r="BK139" s="135">
        <f>SUM(BK140:BK162)</f>
        <v>0</v>
      </c>
    </row>
    <row r="140" spans="1:65" s="2" customFormat="1" ht="16.5" customHeight="1">
      <c r="A140" s="33"/>
      <c r="B140" s="138"/>
      <c r="C140" s="139" t="s">
        <v>324</v>
      </c>
      <c r="D140" s="139" t="s">
        <v>183</v>
      </c>
      <c r="E140" s="140" t="s">
        <v>3428</v>
      </c>
      <c r="F140" s="141" t="s">
        <v>3429</v>
      </c>
      <c r="G140" s="142" t="s">
        <v>381</v>
      </c>
      <c r="H140" s="143">
        <v>6</v>
      </c>
      <c r="I140" s="144"/>
      <c r="J140" s="145">
        <f>ROUND(I140*H140,2)</f>
        <v>0</v>
      </c>
      <c r="K140" s="141" t="s">
        <v>3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0</v>
      </c>
      <c r="R140" s="148">
        <f>Q140*H140</f>
        <v>0</v>
      </c>
      <c r="S140" s="148">
        <v>0.0238</v>
      </c>
      <c r="T140" s="149">
        <f>S140*H140</f>
        <v>0.1428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226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226</v>
      </c>
      <c r="BM140" s="150" t="s">
        <v>3430</v>
      </c>
    </row>
    <row r="141" spans="1:65" s="2" customFormat="1" ht="16.5" customHeight="1">
      <c r="A141" s="33"/>
      <c r="B141" s="138"/>
      <c r="C141" s="139" t="s">
        <v>330</v>
      </c>
      <c r="D141" s="139" t="s">
        <v>183</v>
      </c>
      <c r="E141" s="140" t="s">
        <v>3431</v>
      </c>
      <c r="F141" s="141" t="s">
        <v>3432</v>
      </c>
      <c r="G141" s="142" t="s">
        <v>381</v>
      </c>
      <c r="H141" s="143">
        <v>24</v>
      </c>
      <c r="I141" s="144"/>
      <c r="J141" s="145">
        <f>ROUND(I141*H141,2)</f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</v>
      </c>
      <c r="R141" s="148">
        <f>Q141*H141</f>
        <v>0</v>
      </c>
      <c r="S141" s="148">
        <v>0.01057</v>
      </c>
      <c r="T141" s="149">
        <f>S141*H141</f>
        <v>0.25368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226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226</v>
      </c>
      <c r="BM141" s="150" t="s">
        <v>3433</v>
      </c>
    </row>
    <row r="142" spans="1:65" s="2" customFormat="1" ht="24.2" customHeight="1">
      <c r="A142" s="33"/>
      <c r="B142" s="138"/>
      <c r="C142" s="139" t="s">
        <v>336</v>
      </c>
      <c r="D142" s="139" t="s">
        <v>183</v>
      </c>
      <c r="E142" s="140" t="s">
        <v>3434</v>
      </c>
      <c r="F142" s="141" t="s">
        <v>3435</v>
      </c>
      <c r="G142" s="142" t="s">
        <v>236</v>
      </c>
      <c r="H142" s="143">
        <v>2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0.0122</v>
      </c>
      <c r="R142" s="148">
        <f>Q142*H142</f>
        <v>0.0244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226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226</v>
      </c>
      <c r="BM142" s="150" t="s">
        <v>3436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3437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1:65" s="2" customFormat="1" ht="24.2" customHeight="1">
      <c r="A144" s="33"/>
      <c r="B144" s="138"/>
      <c r="C144" s="139" t="s">
        <v>341</v>
      </c>
      <c r="D144" s="139" t="s">
        <v>183</v>
      </c>
      <c r="E144" s="140" t="s">
        <v>3438</v>
      </c>
      <c r="F144" s="141" t="s">
        <v>3439</v>
      </c>
      <c r="G144" s="142" t="s">
        <v>236</v>
      </c>
      <c r="H144" s="143">
        <v>1</v>
      </c>
      <c r="I144" s="144"/>
      <c r="J144" s="145">
        <f>ROUND(I144*H144,2)</f>
        <v>0</v>
      </c>
      <c r="K144" s="141" t="s">
        <v>187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0.0134</v>
      </c>
      <c r="R144" s="148">
        <f>Q144*H144</f>
        <v>0.0134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226</v>
      </c>
      <c r="AT144" s="150" t="s">
        <v>183</v>
      </c>
      <c r="AU144" s="150" t="s">
        <v>83</v>
      </c>
      <c r="AY144" s="18" t="s">
        <v>180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81</v>
      </c>
      <c r="BK144" s="151">
        <f>ROUND(I144*H144,2)</f>
        <v>0</v>
      </c>
      <c r="BL144" s="18" t="s">
        <v>226</v>
      </c>
      <c r="BM144" s="150" t="s">
        <v>3440</v>
      </c>
    </row>
    <row r="145" spans="1:47" s="2" customFormat="1" ht="12">
      <c r="A145" s="33"/>
      <c r="B145" s="34"/>
      <c r="C145" s="33"/>
      <c r="D145" s="152" t="s">
        <v>190</v>
      </c>
      <c r="E145" s="33"/>
      <c r="F145" s="153" t="s">
        <v>3441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190</v>
      </c>
      <c r="AU145" s="18" t="s">
        <v>83</v>
      </c>
    </row>
    <row r="146" spans="1:65" s="2" customFormat="1" ht="24.2" customHeight="1">
      <c r="A146" s="33"/>
      <c r="B146" s="138"/>
      <c r="C146" s="139" t="s">
        <v>345</v>
      </c>
      <c r="D146" s="139" t="s">
        <v>183</v>
      </c>
      <c r="E146" s="140" t="s">
        <v>3442</v>
      </c>
      <c r="F146" s="141" t="s">
        <v>3443</v>
      </c>
      <c r="G146" s="142" t="s">
        <v>236</v>
      </c>
      <c r="H146" s="143">
        <v>1</v>
      </c>
      <c r="I146" s="144"/>
      <c r="J146" s="145">
        <f>ROUND(I146*H146,2)</f>
        <v>0</v>
      </c>
      <c r="K146" s="141" t="s">
        <v>187</v>
      </c>
      <c r="L146" s="34"/>
      <c r="M146" s="146" t="s">
        <v>3</v>
      </c>
      <c r="N146" s="147" t="s">
        <v>44</v>
      </c>
      <c r="O146" s="54"/>
      <c r="P146" s="148">
        <f>O146*H146</f>
        <v>0</v>
      </c>
      <c r="Q146" s="148">
        <v>0.01655</v>
      </c>
      <c r="R146" s="148">
        <f>Q146*H146</f>
        <v>0.01655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226</v>
      </c>
      <c r="AT146" s="150" t="s">
        <v>183</v>
      </c>
      <c r="AU146" s="150" t="s">
        <v>83</v>
      </c>
      <c r="AY146" s="18" t="s">
        <v>180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81</v>
      </c>
      <c r="BK146" s="151">
        <f>ROUND(I146*H146,2)</f>
        <v>0</v>
      </c>
      <c r="BL146" s="18" t="s">
        <v>226</v>
      </c>
      <c r="BM146" s="150" t="s">
        <v>3444</v>
      </c>
    </row>
    <row r="147" spans="1:47" s="2" customFormat="1" ht="12">
      <c r="A147" s="33"/>
      <c r="B147" s="34"/>
      <c r="C147" s="33"/>
      <c r="D147" s="152" t="s">
        <v>190</v>
      </c>
      <c r="E147" s="33"/>
      <c r="F147" s="153" t="s">
        <v>3445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190</v>
      </c>
      <c r="AU147" s="18" t="s">
        <v>83</v>
      </c>
    </row>
    <row r="148" spans="1:65" s="2" customFormat="1" ht="24.2" customHeight="1">
      <c r="A148" s="33"/>
      <c r="B148" s="138"/>
      <c r="C148" s="139" t="s">
        <v>230</v>
      </c>
      <c r="D148" s="139" t="s">
        <v>183</v>
      </c>
      <c r="E148" s="140" t="s">
        <v>3446</v>
      </c>
      <c r="F148" s="141" t="s">
        <v>3447</v>
      </c>
      <c r="G148" s="142" t="s">
        <v>236</v>
      </c>
      <c r="H148" s="143">
        <v>1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0.02502</v>
      </c>
      <c r="R148" s="148">
        <f>Q148*H148</f>
        <v>0.02502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226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226</v>
      </c>
      <c r="BM148" s="150" t="s">
        <v>3448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3449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24.2" customHeight="1">
      <c r="A150" s="33"/>
      <c r="B150" s="138"/>
      <c r="C150" s="139" t="s">
        <v>356</v>
      </c>
      <c r="D150" s="139" t="s">
        <v>183</v>
      </c>
      <c r="E150" s="140" t="s">
        <v>3450</v>
      </c>
      <c r="F150" s="367" t="s">
        <v>4031</v>
      </c>
      <c r="G150" s="142" t="s">
        <v>236</v>
      </c>
      <c r="H150" s="143">
        <v>1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0.03568</v>
      </c>
      <c r="R150" s="148">
        <f>Q150*H150</f>
        <v>0.03568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226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226</v>
      </c>
      <c r="BM150" s="150" t="s">
        <v>3451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368" t="s">
        <v>3452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2" customHeight="1">
      <c r="A152" s="33"/>
      <c r="B152" s="138"/>
      <c r="C152" s="139" t="s">
        <v>287</v>
      </c>
      <c r="D152" s="139" t="s">
        <v>183</v>
      </c>
      <c r="E152" s="140" t="s">
        <v>3453</v>
      </c>
      <c r="F152" s="367" t="s">
        <v>4030</v>
      </c>
      <c r="G152" s="142" t="s">
        <v>236</v>
      </c>
      <c r="H152" s="143">
        <v>1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0.04126</v>
      </c>
      <c r="R152" s="148">
        <f>Q152*H152</f>
        <v>0.04126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226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226</v>
      </c>
      <c r="BM152" s="150" t="s">
        <v>3454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368" t="s">
        <v>3455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1:65" s="2" customFormat="1" ht="24.2" customHeight="1">
      <c r="A154" s="33"/>
      <c r="B154" s="138"/>
      <c r="C154" s="139" t="s">
        <v>367</v>
      </c>
      <c r="D154" s="139" t="s">
        <v>183</v>
      </c>
      <c r="E154" s="140" t="s">
        <v>3456</v>
      </c>
      <c r="F154" s="367" t="s">
        <v>4029</v>
      </c>
      <c r="G154" s="142" t="s">
        <v>236</v>
      </c>
      <c r="H154" s="143">
        <v>1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0.05242</v>
      </c>
      <c r="R154" s="148">
        <f>Q154*H154</f>
        <v>0.05242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226</v>
      </c>
      <c r="AT154" s="150" t="s">
        <v>183</v>
      </c>
      <c r="AU154" s="150" t="s">
        <v>83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226</v>
      </c>
      <c r="BM154" s="150" t="s">
        <v>3457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368" t="s">
        <v>3458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83</v>
      </c>
    </row>
    <row r="156" spans="1:65" s="2" customFormat="1" ht="24.2" customHeight="1">
      <c r="A156" s="33"/>
      <c r="B156" s="138"/>
      <c r="C156" s="139" t="s">
        <v>371</v>
      </c>
      <c r="D156" s="139" t="s">
        <v>183</v>
      </c>
      <c r="E156" s="140" t="s">
        <v>3459</v>
      </c>
      <c r="F156" s="367" t="s">
        <v>4028</v>
      </c>
      <c r="G156" s="142" t="s">
        <v>236</v>
      </c>
      <c r="H156" s="143">
        <v>1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0.0499</v>
      </c>
      <c r="R156" s="148">
        <f>Q156*H156</f>
        <v>0.0499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226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226</v>
      </c>
      <c r="BM156" s="150" t="s">
        <v>3460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368" t="s">
        <v>3461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1:65" s="2" customFormat="1" ht="21.75" customHeight="1">
      <c r="A158" s="33"/>
      <c r="B158" s="138"/>
      <c r="C158" s="139" t="s">
        <v>378</v>
      </c>
      <c r="D158" s="139" t="s">
        <v>183</v>
      </c>
      <c r="E158" s="140" t="s">
        <v>3462</v>
      </c>
      <c r="F158" s="141" t="s">
        <v>3463</v>
      </c>
      <c r="G158" s="142" t="s">
        <v>225</v>
      </c>
      <c r="H158" s="143">
        <v>6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226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226</v>
      </c>
      <c r="BM158" s="150" t="s">
        <v>3464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3465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73" t="s">
        <v>677</v>
      </c>
      <c r="D160" s="173" t="s">
        <v>284</v>
      </c>
      <c r="E160" s="174" t="s">
        <v>2665</v>
      </c>
      <c r="F160" s="175" t="s">
        <v>3466</v>
      </c>
      <c r="G160" s="176" t="s">
        <v>225</v>
      </c>
      <c r="H160" s="177">
        <v>6</v>
      </c>
      <c r="I160" s="178"/>
      <c r="J160" s="179">
        <f>ROUND(I160*H160,2)</f>
        <v>0</v>
      </c>
      <c r="K160" s="175" t="s">
        <v>3</v>
      </c>
      <c r="L160" s="180"/>
      <c r="M160" s="181" t="s">
        <v>3</v>
      </c>
      <c r="N160" s="182" t="s">
        <v>44</v>
      </c>
      <c r="O160" s="54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287</v>
      </c>
      <c r="AT160" s="150" t="s">
        <v>284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226</v>
      </c>
      <c r="BM160" s="150" t="s">
        <v>3467</v>
      </c>
    </row>
    <row r="161" spans="1:65" s="2" customFormat="1" ht="24.2" customHeight="1">
      <c r="A161" s="33"/>
      <c r="B161" s="138"/>
      <c r="C161" s="139" t="s">
        <v>679</v>
      </c>
      <c r="D161" s="139" t="s">
        <v>183</v>
      </c>
      <c r="E161" s="140" t="s">
        <v>3468</v>
      </c>
      <c r="F161" s="141" t="s">
        <v>3469</v>
      </c>
      <c r="G161" s="142" t="s">
        <v>186</v>
      </c>
      <c r="H161" s="143">
        <v>0.259</v>
      </c>
      <c r="I161" s="144"/>
      <c r="J161" s="145">
        <f>ROUND(I161*H161,2)</f>
        <v>0</v>
      </c>
      <c r="K161" s="141" t="s">
        <v>187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226</v>
      </c>
      <c r="AT161" s="150" t="s">
        <v>183</v>
      </c>
      <c r="AU161" s="150" t="s">
        <v>83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226</v>
      </c>
      <c r="BM161" s="150" t="s">
        <v>3470</v>
      </c>
    </row>
    <row r="162" spans="1:47" s="2" customFormat="1" ht="12">
      <c r="A162" s="33"/>
      <c r="B162" s="34"/>
      <c r="C162" s="33"/>
      <c r="D162" s="152" t="s">
        <v>190</v>
      </c>
      <c r="E162" s="33"/>
      <c r="F162" s="153" t="s">
        <v>3471</v>
      </c>
      <c r="G162" s="33"/>
      <c r="H162" s="33"/>
      <c r="I162" s="154"/>
      <c r="J162" s="33"/>
      <c r="K162" s="33"/>
      <c r="L162" s="34"/>
      <c r="M162" s="183"/>
      <c r="N162" s="184"/>
      <c r="O162" s="185"/>
      <c r="P162" s="185"/>
      <c r="Q162" s="185"/>
      <c r="R162" s="185"/>
      <c r="S162" s="185"/>
      <c r="T162" s="186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190</v>
      </c>
      <c r="AU162" s="18" t="s">
        <v>83</v>
      </c>
    </row>
    <row r="163" spans="1:31" s="2" customFormat="1" ht="6.95" customHeight="1">
      <c r="A163" s="33"/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34"/>
      <c r="M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</sheetData>
  <autoFilter ref="C83:K16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1/732421401"/>
    <hyperlink ref="F90" r:id="rId2" display="https://podminky.urs.cz/item/CS_URS_2021_01/998732102"/>
    <hyperlink ref="F93" r:id="rId3" display="https://podminky.urs.cz/item/CS_URS_2021_01/733221102"/>
    <hyperlink ref="F95" r:id="rId4" display="https://podminky.urs.cz/item/CS_URS_2021_01/733221104"/>
    <hyperlink ref="F97" r:id="rId5" display="https://podminky.urs.cz/item/CS_URS_2021_01/733223105"/>
    <hyperlink ref="F99" r:id="rId6" display="https://podminky.urs.cz/item/CS_URS_2021_01/733291101"/>
    <hyperlink ref="F101" r:id="rId7" display="https://podminky.urs.cz/item/CS_URS_2021_01/733390104"/>
    <hyperlink ref="F103" r:id="rId8" display="https://podminky.urs.cz/item/CS_URS_2021_01/998733102"/>
    <hyperlink ref="F106" r:id="rId9" display="https://podminky.urs.cz/item/CS_URS_2021_01/734221412"/>
    <hyperlink ref="F108" r:id="rId10" display="https://podminky.urs.cz/item/CS_URS_2021_01/734221413"/>
    <hyperlink ref="F110" r:id="rId11" display="https://podminky.urs.cz/item/CS_URS_2021_01/734221682"/>
    <hyperlink ref="F112" r:id="rId12" display="https://podminky.urs.cz/item/CS_URS_2021_01/734242413"/>
    <hyperlink ref="F114" r:id="rId13" display="https://podminky.urs.cz/item/CS_URS_2021_01/734242414"/>
    <hyperlink ref="F116" r:id="rId14" display="https://podminky.urs.cz/item/CS_URS_2021_01/734261234"/>
    <hyperlink ref="F118" r:id="rId15" display="https://podminky.urs.cz/item/CS_URS_2021_01/734261235"/>
    <hyperlink ref="F120" r:id="rId16" display="https://podminky.urs.cz/item/CS_URS_2021_01/734261406"/>
    <hyperlink ref="F122" r:id="rId17" display="https://podminky.urs.cz/item/CS_URS_2021_01/734291123"/>
    <hyperlink ref="F124" r:id="rId18" display="https://podminky.urs.cz/item/CS_URS_2021_01/734291263"/>
    <hyperlink ref="F126" r:id="rId19" display="https://podminky.urs.cz/item/CS_URS_2021_01/734291264"/>
    <hyperlink ref="F130" r:id="rId20" display="https://podminky.urs.cz/item/CS_URS_2021_01/734292714"/>
    <hyperlink ref="F132" r:id="rId21" display="https://podminky.urs.cz/item/CS_URS_2021_01/734292715"/>
    <hyperlink ref="F134" r:id="rId22" display="https://podminky.urs.cz/item/CS_URS_2021_01/734295021"/>
    <hyperlink ref="F136" r:id="rId23" display="https://podminky.urs.cz/item/CS_URS_2021_01/734411101"/>
    <hyperlink ref="F138" r:id="rId24" display="https://podminky.urs.cz/item/CS_URS_2021_01/998734102"/>
    <hyperlink ref="F143" r:id="rId25" display="https://podminky.urs.cz/item/CS_URS_2021_01/735152371"/>
    <hyperlink ref="F145" r:id="rId26" display="https://podminky.urs.cz/item/CS_URS_2021_01/735152471"/>
    <hyperlink ref="F147" r:id="rId27" display="https://podminky.urs.cz/item/CS_URS_2021_01/735152472"/>
    <hyperlink ref="F149" r:id="rId28" display="https://podminky.urs.cz/item/CS_URS_2021_01/735152574"/>
    <hyperlink ref="F151" r:id="rId29" display="https://podminky.urs.cz/item/CS_URS_2021_01/735152673"/>
    <hyperlink ref="F153" r:id="rId30" display="https://podminky.urs.cz/item/CS_URS_2021_01/735152674"/>
    <hyperlink ref="F155" r:id="rId31" display="https://podminky.urs.cz/item/CS_URS_2021_01/735152676"/>
    <hyperlink ref="F157" r:id="rId32" display="https://podminky.urs.cz/item/CS_URS_2021_01/735152693"/>
    <hyperlink ref="F159" r:id="rId33" display="https://podminky.urs.cz/item/CS_URS_2021_01/735531002"/>
    <hyperlink ref="F162" r:id="rId34" display="https://podminky.urs.cz/item/CS_URS_2021_01/998735102"/>
    <hyperlink ref="F128" r:id="rId35" display="https://podminky.urs.cz/item/CS_URS_2021_01/7342927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164"/>
  <sheetViews>
    <sheetView showGridLines="0" workbookViewId="0" topLeftCell="A1">
      <selection activeCell="F96" sqref="F96:F10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143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3472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ROUND(J84,2)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ROUND((SUM(BE84:BE163)),2)</f>
        <v>0</v>
      </c>
      <c r="G33" s="33"/>
      <c r="H33" s="33"/>
      <c r="I33" s="97">
        <v>0.21</v>
      </c>
      <c r="J33" s="96">
        <f>ROUND(((SUM(BE84:BE163))*I33),2)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ROUND((SUM(BF84:BF163)),2)</f>
        <v>0</v>
      </c>
      <c r="G34" s="33"/>
      <c r="H34" s="33"/>
      <c r="I34" s="97">
        <v>0.15</v>
      </c>
      <c r="J34" s="96">
        <f>ROUND(((SUM(BF84:BF163))*I34),2)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ROUND((SUM(BG84:BG163)),2)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ROUND((SUM(BH84:BH163)),2)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ROUND((SUM(BI84:BI163)),2)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VZ - Vzduchotechnika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3473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2:12" s="9" customFormat="1" ht="24.95" customHeight="1">
      <c r="B61" s="107"/>
      <c r="D61" s="108" t="s">
        <v>3474</v>
      </c>
      <c r="E61" s="109"/>
      <c r="F61" s="109"/>
      <c r="G61" s="109"/>
      <c r="H61" s="109"/>
      <c r="I61" s="109"/>
      <c r="J61" s="110">
        <f>J99</f>
        <v>0</v>
      </c>
      <c r="L61" s="107"/>
    </row>
    <row r="62" spans="2:12" s="9" customFormat="1" ht="24.95" customHeight="1">
      <c r="B62" s="107"/>
      <c r="D62" s="108" t="s">
        <v>3475</v>
      </c>
      <c r="E62" s="109"/>
      <c r="F62" s="109"/>
      <c r="G62" s="109"/>
      <c r="H62" s="109"/>
      <c r="I62" s="109"/>
      <c r="J62" s="110">
        <f>J125</f>
        <v>0</v>
      </c>
      <c r="L62" s="107"/>
    </row>
    <row r="63" spans="2:12" s="9" customFormat="1" ht="24.95" customHeight="1">
      <c r="B63" s="107"/>
      <c r="D63" s="108" t="s">
        <v>3476</v>
      </c>
      <c r="E63" s="109"/>
      <c r="F63" s="109"/>
      <c r="G63" s="109"/>
      <c r="H63" s="109"/>
      <c r="I63" s="109"/>
      <c r="J63" s="110">
        <f>J136</f>
        <v>0</v>
      </c>
      <c r="L63" s="107"/>
    </row>
    <row r="64" spans="2:12" s="9" customFormat="1" ht="24.95" customHeight="1">
      <c r="B64" s="107"/>
      <c r="D64" s="108" t="s">
        <v>3477</v>
      </c>
      <c r="E64" s="109"/>
      <c r="F64" s="109"/>
      <c r="G64" s="109"/>
      <c r="H64" s="109"/>
      <c r="I64" s="109"/>
      <c r="J64" s="110">
        <f>J160</f>
        <v>0</v>
      </c>
      <c r="L64" s="107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5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5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5" customHeight="1">
      <c r="A71" s="33"/>
      <c r="B71" s="34"/>
      <c r="C71" s="22" t="s">
        <v>165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6.5" customHeight="1">
      <c r="A74" s="33"/>
      <c r="B74" s="34"/>
      <c r="C74" s="33"/>
      <c r="D74" s="33"/>
      <c r="E74" s="356" t="str">
        <f>E7</f>
        <v>PAMÁTNÍK MOHYLA MÍRU, REKONSTRUKCE NÁVŠTĚVNICKÉ INFRASTRUKTURY</v>
      </c>
      <c r="F74" s="357"/>
      <c r="G74" s="357"/>
      <c r="H74" s="357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148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18" t="str">
        <f>E9</f>
        <v>MOHYLA VZ - Vzduchotechnika</v>
      </c>
      <c r="F76" s="355"/>
      <c r="G76" s="355"/>
      <c r="H76" s="355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22</v>
      </c>
      <c r="D78" s="33"/>
      <c r="E78" s="33"/>
      <c r="F78" s="26" t="str">
        <f>F12</f>
        <v>Pracký kopec u obce Prace</v>
      </c>
      <c r="G78" s="33"/>
      <c r="H78" s="33"/>
      <c r="I78" s="28" t="s">
        <v>24</v>
      </c>
      <c r="J78" s="51" t="str">
        <f>IF(J12="","",J12)</f>
        <v>5. 5. 2021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40.15" customHeight="1">
      <c r="A80" s="33"/>
      <c r="B80" s="34"/>
      <c r="C80" s="28" t="s">
        <v>26</v>
      </c>
      <c r="D80" s="33"/>
      <c r="E80" s="33"/>
      <c r="F80" s="26" t="str">
        <f>E15</f>
        <v xml:space="preserve"> </v>
      </c>
      <c r="G80" s="33"/>
      <c r="H80" s="33"/>
      <c r="I80" s="28" t="s">
        <v>32</v>
      </c>
      <c r="J80" s="31" t="str">
        <f>E21</f>
        <v>PETR FRANTA ARCHITEKTI   ASOC., s.r.o.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5.2" customHeight="1">
      <c r="A81" s="33"/>
      <c r="B81" s="34"/>
      <c r="C81" s="28" t="s">
        <v>30</v>
      </c>
      <c r="D81" s="33"/>
      <c r="E81" s="33"/>
      <c r="F81" s="26" t="str">
        <f>IF(E18="","",E18)</f>
        <v>Vyplň údaj</v>
      </c>
      <c r="G81" s="33"/>
      <c r="H81" s="33"/>
      <c r="I81" s="28" t="s">
        <v>35</v>
      </c>
      <c r="J81" s="31" t="str">
        <f>E24</f>
        <v>Hana Pejšová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1" customFormat="1" ht="29.25" customHeight="1">
      <c r="A83" s="115"/>
      <c r="B83" s="116"/>
      <c r="C83" s="117" t="s">
        <v>166</v>
      </c>
      <c r="D83" s="118" t="s">
        <v>58</v>
      </c>
      <c r="E83" s="118" t="s">
        <v>54</v>
      </c>
      <c r="F83" s="118" t="s">
        <v>55</v>
      </c>
      <c r="G83" s="118" t="s">
        <v>167</v>
      </c>
      <c r="H83" s="118" t="s">
        <v>168</v>
      </c>
      <c r="I83" s="118" t="s">
        <v>169</v>
      </c>
      <c r="J83" s="118" t="s">
        <v>153</v>
      </c>
      <c r="K83" s="119" t="s">
        <v>170</v>
      </c>
      <c r="L83" s="120"/>
      <c r="M83" s="58" t="s">
        <v>3</v>
      </c>
      <c r="N83" s="59" t="s">
        <v>43</v>
      </c>
      <c r="O83" s="59" t="s">
        <v>171</v>
      </c>
      <c r="P83" s="59" t="s">
        <v>172</v>
      </c>
      <c r="Q83" s="59" t="s">
        <v>173</v>
      </c>
      <c r="R83" s="59" t="s">
        <v>174</v>
      </c>
      <c r="S83" s="59" t="s">
        <v>175</v>
      </c>
      <c r="T83" s="60" t="s">
        <v>176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3" s="2" customFormat="1" ht="22.9" customHeight="1">
      <c r="A84" s="33"/>
      <c r="B84" s="34"/>
      <c r="C84" s="65" t="s">
        <v>177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P85+P99+P125+P136+P160</f>
        <v>0</v>
      </c>
      <c r="Q84" s="62"/>
      <c r="R84" s="122">
        <f>R85+R99+R125+R136+R160</f>
        <v>0</v>
      </c>
      <c r="S84" s="62"/>
      <c r="T84" s="123">
        <f>T85+T99+T125+T136+T160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72</v>
      </c>
      <c r="AU84" s="18" t="s">
        <v>154</v>
      </c>
      <c r="BK84" s="124">
        <f>BK85+BK99+BK125+BK136+BK160</f>
        <v>0</v>
      </c>
    </row>
    <row r="85" spans="2:63" s="12" customFormat="1" ht="25.9" customHeight="1">
      <c r="B85" s="125"/>
      <c r="D85" s="126" t="s">
        <v>72</v>
      </c>
      <c r="E85" s="127" t="s">
        <v>2983</v>
      </c>
      <c r="F85" s="127" t="s">
        <v>3478</v>
      </c>
      <c r="I85" s="128"/>
      <c r="J85" s="129">
        <f>BK85</f>
        <v>0</v>
      </c>
      <c r="L85" s="125"/>
      <c r="M85" s="130"/>
      <c r="N85" s="131"/>
      <c r="O85" s="131"/>
      <c r="P85" s="132">
        <f>SUM(P86:P96)</f>
        <v>0</v>
      </c>
      <c r="Q85" s="131"/>
      <c r="R85" s="132">
        <f>SUM(R86:R96)</f>
        <v>0</v>
      </c>
      <c r="S85" s="131"/>
      <c r="T85" s="133">
        <f>SUM(T86:T96)</f>
        <v>0</v>
      </c>
      <c r="AR85" s="126" t="s">
        <v>81</v>
      </c>
      <c r="AT85" s="134" t="s">
        <v>72</v>
      </c>
      <c r="AU85" s="134" t="s">
        <v>73</v>
      </c>
      <c r="AY85" s="126" t="s">
        <v>180</v>
      </c>
      <c r="BK85" s="135">
        <f>SUM(BK86:BK96)</f>
        <v>0</v>
      </c>
    </row>
    <row r="86" spans="1:65" s="2" customFormat="1" ht="16.5" customHeight="1">
      <c r="A86" s="33"/>
      <c r="B86" s="138"/>
      <c r="C86" s="139" t="s">
        <v>81</v>
      </c>
      <c r="D86" s="139" t="s">
        <v>183</v>
      </c>
      <c r="E86" s="140" t="s">
        <v>946</v>
      </c>
      <c r="F86" s="141" t="s">
        <v>3479</v>
      </c>
      <c r="G86" s="142" t="s">
        <v>2640</v>
      </c>
      <c r="H86" s="143">
        <v>1</v>
      </c>
      <c r="I86" s="144"/>
      <c r="J86" s="145">
        <f aca="true" t="shared" si="0" ref="J86:J98">ROUND(I86*H86,2)</f>
        <v>0</v>
      </c>
      <c r="K86" s="141" t="s">
        <v>3</v>
      </c>
      <c r="L86" s="34"/>
      <c r="M86" s="146" t="s">
        <v>3</v>
      </c>
      <c r="N86" s="147" t="s">
        <v>44</v>
      </c>
      <c r="O86" s="54"/>
      <c r="P86" s="148">
        <f aca="true" t="shared" si="1" ref="P86:P98">O86*H86</f>
        <v>0</v>
      </c>
      <c r="Q86" s="148">
        <v>0</v>
      </c>
      <c r="R86" s="148">
        <f aca="true" t="shared" si="2" ref="R86:R96">Q86*H86</f>
        <v>0</v>
      </c>
      <c r="S86" s="148">
        <v>0</v>
      </c>
      <c r="T86" s="149">
        <f aca="true" t="shared" si="3" ref="T86:T96"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50" t="s">
        <v>188</v>
      </c>
      <c r="AT86" s="150" t="s">
        <v>183</v>
      </c>
      <c r="AU86" s="150" t="s">
        <v>81</v>
      </c>
      <c r="AY86" s="18" t="s">
        <v>180</v>
      </c>
      <c r="BE86" s="151">
        <f aca="true" t="shared" si="4" ref="BE86:BE96">IF(N86="základní",J86,0)</f>
        <v>0</v>
      </c>
      <c r="BF86" s="151">
        <f aca="true" t="shared" si="5" ref="BF86:BF96">IF(N86="snížená",J86,0)</f>
        <v>0</v>
      </c>
      <c r="BG86" s="151">
        <f aca="true" t="shared" si="6" ref="BG86:BG96">IF(N86="zákl. přenesená",J86,0)</f>
        <v>0</v>
      </c>
      <c r="BH86" s="151">
        <f aca="true" t="shared" si="7" ref="BH86:BH96">IF(N86="sníž. přenesená",J86,0)</f>
        <v>0</v>
      </c>
      <c r="BI86" s="151">
        <f aca="true" t="shared" si="8" ref="BI86:BI96">IF(N86="nulová",J86,0)</f>
        <v>0</v>
      </c>
      <c r="BJ86" s="18" t="s">
        <v>81</v>
      </c>
      <c r="BK86" s="151">
        <f aca="true" t="shared" si="9" ref="BK86:BK98">ROUND(I86*H86,2)</f>
        <v>0</v>
      </c>
      <c r="BL86" s="18" t="s">
        <v>188</v>
      </c>
      <c r="BM86" s="150" t="s">
        <v>3480</v>
      </c>
    </row>
    <row r="87" spans="1:65" s="2" customFormat="1" ht="16.5" customHeight="1">
      <c r="A87" s="33"/>
      <c r="B87" s="138"/>
      <c r="C87" s="139" t="s">
        <v>83</v>
      </c>
      <c r="D87" s="139" t="s">
        <v>183</v>
      </c>
      <c r="E87" s="140" t="s">
        <v>951</v>
      </c>
      <c r="F87" s="141" t="s">
        <v>3481</v>
      </c>
      <c r="G87" s="142" t="s">
        <v>2640</v>
      </c>
      <c r="H87" s="143">
        <v>1</v>
      </c>
      <c r="I87" s="144"/>
      <c r="J87" s="145">
        <f t="shared" si="0"/>
        <v>0</v>
      </c>
      <c r="K87" s="141" t="s">
        <v>3</v>
      </c>
      <c r="L87" s="34"/>
      <c r="M87" s="146" t="s">
        <v>3</v>
      </c>
      <c r="N87" s="147" t="s">
        <v>44</v>
      </c>
      <c r="O87" s="54"/>
      <c r="P87" s="148">
        <f t="shared" si="1"/>
        <v>0</v>
      </c>
      <c r="Q87" s="148">
        <v>0</v>
      </c>
      <c r="R87" s="148">
        <f t="shared" si="2"/>
        <v>0</v>
      </c>
      <c r="S87" s="148">
        <v>0</v>
      </c>
      <c r="T87" s="149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188</v>
      </c>
      <c r="AT87" s="150" t="s">
        <v>183</v>
      </c>
      <c r="AU87" s="150" t="s">
        <v>81</v>
      </c>
      <c r="AY87" s="18" t="s">
        <v>180</v>
      </c>
      <c r="BE87" s="151">
        <f t="shared" si="4"/>
        <v>0</v>
      </c>
      <c r="BF87" s="151">
        <f t="shared" si="5"/>
        <v>0</v>
      </c>
      <c r="BG87" s="151">
        <f t="shared" si="6"/>
        <v>0</v>
      </c>
      <c r="BH87" s="151">
        <f t="shared" si="7"/>
        <v>0</v>
      </c>
      <c r="BI87" s="151">
        <f t="shared" si="8"/>
        <v>0</v>
      </c>
      <c r="BJ87" s="18" t="s">
        <v>81</v>
      </c>
      <c r="BK87" s="151">
        <f t="shared" si="9"/>
        <v>0</v>
      </c>
      <c r="BL87" s="18" t="s">
        <v>188</v>
      </c>
      <c r="BM87" s="150" t="s">
        <v>3482</v>
      </c>
    </row>
    <row r="88" spans="1:65" s="2" customFormat="1" ht="24.2" customHeight="1">
      <c r="A88" s="33"/>
      <c r="B88" s="138"/>
      <c r="C88" s="139" t="s">
        <v>196</v>
      </c>
      <c r="D88" s="139" t="s">
        <v>183</v>
      </c>
      <c r="E88" s="140" t="s">
        <v>3483</v>
      </c>
      <c r="F88" s="141" t="s">
        <v>3484</v>
      </c>
      <c r="G88" s="142" t="s">
        <v>2529</v>
      </c>
      <c r="H88" s="143">
        <v>1</v>
      </c>
      <c r="I88" s="144"/>
      <c r="J88" s="145">
        <f t="shared" si="0"/>
        <v>0</v>
      </c>
      <c r="K88" s="141" t="s">
        <v>3</v>
      </c>
      <c r="L88" s="34"/>
      <c r="M88" s="146" t="s">
        <v>3</v>
      </c>
      <c r="N88" s="147" t="s">
        <v>44</v>
      </c>
      <c r="O88" s="54"/>
      <c r="P88" s="148">
        <f t="shared" si="1"/>
        <v>0</v>
      </c>
      <c r="Q88" s="148">
        <v>0</v>
      </c>
      <c r="R88" s="148">
        <f t="shared" si="2"/>
        <v>0</v>
      </c>
      <c r="S88" s="148">
        <v>0</v>
      </c>
      <c r="T88" s="149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188</v>
      </c>
      <c r="AT88" s="150" t="s">
        <v>183</v>
      </c>
      <c r="AU88" s="150" t="s">
        <v>81</v>
      </c>
      <c r="AY88" s="18" t="s">
        <v>180</v>
      </c>
      <c r="BE88" s="151">
        <f t="shared" si="4"/>
        <v>0</v>
      </c>
      <c r="BF88" s="151">
        <f t="shared" si="5"/>
        <v>0</v>
      </c>
      <c r="BG88" s="151">
        <f t="shared" si="6"/>
        <v>0</v>
      </c>
      <c r="BH88" s="151">
        <f t="shared" si="7"/>
        <v>0</v>
      </c>
      <c r="BI88" s="151">
        <f t="shared" si="8"/>
        <v>0</v>
      </c>
      <c r="BJ88" s="18" t="s">
        <v>81</v>
      </c>
      <c r="BK88" s="151">
        <f t="shared" si="9"/>
        <v>0</v>
      </c>
      <c r="BL88" s="18" t="s">
        <v>188</v>
      </c>
      <c r="BM88" s="150" t="s">
        <v>3485</v>
      </c>
    </row>
    <row r="89" spans="1:65" s="2" customFormat="1" ht="16.5" customHeight="1">
      <c r="A89" s="33"/>
      <c r="B89" s="138"/>
      <c r="C89" s="139" t="s">
        <v>188</v>
      </c>
      <c r="D89" s="139" t="s">
        <v>183</v>
      </c>
      <c r="E89" s="140" t="s">
        <v>3486</v>
      </c>
      <c r="F89" s="141" t="s">
        <v>3487</v>
      </c>
      <c r="G89" s="142" t="s">
        <v>3020</v>
      </c>
      <c r="H89" s="143">
        <v>18</v>
      </c>
      <c r="I89" s="144"/>
      <c r="J89" s="145">
        <f t="shared" si="0"/>
        <v>0</v>
      </c>
      <c r="K89" s="141" t="s">
        <v>3</v>
      </c>
      <c r="L89" s="34"/>
      <c r="M89" s="146" t="s">
        <v>3</v>
      </c>
      <c r="N89" s="147" t="s">
        <v>44</v>
      </c>
      <c r="O89" s="54"/>
      <c r="P89" s="148">
        <f t="shared" si="1"/>
        <v>0</v>
      </c>
      <c r="Q89" s="148">
        <v>0</v>
      </c>
      <c r="R89" s="148">
        <f t="shared" si="2"/>
        <v>0</v>
      </c>
      <c r="S89" s="148">
        <v>0</v>
      </c>
      <c r="T89" s="149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81</v>
      </c>
      <c r="AY89" s="18" t="s">
        <v>180</v>
      </c>
      <c r="BE89" s="151">
        <f t="shared" si="4"/>
        <v>0</v>
      </c>
      <c r="BF89" s="151">
        <f t="shared" si="5"/>
        <v>0</v>
      </c>
      <c r="BG89" s="151">
        <f t="shared" si="6"/>
        <v>0</v>
      </c>
      <c r="BH89" s="151">
        <f t="shared" si="7"/>
        <v>0</v>
      </c>
      <c r="BI89" s="151">
        <f t="shared" si="8"/>
        <v>0</v>
      </c>
      <c r="BJ89" s="18" t="s">
        <v>81</v>
      </c>
      <c r="BK89" s="151">
        <f t="shared" si="9"/>
        <v>0</v>
      </c>
      <c r="BL89" s="18" t="s">
        <v>188</v>
      </c>
      <c r="BM89" s="150" t="s">
        <v>3488</v>
      </c>
    </row>
    <row r="90" spans="1:65" s="2" customFormat="1" ht="16.5" customHeight="1">
      <c r="A90" s="33"/>
      <c r="B90" s="138"/>
      <c r="C90" s="139" t="s">
        <v>208</v>
      </c>
      <c r="D90" s="139" t="s">
        <v>183</v>
      </c>
      <c r="E90" s="140" t="s">
        <v>3489</v>
      </c>
      <c r="F90" s="141" t="s">
        <v>3490</v>
      </c>
      <c r="G90" s="142" t="s">
        <v>3020</v>
      </c>
      <c r="H90" s="143">
        <v>25</v>
      </c>
      <c r="I90" s="144"/>
      <c r="J90" s="145">
        <f t="shared" si="0"/>
        <v>0</v>
      </c>
      <c r="K90" s="141" t="s">
        <v>3</v>
      </c>
      <c r="L90" s="34"/>
      <c r="M90" s="146" t="s">
        <v>3</v>
      </c>
      <c r="N90" s="147" t="s">
        <v>44</v>
      </c>
      <c r="O90" s="54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188</v>
      </c>
      <c r="AT90" s="150" t="s">
        <v>183</v>
      </c>
      <c r="AU90" s="150" t="s">
        <v>81</v>
      </c>
      <c r="AY90" s="18" t="s">
        <v>180</v>
      </c>
      <c r="BE90" s="151">
        <f t="shared" si="4"/>
        <v>0</v>
      </c>
      <c r="BF90" s="151">
        <f t="shared" si="5"/>
        <v>0</v>
      </c>
      <c r="BG90" s="151">
        <f t="shared" si="6"/>
        <v>0</v>
      </c>
      <c r="BH90" s="151">
        <f t="shared" si="7"/>
        <v>0</v>
      </c>
      <c r="BI90" s="151">
        <f t="shared" si="8"/>
        <v>0</v>
      </c>
      <c r="BJ90" s="18" t="s">
        <v>81</v>
      </c>
      <c r="BK90" s="151">
        <f t="shared" si="9"/>
        <v>0</v>
      </c>
      <c r="BL90" s="18" t="s">
        <v>188</v>
      </c>
      <c r="BM90" s="150" t="s">
        <v>3491</v>
      </c>
    </row>
    <row r="91" spans="1:65" s="2" customFormat="1" ht="16.5" customHeight="1">
      <c r="A91" s="33"/>
      <c r="B91" s="138"/>
      <c r="C91" s="139" t="s">
        <v>213</v>
      </c>
      <c r="D91" s="139" t="s">
        <v>183</v>
      </c>
      <c r="E91" s="140" t="s">
        <v>3492</v>
      </c>
      <c r="F91" s="141" t="s">
        <v>3493</v>
      </c>
      <c r="G91" s="142" t="s">
        <v>3020</v>
      </c>
      <c r="H91" s="143">
        <v>35</v>
      </c>
      <c r="I91" s="144"/>
      <c r="J91" s="145">
        <f t="shared" si="0"/>
        <v>0</v>
      </c>
      <c r="K91" s="141" t="s">
        <v>3</v>
      </c>
      <c r="L91" s="34"/>
      <c r="M91" s="146" t="s">
        <v>3</v>
      </c>
      <c r="N91" s="147" t="s">
        <v>44</v>
      </c>
      <c r="O91" s="54"/>
      <c r="P91" s="148">
        <f t="shared" si="1"/>
        <v>0</v>
      </c>
      <c r="Q91" s="148">
        <v>0</v>
      </c>
      <c r="R91" s="148">
        <f t="shared" si="2"/>
        <v>0</v>
      </c>
      <c r="S91" s="148">
        <v>0</v>
      </c>
      <c r="T91" s="149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81</v>
      </c>
      <c r="AY91" s="18" t="s">
        <v>180</v>
      </c>
      <c r="BE91" s="151">
        <f t="shared" si="4"/>
        <v>0</v>
      </c>
      <c r="BF91" s="151">
        <f t="shared" si="5"/>
        <v>0</v>
      </c>
      <c r="BG91" s="151">
        <f t="shared" si="6"/>
        <v>0</v>
      </c>
      <c r="BH91" s="151">
        <f t="shared" si="7"/>
        <v>0</v>
      </c>
      <c r="BI91" s="151">
        <f t="shared" si="8"/>
        <v>0</v>
      </c>
      <c r="BJ91" s="18" t="s">
        <v>81</v>
      </c>
      <c r="BK91" s="151">
        <f t="shared" si="9"/>
        <v>0</v>
      </c>
      <c r="BL91" s="18" t="s">
        <v>188</v>
      </c>
      <c r="BM91" s="150" t="s">
        <v>3494</v>
      </c>
    </row>
    <row r="92" spans="1:65" s="2" customFormat="1" ht="16.5" customHeight="1">
      <c r="A92" s="33"/>
      <c r="B92" s="138"/>
      <c r="C92" s="139" t="s">
        <v>222</v>
      </c>
      <c r="D92" s="139" t="s">
        <v>183</v>
      </c>
      <c r="E92" s="140" t="s">
        <v>3495</v>
      </c>
      <c r="F92" s="141" t="s">
        <v>3496</v>
      </c>
      <c r="G92" s="142" t="s">
        <v>381</v>
      </c>
      <c r="H92" s="143">
        <v>65</v>
      </c>
      <c r="I92" s="144"/>
      <c r="J92" s="145">
        <f t="shared" si="0"/>
        <v>0</v>
      </c>
      <c r="K92" s="141" t="s">
        <v>3</v>
      </c>
      <c r="L92" s="34"/>
      <c r="M92" s="146" t="s">
        <v>3</v>
      </c>
      <c r="N92" s="147" t="s">
        <v>44</v>
      </c>
      <c r="O92" s="54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81</v>
      </c>
      <c r="AY92" s="18" t="s">
        <v>180</v>
      </c>
      <c r="BE92" s="151">
        <f t="shared" si="4"/>
        <v>0</v>
      </c>
      <c r="BF92" s="151">
        <f t="shared" si="5"/>
        <v>0</v>
      </c>
      <c r="BG92" s="151">
        <f t="shared" si="6"/>
        <v>0</v>
      </c>
      <c r="BH92" s="151">
        <f t="shared" si="7"/>
        <v>0</v>
      </c>
      <c r="BI92" s="151">
        <f t="shared" si="8"/>
        <v>0</v>
      </c>
      <c r="BJ92" s="18" t="s">
        <v>81</v>
      </c>
      <c r="BK92" s="151">
        <f t="shared" si="9"/>
        <v>0</v>
      </c>
      <c r="BL92" s="18" t="s">
        <v>188</v>
      </c>
      <c r="BM92" s="150" t="s">
        <v>3497</v>
      </c>
    </row>
    <row r="93" spans="1:65" s="2" customFormat="1" ht="16.5" customHeight="1">
      <c r="A93" s="33"/>
      <c r="B93" s="138"/>
      <c r="C93" s="139" t="s">
        <v>233</v>
      </c>
      <c r="D93" s="139" t="s">
        <v>183</v>
      </c>
      <c r="E93" s="140" t="s">
        <v>3498</v>
      </c>
      <c r="F93" s="141" t="s">
        <v>3499</v>
      </c>
      <c r="G93" s="142" t="s">
        <v>225</v>
      </c>
      <c r="H93" s="143">
        <v>50</v>
      </c>
      <c r="I93" s="144"/>
      <c r="J93" s="145">
        <f t="shared" si="0"/>
        <v>0</v>
      </c>
      <c r="K93" s="141" t="s">
        <v>3</v>
      </c>
      <c r="L93" s="34"/>
      <c r="M93" s="146" t="s">
        <v>3</v>
      </c>
      <c r="N93" s="147" t="s">
        <v>44</v>
      </c>
      <c r="O93" s="54"/>
      <c r="P93" s="148">
        <f t="shared" si="1"/>
        <v>0</v>
      </c>
      <c r="Q93" s="148">
        <v>0</v>
      </c>
      <c r="R93" s="148">
        <f t="shared" si="2"/>
        <v>0</v>
      </c>
      <c r="S93" s="148">
        <v>0</v>
      </c>
      <c r="T93" s="149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81</v>
      </c>
      <c r="AY93" s="18" t="s">
        <v>180</v>
      </c>
      <c r="BE93" s="151">
        <f t="shared" si="4"/>
        <v>0</v>
      </c>
      <c r="BF93" s="151">
        <f t="shared" si="5"/>
        <v>0</v>
      </c>
      <c r="BG93" s="151">
        <f t="shared" si="6"/>
        <v>0</v>
      </c>
      <c r="BH93" s="151">
        <f t="shared" si="7"/>
        <v>0</v>
      </c>
      <c r="BI93" s="151">
        <f t="shared" si="8"/>
        <v>0</v>
      </c>
      <c r="BJ93" s="18" t="s">
        <v>81</v>
      </c>
      <c r="BK93" s="151">
        <f t="shared" si="9"/>
        <v>0</v>
      </c>
      <c r="BL93" s="18" t="s">
        <v>188</v>
      </c>
      <c r="BM93" s="150" t="s">
        <v>3500</v>
      </c>
    </row>
    <row r="94" spans="1:65" s="2" customFormat="1" ht="16.5" customHeight="1">
      <c r="A94" s="33"/>
      <c r="B94" s="138"/>
      <c r="C94" s="139" t="s">
        <v>238</v>
      </c>
      <c r="D94" s="139" t="s">
        <v>183</v>
      </c>
      <c r="E94" s="140" t="s">
        <v>3501</v>
      </c>
      <c r="F94" s="141" t="s">
        <v>3502</v>
      </c>
      <c r="G94" s="142" t="s">
        <v>225</v>
      </c>
      <c r="H94" s="143">
        <v>50</v>
      </c>
      <c r="I94" s="144"/>
      <c r="J94" s="145">
        <f t="shared" si="0"/>
        <v>0</v>
      </c>
      <c r="K94" s="141" t="s">
        <v>3</v>
      </c>
      <c r="L94" s="34"/>
      <c r="M94" s="146" t="s">
        <v>3</v>
      </c>
      <c r="N94" s="147" t="s">
        <v>44</v>
      </c>
      <c r="O94" s="54"/>
      <c r="P94" s="148">
        <f t="shared" si="1"/>
        <v>0</v>
      </c>
      <c r="Q94" s="148">
        <v>0</v>
      </c>
      <c r="R94" s="148">
        <f t="shared" si="2"/>
        <v>0</v>
      </c>
      <c r="S94" s="148">
        <v>0</v>
      </c>
      <c r="T94" s="149">
        <f t="shared" si="3"/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81</v>
      </c>
      <c r="AY94" s="18" t="s">
        <v>180</v>
      </c>
      <c r="BE94" s="151">
        <f t="shared" si="4"/>
        <v>0</v>
      </c>
      <c r="BF94" s="151">
        <f t="shared" si="5"/>
        <v>0</v>
      </c>
      <c r="BG94" s="151">
        <f t="shared" si="6"/>
        <v>0</v>
      </c>
      <c r="BH94" s="151">
        <f t="shared" si="7"/>
        <v>0</v>
      </c>
      <c r="BI94" s="151">
        <f t="shared" si="8"/>
        <v>0</v>
      </c>
      <c r="BJ94" s="18" t="s">
        <v>81</v>
      </c>
      <c r="BK94" s="151">
        <f t="shared" si="9"/>
        <v>0</v>
      </c>
      <c r="BL94" s="18" t="s">
        <v>188</v>
      </c>
      <c r="BM94" s="150" t="s">
        <v>3503</v>
      </c>
    </row>
    <row r="95" spans="1:65" s="2" customFormat="1" ht="16.5" customHeight="1">
      <c r="A95" s="33"/>
      <c r="B95" s="138"/>
      <c r="C95" s="139" t="s">
        <v>243</v>
      </c>
      <c r="D95" s="139" t="s">
        <v>183</v>
      </c>
      <c r="E95" s="140" t="s">
        <v>3504</v>
      </c>
      <c r="F95" s="141" t="s">
        <v>3505</v>
      </c>
      <c r="G95" s="142" t="s">
        <v>225</v>
      </c>
      <c r="H95" s="143">
        <v>25</v>
      </c>
      <c r="I95" s="144"/>
      <c r="J95" s="145">
        <f t="shared" si="0"/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 t="shared" si="1"/>
        <v>0</v>
      </c>
      <c r="Q95" s="148">
        <v>0</v>
      </c>
      <c r="R95" s="148">
        <f t="shared" si="2"/>
        <v>0</v>
      </c>
      <c r="S95" s="148">
        <v>0</v>
      </c>
      <c r="T95" s="149">
        <f t="shared" si="3"/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188</v>
      </c>
      <c r="AT95" s="150" t="s">
        <v>183</v>
      </c>
      <c r="AU95" s="150" t="s">
        <v>81</v>
      </c>
      <c r="AY95" s="18" t="s">
        <v>180</v>
      </c>
      <c r="BE95" s="151">
        <f t="shared" si="4"/>
        <v>0</v>
      </c>
      <c r="BF95" s="151">
        <f t="shared" si="5"/>
        <v>0</v>
      </c>
      <c r="BG95" s="151">
        <f t="shared" si="6"/>
        <v>0</v>
      </c>
      <c r="BH95" s="151">
        <f t="shared" si="7"/>
        <v>0</v>
      </c>
      <c r="BI95" s="151">
        <f t="shared" si="8"/>
        <v>0</v>
      </c>
      <c r="BJ95" s="18" t="s">
        <v>81</v>
      </c>
      <c r="BK95" s="151">
        <f t="shared" si="9"/>
        <v>0</v>
      </c>
      <c r="BL95" s="18" t="s">
        <v>188</v>
      </c>
      <c r="BM95" s="150" t="s">
        <v>3506</v>
      </c>
    </row>
    <row r="96" spans="1:65" s="2" customFormat="1" ht="16.5" customHeight="1">
      <c r="A96" s="33"/>
      <c r="B96" s="138"/>
      <c r="C96" s="294" t="s">
        <v>250</v>
      </c>
      <c r="D96" s="294" t="s">
        <v>183</v>
      </c>
      <c r="E96" s="295" t="s">
        <v>3507</v>
      </c>
      <c r="F96" s="377" t="s">
        <v>3508</v>
      </c>
      <c r="G96" s="297" t="s">
        <v>2529</v>
      </c>
      <c r="H96" s="298">
        <v>2</v>
      </c>
      <c r="I96" s="299"/>
      <c r="J96" s="300">
        <f t="shared" si="0"/>
        <v>0</v>
      </c>
      <c r="K96" s="296" t="s">
        <v>3</v>
      </c>
      <c r="L96" s="34"/>
      <c r="M96" s="146" t="s">
        <v>3</v>
      </c>
      <c r="N96" s="147" t="s">
        <v>44</v>
      </c>
      <c r="O96" s="54"/>
      <c r="P96" s="148">
        <f t="shared" si="1"/>
        <v>0</v>
      </c>
      <c r="Q96" s="148">
        <v>0</v>
      </c>
      <c r="R96" s="148">
        <f t="shared" si="2"/>
        <v>0</v>
      </c>
      <c r="S96" s="148">
        <v>0</v>
      </c>
      <c r="T96" s="149">
        <f t="shared" si="3"/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81</v>
      </c>
      <c r="AY96" s="18" t="s">
        <v>180</v>
      </c>
      <c r="BE96" s="151">
        <f t="shared" si="4"/>
        <v>0</v>
      </c>
      <c r="BF96" s="151">
        <f t="shared" si="5"/>
        <v>0</v>
      </c>
      <c r="BG96" s="151">
        <f t="shared" si="6"/>
        <v>0</v>
      </c>
      <c r="BH96" s="151">
        <f t="shared" si="7"/>
        <v>0</v>
      </c>
      <c r="BI96" s="151">
        <f t="shared" si="8"/>
        <v>0</v>
      </c>
      <c r="BJ96" s="18" t="s">
        <v>81</v>
      </c>
      <c r="BK96" s="151">
        <f t="shared" si="9"/>
        <v>0</v>
      </c>
      <c r="BL96" s="18" t="s">
        <v>188</v>
      </c>
      <c r="BM96" s="150" t="s">
        <v>3509</v>
      </c>
    </row>
    <row r="97" spans="1:65" s="2" customFormat="1" ht="16.5" customHeight="1">
      <c r="A97" s="290"/>
      <c r="B97" s="138"/>
      <c r="C97" s="301">
        <v>12</v>
      </c>
      <c r="D97" s="301" t="s">
        <v>183</v>
      </c>
      <c r="E97" s="302" t="s">
        <v>3520</v>
      </c>
      <c r="F97" s="378" t="s">
        <v>4043</v>
      </c>
      <c r="G97" s="303" t="s">
        <v>2529</v>
      </c>
      <c r="H97" s="304">
        <v>1</v>
      </c>
      <c r="I97" s="305"/>
      <c r="J97" s="306">
        <f t="shared" si="0"/>
        <v>0</v>
      </c>
      <c r="K97" s="307"/>
      <c r="L97" s="292"/>
      <c r="M97" s="146"/>
      <c r="N97" s="291"/>
      <c r="O97" s="292"/>
      <c r="P97" s="293">
        <f t="shared" si="1"/>
        <v>0</v>
      </c>
      <c r="Q97" s="293"/>
      <c r="R97" s="293"/>
      <c r="S97" s="293"/>
      <c r="T97" s="149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R97" s="150"/>
      <c r="AT97" s="150"/>
      <c r="AU97" s="150"/>
      <c r="AY97" s="18"/>
      <c r="BE97" s="151"/>
      <c r="BF97" s="151"/>
      <c r="BG97" s="151"/>
      <c r="BH97" s="151"/>
      <c r="BI97" s="151"/>
      <c r="BJ97" s="18"/>
      <c r="BK97" s="151">
        <f t="shared" si="9"/>
        <v>0</v>
      </c>
      <c r="BL97" s="18"/>
      <c r="BM97" s="150"/>
    </row>
    <row r="98" spans="1:65" s="2" customFormat="1" ht="16.5" customHeight="1">
      <c r="A98" s="290"/>
      <c r="B98" s="138"/>
      <c r="C98" s="301">
        <v>13</v>
      </c>
      <c r="D98" s="301" t="s">
        <v>183</v>
      </c>
      <c r="E98" s="302" t="s">
        <v>3523</v>
      </c>
      <c r="F98" s="379" t="s">
        <v>4044</v>
      </c>
      <c r="G98" s="303" t="s">
        <v>2909</v>
      </c>
      <c r="H98" s="304">
        <v>1</v>
      </c>
      <c r="I98" s="305"/>
      <c r="J98" s="306">
        <f t="shared" si="0"/>
        <v>0</v>
      </c>
      <c r="K98" s="307"/>
      <c r="L98" s="292"/>
      <c r="M98" s="146"/>
      <c r="N98" s="291"/>
      <c r="O98" s="292"/>
      <c r="P98" s="293">
        <f t="shared" si="1"/>
        <v>0</v>
      </c>
      <c r="Q98" s="293"/>
      <c r="R98" s="293"/>
      <c r="S98" s="293"/>
      <c r="T98" s="149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  <c r="AE98" s="290"/>
      <c r="AR98" s="150"/>
      <c r="AT98" s="150"/>
      <c r="AU98" s="150"/>
      <c r="AY98" s="18"/>
      <c r="BE98" s="151"/>
      <c r="BF98" s="151"/>
      <c r="BG98" s="151"/>
      <c r="BH98" s="151"/>
      <c r="BI98" s="151"/>
      <c r="BJ98" s="18"/>
      <c r="BK98" s="151">
        <f t="shared" si="9"/>
        <v>0</v>
      </c>
      <c r="BL98" s="18"/>
      <c r="BM98" s="150"/>
    </row>
    <row r="99" spans="2:63" s="12" customFormat="1" ht="25.9" customHeight="1">
      <c r="B99" s="125"/>
      <c r="D99" s="126" t="s">
        <v>72</v>
      </c>
      <c r="E99" s="127" t="s">
        <v>3510</v>
      </c>
      <c r="F99" s="371" t="s">
        <v>3511</v>
      </c>
      <c r="I99" s="128"/>
      <c r="J99" s="129">
        <f>BK99</f>
        <v>0</v>
      </c>
      <c r="L99" s="125"/>
      <c r="M99" s="130"/>
      <c r="N99" s="131"/>
      <c r="O99" s="131"/>
      <c r="P99" s="132">
        <f>SUM(P100:P124)</f>
        <v>0</v>
      </c>
      <c r="Q99" s="131"/>
      <c r="R99" s="132">
        <f>SUM(R100:R124)</f>
        <v>0</v>
      </c>
      <c r="S99" s="131"/>
      <c r="T99" s="133">
        <f>SUM(T100:T124)</f>
        <v>0</v>
      </c>
      <c r="AR99" s="126" t="s">
        <v>81</v>
      </c>
      <c r="AT99" s="134" t="s">
        <v>72</v>
      </c>
      <c r="AU99" s="134" t="s">
        <v>73</v>
      </c>
      <c r="AY99" s="126" t="s">
        <v>180</v>
      </c>
      <c r="BK99" s="135">
        <f>SUM(BK100:BK124)</f>
        <v>0</v>
      </c>
    </row>
    <row r="100" spans="1:65" s="2" customFormat="1" ht="16.5" customHeight="1">
      <c r="A100" s="33"/>
      <c r="B100" s="138"/>
      <c r="C100" s="139">
        <v>14</v>
      </c>
      <c r="D100" s="139" t="s">
        <v>183</v>
      </c>
      <c r="E100" s="140" t="s">
        <v>3512</v>
      </c>
      <c r="F100" s="367" t="s">
        <v>3513</v>
      </c>
      <c r="G100" s="142" t="s">
        <v>2640</v>
      </c>
      <c r="H100" s="143">
        <v>1</v>
      </c>
      <c r="I100" s="144"/>
      <c r="J100" s="145">
        <f aca="true" t="shared" si="10" ref="J100:J124">ROUND(I100*H100,2)</f>
        <v>0</v>
      </c>
      <c r="K100" s="141" t="s">
        <v>3</v>
      </c>
      <c r="L100" s="34"/>
      <c r="M100" s="146" t="s">
        <v>3</v>
      </c>
      <c r="N100" s="147" t="s">
        <v>44</v>
      </c>
      <c r="O100" s="54"/>
      <c r="P100" s="148">
        <f aca="true" t="shared" si="11" ref="P100:P124">O100*H100</f>
        <v>0</v>
      </c>
      <c r="Q100" s="148">
        <v>0</v>
      </c>
      <c r="R100" s="148">
        <f aca="true" t="shared" si="12" ref="R100:R124">Q100*H100</f>
        <v>0</v>
      </c>
      <c r="S100" s="148">
        <v>0</v>
      </c>
      <c r="T100" s="149">
        <f aca="true" t="shared" si="13" ref="T100:T124"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188</v>
      </c>
      <c r="AT100" s="150" t="s">
        <v>183</v>
      </c>
      <c r="AU100" s="150" t="s">
        <v>81</v>
      </c>
      <c r="AY100" s="18" t="s">
        <v>180</v>
      </c>
      <c r="BE100" s="151">
        <f aca="true" t="shared" si="14" ref="BE100:BE124">IF(N100="základní",J100,0)</f>
        <v>0</v>
      </c>
      <c r="BF100" s="151">
        <f aca="true" t="shared" si="15" ref="BF100:BF124">IF(N100="snížená",J100,0)</f>
        <v>0</v>
      </c>
      <c r="BG100" s="151">
        <f aca="true" t="shared" si="16" ref="BG100:BG124">IF(N100="zákl. přenesená",J100,0)</f>
        <v>0</v>
      </c>
      <c r="BH100" s="151">
        <f aca="true" t="shared" si="17" ref="BH100:BH124">IF(N100="sníž. přenesená",J100,0)</f>
        <v>0</v>
      </c>
      <c r="BI100" s="151">
        <f aca="true" t="shared" si="18" ref="BI100:BI124">IF(N100="nulová",J100,0)</f>
        <v>0</v>
      </c>
      <c r="BJ100" s="18" t="s">
        <v>81</v>
      </c>
      <c r="BK100" s="151">
        <f aca="true" t="shared" si="19" ref="BK100:BK124">ROUND(I100*H100,2)</f>
        <v>0</v>
      </c>
      <c r="BL100" s="18" t="s">
        <v>188</v>
      </c>
      <c r="BM100" s="150" t="s">
        <v>3514</v>
      </c>
    </row>
    <row r="101" spans="1:65" s="2" customFormat="1" ht="16.5" customHeight="1">
      <c r="A101" s="33"/>
      <c r="B101" s="138"/>
      <c r="C101" s="139">
        <v>15</v>
      </c>
      <c r="D101" s="139" t="s">
        <v>183</v>
      </c>
      <c r="E101" s="140" t="s">
        <v>3515</v>
      </c>
      <c r="F101" s="367" t="s">
        <v>3481</v>
      </c>
      <c r="G101" s="142" t="s">
        <v>2640</v>
      </c>
      <c r="H101" s="143">
        <v>1</v>
      </c>
      <c r="I101" s="144"/>
      <c r="J101" s="145">
        <f t="shared" si="10"/>
        <v>0</v>
      </c>
      <c r="K101" s="141" t="s">
        <v>3</v>
      </c>
      <c r="L101" s="34"/>
      <c r="M101" s="146" t="s">
        <v>3</v>
      </c>
      <c r="N101" s="147" t="s">
        <v>44</v>
      </c>
      <c r="O101" s="54"/>
      <c r="P101" s="148">
        <f t="shared" si="11"/>
        <v>0</v>
      </c>
      <c r="Q101" s="148">
        <v>0</v>
      </c>
      <c r="R101" s="148">
        <f t="shared" si="12"/>
        <v>0</v>
      </c>
      <c r="S101" s="148">
        <v>0</v>
      </c>
      <c r="T101" s="149">
        <f t="shared" si="1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81</v>
      </c>
      <c r="AY101" s="18" t="s">
        <v>180</v>
      </c>
      <c r="BE101" s="151">
        <f t="shared" si="14"/>
        <v>0</v>
      </c>
      <c r="BF101" s="151">
        <f t="shared" si="15"/>
        <v>0</v>
      </c>
      <c r="BG101" s="151">
        <f t="shared" si="16"/>
        <v>0</v>
      </c>
      <c r="BH101" s="151">
        <f t="shared" si="17"/>
        <v>0</v>
      </c>
      <c r="BI101" s="151">
        <f t="shared" si="18"/>
        <v>0</v>
      </c>
      <c r="BJ101" s="18" t="s">
        <v>81</v>
      </c>
      <c r="BK101" s="151">
        <f t="shared" si="19"/>
        <v>0</v>
      </c>
      <c r="BL101" s="18" t="s">
        <v>188</v>
      </c>
      <c r="BM101" s="150" t="s">
        <v>3516</v>
      </c>
    </row>
    <row r="102" spans="1:65" s="2" customFormat="1" ht="16.5" customHeight="1">
      <c r="A102" s="33"/>
      <c r="B102" s="138"/>
      <c r="C102" s="139">
        <v>16</v>
      </c>
      <c r="D102" s="139" t="s">
        <v>183</v>
      </c>
      <c r="E102" s="140" t="s">
        <v>3517</v>
      </c>
      <c r="F102" s="367" t="s">
        <v>3518</v>
      </c>
      <c r="G102" s="142" t="s">
        <v>2640</v>
      </c>
      <c r="H102" s="143">
        <v>1</v>
      </c>
      <c r="I102" s="144"/>
      <c r="J102" s="145">
        <f t="shared" si="10"/>
        <v>0</v>
      </c>
      <c r="K102" s="141" t="s">
        <v>3</v>
      </c>
      <c r="L102" s="34"/>
      <c r="M102" s="146" t="s">
        <v>3</v>
      </c>
      <c r="N102" s="147" t="s">
        <v>44</v>
      </c>
      <c r="O102" s="54"/>
      <c r="P102" s="148">
        <f t="shared" si="11"/>
        <v>0</v>
      </c>
      <c r="Q102" s="148">
        <v>0</v>
      </c>
      <c r="R102" s="148">
        <f t="shared" si="12"/>
        <v>0</v>
      </c>
      <c r="S102" s="148">
        <v>0</v>
      </c>
      <c r="T102" s="149">
        <f t="shared" si="1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81</v>
      </c>
      <c r="AY102" s="18" t="s">
        <v>180</v>
      </c>
      <c r="BE102" s="151">
        <f t="shared" si="14"/>
        <v>0</v>
      </c>
      <c r="BF102" s="151">
        <f t="shared" si="15"/>
        <v>0</v>
      </c>
      <c r="BG102" s="151">
        <f t="shared" si="16"/>
        <v>0</v>
      </c>
      <c r="BH102" s="151">
        <f t="shared" si="17"/>
        <v>0</v>
      </c>
      <c r="BI102" s="151">
        <f t="shared" si="18"/>
        <v>0</v>
      </c>
      <c r="BJ102" s="18" t="s">
        <v>81</v>
      </c>
      <c r="BK102" s="151">
        <f t="shared" si="19"/>
        <v>0</v>
      </c>
      <c r="BL102" s="18" t="s">
        <v>188</v>
      </c>
      <c r="BM102" s="150" t="s">
        <v>3519</v>
      </c>
    </row>
    <row r="103" spans="1:65" s="2" customFormat="1" ht="16.5" customHeight="1">
      <c r="A103" s="33"/>
      <c r="B103" s="138"/>
      <c r="C103" s="139">
        <v>17</v>
      </c>
      <c r="D103" s="139" t="s">
        <v>183</v>
      </c>
      <c r="E103" s="140" t="s">
        <v>3520</v>
      </c>
      <c r="F103" s="367" t="s">
        <v>3521</v>
      </c>
      <c r="G103" s="142" t="s">
        <v>2529</v>
      </c>
      <c r="H103" s="143">
        <v>1</v>
      </c>
      <c r="I103" s="144"/>
      <c r="J103" s="145">
        <f t="shared" si="10"/>
        <v>0</v>
      </c>
      <c r="K103" s="141" t="s">
        <v>3</v>
      </c>
      <c r="L103" s="34"/>
      <c r="M103" s="146" t="s">
        <v>3</v>
      </c>
      <c r="N103" s="147" t="s">
        <v>44</v>
      </c>
      <c r="O103" s="54"/>
      <c r="P103" s="148">
        <f t="shared" si="11"/>
        <v>0</v>
      </c>
      <c r="Q103" s="148">
        <v>0</v>
      </c>
      <c r="R103" s="148">
        <f t="shared" si="12"/>
        <v>0</v>
      </c>
      <c r="S103" s="148">
        <v>0</v>
      </c>
      <c r="T103" s="149">
        <f t="shared" si="1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81</v>
      </c>
      <c r="AY103" s="18" t="s">
        <v>180</v>
      </c>
      <c r="BE103" s="151">
        <f t="shared" si="14"/>
        <v>0</v>
      </c>
      <c r="BF103" s="151">
        <f t="shared" si="15"/>
        <v>0</v>
      </c>
      <c r="BG103" s="151">
        <f t="shared" si="16"/>
        <v>0</v>
      </c>
      <c r="BH103" s="151">
        <f t="shared" si="17"/>
        <v>0</v>
      </c>
      <c r="BI103" s="151">
        <f t="shared" si="18"/>
        <v>0</v>
      </c>
      <c r="BJ103" s="18" t="s">
        <v>81</v>
      </c>
      <c r="BK103" s="151">
        <f t="shared" si="19"/>
        <v>0</v>
      </c>
      <c r="BL103" s="18" t="s">
        <v>188</v>
      </c>
      <c r="BM103" s="150" t="s">
        <v>3522</v>
      </c>
    </row>
    <row r="104" spans="1:65" s="2" customFormat="1" ht="21" customHeight="1">
      <c r="A104" s="33"/>
      <c r="B104" s="138"/>
      <c r="C104" s="139">
        <v>18</v>
      </c>
      <c r="D104" s="139" t="s">
        <v>183</v>
      </c>
      <c r="E104" s="140" t="s">
        <v>3523</v>
      </c>
      <c r="F104" s="367" t="s">
        <v>3620</v>
      </c>
      <c r="G104" s="142" t="s">
        <v>2529</v>
      </c>
      <c r="H104" s="143">
        <v>1</v>
      </c>
      <c r="I104" s="144"/>
      <c r="J104" s="145">
        <f t="shared" si="10"/>
        <v>0</v>
      </c>
      <c r="K104" s="141" t="s">
        <v>3</v>
      </c>
      <c r="L104" s="34"/>
      <c r="M104" s="146" t="s">
        <v>3</v>
      </c>
      <c r="N104" s="147" t="s">
        <v>44</v>
      </c>
      <c r="O104" s="54"/>
      <c r="P104" s="148">
        <f t="shared" si="11"/>
        <v>0</v>
      </c>
      <c r="Q104" s="148">
        <v>0</v>
      </c>
      <c r="R104" s="148">
        <f t="shared" si="12"/>
        <v>0</v>
      </c>
      <c r="S104" s="148">
        <v>0</v>
      </c>
      <c r="T104" s="149">
        <f t="shared" si="1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81</v>
      </c>
      <c r="AY104" s="18" t="s">
        <v>180</v>
      </c>
      <c r="BE104" s="151">
        <f t="shared" si="14"/>
        <v>0</v>
      </c>
      <c r="BF104" s="151">
        <f t="shared" si="15"/>
        <v>0</v>
      </c>
      <c r="BG104" s="151">
        <f t="shared" si="16"/>
        <v>0</v>
      </c>
      <c r="BH104" s="151">
        <f t="shared" si="17"/>
        <v>0</v>
      </c>
      <c r="BI104" s="151">
        <f t="shared" si="18"/>
        <v>0</v>
      </c>
      <c r="BJ104" s="18" t="s">
        <v>81</v>
      </c>
      <c r="BK104" s="151">
        <f t="shared" si="19"/>
        <v>0</v>
      </c>
      <c r="BL104" s="18" t="s">
        <v>188</v>
      </c>
      <c r="BM104" s="150" t="s">
        <v>3524</v>
      </c>
    </row>
    <row r="105" spans="1:65" s="2" customFormat="1" ht="37.9" customHeight="1">
      <c r="A105" s="33"/>
      <c r="B105" s="138"/>
      <c r="C105" s="139">
        <v>19</v>
      </c>
      <c r="D105" s="139" t="s">
        <v>183</v>
      </c>
      <c r="E105" s="140" t="s">
        <v>3525</v>
      </c>
      <c r="F105" s="141" t="s">
        <v>3526</v>
      </c>
      <c r="G105" s="142" t="s">
        <v>2529</v>
      </c>
      <c r="H105" s="143">
        <v>1</v>
      </c>
      <c r="I105" s="144"/>
      <c r="J105" s="145">
        <f t="shared" si="10"/>
        <v>0</v>
      </c>
      <c r="K105" s="141" t="s">
        <v>3</v>
      </c>
      <c r="L105" s="34"/>
      <c r="M105" s="146" t="s">
        <v>3</v>
      </c>
      <c r="N105" s="147" t="s">
        <v>44</v>
      </c>
      <c r="O105" s="54"/>
      <c r="P105" s="148">
        <f t="shared" si="11"/>
        <v>0</v>
      </c>
      <c r="Q105" s="148">
        <v>0</v>
      </c>
      <c r="R105" s="148">
        <f t="shared" si="12"/>
        <v>0</v>
      </c>
      <c r="S105" s="148">
        <v>0</v>
      </c>
      <c r="T105" s="149">
        <f t="shared" si="13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81</v>
      </c>
      <c r="AY105" s="18" t="s">
        <v>180</v>
      </c>
      <c r="BE105" s="151">
        <f t="shared" si="14"/>
        <v>0</v>
      </c>
      <c r="BF105" s="151">
        <f t="shared" si="15"/>
        <v>0</v>
      </c>
      <c r="BG105" s="151">
        <f t="shared" si="16"/>
        <v>0</v>
      </c>
      <c r="BH105" s="151">
        <f t="shared" si="17"/>
        <v>0</v>
      </c>
      <c r="BI105" s="151">
        <f t="shared" si="18"/>
        <v>0</v>
      </c>
      <c r="BJ105" s="18" t="s">
        <v>81</v>
      </c>
      <c r="BK105" s="151">
        <f t="shared" si="19"/>
        <v>0</v>
      </c>
      <c r="BL105" s="18" t="s">
        <v>188</v>
      </c>
      <c r="BM105" s="150" t="s">
        <v>3527</v>
      </c>
    </row>
    <row r="106" spans="1:65" s="2" customFormat="1" ht="16.5" customHeight="1">
      <c r="A106" s="33"/>
      <c r="B106" s="138"/>
      <c r="C106" s="139">
        <v>20</v>
      </c>
      <c r="D106" s="139" t="s">
        <v>183</v>
      </c>
      <c r="E106" s="140" t="s">
        <v>3528</v>
      </c>
      <c r="F106" s="141" t="s">
        <v>4027</v>
      </c>
      <c r="G106" s="142" t="s">
        <v>2529</v>
      </c>
      <c r="H106" s="143">
        <v>1</v>
      </c>
      <c r="I106" s="144"/>
      <c r="J106" s="145">
        <f t="shared" si="10"/>
        <v>0</v>
      </c>
      <c r="K106" s="141" t="s">
        <v>3</v>
      </c>
      <c r="L106" s="34"/>
      <c r="M106" s="146" t="s">
        <v>3</v>
      </c>
      <c r="N106" s="147" t="s">
        <v>44</v>
      </c>
      <c r="O106" s="54"/>
      <c r="P106" s="148">
        <f t="shared" si="11"/>
        <v>0</v>
      </c>
      <c r="Q106" s="148">
        <v>0</v>
      </c>
      <c r="R106" s="148">
        <f t="shared" si="12"/>
        <v>0</v>
      </c>
      <c r="S106" s="148">
        <v>0</v>
      </c>
      <c r="T106" s="149">
        <f t="shared" si="13"/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81</v>
      </c>
      <c r="AY106" s="18" t="s">
        <v>180</v>
      </c>
      <c r="BE106" s="151">
        <f t="shared" si="14"/>
        <v>0</v>
      </c>
      <c r="BF106" s="151">
        <f t="shared" si="15"/>
        <v>0</v>
      </c>
      <c r="BG106" s="151">
        <f t="shared" si="16"/>
        <v>0</v>
      </c>
      <c r="BH106" s="151">
        <f t="shared" si="17"/>
        <v>0</v>
      </c>
      <c r="BI106" s="151">
        <f t="shared" si="18"/>
        <v>0</v>
      </c>
      <c r="BJ106" s="18" t="s">
        <v>81</v>
      </c>
      <c r="BK106" s="151">
        <f t="shared" si="19"/>
        <v>0</v>
      </c>
      <c r="BL106" s="18" t="s">
        <v>188</v>
      </c>
      <c r="BM106" s="150" t="s">
        <v>3529</v>
      </c>
    </row>
    <row r="107" spans="1:65" s="2" customFormat="1" ht="16.5" customHeight="1">
      <c r="A107" s="33"/>
      <c r="B107" s="138"/>
      <c r="C107" s="139">
        <v>21</v>
      </c>
      <c r="D107" s="139" t="s">
        <v>183</v>
      </c>
      <c r="E107" s="140" t="s">
        <v>3530</v>
      </c>
      <c r="F107" s="141" t="s">
        <v>3531</v>
      </c>
      <c r="G107" s="142" t="s">
        <v>2529</v>
      </c>
      <c r="H107" s="143">
        <v>1</v>
      </c>
      <c r="I107" s="144"/>
      <c r="J107" s="145">
        <f t="shared" si="10"/>
        <v>0</v>
      </c>
      <c r="K107" s="141" t="s">
        <v>3</v>
      </c>
      <c r="L107" s="34"/>
      <c r="M107" s="146" t="s">
        <v>3</v>
      </c>
      <c r="N107" s="147" t="s">
        <v>44</v>
      </c>
      <c r="O107" s="54"/>
      <c r="P107" s="148">
        <f t="shared" si="11"/>
        <v>0</v>
      </c>
      <c r="Q107" s="148">
        <v>0</v>
      </c>
      <c r="R107" s="148">
        <f t="shared" si="12"/>
        <v>0</v>
      </c>
      <c r="S107" s="148">
        <v>0</v>
      </c>
      <c r="T107" s="149">
        <f t="shared" si="1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81</v>
      </c>
      <c r="AY107" s="18" t="s">
        <v>180</v>
      </c>
      <c r="BE107" s="151">
        <f t="shared" si="14"/>
        <v>0</v>
      </c>
      <c r="BF107" s="151">
        <f t="shared" si="15"/>
        <v>0</v>
      </c>
      <c r="BG107" s="151">
        <f t="shared" si="16"/>
        <v>0</v>
      </c>
      <c r="BH107" s="151">
        <f t="shared" si="17"/>
        <v>0</v>
      </c>
      <c r="BI107" s="151">
        <f t="shared" si="18"/>
        <v>0</v>
      </c>
      <c r="BJ107" s="18" t="s">
        <v>81</v>
      </c>
      <c r="BK107" s="151">
        <f t="shared" si="19"/>
        <v>0</v>
      </c>
      <c r="BL107" s="18" t="s">
        <v>188</v>
      </c>
      <c r="BM107" s="150" t="s">
        <v>3532</v>
      </c>
    </row>
    <row r="108" spans="1:65" s="2" customFormat="1" ht="16.5" customHeight="1">
      <c r="A108" s="33"/>
      <c r="B108" s="138"/>
      <c r="C108" s="139">
        <v>22</v>
      </c>
      <c r="D108" s="139" t="s">
        <v>183</v>
      </c>
      <c r="E108" s="140" t="s">
        <v>3533</v>
      </c>
      <c r="F108" s="141" t="s">
        <v>3534</v>
      </c>
      <c r="G108" s="142" t="s">
        <v>2529</v>
      </c>
      <c r="H108" s="143">
        <v>1</v>
      </c>
      <c r="I108" s="144"/>
      <c r="J108" s="145">
        <f t="shared" si="10"/>
        <v>0</v>
      </c>
      <c r="K108" s="141" t="s">
        <v>3</v>
      </c>
      <c r="L108" s="34"/>
      <c r="M108" s="146" t="s">
        <v>3</v>
      </c>
      <c r="N108" s="147" t="s">
        <v>44</v>
      </c>
      <c r="O108" s="54"/>
      <c r="P108" s="148">
        <f t="shared" si="11"/>
        <v>0</v>
      </c>
      <c r="Q108" s="148">
        <v>0</v>
      </c>
      <c r="R108" s="148">
        <f t="shared" si="12"/>
        <v>0</v>
      </c>
      <c r="S108" s="148">
        <v>0</v>
      </c>
      <c r="T108" s="149">
        <f t="shared" si="1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188</v>
      </c>
      <c r="AT108" s="150" t="s">
        <v>183</v>
      </c>
      <c r="AU108" s="150" t="s">
        <v>81</v>
      </c>
      <c r="AY108" s="18" t="s">
        <v>180</v>
      </c>
      <c r="BE108" s="151">
        <f t="shared" si="14"/>
        <v>0</v>
      </c>
      <c r="BF108" s="151">
        <f t="shared" si="15"/>
        <v>0</v>
      </c>
      <c r="BG108" s="151">
        <f t="shared" si="16"/>
        <v>0</v>
      </c>
      <c r="BH108" s="151">
        <f t="shared" si="17"/>
        <v>0</v>
      </c>
      <c r="BI108" s="151">
        <f t="shared" si="18"/>
        <v>0</v>
      </c>
      <c r="BJ108" s="18" t="s">
        <v>81</v>
      </c>
      <c r="BK108" s="151">
        <f t="shared" si="19"/>
        <v>0</v>
      </c>
      <c r="BL108" s="18" t="s">
        <v>188</v>
      </c>
      <c r="BM108" s="150" t="s">
        <v>3535</v>
      </c>
    </row>
    <row r="109" spans="1:65" s="2" customFormat="1" ht="16.5" customHeight="1">
      <c r="A109" s="33"/>
      <c r="B109" s="138"/>
      <c r="C109" s="139">
        <v>23</v>
      </c>
      <c r="D109" s="139" t="s">
        <v>183</v>
      </c>
      <c r="E109" s="140" t="s">
        <v>3536</v>
      </c>
      <c r="F109" s="141" t="s">
        <v>4026</v>
      </c>
      <c r="G109" s="142" t="s">
        <v>2529</v>
      </c>
      <c r="H109" s="143">
        <v>1</v>
      </c>
      <c r="I109" s="144"/>
      <c r="J109" s="145">
        <f t="shared" si="10"/>
        <v>0</v>
      </c>
      <c r="K109" s="141" t="s">
        <v>3</v>
      </c>
      <c r="L109" s="34"/>
      <c r="M109" s="146" t="s">
        <v>3</v>
      </c>
      <c r="N109" s="147" t="s">
        <v>44</v>
      </c>
      <c r="O109" s="54"/>
      <c r="P109" s="148">
        <f t="shared" si="11"/>
        <v>0</v>
      </c>
      <c r="Q109" s="148">
        <v>0</v>
      </c>
      <c r="R109" s="148">
        <f t="shared" si="12"/>
        <v>0</v>
      </c>
      <c r="S109" s="148">
        <v>0</v>
      </c>
      <c r="T109" s="149">
        <f t="shared" si="1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81</v>
      </c>
      <c r="AY109" s="18" t="s">
        <v>180</v>
      </c>
      <c r="BE109" s="151">
        <f t="shared" si="14"/>
        <v>0</v>
      </c>
      <c r="BF109" s="151">
        <f t="shared" si="15"/>
        <v>0</v>
      </c>
      <c r="BG109" s="151">
        <f t="shared" si="16"/>
        <v>0</v>
      </c>
      <c r="BH109" s="151">
        <f t="shared" si="17"/>
        <v>0</v>
      </c>
      <c r="BI109" s="151">
        <f t="shared" si="18"/>
        <v>0</v>
      </c>
      <c r="BJ109" s="18" t="s">
        <v>81</v>
      </c>
      <c r="BK109" s="151">
        <f t="shared" si="19"/>
        <v>0</v>
      </c>
      <c r="BL109" s="18" t="s">
        <v>188</v>
      </c>
      <c r="BM109" s="150" t="s">
        <v>3537</v>
      </c>
    </row>
    <row r="110" spans="1:65" s="2" customFormat="1" ht="16.5" customHeight="1">
      <c r="A110" s="33"/>
      <c r="B110" s="138"/>
      <c r="C110" s="139">
        <v>24</v>
      </c>
      <c r="D110" s="139" t="s">
        <v>183</v>
      </c>
      <c r="E110" s="140" t="s">
        <v>3538</v>
      </c>
      <c r="F110" s="141" t="s">
        <v>3539</v>
      </c>
      <c r="G110" s="142" t="s">
        <v>2529</v>
      </c>
      <c r="H110" s="143">
        <v>1</v>
      </c>
      <c r="I110" s="144"/>
      <c r="J110" s="145">
        <f t="shared" si="10"/>
        <v>0</v>
      </c>
      <c r="K110" s="141" t="s">
        <v>3</v>
      </c>
      <c r="L110" s="34"/>
      <c r="M110" s="146" t="s">
        <v>3</v>
      </c>
      <c r="N110" s="147" t="s">
        <v>44</v>
      </c>
      <c r="O110" s="54"/>
      <c r="P110" s="148">
        <f t="shared" si="11"/>
        <v>0</v>
      </c>
      <c r="Q110" s="148">
        <v>0</v>
      </c>
      <c r="R110" s="148">
        <f t="shared" si="12"/>
        <v>0</v>
      </c>
      <c r="S110" s="148">
        <v>0</v>
      </c>
      <c r="T110" s="149">
        <f t="shared" si="1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188</v>
      </c>
      <c r="AT110" s="150" t="s">
        <v>183</v>
      </c>
      <c r="AU110" s="150" t="s">
        <v>81</v>
      </c>
      <c r="AY110" s="18" t="s">
        <v>180</v>
      </c>
      <c r="BE110" s="151">
        <f t="shared" si="14"/>
        <v>0</v>
      </c>
      <c r="BF110" s="151">
        <f t="shared" si="15"/>
        <v>0</v>
      </c>
      <c r="BG110" s="151">
        <f t="shared" si="16"/>
        <v>0</v>
      </c>
      <c r="BH110" s="151">
        <f t="shared" si="17"/>
        <v>0</v>
      </c>
      <c r="BI110" s="151">
        <f t="shared" si="18"/>
        <v>0</v>
      </c>
      <c r="BJ110" s="18" t="s">
        <v>81</v>
      </c>
      <c r="BK110" s="151">
        <f t="shared" si="19"/>
        <v>0</v>
      </c>
      <c r="BL110" s="18" t="s">
        <v>188</v>
      </c>
      <c r="BM110" s="150" t="s">
        <v>3540</v>
      </c>
    </row>
    <row r="111" spans="1:65" s="2" customFormat="1" ht="16.5" customHeight="1">
      <c r="A111" s="33"/>
      <c r="B111" s="138"/>
      <c r="C111" s="139">
        <v>25</v>
      </c>
      <c r="D111" s="139" t="s">
        <v>183</v>
      </c>
      <c r="E111" s="140" t="s">
        <v>3541</v>
      </c>
      <c r="F111" s="141" t="s">
        <v>3542</v>
      </c>
      <c r="G111" s="142" t="s">
        <v>2529</v>
      </c>
      <c r="H111" s="143">
        <v>1</v>
      </c>
      <c r="I111" s="144"/>
      <c r="J111" s="145">
        <f t="shared" si="10"/>
        <v>0</v>
      </c>
      <c r="K111" s="141" t="s">
        <v>3</v>
      </c>
      <c r="L111" s="34"/>
      <c r="M111" s="146" t="s">
        <v>3</v>
      </c>
      <c r="N111" s="147" t="s">
        <v>44</v>
      </c>
      <c r="O111" s="54"/>
      <c r="P111" s="148">
        <f t="shared" si="11"/>
        <v>0</v>
      </c>
      <c r="Q111" s="148">
        <v>0</v>
      </c>
      <c r="R111" s="148">
        <f t="shared" si="12"/>
        <v>0</v>
      </c>
      <c r="S111" s="148">
        <v>0</v>
      </c>
      <c r="T111" s="149">
        <f t="shared" si="1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81</v>
      </c>
      <c r="AY111" s="18" t="s">
        <v>180</v>
      </c>
      <c r="BE111" s="151">
        <f t="shared" si="14"/>
        <v>0</v>
      </c>
      <c r="BF111" s="151">
        <f t="shared" si="15"/>
        <v>0</v>
      </c>
      <c r="BG111" s="151">
        <f t="shared" si="16"/>
        <v>0</v>
      </c>
      <c r="BH111" s="151">
        <f t="shared" si="17"/>
        <v>0</v>
      </c>
      <c r="BI111" s="151">
        <f t="shared" si="18"/>
        <v>0</v>
      </c>
      <c r="BJ111" s="18" t="s">
        <v>81</v>
      </c>
      <c r="BK111" s="151">
        <f t="shared" si="19"/>
        <v>0</v>
      </c>
      <c r="BL111" s="18" t="s">
        <v>188</v>
      </c>
      <c r="BM111" s="150" t="s">
        <v>3543</v>
      </c>
    </row>
    <row r="112" spans="1:65" s="2" customFormat="1" ht="16.5" customHeight="1">
      <c r="A112" s="33"/>
      <c r="B112" s="138"/>
      <c r="C112" s="139">
        <v>26</v>
      </c>
      <c r="D112" s="139" t="s">
        <v>183</v>
      </c>
      <c r="E112" s="140" t="s">
        <v>3544</v>
      </c>
      <c r="F112" s="141" t="s">
        <v>3545</v>
      </c>
      <c r="G112" s="142" t="s">
        <v>225</v>
      </c>
      <c r="H112" s="143">
        <v>21</v>
      </c>
      <c r="I112" s="144"/>
      <c r="J112" s="145">
        <f t="shared" si="10"/>
        <v>0</v>
      </c>
      <c r="K112" s="141" t="s">
        <v>3</v>
      </c>
      <c r="L112" s="34"/>
      <c r="M112" s="146" t="s">
        <v>3</v>
      </c>
      <c r="N112" s="147" t="s">
        <v>44</v>
      </c>
      <c r="O112" s="54"/>
      <c r="P112" s="148">
        <f t="shared" si="11"/>
        <v>0</v>
      </c>
      <c r="Q112" s="148">
        <v>0</v>
      </c>
      <c r="R112" s="148">
        <f t="shared" si="12"/>
        <v>0</v>
      </c>
      <c r="S112" s="148">
        <v>0</v>
      </c>
      <c r="T112" s="149">
        <f t="shared" si="13"/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81</v>
      </c>
      <c r="AY112" s="18" t="s">
        <v>180</v>
      </c>
      <c r="BE112" s="151">
        <f t="shared" si="14"/>
        <v>0</v>
      </c>
      <c r="BF112" s="151">
        <f t="shared" si="15"/>
        <v>0</v>
      </c>
      <c r="BG112" s="151">
        <f t="shared" si="16"/>
        <v>0</v>
      </c>
      <c r="BH112" s="151">
        <f t="shared" si="17"/>
        <v>0</v>
      </c>
      <c r="BI112" s="151">
        <f t="shared" si="18"/>
        <v>0</v>
      </c>
      <c r="BJ112" s="18" t="s">
        <v>81</v>
      </c>
      <c r="BK112" s="151">
        <f t="shared" si="19"/>
        <v>0</v>
      </c>
      <c r="BL112" s="18" t="s">
        <v>188</v>
      </c>
      <c r="BM112" s="150" t="s">
        <v>3546</v>
      </c>
    </row>
    <row r="113" spans="1:65" s="2" customFormat="1" ht="16.5" customHeight="1">
      <c r="A113" s="33"/>
      <c r="B113" s="138"/>
      <c r="C113" s="139">
        <v>27</v>
      </c>
      <c r="D113" s="139" t="s">
        <v>183</v>
      </c>
      <c r="E113" s="140" t="s">
        <v>3486</v>
      </c>
      <c r="F113" s="141" t="s">
        <v>3487</v>
      </c>
      <c r="G113" s="142" t="s">
        <v>3020</v>
      </c>
      <c r="H113" s="143">
        <v>38</v>
      </c>
      <c r="I113" s="144"/>
      <c r="J113" s="145">
        <f t="shared" si="10"/>
        <v>0</v>
      </c>
      <c r="K113" s="141" t="s">
        <v>3</v>
      </c>
      <c r="L113" s="34"/>
      <c r="M113" s="146" t="s">
        <v>3</v>
      </c>
      <c r="N113" s="147" t="s">
        <v>44</v>
      </c>
      <c r="O113" s="54"/>
      <c r="P113" s="148">
        <f t="shared" si="11"/>
        <v>0</v>
      </c>
      <c r="Q113" s="148">
        <v>0</v>
      </c>
      <c r="R113" s="148">
        <f t="shared" si="12"/>
        <v>0</v>
      </c>
      <c r="S113" s="148">
        <v>0</v>
      </c>
      <c r="T113" s="149">
        <f t="shared" si="13"/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188</v>
      </c>
      <c r="AT113" s="150" t="s">
        <v>183</v>
      </c>
      <c r="AU113" s="150" t="s">
        <v>81</v>
      </c>
      <c r="AY113" s="18" t="s">
        <v>180</v>
      </c>
      <c r="BE113" s="151">
        <f t="shared" si="14"/>
        <v>0</v>
      </c>
      <c r="BF113" s="151">
        <f t="shared" si="15"/>
        <v>0</v>
      </c>
      <c r="BG113" s="151">
        <f t="shared" si="16"/>
        <v>0</v>
      </c>
      <c r="BH113" s="151">
        <f t="shared" si="17"/>
        <v>0</v>
      </c>
      <c r="BI113" s="151">
        <f t="shared" si="18"/>
        <v>0</v>
      </c>
      <c r="BJ113" s="18" t="s">
        <v>81</v>
      </c>
      <c r="BK113" s="151">
        <f t="shared" si="19"/>
        <v>0</v>
      </c>
      <c r="BL113" s="18" t="s">
        <v>188</v>
      </c>
      <c r="BM113" s="150" t="s">
        <v>3547</v>
      </c>
    </row>
    <row r="114" spans="1:65" s="2" customFormat="1" ht="16.5" customHeight="1">
      <c r="A114" s="33"/>
      <c r="B114" s="138"/>
      <c r="C114" s="139">
        <v>28</v>
      </c>
      <c r="D114" s="139" t="s">
        <v>183</v>
      </c>
      <c r="E114" s="140" t="s">
        <v>3548</v>
      </c>
      <c r="F114" s="141" t="s">
        <v>3549</v>
      </c>
      <c r="G114" s="142" t="s">
        <v>3020</v>
      </c>
      <c r="H114" s="143">
        <v>12</v>
      </c>
      <c r="I114" s="144"/>
      <c r="J114" s="145">
        <f t="shared" si="10"/>
        <v>0</v>
      </c>
      <c r="K114" s="141" t="s">
        <v>3</v>
      </c>
      <c r="L114" s="34"/>
      <c r="M114" s="146" t="s">
        <v>3</v>
      </c>
      <c r="N114" s="147" t="s">
        <v>44</v>
      </c>
      <c r="O114" s="54"/>
      <c r="P114" s="148">
        <f t="shared" si="11"/>
        <v>0</v>
      </c>
      <c r="Q114" s="148">
        <v>0</v>
      </c>
      <c r="R114" s="148">
        <f t="shared" si="12"/>
        <v>0</v>
      </c>
      <c r="S114" s="148">
        <v>0</v>
      </c>
      <c r="T114" s="149">
        <f t="shared" si="13"/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81</v>
      </c>
      <c r="AY114" s="18" t="s">
        <v>180</v>
      </c>
      <c r="BE114" s="151">
        <f t="shared" si="14"/>
        <v>0</v>
      </c>
      <c r="BF114" s="151">
        <f t="shared" si="15"/>
        <v>0</v>
      </c>
      <c r="BG114" s="151">
        <f t="shared" si="16"/>
        <v>0</v>
      </c>
      <c r="BH114" s="151">
        <f t="shared" si="17"/>
        <v>0</v>
      </c>
      <c r="BI114" s="151">
        <f t="shared" si="18"/>
        <v>0</v>
      </c>
      <c r="BJ114" s="18" t="s">
        <v>81</v>
      </c>
      <c r="BK114" s="151">
        <f t="shared" si="19"/>
        <v>0</v>
      </c>
      <c r="BL114" s="18" t="s">
        <v>188</v>
      </c>
      <c r="BM114" s="150" t="s">
        <v>3550</v>
      </c>
    </row>
    <row r="115" spans="1:65" s="2" customFormat="1" ht="16.5" customHeight="1">
      <c r="A115" s="33"/>
      <c r="B115" s="138"/>
      <c r="C115" s="139">
        <v>29</v>
      </c>
      <c r="D115" s="139" t="s">
        <v>183</v>
      </c>
      <c r="E115" s="140" t="s">
        <v>3551</v>
      </c>
      <c r="F115" s="141" t="s">
        <v>3552</v>
      </c>
      <c r="G115" s="142" t="s">
        <v>3020</v>
      </c>
      <c r="H115" s="143">
        <v>4</v>
      </c>
      <c r="I115" s="144"/>
      <c r="J115" s="145">
        <f t="shared" si="10"/>
        <v>0</v>
      </c>
      <c r="K115" s="141" t="s">
        <v>3</v>
      </c>
      <c r="L115" s="34"/>
      <c r="M115" s="146" t="s">
        <v>3</v>
      </c>
      <c r="N115" s="147" t="s">
        <v>44</v>
      </c>
      <c r="O115" s="54"/>
      <c r="P115" s="148">
        <f t="shared" si="11"/>
        <v>0</v>
      </c>
      <c r="Q115" s="148">
        <v>0</v>
      </c>
      <c r="R115" s="148">
        <f t="shared" si="12"/>
        <v>0</v>
      </c>
      <c r="S115" s="148">
        <v>0</v>
      </c>
      <c r="T115" s="149">
        <f t="shared" si="13"/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81</v>
      </c>
      <c r="AY115" s="18" t="s">
        <v>180</v>
      </c>
      <c r="BE115" s="151">
        <f t="shared" si="14"/>
        <v>0</v>
      </c>
      <c r="BF115" s="151">
        <f t="shared" si="15"/>
        <v>0</v>
      </c>
      <c r="BG115" s="151">
        <f t="shared" si="16"/>
        <v>0</v>
      </c>
      <c r="BH115" s="151">
        <f t="shared" si="17"/>
        <v>0</v>
      </c>
      <c r="BI115" s="151">
        <f t="shared" si="18"/>
        <v>0</v>
      </c>
      <c r="BJ115" s="18" t="s">
        <v>81</v>
      </c>
      <c r="BK115" s="151">
        <f t="shared" si="19"/>
        <v>0</v>
      </c>
      <c r="BL115" s="18" t="s">
        <v>188</v>
      </c>
      <c r="BM115" s="150" t="s">
        <v>3553</v>
      </c>
    </row>
    <row r="116" spans="1:65" s="2" customFormat="1" ht="16.5" customHeight="1">
      <c r="A116" s="33"/>
      <c r="B116" s="138"/>
      <c r="C116" s="139">
        <v>30</v>
      </c>
      <c r="D116" s="139" t="s">
        <v>183</v>
      </c>
      <c r="E116" s="140" t="s">
        <v>3554</v>
      </c>
      <c r="F116" s="141" t="s">
        <v>3555</v>
      </c>
      <c r="G116" s="142" t="s">
        <v>2529</v>
      </c>
      <c r="H116" s="143">
        <v>2</v>
      </c>
      <c r="I116" s="144"/>
      <c r="J116" s="145">
        <f t="shared" si="10"/>
        <v>0</v>
      </c>
      <c r="K116" s="141" t="s">
        <v>3</v>
      </c>
      <c r="L116" s="34"/>
      <c r="M116" s="146" t="s">
        <v>3</v>
      </c>
      <c r="N116" s="147" t="s">
        <v>44</v>
      </c>
      <c r="O116" s="54"/>
      <c r="P116" s="148">
        <f t="shared" si="11"/>
        <v>0</v>
      </c>
      <c r="Q116" s="148">
        <v>0</v>
      </c>
      <c r="R116" s="148">
        <f t="shared" si="12"/>
        <v>0</v>
      </c>
      <c r="S116" s="148">
        <v>0</v>
      </c>
      <c r="T116" s="149">
        <f t="shared" si="13"/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81</v>
      </c>
      <c r="AY116" s="18" t="s">
        <v>180</v>
      </c>
      <c r="BE116" s="151">
        <f t="shared" si="14"/>
        <v>0</v>
      </c>
      <c r="BF116" s="151">
        <f t="shared" si="15"/>
        <v>0</v>
      </c>
      <c r="BG116" s="151">
        <f t="shared" si="16"/>
        <v>0</v>
      </c>
      <c r="BH116" s="151">
        <f t="shared" si="17"/>
        <v>0</v>
      </c>
      <c r="BI116" s="151">
        <f t="shared" si="18"/>
        <v>0</v>
      </c>
      <c r="BJ116" s="18" t="s">
        <v>81</v>
      </c>
      <c r="BK116" s="151">
        <f t="shared" si="19"/>
        <v>0</v>
      </c>
      <c r="BL116" s="18" t="s">
        <v>188</v>
      </c>
      <c r="BM116" s="150" t="s">
        <v>3556</v>
      </c>
    </row>
    <row r="117" spans="1:65" s="2" customFormat="1" ht="16.5" customHeight="1">
      <c r="A117" s="33"/>
      <c r="B117" s="138"/>
      <c r="C117" s="139">
        <v>31</v>
      </c>
      <c r="D117" s="139" t="s">
        <v>183</v>
      </c>
      <c r="E117" s="140" t="s">
        <v>3557</v>
      </c>
      <c r="F117" s="141" t="s">
        <v>3558</v>
      </c>
      <c r="G117" s="142" t="s">
        <v>2529</v>
      </c>
      <c r="H117" s="143">
        <v>6</v>
      </c>
      <c r="I117" s="144"/>
      <c r="J117" s="145">
        <f t="shared" si="10"/>
        <v>0</v>
      </c>
      <c r="K117" s="141" t="s">
        <v>3</v>
      </c>
      <c r="L117" s="34"/>
      <c r="M117" s="146" t="s">
        <v>3</v>
      </c>
      <c r="N117" s="147" t="s">
        <v>44</v>
      </c>
      <c r="O117" s="54"/>
      <c r="P117" s="148">
        <f t="shared" si="11"/>
        <v>0</v>
      </c>
      <c r="Q117" s="148">
        <v>0</v>
      </c>
      <c r="R117" s="148">
        <f t="shared" si="12"/>
        <v>0</v>
      </c>
      <c r="S117" s="148">
        <v>0</v>
      </c>
      <c r="T117" s="149">
        <f t="shared" si="13"/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81</v>
      </c>
      <c r="AY117" s="18" t="s">
        <v>180</v>
      </c>
      <c r="BE117" s="151">
        <f t="shared" si="14"/>
        <v>0</v>
      </c>
      <c r="BF117" s="151">
        <f t="shared" si="15"/>
        <v>0</v>
      </c>
      <c r="BG117" s="151">
        <f t="shared" si="16"/>
        <v>0</v>
      </c>
      <c r="BH117" s="151">
        <f t="shared" si="17"/>
        <v>0</v>
      </c>
      <c r="BI117" s="151">
        <f t="shared" si="18"/>
        <v>0</v>
      </c>
      <c r="BJ117" s="18" t="s">
        <v>81</v>
      </c>
      <c r="BK117" s="151">
        <f t="shared" si="19"/>
        <v>0</v>
      </c>
      <c r="BL117" s="18" t="s">
        <v>188</v>
      </c>
      <c r="BM117" s="150" t="s">
        <v>3559</v>
      </c>
    </row>
    <row r="118" spans="1:65" s="2" customFormat="1" ht="16.5" customHeight="1">
      <c r="A118" s="33"/>
      <c r="B118" s="138"/>
      <c r="C118" s="139">
        <v>32</v>
      </c>
      <c r="D118" s="139" t="s">
        <v>183</v>
      </c>
      <c r="E118" s="140" t="s">
        <v>3560</v>
      </c>
      <c r="F118" s="141" t="s">
        <v>3561</v>
      </c>
      <c r="G118" s="142" t="s">
        <v>2529</v>
      </c>
      <c r="H118" s="143">
        <v>6</v>
      </c>
      <c r="I118" s="144"/>
      <c r="J118" s="145">
        <f t="shared" si="10"/>
        <v>0</v>
      </c>
      <c r="K118" s="141" t="s">
        <v>3</v>
      </c>
      <c r="L118" s="34"/>
      <c r="M118" s="146" t="s">
        <v>3</v>
      </c>
      <c r="N118" s="147" t="s">
        <v>44</v>
      </c>
      <c r="O118" s="54"/>
      <c r="P118" s="148">
        <f t="shared" si="11"/>
        <v>0</v>
      </c>
      <c r="Q118" s="148">
        <v>0</v>
      </c>
      <c r="R118" s="148">
        <f t="shared" si="12"/>
        <v>0</v>
      </c>
      <c r="S118" s="148">
        <v>0</v>
      </c>
      <c r="T118" s="149">
        <f t="shared" si="13"/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81</v>
      </c>
      <c r="AY118" s="18" t="s">
        <v>180</v>
      </c>
      <c r="BE118" s="151">
        <f t="shared" si="14"/>
        <v>0</v>
      </c>
      <c r="BF118" s="151">
        <f t="shared" si="15"/>
        <v>0</v>
      </c>
      <c r="BG118" s="151">
        <f t="shared" si="16"/>
        <v>0</v>
      </c>
      <c r="BH118" s="151">
        <f t="shared" si="17"/>
        <v>0</v>
      </c>
      <c r="BI118" s="151">
        <f t="shared" si="18"/>
        <v>0</v>
      </c>
      <c r="BJ118" s="18" t="s">
        <v>81</v>
      </c>
      <c r="BK118" s="151">
        <f t="shared" si="19"/>
        <v>0</v>
      </c>
      <c r="BL118" s="18" t="s">
        <v>188</v>
      </c>
      <c r="BM118" s="150" t="s">
        <v>3562</v>
      </c>
    </row>
    <row r="119" spans="1:65" s="2" customFormat="1" ht="16.5" customHeight="1">
      <c r="A119" s="33"/>
      <c r="B119" s="138"/>
      <c r="C119" s="139">
        <v>33</v>
      </c>
      <c r="D119" s="139" t="s">
        <v>183</v>
      </c>
      <c r="E119" s="140" t="s">
        <v>3563</v>
      </c>
      <c r="F119" s="141" t="s">
        <v>3564</v>
      </c>
      <c r="G119" s="142" t="s">
        <v>2529</v>
      </c>
      <c r="H119" s="143">
        <v>3</v>
      </c>
      <c r="I119" s="144"/>
      <c r="J119" s="145">
        <f t="shared" si="10"/>
        <v>0</v>
      </c>
      <c r="K119" s="141" t="s">
        <v>3</v>
      </c>
      <c r="L119" s="34"/>
      <c r="M119" s="146" t="s">
        <v>3</v>
      </c>
      <c r="N119" s="147" t="s">
        <v>44</v>
      </c>
      <c r="O119" s="54"/>
      <c r="P119" s="148">
        <f t="shared" si="11"/>
        <v>0</v>
      </c>
      <c r="Q119" s="148">
        <v>0</v>
      </c>
      <c r="R119" s="148">
        <f t="shared" si="12"/>
        <v>0</v>
      </c>
      <c r="S119" s="148">
        <v>0</v>
      </c>
      <c r="T119" s="149">
        <f t="shared" si="13"/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81</v>
      </c>
      <c r="AY119" s="18" t="s">
        <v>180</v>
      </c>
      <c r="BE119" s="151">
        <f t="shared" si="14"/>
        <v>0</v>
      </c>
      <c r="BF119" s="151">
        <f t="shared" si="15"/>
        <v>0</v>
      </c>
      <c r="BG119" s="151">
        <f t="shared" si="16"/>
        <v>0</v>
      </c>
      <c r="BH119" s="151">
        <f t="shared" si="17"/>
        <v>0</v>
      </c>
      <c r="BI119" s="151">
        <f t="shared" si="18"/>
        <v>0</v>
      </c>
      <c r="BJ119" s="18" t="s">
        <v>81</v>
      </c>
      <c r="BK119" s="151">
        <f t="shared" si="19"/>
        <v>0</v>
      </c>
      <c r="BL119" s="18" t="s">
        <v>188</v>
      </c>
      <c r="BM119" s="150" t="s">
        <v>3565</v>
      </c>
    </row>
    <row r="120" spans="1:65" s="2" customFormat="1" ht="16.5" customHeight="1">
      <c r="A120" s="33"/>
      <c r="B120" s="138"/>
      <c r="C120" s="139">
        <v>34</v>
      </c>
      <c r="D120" s="139" t="s">
        <v>183</v>
      </c>
      <c r="E120" s="140" t="s">
        <v>3566</v>
      </c>
      <c r="F120" s="141" t="s">
        <v>3567</v>
      </c>
      <c r="G120" s="142" t="s">
        <v>225</v>
      </c>
      <c r="H120" s="143">
        <v>15</v>
      </c>
      <c r="I120" s="144"/>
      <c r="J120" s="145">
        <f t="shared" si="10"/>
        <v>0</v>
      </c>
      <c r="K120" s="141" t="s">
        <v>3</v>
      </c>
      <c r="L120" s="34"/>
      <c r="M120" s="146" t="s">
        <v>3</v>
      </c>
      <c r="N120" s="147" t="s">
        <v>44</v>
      </c>
      <c r="O120" s="54"/>
      <c r="P120" s="148">
        <f t="shared" si="11"/>
        <v>0</v>
      </c>
      <c r="Q120" s="148">
        <v>0</v>
      </c>
      <c r="R120" s="148">
        <f t="shared" si="12"/>
        <v>0</v>
      </c>
      <c r="S120" s="148">
        <v>0</v>
      </c>
      <c r="T120" s="149">
        <f t="shared" si="13"/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81</v>
      </c>
      <c r="AY120" s="18" t="s">
        <v>180</v>
      </c>
      <c r="BE120" s="151">
        <f t="shared" si="14"/>
        <v>0</v>
      </c>
      <c r="BF120" s="151">
        <f t="shared" si="15"/>
        <v>0</v>
      </c>
      <c r="BG120" s="151">
        <f t="shared" si="16"/>
        <v>0</v>
      </c>
      <c r="BH120" s="151">
        <f t="shared" si="17"/>
        <v>0</v>
      </c>
      <c r="BI120" s="151">
        <f t="shared" si="18"/>
        <v>0</v>
      </c>
      <c r="BJ120" s="18" t="s">
        <v>81</v>
      </c>
      <c r="BK120" s="151">
        <f t="shared" si="19"/>
        <v>0</v>
      </c>
      <c r="BL120" s="18" t="s">
        <v>188</v>
      </c>
      <c r="BM120" s="150" t="s">
        <v>3568</v>
      </c>
    </row>
    <row r="121" spans="1:65" s="2" customFormat="1" ht="16.5" customHeight="1">
      <c r="A121" s="33"/>
      <c r="B121" s="138"/>
      <c r="C121" s="139">
        <v>35</v>
      </c>
      <c r="D121" s="139" t="s">
        <v>183</v>
      </c>
      <c r="E121" s="140" t="s">
        <v>3569</v>
      </c>
      <c r="F121" s="141" t="s">
        <v>3502</v>
      </c>
      <c r="G121" s="142" t="s">
        <v>225</v>
      </c>
      <c r="H121" s="143">
        <v>12</v>
      </c>
      <c r="I121" s="144"/>
      <c r="J121" s="145">
        <f t="shared" si="10"/>
        <v>0</v>
      </c>
      <c r="K121" s="141" t="s">
        <v>3</v>
      </c>
      <c r="L121" s="34"/>
      <c r="M121" s="146" t="s">
        <v>3</v>
      </c>
      <c r="N121" s="147" t="s">
        <v>44</v>
      </c>
      <c r="O121" s="54"/>
      <c r="P121" s="148">
        <f t="shared" si="11"/>
        <v>0</v>
      </c>
      <c r="Q121" s="148">
        <v>0</v>
      </c>
      <c r="R121" s="148">
        <f t="shared" si="12"/>
        <v>0</v>
      </c>
      <c r="S121" s="148">
        <v>0</v>
      </c>
      <c r="T121" s="149">
        <f t="shared" si="1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81</v>
      </c>
      <c r="AY121" s="18" t="s">
        <v>180</v>
      </c>
      <c r="BE121" s="151">
        <f t="shared" si="14"/>
        <v>0</v>
      </c>
      <c r="BF121" s="151">
        <f t="shared" si="15"/>
        <v>0</v>
      </c>
      <c r="BG121" s="151">
        <f t="shared" si="16"/>
        <v>0</v>
      </c>
      <c r="BH121" s="151">
        <f t="shared" si="17"/>
        <v>0</v>
      </c>
      <c r="BI121" s="151">
        <f t="shared" si="18"/>
        <v>0</v>
      </c>
      <c r="BJ121" s="18" t="s">
        <v>81</v>
      </c>
      <c r="BK121" s="151">
        <f t="shared" si="19"/>
        <v>0</v>
      </c>
      <c r="BL121" s="18" t="s">
        <v>188</v>
      </c>
      <c r="BM121" s="150" t="s">
        <v>3570</v>
      </c>
    </row>
    <row r="122" spans="1:65" s="2" customFormat="1" ht="16.5" customHeight="1">
      <c r="A122" s="33"/>
      <c r="B122" s="138"/>
      <c r="C122" s="139">
        <v>36</v>
      </c>
      <c r="D122" s="139" t="s">
        <v>183</v>
      </c>
      <c r="E122" s="140" t="s">
        <v>3571</v>
      </c>
      <c r="F122" s="141" t="s">
        <v>3572</v>
      </c>
      <c r="G122" s="142" t="s">
        <v>2909</v>
      </c>
      <c r="H122" s="143">
        <v>1</v>
      </c>
      <c r="I122" s="144"/>
      <c r="J122" s="145">
        <f t="shared" si="10"/>
        <v>0</v>
      </c>
      <c r="K122" s="141" t="s">
        <v>3</v>
      </c>
      <c r="L122" s="34"/>
      <c r="M122" s="146" t="s">
        <v>3</v>
      </c>
      <c r="N122" s="147" t="s">
        <v>44</v>
      </c>
      <c r="O122" s="54"/>
      <c r="P122" s="148">
        <f t="shared" si="11"/>
        <v>0</v>
      </c>
      <c r="Q122" s="148">
        <v>0</v>
      </c>
      <c r="R122" s="148">
        <f t="shared" si="12"/>
        <v>0</v>
      </c>
      <c r="S122" s="148">
        <v>0</v>
      </c>
      <c r="T122" s="149">
        <f t="shared" si="1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81</v>
      </c>
      <c r="AY122" s="18" t="s">
        <v>180</v>
      </c>
      <c r="BE122" s="151">
        <f t="shared" si="14"/>
        <v>0</v>
      </c>
      <c r="BF122" s="151">
        <f t="shared" si="15"/>
        <v>0</v>
      </c>
      <c r="BG122" s="151">
        <f t="shared" si="16"/>
        <v>0</v>
      </c>
      <c r="BH122" s="151">
        <f t="shared" si="17"/>
        <v>0</v>
      </c>
      <c r="BI122" s="151">
        <f t="shared" si="18"/>
        <v>0</v>
      </c>
      <c r="BJ122" s="18" t="s">
        <v>81</v>
      </c>
      <c r="BK122" s="151">
        <f t="shared" si="19"/>
        <v>0</v>
      </c>
      <c r="BL122" s="18" t="s">
        <v>188</v>
      </c>
      <c r="BM122" s="150" t="s">
        <v>3573</v>
      </c>
    </row>
    <row r="123" spans="1:65" s="2" customFormat="1" ht="16.5" customHeight="1">
      <c r="A123" s="33"/>
      <c r="B123" s="138"/>
      <c r="C123" s="139">
        <v>37</v>
      </c>
      <c r="D123" s="139" t="s">
        <v>183</v>
      </c>
      <c r="E123" s="140" t="s">
        <v>3489</v>
      </c>
      <c r="F123" s="141" t="s">
        <v>3490</v>
      </c>
      <c r="G123" s="142" t="s">
        <v>3020</v>
      </c>
      <c r="H123" s="143">
        <v>25</v>
      </c>
      <c r="I123" s="144"/>
      <c r="J123" s="145">
        <f t="shared" si="10"/>
        <v>0</v>
      </c>
      <c r="K123" s="141" t="s">
        <v>3</v>
      </c>
      <c r="L123" s="34"/>
      <c r="M123" s="146" t="s">
        <v>3</v>
      </c>
      <c r="N123" s="147" t="s">
        <v>44</v>
      </c>
      <c r="O123" s="54"/>
      <c r="P123" s="148">
        <f t="shared" si="11"/>
        <v>0</v>
      </c>
      <c r="Q123" s="148">
        <v>0</v>
      </c>
      <c r="R123" s="148">
        <f t="shared" si="12"/>
        <v>0</v>
      </c>
      <c r="S123" s="148">
        <v>0</v>
      </c>
      <c r="T123" s="149">
        <f t="shared" si="1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81</v>
      </c>
      <c r="AY123" s="18" t="s">
        <v>180</v>
      </c>
      <c r="BE123" s="151">
        <f t="shared" si="14"/>
        <v>0</v>
      </c>
      <c r="BF123" s="151">
        <f t="shared" si="15"/>
        <v>0</v>
      </c>
      <c r="BG123" s="151">
        <f t="shared" si="16"/>
        <v>0</v>
      </c>
      <c r="BH123" s="151">
        <f t="shared" si="17"/>
        <v>0</v>
      </c>
      <c r="BI123" s="151">
        <f t="shared" si="18"/>
        <v>0</v>
      </c>
      <c r="BJ123" s="18" t="s">
        <v>81</v>
      </c>
      <c r="BK123" s="151">
        <f t="shared" si="19"/>
        <v>0</v>
      </c>
      <c r="BL123" s="18" t="s">
        <v>188</v>
      </c>
      <c r="BM123" s="150" t="s">
        <v>3574</v>
      </c>
    </row>
    <row r="124" spans="1:65" s="2" customFormat="1" ht="16.5" customHeight="1">
      <c r="A124" s="33"/>
      <c r="B124" s="138"/>
      <c r="C124" s="139">
        <v>38</v>
      </c>
      <c r="D124" s="139" t="s">
        <v>183</v>
      </c>
      <c r="E124" s="140" t="s">
        <v>3492</v>
      </c>
      <c r="F124" s="141" t="s">
        <v>3493</v>
      </c>
      <c r="G124" s="142" t="s">
        <v>3020</v>
      </c>
      <c r="H124" s="143">
        <v>35</v>
      </c>
      <c r="I124" s="144"/>
      <c r="J124" s="145">
        <f t="shared" si="10"/>
        <v>0</v>
      </c>
      <c r="K124" s="141" t="s">
        <v>3</v>
      </c>
      <c r="L124" s="34"/>
      <c r="M124" s="146" t="s">
        <v>3</v>
      </c>
      <c r="N124" s="147" t="s">
        <v>44</v>
      </c>
      <c r="O124" s="54"/>
      <c r="P124" s="148">
        <f t="shared" si="11"/>
        <v>0</v>
      </c>
      <c r="Q124" s="148">
        <v>0</v>
      </c>
      <c r="R124" s="148">
        <f t="shared" si="12"/>
        <v>0</v>
      </c>
      <c r="S124" s="148">
        <v>0</v>
      </c>
      <c r="T124" s="149">
        <f t="shared" si="1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81</v>
      </c>
      <c r="AY124" s="18" t="s">
        <v>180</v>
      </c>
      <c r="BE124" s="151">
        <f t="shared" si="14"/>
        <v>0</v>
      </c>
      <c r="BF124" s="151">
        <f t="shared" si="15"/>
        <v>0</v>
      </c>
      <c r="BG124" s="151">
        <f t="shared" si="16"/>
        <v>0</v>
      </c>
      <c r="BH124" s="151">
        <f t="shared" si="17"/>
        <v>0</v>
      </c>
      <c r="BI124" s="151">
        <f t="shared" si="18"/>
        <v>0</v>
      </c>
      <c r="BJ124" s="18" t="s">
        <v>81</v>
      </c>
      <c r="BK124" s="151">
        <f t="shared" si="19"/>
        <v>0</v>
      </c>
      <c r="BL124" s="18" t="s">
        <v>188</v>
      </c>
      <c r="BM124" s="150" t="s">
        <v>3575</v>
      </c>
    </row>
    <row r="125" spans="2:63" s="12" customFormat="1" ht="25.9" customHeight="1">
      <c r="B125" s="125"/>
      <c r="D125" s="126" t="s">
        <v>72</v>
      </c>
      <c r="E125" s="127" t="s">
        <v>3576</v>
      </c>
      <c r="F125" s="127" t="s">
        <v>3577</v>
      </c>
      <c r="I125" s="128"/>
      <c r="J125" s="129">
        <f>BK125</f>
        <v>0</v>
      </c>
      <c r="L125" s="125"/>
      <c r="M125" s="130"/>
      <c r="N125" s="131"/>
      <c r="O125" s="131"/>
      <c r="P125" s="132">
        <f>SUM(P126:P135)</f>
        <v>0</v>
      </c>
      <c r="Q125" s="131"/>
      <c r="R125" s="132">
        <f>SUM(R126:R135)</f>
        <v>0</v>
      </c>
      <c r="S125" s="131"/>
      <c r="T125" s="133">
        <f>SUM(T126:T135)</f>
        <v>0</v>
      </c>
      <c r="AR125" s="126" t="s">
        <v>81</v>
      </c>
      <c r="AT125" s="134" t="s">
        <v>72</v>
      </c>
      <c r="AU125" s="134" t="s">
        <v>73</v>
      </c>
      <c r="AY125" s="126" t="s">
        <v>180</v>
      </c>
      <c r="BK125" s="135">
        <f>SUM(BK126:BK135)</f>
        <v>0</v>
      </c>
    </row>
    <row r="126" spans="1:65" s="2" customFormat="1" ht="16.5" customHeight="1">
      <c r="A126" s="33"/>
      <c r="B126" s="138"/>
      <c r="C126" s="139">
        <v>39</v>
      </c>
      <c r="D126" s="139" t="s">
        <v>183</v>
      </c>
      <c r="E126" s="140" t="s">
        <v>677</v>
      </c>
      <c r="F126" s="141" t="s">
        <v>3578</v>
      </c>
      <c r="G126" s="142" t="s">
        <v>2640</v>
      </c>
      <c r="H126" s="143">
        <v>1</v>
      </c>
      <c r="I126" s="144"/>
      <c r="J126" s="145">
        <f aca="true" t="shared" si="20" ref="J126:J135">ROUND(I126*H126,2)</f>
        <v>0</v>
      </c>
      <c r="K126" s="141" t="s">
        <v>3</v>
      </c>
      <c r="L126" s="34"/>
      <c r="M126" s="146" t="s">
        <v>3</v>
      </c>
      <c r="N126" s="147" t="s">
        <v>44</v>
      </c>
      <c r="O126" s="54"/>
      <c r="P126" s="148">
        <f aca="true" t="shared" si="21" ref="P126:P135">O126*H126</f>
        <v>0</v>
      </c>
      <c r="Q126" s="148">
        <v>0</v>
      </c>
      <c r="R126" s="148">
        <f aca="true" t="shared" si="22" ref="R126:R135">Q126*H126</f>
        <v>0</v>
      </c>
      <c r="S126" s="148">
        <v>0</v>
      </c>
      <c r="T126" s="149">
        <f aca="true" t="shared" si="23" ref="T126:T135"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81</v>
      </c>
      <c r="AY126" s="18" t="s">
        <v>180</v>
      </c>
      <c r="BE126" s="151">
        <f aca="true" t="shared" si="24" ref="BE126:BE135">IF(N126="základní",J126,0)</f>
        <v>0</v>
      </c>
      <c r="BF126" s="151">
        <f aca="true" t="shared" si="25" ref="BF126:BF135">IF(N126="snížená",J126,0)</f>
        <v>0</v>
      </c>
      <c r="BG126" s="151">
        <f aca="true" t="shared" si="26" ref="BG126:BG135">IF(N126="zákl. přenesená",J126,0)</f>
        <v>0</v>
      </c>
      <c r="BH126" s="151">
        <f aca="true" t="shared" si="27" ref="BH126:BH135">IF(N126="sníž. přenesená",J126,0)</f>
        <v>0</v>
      </c>
      <c r="BI126" s="151">
        <f aca="true" t="shared" si="28" ref="BI126:BI135">IF(N126="nulová",J126,0)</f>
        <v>0</v>
      </c>
      <c r="BJ126" s="18" t="s">
        <v>81</v>
      </c>
      <c r="BK126" s="151">
        <f aca="true" t="shared" si="29" ref="BK126:BK135">ROUND(I126*H126,2)</f>
        <v>0</v>
      </c>
      <c r="BL126" s="18" t="s">
        <v>188</v>
      </c>
      <c r="BM126" s="150" t="s">
        <v>3579</v>
      </c>
    </row>
    <row r="127" spans="1:65" s="2" customFormat="1" ht="16.5" customHeight="1">
      <c r="A127" s="33"/>
      <c r="B127" s="138"/>
      <c r="C127" s="139">
        <v>40</v>
      </c>
      <c r="D127" s="139" t="s">
        <v>183</v>
      </c>
      <c r="E127" s="140" t="s">
        <v>3486</v>
      </c>
      <c r="F127" s="141" t="s">
        <v>3487</v>
      </c>
      <c r="G127" s="142" t="s">
        <v>3020</v>
      </c>
      <c r="H127" s="143">
        <v>22</v>
      </c>
      <c r="I127" s="144"/>
      <c r="J127" s="145">
        <f t="shared" si="20"/>
        <v>0</v>
      </c>
      <c r="K127" s="141" t="s">
        <v>3</v>
      </c>
      <c r="L127" s="34"/>
      <c r="M127" s="146" t="s">
        <v>3</v>
      </c>
      <c r="N127" s="147" t="s">
        <v>44</v>
      </c>
      <c r="O127" s="54"/>
      <c r="P127" s="148">
        <f t="shared" si="21"/>
        <v>0</v>
      </c>
      <c r="Q127" s="148">
        <v>0</v>
      </c>
      <c r="R127" s="148">
        <f t="shared" si="22"/>
        <v>0</v>
      </c>
      <c r="S127" s="148">
        <v>0</v>
      </c>
      <c r="T127" s="149">
        <f t="shared" si="2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81</v>
      </c>
      <c r="AY127" s="18" t="s">
        <v>180</v>
      </c>
      <c r="BE127" s="151">
        <f t="shared" si="24"/>
        <v>0</v>
      </c>
      <c r="BF127" s="151">
        <f t="shared" si="25"/>
        <v>0</v>
      </c>
      <c r="BG127" s="151">
        <f t="shared" si="26"/>
        <v>0</v>
      </c>
      <c r="BH127" s="151">
        <f t="shared" si="27"/>
        <v>0</v>
      </c>
      <c r="BI127" s="151">
        <f t="shared" si="28"/>
        <v>0</v>
      </c>
      <c r="BJ127" s="18" t="s">
        <v>81</v>
      </c>
      <c r="BK127" s="151">
        <f t="shared" si="29"/>
        <v>0</v>
      </c>
      <c r="BL127" s="18" t="s">
        <v>188</v>
      </c>
      <c r="BM127" s="150" t="s">
        <v>3580</v>
      </c>
    </row>
    <row r="128" spans="1:65" s="2" customFormat="1" ht="16.5" customHeight="1">
      <c r="A128" s="33"/>
      <c r="B128" s="138"/>
      <c r="C128" s="139">
        <v>41</v>
      </c>
      <c r="D128" s="139" t="s">
        <v>183</v>
      </c>
      <c r="E128" s="140" t="s">
        <v>3581</v>
      </c>
      <c r="F128" s="367" t="s">
        <v>3582</v>
      </c>
      <c r="G128" s="142" t="s">
        <v>2529</v>
      </c>
      <c r="H128" s="143">
        <v>2</v>
      </c>
      <c r="I128" s="144"/>
      <c r="J128" s="145">
        <f t="shared" si="20"/>
        <v>0</v>
      </c>
      <c r="K128" s="141" t="s">
        <v>3</v>
      </c>
      <c r="L128" s="34"/>
      <c r="M128" s="146" t="s">
        <v>3</v>
      </c>
      <c r="N128" s="147" t="s">
        <v>44</v>
      </c>
      <c r="O128" s="54"/>
      <c r="P128" s="148">
        <f t="shared" si="21"/>
        <v>0</v>
      </c>
      <c r="Q128" s="148">
        <v>0</v>
      </c>
      <c r="R128" s="148">
        <f t="shared" si="22"/>
        <v>0</v>
      </c>
      <c r="S128" s="148">
        <v>0</v>
      </c>
      <c r="T128" s="149">
        <f t="shared" si="2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81</v>
      </c>
      <c r="AY128" s="18" t="s">
        <v>180</v>
      </c>
      <c r="BE128" s="151">
        <f t="shared" si="24"/>
        <v>0</v>
      </c>
      <c r="BF128" s="151">
        <f t="shared" si="25"/>
        <v>0</v>
      </c>
      <c r="BG128" s="151">
        <f t="shared" si="26"/>
        <v>0</v>
      </c>
      <c r="BH128" s="151">
        <f t="shared" si="27"/>
        <v>0</v>
      </c>
      <c r="BI128" s="151">
        <f t="shared" si="28"/>
        <v>0</v>
      </c>
      <c r="BJ128" s="18" t="s">
        <v>81</v>
      </c>
      <c r="BK128" s="151">
        <f t="shared" si="29"/>
        <v>0</v>
      </c>
      <c r="BL128" s="18" t="s">
        <v>188</v>
      </c>
      <c r="BM128" s="150" t="s">
        <v>3583</v>
      </c>
    </row>
    <row r="129" spans="1:65" s="2" customFormat="1" ht="24.2" customHeight="1">
      <c r="A129" s="33"/>
      <c r="B129" s="138"/>
      <c r="C129" s="139">
        <v>42</v>
      </c>
      <c r="D129" s="139" t="s">
        <v>183</v>
      </c>
      <c r="E129" s="140" t="s">
        <v>3584</v>
      </c>
      <c r="F129" s="141" t="s">
        <v>4022</v>
      </c>
      <c r="G129" s="142" t="s">
        <v>2529</v>
      </c>
      <c r="H129" s="143">
        <v>1</v>
      </c>
      <c r="I129" s="144"/>
      <c r="J129" s="145">
        <f t="shared" si="20"/>
        <v>0</v>
      </c>
      <c r="K129" s="141" t="s">
        <v>3</v>
      </c>
      <c r="L129" s="34"/>
      <c r="M129" s="146" t="s">
        <v>3</v>
      </c>
      <c r="N129" s="147" t="s">
        <v>44</v>
      </c>
      <c r="O129" s="54"/>
      <c r="P129" s="148">
        <f t="shared" si="21"/>
        <v>0</v>
      </c>
      <c r="Q129" s="148">
        <v>0</v>
      </c>
      <c r="R129" s="148">
        <f t="shared" si="22"/>
        <v>0</v>
      </c>
      <c r="S129" s="148">
        <v>0</v>
      </c>
      <c r="T129" s="149">
        <f t="shared" si="2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81</v>
      </c>
      <c r="AY129" s="18" t="s">
        <v>180</v>
      </c>
      <c r="BE129" s="151">
        <f t="shared" si="24"/>
        <v>0</v>
      </c>
      <c r="BF129" s="151">
        <f t="shared" si="25"/>
        <v>0</v>
      </c>
      <c r="BG129" s="151">
        <f t="shared" si="26"/>
        <v>0</v>
      </c>
      <c r="BH129" s="151">
        <f t="shared" si="27"/>
        <v>0</v>
      </c>
      <c r="BI129" s="151">
        <f t="shared" si="28"/>
        <v>0</v>
      </c>
      <c r="BJ129" s="18" t="s">
        <v>81</v>
      </c>
      <c r="BK129" s="151">
        <f t="shared" si="29"/>
        <v>0</v>
      </c>
      <c r="BL129" s="18" t="s">
        <v>188</v>
      </c>
      <c r="BM129" s="150" t="s">
        <v>3585</v>
      </c>
    </row>
    <row r="130" spans="1:65" s="2" customFormat="1" ht="57" customHeight="1">
      <c r="A130" s="33"/>
      <c r="B130" s="138"/>
      <c r="C130" s="139">
        <v>43</v>
      </c>
      <c r="D130" s="139" t="s">
        <v>183</v>
      </c>
      <c r="E130" s="140" t="s">
        <v>3586</v>
      </c>
      <c r="F130" s="141" t="s">
        <v>3587</v>
      </c>
      <c r="G130" s="142" t="s">
        <v>2529</v>
      </c>
      <c r="H130" s="143">
        <v>1</v>
      </c>
      <c r="I130" s="144"/>
      <c r="J130" s="145">
        <f t="shared" si="20"/>
        <v>0</v>
      </c>
      <c r="K130" s="141" t="s">
        <v>3</v>
      </c>
      <c r="L130" s="34"/>
      <c r="M130" s="146" t="s">
        <v>3</v>
      </c>
      <c r="N130" s="147" t="s">
        <v>44</v>
      </c>
      <c r="O130" s="54"/>
      <c r="P130" s="148">
        <f t="shared" si="21"/>
        <v>0</v>
      </c>
      <c r="Q130" s="148">
        <v>0</v>
      </c>
      <c r="R130" s="148">
        <f t="shared" si="22"/>
        <v>0</v>
      </c>
      <c r="S130" s="148">
        <v>0</v>
      </c>
      <c r="T130" s="149">
        <f t="shared" si="2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188</v>
      </c>
      <c r="AT130" s="150" t="s">
        <v>183</v>
      </c>
      <c r="AU130" s="150" t="s">
        <v>81</v>
      </c>
      <c r="AY130" s="18" t="s">
        <v>180</v>
      </c>
      <c r="BE130" s="151">
        <f t="shared" si="24"/>
        <v>0</v>
      </c>
      <c r="BF130" s="151">
        <f t="shared" si="25"/>
        <v>0</v>
      </c>
      <c r="BG130" s="151">
        <f t="shared" si="26"/>
        <v>0</v>
      </c>
      <c r="BH130" s="151">
        <f t="shared" si="27"/>
        <v>0</v>
      </c>
      <c r="BI130" s="151">
        <f t="shared" si="28"/>
        <v>0</v>
      </c>
      <c r="BJ130" s="18" t="s">
        <v>81</v>
      </c>
      <c r="BK130" s="151">
        <f t="shared" si="29"/>
        <v>0</v>
      </c>
      <c r="BL130" s="18" t="s">
        <v>188</v>
      </c>
      <c r="BM130" s="150" t="s">
        <v>3588</v>
      </c>
    </row>
    <row r="131" spans="1:65" s="2" customFormat="1" ht="16.5" customHeight="1">
      <c r="A131" s="33"/>
      <c r="B131" s="138"/>
      <c r="C131" s="139">
        <v>44</v>
      </c>
      <c r="D131" s="139" t="s">
        <v>183</v>
      </c>
      <c r="E131" s="140" t="s">
        <v>3589</v>
      </c>
      <c r="F131" s="141" t="s">
        <v>3590</v>
      </c>
      <c r="G131" s="142" t="s">
        <v>2529</v>
      </c>
      <c r="H131" s="143">
        <v>2</v>
      </c>
      <c r="I131" s="144"/>
      <c r="J131" s="145">
        <f t="shared" si="20"/>
        <v>0</v>
      </c>
      <c r="K131" s="141" t="s">
        <v>3</v>
      </c>
      <c r="L131" s="34"/>
      <c r="M131" s="146" t="s">
        <v>3</v>
      </c>
      <c r="N131" s="147" t="s">
        <v>44</v>
      </c>
      <c r="O131" s="54"/>
      <c r="P131" s="148">
        <f t="shared" si="21"/>
        <v>0</v>
      </c>
      <c r="Q131" s="148">
        <v>0</v>
      </c>
      <c r="R131" s="148">
        <f t="shared" si="22"/>
        <v>0</v>
      </c>
      <c r="S131" s="148">
        <v>0</v>
      </c>
      <c r="T131" s="149">
        <f t="shared" si="2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188</v>
      </c>
      <c r="AT131" s="150" t="s">
        <v>183</v>
      </c>
      <c r="AU131" s="150" t="s">
        <v>81</v>
      </c>
      <c r="AY131" s="18" t="s">
        <v>180</v>
      </c>
      <c r="BE131" s="151">
        <f t="shared" si="24"/>
        <v>0</v>
      </c>
      <c r="BF131" s="151">
        <f t="shared" si="25"/>
        <v>0</v>
      </c>
      <c r="BG131" s="151">
        <f t="shared" si="26"/>
        <v>0</v>
      </c>
      <c r="BH131" s="151">
        <f t="shared" si="27"/>
        <v>0</v>
      </c>
      <c r="BI131" s="151">
        <f t="shared" si="28"/>
        <v>0</v>
      </c>
      <c r="BJ131" s="18" t="s">
        <v>81</v>
      </c>
      <c r="BK131" s="151">
        <f t="shared" si="29"/>
        <v>0</v>
      </c>
      <c r="BL131" s="18" t="s">
        <v>188</v>
      </c>
      <c r="BM131" s="150" t="s">
        <v>3591</v>
      </c>
    </row>
    <row r="132" spans="1:65" s="2" customFormat="1" ht="16.5" customHeight="1">
      <c r="A132" s="33"/>
      <c r="B132" s="138"/>
      <c r="C132" s="139">
        <v>45</v>
      </c>
      <c r="D132" s="139" t="s">
        <v>183</v>
      </c>
      <c r="E132" s="140" t="s">
        <v>3592</v>
      </c>
      <c r="F132" s="141" t="s">
        <v>3593</v>
      </c>
      <c r="G132" s="142" t="s">
        <v>3020</v>
      </c>
      <c r="H132" s="143">
        <v>10</v>
      </c>
      <c r="I132" s="144"/>
      <c r="J132" s="145">
        <f t="shared" si="20"/>
        <v>0</v>
      </c>
      <c r="K132" s="141" t="s">
        <v>3</v>
      </c>
      <c r="L132" s="34"/>
      <c r="M132" s="146" t="s">
        <v>3</v>
      </c>
      <c r="N132" s="147" t="s">
        <v>44</v>
      </c>
      <c r="O132" s="54"/>
      <c r="P132" s="148">
        <f t="shared" si="21"/>
        <v>0</v>
      </c>
      <c r="Q132" s="148">
        <v>0</v>
      </c>
      <c r="R132" s="148">
        <f t="shared" si="22"/>
        <v>0</v>
      </c>
      <c r="S132" s="148">
        <v>0</v>
      </c>
      <c r="T132" s="149">
        <f t="shared" si="2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81</v>
      </c>
      <c r="AY132" s="18" t="s">
        <v>180</v>
      </c>
      <c r="BE132" s="151">
        <f t="shared" si="24"/>
        <v>0</v>
      </c>
      <c r="BF132" s="151">
        <f t="shared" si="25"/>
        <v>0</v>
      </c>
      <c r="BG132" s="151">
        <f t="shared" si="26"/>
        <v>0</v>
      </c>
      <c r="BH132" s="151">
        <f t="shared" si="27"/>
        <v>0</v>
      </c>
      <c r="BI132" s="151">
        <f t="shared" si="28"/>
        <v>0</v>
      </c>
      <c r="BJ132" s="18" t="s">
        <v>81</v>
      </c>
      <c r="BK132" s="151">
        <f t="shared" si="29"/>
        <v>0</v>
      </c>
      <c r="BL132" s="18" t="s">
        <v>188</v>
      </c>
      <c r="BM132" s="150" t="s">
        <v>3594</v>
      </c>
    </row>
    <row r="133" spans="1:65" s="2" customFormat="1" ht="16.5" customHeight="1">
      <c r="A133" s="33"/>
      <c r="B133" s="138"/>
      <c r="C133" s="139" t="s">
        <v>714</v>
      </c>
      <c r="D133" s="139" t="s">
        <v>183</v>
      </c>
      <c r="E133" s="140" t="s">
        <v>3595</v>
      </c>
      <c r="F133" s="141" t="s">
        <v>3596</v>
      </c>
      <c r="G133" s="142" t="s">
        <v>3020</v>
      </c>
      <c r="H133" s="143">
        <v>30</v>
      </c>
      <c r="I133" s="144"/>
      <c r="J133" s="145">
        <f t="shared" si="20"/>
        <v>0</v>
      </c>
      <c r="K133" s="141" t="s">
        <v>3</v>
      </c>
      <c r="L133" s="34"/>
      <c r="M133" s="146" t="s">
        <v>3</v>
      </c>
      <c r="N133" s="147" t="s">
        <v>44</v>
      </c>
      <c r="O133" s="54"/>
      <c r="P133" s="148">
        <f t="shared" si="21"/>
        <v>0</v>
      </c>
      <c r="Q133" s="148">
        <v>0</v>
      </c>
      <c r="R133" s="148">
        <f t="shared" si="22"/>
        <v>0</v>
      </c>
      <c r="S133" s="148">
        <v>0</v>
      </c>
      <c r="T133" s="149">
        <f t="shared" si="2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188</v>
      </c>
      <c r="AT133" s="150" t="s">
        <v>183</v>
      </c>
      <c r="AU133" s="150" t="s">
        <v>81</v>
      </c>
      <c r="AY133" s="18" t="s">
        <v>180</v>
      </c>
      <c r="BE133" s="151">
        <f t="shared" si="24"/>
        <v>0</v>
      </c>
      <c r="BF133" s="151">
        <f t="shared" si="25"/>
        <v>0</v>
      </c>
      <c r="BG133" s="151">
        <f t="shared" si="26"/>
        <v>0</v>
      </c>
      <c r="BH133" s="151">
        <f t="shared" si="27"/>
        <v>0</v>
      </c>
      <c r="BI133" s="151">
        <f t="shared" si="28"/>
        <v>0</v>
      </c>
      <c r="BJ133" s="18" t="s">
        <v>81</v>
      </c>
      <c r="BK133" s="151">
        <f t="shared" si="29"/>
        <v>0</v>
      </c>
      <c r="BL133" s="18" t="s">
        <v>188</v>
      </c>
      <c r="BM133" s="150" t="s">
        <v>3597</v>
      </c>
    </row>
    <row r="134" spans="1:65" s="2" customFormat="1" ht="16.5" customHeight="1">
      <c r="A134" s="33"/>
      <c r="B134" s="138"/>
      <c r="C134" s="139">
        <v>47</v>
      </c>
      <c r="D134" s="139" t="s">
        <v>183</v>
      </c>
      <c r="E134" s="140" t="s">
        <v>3598</v>
      </c>
      <c r="F134" s="141" t="s">
        <v>3599</v>
      </c>
      <c r="G134" s="142" t="s">
        <v>2909</v>
      </c>
      <c r="H134" s="143">
        <v>1</v>
      </c>
      <c r="I134" s="144"/>
      <c r="J134" s="145">
        <f t="shared" si="20"/>
        <v>0</v>
      </c>
      <c r="K134" s="141" t="s">
        <v>3</v>
      </c>
      <c r="L134" s="34"/>
      <c r="M134" s="146" t="s">
        <v>3</v>
      </c>
      <c r="N134" s="147" t="s">
        <v>44</v>
      </c>
      <c r="O134" s="54"/>
      <c r="P134" s="148">
        <f t="shared" si="21"/>
        <v>0</v>
      </c>
      <c r="Q134" s="148">
        <v>0</v>
      </c>
      <c r="R134" s="148">
        <f t="shared" si="22"/>
        <v>0</v>
      </c>
      <c r="S134" s="148">
        <v>0</v>
      </c>
      <c r="T134" s="149">
        <f t="shared" si="2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188</v>
      </c>
      <c r="AT134" s="150" t="s">
        <v>183</v>
      </c>
      <c r="AU134" s="150" t="s">
        <v>81</v>
      </c>
      <c r="AY134" s="18" t="s">
        <v>180</v>
      </c>
      <c r="BE134" s="151">
        <f t="shared" si="24"/>
        <v>0</v>
      </c>
      <c r="BF134" s="151">
        <f t="shared" si="25"/>
        <v>0</v>
      </c>
      <c r="BG134" s="151">
        <f t="shared" si="26"/>
        <v>0</v>
      </c>
      <c r="BH134" s="151">
        <f t="shared" si="27"/>
        <v>0</v>
      </c>
      <c r="BI134" s="151">
        <f t="shared" si="28"/>
        <v>0</v>
      </c>
      <c r="BJ134" s="18" t="s">
        <v>81</v>
      </c>
      <c r="BK134" s="151">
        <f t="shared" si="29"/>
        <v>0</v>
      </c>
      <c r="BL134" s="18" t="s">
        <v>188</v>
      </c>
      <c r="BM134" s="150" t="s">
        <v>3600</v>
      </c>
    </row>
    <row r="135" spans="1:65" s="2" customFormat="1" ht="16.5" customHeight="1">
      <c r="A135" s="33"/>
      <c r="B135" s="138"/>
      <c r="C135" s="139">
        <v>48</v>
      </c>
      <c r="D135" s="139" t="s">
        <v>183</v>
      </c>
      <c r="E135" s="140" t="s">
        <v>3492</v>
      </c>
      <c r="F135" s="141" t="s">
        <v>3493</v>
      </c>
      <c r="G135" s="142" t="s">
        <v>3020</v>
      </c>
      <c r="H135" s="143">
        <v>30</v>
      </c>
      <c r="I135" s="144"/>
      <c r="J135" s="145">
        <f t="shared" si="20"/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 t="shared" si="21"/>
        <v>0</v>
      </c>
      <c r="Q135" s="148">
        <v>0</v>
      </c>
      <c r="R135" s="148">
        <f t="shared" si="22"/>
        <v>0</v>
      </c>
      <c r="S135" s="148">
        <v>0</v>
      </c>
      <c r="T135" s="149">
        <f t="shared" si="2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188</v>
      </c>
      <c r="AT135" s="150" t="s">
        <v>183</v>
      </c>
      <c r="AU135" s="150" t="s">
        <v>81</v>
      </c>
      <c r="AY135" s="18" t="s">
        <v>180</v>
      </c>
      <c r="BE135" s="151">
        <f t="shared" si="24"/>
        <v>0</v>
      </c>
      <c r="BF135" s="151">
        <f t="shared" si="25"/>
        <v>0</v>
      </c>
      <c r="BG135" s="151">
        <f t="shared" si="26"/>
        <v>0</v>
      </c>
      <c r="BH135" s="151">
        <f t="shared" si="27"/>
        <v>0</v>
      </c>
      <c r="BI135" s="151">
        <f t="shared" si="28"/>
        <v>0</v>
      </c>
      <c r="BJ135" s="18" t="s">
        <v>81</v>
      </c>
      <c r="BK135" s="151">
        <f t="shared" si="29"/>
        <v>0</v>
      </c>
      <c r="BL135" s="18" t="s">
        <v>188</v>
      </c>
      <c r="BM135" s="150" t="s">
        <v>3601</v>
      </c>
    </row>
    <row r="136" spans="2:63" s="12" customFormat="1" ht="25.9" customHeight="1">
      <c r="B136" s="125"/>
      <c r="D136" s="126" t="s">
        <v>72</v>
      </c>
      <c r="E136" s="127" t="s">
        <v>3602</v>
      </c>
      <c r="F136" s="127" t="s">
        <v>3603</v>
      </c>
      <c r="I136" s="128"/>
      <c r="J136" s="129">
        <f>BK136</f>
        <v>0</v>
      </c>
      <c r="L136" s="125"/>
      <c r="M136" s="130"/>
      <c r="N136" s="131"/>
      <c r="O136" s="131"/>
      <c r="P136" s="132">
        <f>SUM(P137:P159)</f>
        <v>0</v>
      </c>
      <c r="Q136" s="131"/>
      <c r="R136" s="132">
        <f>SUM(R137:R159)</f>
        <v>0</v>
      </c>
      <c r="S136" s="131"/>
      <c r="T136" s="133">
        <f>SUM(T137:T159)</f>
        <v>0</v>
      </c>
      <c r="AR136" s="126" t="s">
        <v>81</v>
      </c>
      <c r="AT136" s="134" t="s">
        <v>72</v>
      </c>
      <c r="AU136" s="134" t="s">
        <v>73</v>
      </c>
      <c r="AY136" s="126" t="s">
        <v>180</v>
      </c>
      <c r="BK136" s="135">
        <f>SUM(BK137:BK159)</f>
        <v>0</v>
      </c>
    </row>
    <row r="137" spans="1:65" s="2" customFormat="1" ht="16.5" customHeight="1">
      <c r="A137" s="33"/>
      <c r="B137" s="138"/>
      <c r="C137" s="139">
        <v>49</v>
      </c>
      <c r="D137" s="139" t="s">
        <v>183</v>
      </c>
      <c r="E137" s="140" t="s">
        <v>715</v>
      </c>
      <c r="F137" s="141" t="s">
        <v>3604</v>
      </c>
      <c r="G137" s="142" t="s">
        <v>2640</v>
      </c>
      <c r="H137" s="143">
        <v>1</v>
      </c>
      <c r="I137" s="144"/>
      <c r="J137" s="145">
        <f aca="true" t="shared" si="30" ref="J137:J159">ROUND(I137*H137,2)</f>
        <v>0</v>
      </c>
      <c r="K137" s="141" t="s">
        <v>3</v>
      </c>
      <c r="L137" s="34"/>
      <c r="M137" s="146" t="s">
        <v>3</v>
      </c>
      <c r="N137" s="147" t="s">
        <v>44</v>
      </c>
      <c r="O137" s="54"/>
      <c r="P137" s="148">
        <f aca="true" t="shared" si="31" ref="P137:P159">O137*H137</f>
        <v>0</v>
      </c>
      <c r="Q137" s="148">
        <v>0</v>
      </c>
      <c r="R137" s="148">
        <f aca="true" t="shared" si="32" ref="R137:R159">Q137*H137</f>
        <v>0</v>
      </c>
      <c r="S137" s="148">
        <v>0</v>
      </c>
      <c r="T137" s="149">
        <f aca="true" t="shared" si="33" ref="T137:T159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81</v>
      </c>
      <c r="AY137" s="18" t="s">
        <v>180</v>
      </c>
      <c r="BE137" s="151">
        <f aca="true" t="shared" si="34" ref="BE137:BE159">IF(N137="základní",J137,0)</f>
        <v>0</v>
      </c>
      <c r="BF137" s="151">
        <f aca="true" t="shared" si="35" ref="BF137:BF159">IF(N137="snížená",J137,0)</f>
        <v>0</v>
      </c>
      <c r="BG137" s="151">
        <f aca="true" t="shared" si="36" ref="BG137:BG159">IF(N137="zákl. přenesená",J137,0)</f>
        <v>0</v>
      </c>
      <c r="BH137" s="151">
        <f aca="true" t="shared" si="37" ref="BH137:BH159">IF(N137="sníž. přenesená",J137,0)</f>
        <v>0</v>
      </c>
      <c r="BI137" s="151">
        <f aca="true" t="shared" si="38" ref="BI137:BI159">IF(N137="nulová",J137,0)</f>
        <v>0</v>
      </c>
      <c r="BJ137" s="18" t="s">
        <v>81</v>
      </c>
      <c r="BK137" s="151">
        <f aca="true" t="shared" si="39" ref="BK137:BK159">ROUND(I137*H137,2)</f>
        <v>0</v>
      </c>
      <c r="BL137" s="18" t="s">
        <v>188</v>
      </c>
      <c r="BM137" s="150" t="s">
        <v>3605</v>
      </c>
    </row>
    <row r="138" spans="1:65" s="2" customFormat="1" ht="16.5" customHeight="1">
      <c r="A138" s="33"/>
      <c r="B138" s="138"/>
      <c r="C138" s="139">
        <v>50</v>
      </c>
      <c r="D138" s="139" t="s">
        <v>183</v>
      </c>
      <c r="E138" s="140" t="s">
        <v>717</v>
      </c>
      <c r="F138" s="141" t="s">
        <v>3606</v>
      </c>
      <c r="G138" s="142" t="s">
        <v>2640</v>
      </c>
      <c r="H138" s="143">
        <v>1</v>
      </c>
      <c r="I138" s="144"/>
      <c r="J138" s="145">
        <f t="shared" si="30"/>
        <v>0</v>
      </c>
      <c r="K138" s="141" t="s">
        <v>3</v>
      </c>
      <c r="L138" s="34"/>
      <c r="M138" s="146" t="s">
        <v>3</v>
      </c>
      <c r="N138" s="147" t="s">
        <v>44</v>
      </c>
      <c r="O138" s="54"/>
      <c r="P138" s="148">
        <f t="shared" si="31"/>
        <v>0</v>
      </c>
      <c r="Q138" s="148">
        <v>0</v>
      </c>
      <c r="R138" s="148">
        <f t="shared" si="32"/>
        <v>0</v>
      </c>
      <c r="S138" s="148">
        <v>0</v>
      </c>
      <c r="T138" s="149">
        <f t="shared" si="3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81</v>
      </c>
      <c r="AY138" s="18" t="s">
        <v>180</v>
      </c>
      <c r="BE138" s="151">
        <f t="shared" si="34"/>
        <v>0</v>
      </c>
      <c r="BF138" s="151">
        <f t="shared" si="35"/>
        <v>0</v>
      </c>
      <c r="BG138" s="151">
        <f t="shared" si="36"/>
        <v>0</v>
      </c>
      <c r="BH138" s="151">
        <f t="shared" si="37"/>
        <v>0</v>
      </c>
      <c r="BI138" s="151">
        <f t="shared" si="38"/>
        <v>0</v>
      </c>
      <c r="BJ138" s="18" t="s">
        <v>81</v>
      </c>
      <c r="BK138" s="151">
        <f t="shared" si="39"/>
        <v>0</v>
      </c>
      <c r="BL138" s="18" t="s">
        <v>188</v>
      </c>
      <c r="BM138" s="150" t="s">
        <v>3607</v>
      </c>
    </row>
    <row r="139" spans="1:65" s="2" customFormat="1" ht="16.5" customHeight="1">
      <c r="A139" s="33"/>
      <c r="B139" s="138"/>
      <c r="C139" s="139">
        <v>51</v>
      </c>
      <c r="D139" s="139" t="s">
        <v>183</v>
      </c>
      <c r="E139" s="140" t="s">
        <v>3520</v>
      </c>
      <c r="F139" s="141" t="s">
        <v>3521</v>
      </c>
      <c r="G139" s="142" t="s">
        <v>2529</v>
      </c>
      <c r="H139" s="143">
        <v>1</v>
      </c>
      <c r="I139" s="144"/>
      <c r="J139" s="145">
        <f t="shared" si="30"/>
        <v>0</v>
      </c>
      <c r="K139" s="141" t="s">
        <v>3</v>
      </c>
      <c r="L139" s="34"/>
      <c r="M139" s="146" t="s">
        <v>3</v>
      </c>
      <c r="N139" s="147" t="s">
        <v>44</v>
      </c>
      <c r="O139" s="54"/>
      <c r="P139" s="148">
        <f t="shared" si="31"/>
        <v>0</v>
      </c>
      <c r="Q139" s="148">
        <v>0</v>
      </c>
      <c r="R139" s="148">
        <f t="shared" si="32"/>
        <v>0</v>
      </c>
      <c r="S139" s="148">
        <v>0</v>
      </c>
      <c r="T139" s="149">
        <f t="shared" si="3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188</v>
      </c>
      <c r="AT139" s="150" t="s">
        <v>183</v>
      </c>
      <c r="AU139" s="150" t="s">
        <v>81</v>
      </c>
      <c r="AY139" s="18" t="s">
        <v>180</v>
      </c>
      <c r="BE139" s="151">
        <f t="shared" si="34"/>
        <v>0</v>
      </c>
      <c r="BF139" s="151">
        <f t="shared" si="35"/>
        <v>0</v>
      </c>
      <c r="BG139" s="151">
        <f t="shared" si="36"/>
        <v>0</v>
      </c>
      <c r="BH139" s="151">
        <f t="shared" si="37"/>
        <v>0</v>
      </c>
      <c r="BI139" s="151">
        <f t="shared" si="38"/>
        <v>0</v>
      </c>
      <c r="BJ139" s="18" t="s">
        <v>81</v>
      </c>
      <c r="BK139" s="151">
        <f t="shared" si="39"/>
        <v>0</v>
      </c>
      <c r="BL139" s="18" t="s">
        <v>188</v>
      </c>
      <c r="BM139" s="150" t="s">
        <v>3608</v>
      </c>
    </row>
    <row r="140" spans="1:65" s="2" customFormat="1" ht="37.9" customHeight="1">
      <c r="A140" s="33"/>
      <c r="B140" s="138"/>
      <c r="C140" s="139">
        <v>52</v>
      </c>
      <c r="D140" s="139" t="s">
        <v>183</v>
      </c>
      <c r="E140" s="140" t="s">
        <v>3525</v>
      </c>
      <c r="F140" s="141" t="s">
        <v>3526</v>
      </c>
      <c r="G140" s="142" t="s">
        <v>2529</v>
      </c>
      <c r="H140" s="143">
        <v>1</v>
      </c>
      <c r="I140" s="144"/>
      <c r="J140" s="145">
        <f t="shared" si="30"/>
        <v>0</v>
      </c>
      <c r="K140" s="141" t="s">
        <v>3</v>
      </c>
      <c r="L140" s="34"/>
      <c r="M140" s="146" t="s">
        <v>3</v>
      </c>
      <c r="N140" s="147" t="s">
        <v>44</v>
      </c>
      <c r="O140" s="54"/>
      <c r="P140" s="148">
        <f t="shared" si="31"/>
        <v>0</v>
      </c>
      <c r="Q140" s="148">
        <v>0</v>
      </c>
      <c r="R140" s="148">
        <f t="shared" si="32"/>
        <v>0</v>
      </c>
      <c r="S140" s="148">
        <v>0</v>
      </c>
      <c r="T140" s="149">
        <f t="shared" si="3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188</v>
      </c>
      <c r="AT140" s="150" t="s">
        <v>183</v>
      </c>
      <c r="AU140" s="150" t="s">
        <v>81</v>
      </c>
      <c r="AY140" s="18" t="s">
        <v>180</v>
      </c>
      <c r="BE140" s="151">
        <f t="shared" si="34"/>
        <v>0</v>
      </c>
      <c r="BF140" s="151">
        <f t="shared" si="35"/>
        <v>0</v>
      </c>
      <c r="BG140" s="151">
        <f t="shared" si="36"/>
        <v>0</v>
      </c>
      <c r="BH140" s="151">
        <f t="shared" si="37"/>
        <v>0</v>
      </c>
      <c r="BI140" s="151">
        <f t="shared" si="38"/>
        <v>0</v>
      </c>
      <c r="BJ140" s="18" t="s">
        <v>81</v>
      </c>
      <c r="BK140" s="151">
        <f t="shared" si="39"/>
        <v>0</v>
      </c>
      <c r="BL140" s="18" t="s">
        <v>188</v>
      </c>
      <c r="BM140" s="150" t="s">
        <v>3609</v>
      </c>
    </row>
    <row r="141" spans="1:65" s="2" customFormat="1" ht="16.5" customHeight="1">
      <c r="A141" s="33"/>
      <c r="B141" s="138"/>
      <c r="C141" s="139">
        <v>53</v>
      </c>
      <c r="D141" s="139" t="s">
        <v>183</v>
      </c>
      <c r="E141" s="140" t="s">
        <v>3528</v>
      </c>
      <c r="F141" s="141" t="s">
        <v>4027</v>
      </c>
      <c r="G141" s="142" t="s">
        <v>2529</v>
      </c>
      <c r="H141" s="143">
        <v>1</v>
      </c>
      <c r="I141" s="144"/>
      <c r="J141" s="145">
        <f t="shared" si="30"/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 t="shared" si="31"/>
        <v>0</v>
      </c>
      <c r="Q141" s="148">
        <v>0</v>
      </c>
      <c r="R141" s="148">
        <f t="shared" si="32"/>
        <v>0</v>
      </c>
      <c r="S141" s="148">
        <v>0</v>
      </c>
      <c r="T141" s="149">
        <f t="shared" si="3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81</v>
      </c>
      <c r="AY141" s="18" t="s">
        <v>180</v>
      </c>
      <c r="BE141" s="151">
        <f t="shared" si="34"/>
        <v>0</v>
      </c>
      <c r="BF141" s="151">
        <f t="shared" si="35"/>
        <v>0</v>
      </c>
      <c r="BG141" s="151">
        <f t="shared" si="36"/>
        <v>0</v>
      </c>
      <c r="BH141" s="151">
        <f t="shared" si="37"/>
        <v>0</v>
      </c>
      <c r="BI141" s="151">
        <f t="shared" si="38"/>
        <v>0</v>
      </c>
      <c r="BJ141" s="18" t="s">
        <v>81</v>
      </c>
      <c r="BK141" s="151">
        <f t="shared" si="39"/>
        <v>0</v>
      </c>
      <c r="BL141" s="18" t="s">
        <v>188</v>
      </c>
      <c r="BM141" s="150" t="s">
        <v>3610</v>
      </c>
    </row>
    <row r="142" spans="1:65" s="2" customFormat="1" ht="16.5" customHeight="1">
      <c r="A142" s="33"/>
      <c r="B142" s="138"/>
      <c r="C142" s="139">
        <v>54</v>
      </c>
      <c r="D142" s="139" t="s">
        <v>183</v>
      </c>
      <c r="E142" s="140" t="s">
        <v>3530</v>
      </c>
      <c r="F142" s="141" t="s">
        <v>3531</v>
      </c>
      <c r="G142" s="142" t="s">
        <v>2529</v>
      </c>
      <c r="H142" s="143">
        <v>1</v>
      </c>
      <c r="I142" s="144"/>
      <c r="J142" s="145">
        <f t="shared" si="30"/>
        <v>0</v>
      </c>
      <c r="K142" s="141" t="s">
        <v>3</v>
      </c>
      <c r="L142" s="34"/>
      <c r="M142" s="146" t="s">
        <v>3</v>
      </c>
      <c r="N142" s="147" t="s">
        <v>44</v>
      </c>
      <c r="O142" s="54"/>
      <c r="P142" s="148">
        <f t="shared" si="31"/>
        <v>0</v>
      </c>
      <c r="Q142" s="148">
        <v>0</v>
      </c>
      <c r="R142" s="148">
        <f t="shared" si="32"/>
        <v>0</v>
      </c>
      <c r="S142" s="148">
        <v>0</v>
      </c>
      <c r="T142" s="149">
        <f t="shared" si="3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81</v>
      </c>
      <c r="AY142" s="18" t="s">
        <v>180</v>
      </c>
      <c r="BE142" s="151">
        <f t="shared" si="34"/>
        <v>0</v>
      </c>
      <c r="BF142" s="151">
        <f t="shared" si="35"/>
        <v>0</v>
      </c>
      <c r="BG142" s="151">
        <f t="shared" si="36"/>
        <v>0</v>
      </c>
      <c r="BH142" s="151">
        <f t="shared" si="37"/>
        <v>0</v>
      </c>
      <c r="BI142" s="151">
        <f t="shared" si="38"/>
        <v>0</v>
      </c>
      <c r="BJ142" s="18" t="s">
        <v>81</v>
      </c>
      <c r="BK142" s="151">
        <f t="shared" si="39"/>
        <v>0</v>
      </c>
      <c r="BL142" s="18" t="s">
        <v>188</v>
      </c>
      <c r="BM142" s="150" t="s">
        <v>3611</v>
      </c>
    </row>
    <row r="143" spans="1:65" s="2" customFormat="1" ht="16.5" customHeight="1">
      <c r="A143" s="33"/>
      <c r="B143" s="138"/>
      <c r="C143" s="139">
        <v>55</v>
      </c>
      <c r="D143" s="139" t="s">
        <v>183</v>
      </c>
      <c r="E143" s="140" t="s">
        <v>3533</v>
      </c>
      <c r="F143" s="141" t="s">
        <v>3534</v>
      </c>
      <c r="G143" s="142" t="s">
        <v>2529</v>
      </c>
      <c r="H143" s="143">
        <v>1</v>
      </c>
      <c r="I143" s="144"/>
      <c r="J143" s="145">
        <f t="shared" si="30"/>
        <v>0</v>
      </c>
      <c r="K143" s="141" t="s">
        <v>3</v>
      </c>
      <c r="L143" s="34"/>
      <c r="M143" s="146" t="s">
        <v>3</v>
      </c>
      <c r="N143" s="147" t="s">
        <v>44</v>
      </c>
      <c r="O143" s="54"/>
      <c r="P143" s="148">
        <f t="shared" si="31"/>
        <v>0</v>
      </c>
      <c r="Q143" s="148">
        <v>0</v>
      </c>
      <c r="R143" s="148">
        <f t="shared" si="32"/>
        <v>0</v>
      </c>
      <c r="S143" s="148">
        <v>0</v>
      </c>
      <c r="T143" s="149">
        <f t="shared" si="3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188</v>
      </c>
      <c r="AT143" s="150" t="s">
        <v>183</v>
      </c>
      <c r="AU143" s="150" t="s">
        <v>81</v>
      </c>
      <c r="AY143" s="18" t="s">
        <v>180</v>
      </c>
      <c r="BE143" s="151">
        <f t="shared" si="34"/>
        <v>0</v>
      </c>
      <c r="BF143" s="151">
        <f t="shared" si="35"/>
        <v>0</v>
      </c>
      <c r="BG143" s="151">
        <f t="shared" si="36"/>
        <v>0</v>
      </c>
      <c r="BH143" s="151">
        <f t="shared" si="37"/>
        <v>0</v>
      </c>
      <c r="BI143" s="151">
        <f t="shared" si="38"/>
        <v>0</v>
      </c>
      <c r="BJ143" s="18" t="s">
        <v>81</v>
      </c>
      <c r="BK143" s="151">
        <f t="shared" si="39"/>
        <v>0</v>
      </c>
      <c r="BL143" s="18" t="s">
        <v>188</v>
      </c>
      <c r="BM143" s="150" t="s">
        <v>3612</v>
      </c>
    </row>
    <row r="144" spans="1:65" s="2" customFormat="1" ht="16.5" customHeight="1">
      <c r="A144" s="33"/>
      <c r="B144" s="138"/>
      <c r="C144" s="139">
        <v>56</v>
      </c>
      <c r="D144" s="139" t="s">
        <v>183</v>
      </c>
      <c r="E144" s="140" t="s">
        <v>3536</v>
      </c>
      <c r="F144" s="141" t="s">
        <v>4026</v>
      </c>
      <c r="G144" s="142" t="s">
        <v>2529</v>
      </c>
      <c r="H144" s="143">
        <v>1</v>
      </c>
      <c r="I144" s="144"/>
      <c r="J144" s="145">
        <f t="shared" si="30"/>
        <v>0</v>
      </c>
      <c r="K144" s="141" t="s">
        <v>3</v>
      </c>
      <c r="L144" s="34"/>
      <c r="M144" s="146" t="s">
        <v>3</v>
      </c>
      <c r="N144" s="147" t="s">
        <v>44</v>
      </c>
      <c r="O144" s="54"/>
      <c r="P144" s="148">
        <f t="shared" si="31"/>
        <v>0</v>
      </c>
      <c r="Q144" s="148">
        <v>0</v>
      </c>
      <c r="R144" s="148">
        <f t="shared" si="32"/>
        <v>0</v>
      </c>
      <c r="S144" s="148">
        <v>0</v>
      </c>
      <c r="T144" s="149">
        <f t="shared" si="3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188</v>
      </c>
      <c r="AT144" s="150" t="s">
        <v>183</v>
      </c>
      <c r="AU144" s="150" t="s">
        <v>81</v>
      </c>
      <c r="AY144" s="18" t="s">
        <v>180</v>
      </c>
      <c r="BE144" s="151">
        <f t="shared" si="34"/>
        <v>0</v>
      </c>
      <c r="BF144" s="151">
        <f t="shared" si="35"/>
        <v>0</v>
      </c>
      <c r="BG144" s="151">
        <f t="shared" si="36"/>
        <v>0</v>
      </c>
      <c r="BH144" s="151">
        <f t="shared" si="37"/>
        <v>0</v>
      </c>
      <c r="BI144" s="151">
        <f t="shared" si="38"/>
        <v>0</v>
      </c>
      <c r="BJ144" s="18" t="s">
        <v>81</v>
      </c>
      <c r="BK144" s="151">
        <f t="shared" si="39"/>
        <v>0</v>
      </c>
      <c r="BL144" s="18" t="s">
        <v>188</v>
      </c>
      <c r="BM144" s="150" t="s">
        <v>3613</v>
      </c>
    </row>
    <row r="145" spans="1:65" s="2" customFormat="1" ht="16.5" customHeight="1">
      <c r="A145" s="33"/>
      <c r="B145" s="138"/>
      <c r="C145" s="139">
        <v>57</v>
      </c>
      <c r="D145" s="139" t="s">
        <v>183</v>
      </c>
      <c r="E145" s="140" t="s">
        <v>3538</v>
      </c>
      <c r="F145" s="141" t="s">
        <v>3539</v>
      </c>
      <c r="G145" s="142" t="s">
        <v>2529</v>
      </c>
      <c r="H145" s="143">
        <v>1</v>
      </c>
      <c r="I145" s="144"/>
      <c r="J145" s="145">
        <f t="shared" si="30"/>
        <v>0</v>
      </c>
      <c r="K145" s="141" t="s">
        <v>3</v>
      </c>
      <c r="L145" s="34"/>
      <c r="M145" s="146" t="s">
        <v>3</v>
      </c>
      <c r="N145" s="147" t="s">
        <v>44</v>
      </c>
      <c r="O145" s="54"/>
      <c r="P145" s="148">
        <f t="shared" si="31"/>
        <v>0</v>
      </c>
      <c r="Q145" s="148">
        <v>0</v>
      </c>
      <c r="R145" s="148">
        <f t="shared" si="32"/>
        <v>0</v>
      </c>
      <c r="S145" s="148">
        <v>0</v>
      </c>
      <c r="T145" s="149">
        <f t="shared" si="3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81</v>
      </c>
      <c r="AY145" s="18" t="s">
        <v>180</v>
      </c>
      <c r="BE145" s="151">
        <f t="shared" si="34"/>
        <v>0</v>
      </c>
      <c r="BF145" s="151">
        <f t="shared" si="35"/>
        <v>0</v>
      </c>
      <c r="BG145" s="151">
        <f t="shared" si="36"/>
        <v>0</v>
      </c>
      <c r="BH145" s="151">
        <f t="shared" si="37"/>
        <v>0</v>
      </c>
      <c r="BI145" s="151">
        <f t="shared" si="38"/>
        <v>0</v>
      </c>
      <c r="BJ145" s="18" t="s">
        <v>81</v>
      </c>
      <c r="BK145" s="151">
        <f t="shared" si="39"/>
        <v>0</v>
      </c>
      <c r="BL145" s="18" t="s">
        <v>188</v>
      </c>
      <c r="BM145" s="150" t="s">
        <v>3614</v>
      </c>
    </row>
    <row r="146" spans="1:65" s="2" customFormat="1" ht="16.5" customHeight="1">
      <c r="A146" s="33"/>
      <c r="B146" s="138"/>
      <c r="C146" s="139">
        <v>58</v>
      </c>
      <c r="D146" s="139" t="s">
        <v>183</v>
      </c>
      <c r="E146" s="140" t="s">
        <v>3541</v>
      </c>
      <c r="F146" s="141" t="s">
        <v>3542</v>
      </c>
      <c r="G146" s="142" t="s">
        <v>2529</v>
      </c>
      <c r="H146" s="143">
        <v>1</v>
      </c>
      <c r="I146" s="144"/>
      <c r="J146" s="145">
        <f t="shared" si="30"/>
        <v>0</v>
      </c>
      <c r="K146" s="141" t="s">
        <v>3</v>
      </c>
      <c r="L146" s="34"/>
      <c r="M146" s="146" t="s">
        <v>3</v>
      </c>
      <c r="N146" s="147" t="s">
        <v>44</v>
      </c>
      <c r="O146" s="54"/>
      <c r="P146" s="148">
        <f t="shared" si="31"/>
        <v>0</v>
      </c>
      <c r="Q146" s="148">
        <v>0</v>
      </c>
      <c r="R146" s="148">
        <f t="shared" si="32"/>
        <v>0</v>
      </c>
      <c r="S146" s="148">
        <v>0</v>
      </c>
      <c r="T146" s="149">
        <f t="shared" si="3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188</v>
      </c>
      <c r="AT146" s="150" t="s">
        <v>183</v>
      </c>
      <c r="AU146" s="150" t="s">
        <v>81</v>
      </c>
      <c r="AY146" s="18" t="s">
        <v>180</v>
      </c>
      <c r="BE146" s="151">
        <f t="shared" si="34"/>
        <v>0</v>
      </c>
      <c r="BF146" s="151">
        <f t="shared" si="35"/>
        <v>0</v>
      </c>
      <c r="BG146" s="151">
        <f t="shared" si="36"/>
        <v>0</v>
      </c>
      <c r="BH146" s="151">
        <f t="shared" si="37"/>
        <v>0</v>
      </c>
      <c r="BI146" s="151">
        <f t="shared" si="38"/>
        <v>0</v>
      </c>
      <c r="BJ146" s="18" t="s">
        <v>81</v>
      </c>
      <c r="BK146" s="151">
        <f t="shared" si="39"/>
        <v>0</v>
      </c>
      <c r="BL146" s="18" t="s">
        <v>188</v>
      </c>
      <c r="BM146" s="150" t="s">
        <v>3615</v>
      </c>
    </row>
    <row r="147" spans="1:65" s="2" customFormat="1" ht="16.5" customHeight="1">
      <c r="A147" s="33"/>
      <c r="B147" s="138"/>
      <c r="C147" s="139">
        <v>59</v>
      </c>
      <c r="D147" s="139" t="s">
        <v>183</v>
      </c>
      <c r="E147" s="140" t="s">
        <v>3486</v>
      </c>
      <c r="F147" s="141" t="s">
        <v>3487</v>
      </c>
      <c r="G147" s="142" t="s">
        <v>3020</v>
      </c>
      <c r="H147" s="143">
        <v>18</v>
      </c>
      <c r="I147" s="144"/>
      <c r="J147" s="145">
        <f t="shared" si="30"/>
        <v>0</v>
      </c>
      <c r="K147" s="141" t="s">
        <v>3</v>
      </c>
      <c r="L147" s="34"/>
      <c r="M147" s="146" t="s">
        <v>3</v>
      </c>
      <c r="N147" s="147" t="s">
        <v>44</v>
      </c>
      <c r="O147" s="54"/>
      <c r="P147" s="148">
        <f t="shared" si="31"/>
        <v>0</v>
      </c>
      <c r="Q147" s="148">
        <v>0</v>
      </c>
      <c r="R147" s="148">
        <f t="shared" si="32"/>
        <v>0</v>
      </c>
      <c r="S147" s="148">
        <v>0</v>
      </c>
      <c r="T147" s="149">
        <f t="shared" si="3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81</v>
      </c>
      <c r="AY147" s="18" t="s">
        <v>180</v>
      </c>
      <c r="BE147" s="151">
        <f t="shared" si="34"/>
        <v>0</v>
      </c>
      <c r="BF147" s="151">
        <f t="shared" si="35"/>
        <v>0</v>
      </c>
      <c r="BG147" s="151">
        <f t="shared" si="36"/>
        <v>0</v>
      </c>
      <c r="BH147" s="151">
        <f t="shared" si="37"/>
        <v>0</v>
      </c>
      <c r="BI147" s="151">
        <f t="shared" si="38"/>
        <v>0</v>
      </c>
      <c r="BJ147" s="18" t="s">
        <v>81</v>
      </c>
      <c r="BK147" s="151">
        <f t="shared" si="39"/>
        <v>0</v>
      </c>
      <c r="BL147" s="18" t="s">
        <v>188</v>
      </c>
      <c r="BM147" s="150" t="s">
        <v>3616</v>
      </c>
    </row>
    <row r="148" spans="1:65" s="2" customFormat="1" ht="16.5" customHeight="1">
      <c r="A148" s="33"/>
      <c r="B148" s="138"/>
      <c r="C148" s="139">
        <v>60</v>
      </c>
      <c r="D148" s="139" t="s">
        <v>183</v>
      </c>
      <c r="E148" s="140" t="s">
        <v>3566</v>
      </c>
      <c r="F148" s="141" t="s">
        <v>3567</v>
      </c>
      <c r="G148" s="142" t="s">
        <v>225</v>
      </c>
      <c r="H148" s="143">
        <v>80</v>
      </c>
      <c r="I148" s="144"/>
      <c r="J148" s="145">
        <f t="shared" si="30"/>
        <v>0</v>
      </c>
      <c r="K148" s="141" t="s">
        <v>3</v>
      </c>
      <c r="L148" s="34"/>
      <c r="M148" s="146" t="s">
        <v>3</v>
      </c>
      <c r="N148" s="147" t="s">
        <v>44</v>
      </c>
      <c r="O148" s="54"/>
      <c r="P148" s="148">
        <f t="shared" si="31"/>
        <v>0</v>
      </c>
      <c r="Q148" s="148">
        <v>0</v>
      </c>
      <c r="R148" s="148">
        <f t="shared" si="32"/>
        <v>0</v>
      </c>
      <c r="S148" s="148">
        <v>0</v>
      </c>
      <c r="T148" s="149">
        <f t="shared" si="3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81</v>
      </c>
      <c r="AY148" s="18" t="s">
        <v>180</v>
      </c>
      <c r="BE148" s="151">
        <f t="shared" si="34"/>
        <v>0</v>
      </c>
      <c r="BF148" s="151">
        <f t="shared" si="35"/>
        <v>0</v>
      </c>
      <c r="BG148" s="151">
        <f t="shared" si="36"/>
        <v>0</v>
      </c>
      <c r="BH148" s="151">
        <f t="shared" si="37"/>
        <v>0</v>
      </c>
      <c r="BI148" s="151">
        <f t="shared" si="38"/>
        <v>0</v>
      </c>
      <c r="BJ148" s="18" t="s">
        <v>81</v>
      </c>
      <c r="BK148" s="151">
        <f t="shared" si="39"/>
        <v>0</v>
      </c>
      <c r="BL148" s="18" t="s">
        <v>188</v>
      </c>
      <c r="BM148" s="150" t="s">
        <v>3617</v>
      </c>
    </row>
    <row r="149" spans="1:65" s="2" customFormat="1" ht="16.5" customHeight="1">
      <c r="A149" s="33"/>
      <c r="B149" s="138"/>
      <c r="C149" s="139">
        <v>61</v>
      </c>
      <c r="D149" s="139" t="s">
        <v>183</v>
      </c>
      <c r="E149" s="140" t="s">
        <v>3595</v>
      </c>
      <c r="F149" s="141" t="s">
        <v>3596</v>
      </c>
      <c r="G149" s="142" t="s">
        <v>3020</v>
      </c>
      <c r="H149" s="143">
        <v>20</v>
      </c>
      <c r="I149" s="144"/>
      <c r="J149" s="145">
        <f t="shared" si="30"/>
        <v>0</v>
      </c>
      <c r="K149" s="141" t="s">
        <v>3</v>
      </c>
      <c r="L149" s="34"/>
      <c r="M149" s="146" t="s">
        <v>3</v>
      </c>
      <c r="N149" s="147" t="s">
        <v>44</v>
      </c>
      <c r="O149" s="54"/>
      <c r="P149" s="148">
        <f t="shared" si="31"/>
        <v>0</v>
      </c>
      <c r="Q149" s="148">
        <v>0</v>
      </c>
      <c r="R149" s="148">
        <f t="shared" si="32"/>
        <v>0</v>
      </c>
      <c r="S149" s="148">
        <v>0</v>
      </c>
      <c r="T149" s="149">
        <f t="shared" si="3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81</v>
      </c>
      <c r="AY149" s="18" t="s">
        <v>180</v>
      </c>
      <c r="BE149" s="151">
        <f t="shared" si="34"/>
        <v>0</v>
      </c>
      <c r="BF149" s="151">
        <f t="shared" si="35"/>
        <v>0</v>
      </c>
      <c r="BG149" s="151">
        <f t="shared" si="36"/>
        <v>0</v>
      </c>
      <c r="BH149" s="151">
        <f t="shared" si="37"/>
        <v>0</v>
      </c>
      <c r="BI149" s="151">
        <f t="shared" si="38"/>
        <v>0</v>
      </c>
      <c r="BJ149" s="18" t="s">
        <v>81</v>
      </c>
      <c r="BK149" s="151">
        <f t="shared" si="39"/>
        <v>0</v>
      </c>
      <c r="BL149" s="18" t="s">
        <v>188</v>
      </c>
      <c r="BM149" s="150" t="s">
        <v>3618</v>
      </c>
    </row>
    <row r="150" spans="1:65" s="2" customFormat="1" ht="21.75" customHeight="1">
      <c r="A150" s="33"/>
      <c r="B150" s="138"/>
      <c r="C150" s="139">
        <v>62</v>
      </c>
      <c r="D150" s="139" t="s">
        <v>183</v>
      </c>
      <c r="E150" s="140" t="s">
        <v>3619</v>
      </c>
      <c r="F150" s="141" t="s">
        <v>3620</v>
      </c>
      <c r="G150" s="142" t="s">
        <v>2529</v>
      </c>
      <c r="H150" s="143">
        <v>1</v>
      </c>
      <c r="I150" s="144"/>
      <c r="J150" s="145">
        <f t="shared" si="30"/>
        <v>0</v>
      </c>
      <c r="K150" s="141" t="s">
        <v>3</v>
      </c>
      <c r="L150" s="34"/>
      <c r="M150" s="146" t="s">
        <v>3</v>
      </c>
      <c r="N150" s="147" t="s">
        <v>44</v>
      </c>
      <c r="O150" s="54"/>
      <c r="P150" s="148">
        <f t="shared" si="31"/>
        <v>0</v>
      </c>
      <c r="Q150" s="148">
        <v>0</v>
      </c>
      <c r="R150" s="148">
        <f t="shared" si="32"/>
        <v>0</v>
      </c>
      <c r="S150" s="148">
        <v>0</v>
      </c>
      <c r="T150" s="149">
        <f t="shared" si="3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81</v>
      </c>
      <c r="AY150" s="18" t="s">
        <v>180</v>
      </c>
      <c r="BE150" s="151">
        <f t="shared" si="34"/>
        <v>0</v>
      </c>
      <c r="BF150" s="151">
        <f t="shared" si="35"/>
        <v>0</v>
      </c>
      <c r="BG150" s="151">
        <f t="shared" si="36"/>
        <v>0</v>
      </c>
      <c r="BH150" s="151">
        <f t="shared" si="37"/>
        <v>0</v>
      </c>
      <c r="BI150" s="151">
        <f t="shared" si="38"/>
        <v>0</v>
      </c>
      <c r="BJ150" s="18" t="s">
        <v>81</v>
      </c>
      <c r="BK150" s="151">
        <f t="shared" si="39"/>
        <v>0</v>
      </c>
      <c r="BL150" s="18" t="s">
        <v>188</v>
      </c>
      <c r="BM150" s="150" t="s">
        <v>3621</v>
      </c>
    </row>
    <row r="151" spans="1:65" s="2" customFormat="1" ht="16.5" customHeight="1">
      <c r="A151" s="33"/>
      <c r="B151" s="138"/>
      <c r="C151" s="139">
        <v>63</v>
      </c>
      <c r="D151" s="139" t="s">
        <v>183</v>
      </c>
      <c r="E151" s="140" t="s">
        <v>3622</v>
      </c>
      <c r="F151" s="141" t="s">
        <v>3623</v>
      </c>
      <c r="G151" s="142" t="s">
        <v>3020</v>
      </c>
      <c r="H151" s="143">
        <v>8</v>
      </c>
      <c r="I151" s="144"/>
      <c r="J151" s="145">
        <f t="shared" si="30"/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 t="shared" si="31"/>
        <v>0</v>
      </c>
      <c r="Q151" s="148">
        <v>0</v>
      </c>
      <c r="R151" s="148">
        <f t="shared" si="32"/>
        <v>0</v>
      </c>
      <c r="S151" s="148">
        <v>0</v>
      </c>
      <c r="T151" s="149">
        <f t="shared" si="3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81</v>
      </c>
      <c r="AY151" s="18" t="s">
        <v>180</v>
      </c>
      <c r="BE151" s="151">
        <f t="shared" si="34"/>
        <v>0</v>
      </c>
      <c r="BF151" s="151">
        <f t="shared" si="35"/>
        <v>0</v>
      </c>
      <c r="BG151" s="151">
        <f t="shared" si="36"/>
        <v>0</v>
      </c>
      <c r="BH151" s="151">
        <f t="shared" si="37"/>
        <v>0</v>
      </c>
      <c r="BI151" s="151">
        <f t="shared" si="38"/>
        <v>0</v>
      </c>
      <c r="BJ151" s="18" t="s">
        <v>81</v>
      </c>
      <c r="BK151" s="151">
        <f t="shared" si="39"/>
        <v>0</v>
      </c>
      <c r="BL151" s="18" t="s">
        <v>188</v>
      </c>
      <c r="BM151" s="150" t="s">
        <v>3624</v>
      </c>
    </row>
    <row r="152" spans="1:65" s="2" customFormat="1" ht="16.5" customHeight="1">
      <c r="A152" s="33"/>
      <c r="B152" s="138"/>
      <c r="C152" s="139">
        <v>64</v>
      </c>
      <c r="D152" s="139" t="s">
        <v>183</v>
      </c>
      <c r="E152" s="140" t="s">
        <v>3625</v>
      </c>
      <c r="F152" s="141" t="s">
        <v>3626</v>
      </c>
      <c r="G152" s="142" t="s">
        <v>3020</v>
      </c>
      <c r="H152" s="143">
        <v>19</v>
      </c>
      <c r="I152" s="144"/>
      <c r="J152" s="145">
        <f t="shared" si="30"/>
        <v>0</v>
      </c>
      <c r="K152" s="141" t="s">
        <v>3</v>
      </c>
      <c r="L152" s="34"/>
      <c r="M152" s="146" t="s">
        <v>3</v>
      </c>
      <c r="N152" s="147" t="s">
        <v>44</v>
      </c>
      <c r="O152" s="54"/>
      <c r="P152" s="148">
        <f t="shared" si="31"/>
        <v>0</v>
      </c>
      <c r="Q152" s="148">
        <v>0</v>
      </c>
      <c r="R152" s="148">
        <f t="shared" si="32"/>
        <v>0</v>
      </c>
      <c r="S152" s="148">
        <v>0</v>
      </c>
      <c r="T152" s="149">
        <f t="shared" si="3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81</v>
      </c>
      <c r="AY152" s="18" t="s">
        <v>180</v>
      </c>
      <c r="BE152" s="151">
        <f t="shared" si="34"/>
        <v>0</v>
      </c>
      <c r="BF152" s="151">
        <f t="shared" si="35"/>
        <v>0</v>
      </c>
      <c r="BG152" s="151">
        <f t="shared" si="36"/>
        <v>0</v>
      </c>
      <c r="BH152" s="151">
        <f t="shared" si="37"/>
        <v>0</v>
      </c>
      <c r="BI152" s="151">
        <f t="shared" si="38"/>
        <v>0</v>
      </c>
      <c r="BJ152" s="18" t="s">
        <v>81</v>
      </c>
      <c r="BK152" s="151">
        <f t="shared" si="39"/>
        <v>0</v>
      </c>
      <c r="BL152" s="18" t="s">
        <v>188</v>
      </c>
      <c r="BM152" s="150" t="s">
        <v>3627</v>
      </c>
    </row>
    <row r="153" spans="1:65" s="2" customFormat="1" ht="16.5" customHeight="1">
      <c r="A153" s="33"/>
      <c r="B153" s="138"/>
      <c r="C153" s="139">
        <v>65</v>
      </c>
      <c r="D153" s="139" t="s">
        <v>183</v>
      </c>
      <c r="E153" s="140" t="s">
        <v>3628</v>
      </c>
      <c r="F153" s="141" t="s">
        <v>3629</v>
      </c>
      <c r="G153" s="142" t="s">
        <v>3020</v>
      </c>
      <c r="H153" s="143">
        <v>26</v>
      </c>
      <c r="I153" s="144"/>
      <c r="J153" s="145">
        <f t="shared" si="30"/>
        <v>0</v>
      </c>
      <c r="K153" s="141" t="s">
        <v>3</v>
      </c>
      <c r="L153" s="34"/>
      <c r="M153" s="146" t="s">
        <v>3</v>
      </c>
      <c r="N153" s="147" t="s">
        <v>44</v>
      </c>
      <c r="O153" s="54"/>
      <c r="P153" s="148">
        <f t="shared" si="31"/>
        <v>0</v>
      </c>
      <c r="Q153" s="148">
        <v>0</v>
      </c>
      <c r="R153" s="148">
        <f t="shared" si="32"/>
        <v>0</v>
      </c>
      <c r="S153" s="148">
        <v>0</v>
      </c>
      <c r="T153" s="149">
        <f t="shared" si="3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81</v>
      </c>
      <c r="AY153" s="18" t="s">
        <v>180</v>
      </c>
      <c r="BE153" s="151">
        <f t="shared" si="34"/>
        <v>0</v>
      </c>
      <c r="BF153" s="151">
        <f t="shared" si="35"/>
        <v>0</v>
      </c>
      <c r="BG153" s="151">
        <f t="shared" si="36"/>
        <v>0</v>
      </c>
      <c r="BH153" s="151">
        <f t="shared" si="37"/>
        <v>0</v>
      </c>
      <c r="BI153" s="151">
        <f t="shared" si="38"/>
        <v>0</v>
      </c>
      <c r="BJ153" s="18" t="s">
        <v>81</v>
      </c>
      <c r="BK153" s="151">
        <f t="shared" si="39"/>
        <v>0</v>
      </c>
      <c r="BL153" s="18" t="s">
        <v>188</v>
      </c>
      <c r="BM153" s="150" t="s">
        <v>3630</v>
      </c>
    </row>
    <row r="154" spans="1:65" s="2" customFormat="1" ht="16.5" customHeight="1">
      <c r="A154" s="33"/>
      <c r="B154" s="138"/>
      <c r="C154" s="139">
        <v>66</v>
      </c>
      <c r="D154" s="139" t="s">
        <v>183</v>
      </c>
      <c r="E154" s="140" t="s">
        <v>3492</v>
      </c>
      <c r="F154" s="141" t="s">
        <v>3493</v>
      </c>
      <c r="G154" s="142" t="s">
        <v>3020</v>
      </c>
      <c r="H154" s="143">
        <v>20</v>
      </c>
      <c r="I154" s="144"/>
      <c r="J154" s="145">
        <f t="shared" si="30"/>
        <v>0</v>
      </c>
      <c r="K154" s="141" t="s">
        <v>3</v>
      </c>
      <c r="L154" s="34"/>
      <c r="M154" s="146" t="s">
        <v>3</v>
      </c>
      <c r="N154" s="147" t="s">
        <v>44</v>
      </c>
      <c r="O154" s="54"/>
      <c r="P154" s="148">
        <f t="shared" si="31"/>
        <v>0</v>
      </c>
      <c r="Q154" s="148">
        <v>0</v>
      </c>
      <c r="R154" s="148">
        <f t="shared" si="32"/>
        <v>0</v>
      </c>
      <c r="S154" s="148">
        <v>0</v>
      </c>
      <c r="T154" s="149">
        <f t="shared" si="3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188</v>
      </c>
      <c r="AT154" s="150" t="s">
        <v>183</v>
      </c>
      <c r="AU154" s="150" t="s">
        <v>81</v>
      </c>
      <c r="AY154" s="18" t="s">
        <v>180</v>
      </c>
      <c r="BE154" s="151">
        <f t="shared" si="34"/>
        <v>0</v>
      </c>
      <c r="BF154" s="151">
        <f t="shared" si="35"/>
        <v>0</v>
      </c>
      <c r="BG154" s="151">
        <f t="shared" si="36"/>
        <v>0</v>
      </c>
      <c r="BH154" s="151">
        <f t="shared" si="37"/>
        <v>0</v>
      </c>
      <c r="BI154" s="151">
        <f t="shared" si="38"/>
        <v>0</v>
      </c>
      <c r="BJ154" s="18" t="s">
        <v>81</v>
      </c>
      <c r="BK154" s="151">
        <f t="shared" si="39"/>
        <v>0</v>
      </c>
      <c r="BL154" s="18" t="s">
        <v>188</v>
      </c>
      <c r="BM154" s="150" t="s">
        <v>3631</v>
      </c>
    </row>
    <row r="155" spans="1:65" s="2" customFormat="1" ht="16.5" customHeight="1">
      <c r="A155" s="33"/>
      <c r="B155" s="138"/>
      <c r="C155" s="139">
        <v>67</v>
      </c>
      <c r="D155" s="139" t="s">
        <v>183</v>
      </c>
      <c r="E155" s="140" t="s">
        <v>3632</v>
      </c>
      <c r="F155" s="141" t="s">
        <v>3633</v>
      </c>
      <c r="G155" s="142" t="s">
        <v>3020</v>
      </c>
      <c r="H155" s="143">
        <v>16</v>
      </c>
      <c r="I155" s="144"/>
      <c r="J155" s="145">
        <f t="shared" si="30"/>
        <v>0</v>
      </c>
      <c r="K155" s="141" t="s">
        <v>3</v>
      </c>
      <c r="L155" s="34"/>
      <c r="M155" s="146" t="s">
        <v>3</v>
      </c>
      <c r="N155" s="147" t="s">
        <v>44</v>
      </c>
      <c r="O155" s="54"/>
      <c r="P155" s="148">
        <f t="shared" si="31"/>
        <v>0</v>
      </c>
      <c r="Q155" s="148">
        <v>0</v>
      </c>
      <c r="R155" s="148">
        <f t="shared" si="32"/>
        <v>0</v>
      </c>
      <c r="S155" s="148">
        <v>0</v>
      </c>
      <c r="T155" s="149">
        <f t="shared" si="3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81</v>
      </c>
      <c r="AY155" s="18" t="s">
        <v>180</v>
      </c>
      <c r="BE155" s="151">
        <f t="shared" si="34"/>
        <v>0</v>
      </c>
      <c r="BF155" s="151">
        <f t="shared" si="35"/>
        <v>0</v>
      </c>
      <c r="BG155" s="151">
        <f t="shared" si="36"/>
        <v>0</v>
      </c>
      <c r="BH155" s="151">
        <f t="shared" si="37"/>
        <v>0</v>
      </c>
      <c r="BI155" s="151">
        <f t="shared" si="38"/>
        <v>0</v>
      </c>
      <c r="BJ155" s="18" t="s">
        <v>81</v>
      </c>
      <c r="BK155" s="151">
        <f t="shared" si="39"/>
        <v>0</v>
      </c>
      <c r="BL155" s="18" t="s">
        <v>188</v>
      </c>
      <c r="BM155" s="150" t="s">
        <v>3634</v>
      </c>
    </row>
    <row r="156" spans="1:65" s="2" customFormat="1" ht="16.5" customHeight="1">
      <c r="A156" s="33"/>
      <c r="B156" s="138"/>
      <c r="C156" s="139">
        <v>68</v>
      </c>
      <c r="D156" s="139" t="s">
        <v>183</v>
      </c>
      <c r="E156" s="140" t="s">
        <v>3635</v>
      </c>
      <c r="F156" s="141" t="s">
        <v>3636</v>
      </c>
      <c r="G156" s="142" t="s">
        <v>225</v>
      </c>
      <c r="H156" s="143">
        <v>62</v>
      </c>
      <c r="I156" s="144"/>
      <c r="J156" s="145">
        <f t="shared" si="30"/>
        <v>0</v>
      </c>
      <c r="K156" s="141" t="s">
        <v>3</v>
      </c>
      <c r="L156" s="34"/>
      <c r="M156" s="146" t="s">
        <v>3</v>
      </c>
      <c r="N156" s="147" t="s">
        <v>44</v>
      </c>
      <c r="O156" s="54"/>
      <c r="P156" s="148">
        <f t="shared" si="31"/>
        <v>0</v>
      </c>
      <c r="Q156" s="148">
        <v>0</v>
      </c>
      <c r="R156" s="148">
        <f t="shared" si="32"/>
        <v>0</v>
      </c>
      <c r="S156" s="148">
        <v>0</v>
      </c>
      <c r="T156" s="149">
        <f t="shared" si="3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81</v>
      </c>
      <c r="AY156" s="18" t="s">
        <v>180</v>
      </c>
      <c r="BE156" s="151">
        <f t="shared" si="34"/>
        <v>0</v>
      </c>
      <c r="BF156" s="151">
        <f t="shared" si="35"/>
        <v>0</v>
      </c>
      <c r="BG156" s="151">
        <f t="shared" si="36"/>
        <v>0</v>
      </c>
      <c r="BH156" s="151">
        <f t="shared" si="37"/>
        <v>0</v>
      </c>
      <c r="BI156" s="151">
        <f t="shared" si="38"/>
        <v>0</v>
      </c>
      <c r="BJ156" s="18" t="s">
        <v>81</v>
      </c>
      <c r="BK156" s="151">
        <f t="shared" si="39"/>
        <v>0</v>
      </c>
      <c r="BL156" s="18" t="s">
        <v>188</v>
      </c>
      <c r="BM156" s="150" t="s">
        <v>3637</v>
      </c>
    </row>
    <row r="157" spans="1:65" s="2" customFormat="1" ht="16.5" customHeight="1">
      <c r="A157" s="33"/>
      <c r="B157" s="138"/>
      <c r="C157" s="139">
        <v>69</v>
      </c>
      <c r="D157" s="139" t="s">
        <v>183</v>
      </c>
      <c r="E157" s="140" t="s">
        <v>3635</v>
      </c>
      <c r="F157" s="141" t="s">
        <v>3636</v>
      </c>
      <c r="G157" s="142" t="s">
        <v>225</v>
      </c>
      <c r="H157" s="143">
        <v>32</v>
      </c>
      <c r="I157" s="144"/>
      <c r="J157" s="145">
        <f t="shared" si="30"/>
        <v>0</v>
      </c>
      <c r="K157" s="141" t="s">
        <v>3</v>
      </c>
      <c r="L157" s="34"/>
      <c r="M157" s="146" t="s">
        <v>3</v>
      </c>
      <c r="N157" s="147" t="s">
        <v>44</v>
      </c>
      <c r="O157" s="54"/>
      <c r="P157" s="148">
        <f t="shared" si="31"/>
        <v>0</v>
      </c>
      <c r="Q157" s="148">
        <v>0</v>
      </c>
      <c r="R157" s="148">
        <f t="shared" si="32"/>
        <v>0</v>
      </c>
      <c r="S157" s="148">
        <v>0</v>
      </c>
      <c r="T157" s="149">
        <f t="shared" si="3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188</v>
      </c>
      <c r="AT157" s="150" t="s">
        <v>183</v>
      </c>
      <c r="AU157" s="150" t="s">
        <v>81</v>
      </c>
      <c r="AY157" s="18" t="s">
        <v>180</v>
      </c>
      <c r="BE157" s="151">
        <f t="shared" si="34"/>
        <v>0</v>
      </c>
      <c r="BF157" s="151">
        <f t="shared" si="35"/>
        <v>0</v>
      </c>
      <c r="BG157" s="151">
        <f t="shared" si="36"/>
        <v>0</v>
      </c>
      <c r="BH157" s="151">
        <f t="shared" si="37"/>
        <v>0</v>
      </c>
      <c r="BI157" s="151">
        <f t="shared" si="38"/>
        <v>0</v>
      </c>
      <c r="BJ157" s="18" t="s">
        <v>81</v>
      </c>
      <c r="BK157" s="151">
        <f t="shared" si="39"/>
        <v>0</v>
      </c>
      <c r="BL157" s="18" t="s">
        <v>188</v>
      </c>
      <c r="BM157" s="150" t="s">
        <v>3638</v>
      </c>
    </row>
    <row r="158" spans="1:65" s="2" customFormat="1" ht="16.5" customHeight="1">
      <c r="A158" s="33"/>
      <c r="B158" s="138"/>
      <c r="C158" s="139">
        <v>70</v>
      </c>
      <c r="D158" s="139" t="s">
        <v>183</v>
      </c>
      <c r="E158" s="140" t="s">
        <v>3639</v>
      </c>
      <c r="F158" s="141" t="s">
        <v>3640</v>
      </c>
      <c r="G158" s="142" t="s">
        <v>2529</v>
      </c>
      <c r="H158" s="143">
        <v>2</v>
      </c>
      <c r="I158" s="144"/>
      <c r="J158" s="145">
        <f t="shared" si="30"/>
        <v>0</v>
      </c>
      <c r="K158" s="141" t="s">
        <v>3</v>
      </c>
      <c r="L158" s="34"/>
      <c r="M158" s="146" t="s">
        <v>3</v>
      </c>
      <c r="N158" s="147" t="s">
        <v>44</v>
      </c>
      <c r="O158" s="54"/>
      <c r="P158" s="148">
        <f t="shared" si="31"/>
        <v>0</v>
      </c>
      <c r="Q158" s="148">
        <v>0</v>
      </c>
      <c r="R158" s="148">
        <f t="shared" si="32"/>
        <v>0</v>
      </c>
      <c r="S158" s="148">
        <v>0</v>
      </c>
      <c r="T158" s="149">
        <f t="shared" si="3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188</v>
      </c>
      <c r="AT158" s="150" t="s">
        <v>183</v>
      </c>
      <c r="AU158" s="150" t="s">
        <v>81</v>
      </c>
      <c r="AY158" s="18" t="s">
        <v>180</v>
      </c>
      <c r="BE158" s="151">
        <f t="shared" si="34"/>
        <v>0</v>
      </c>
      <c r="BF158" s="151">
        <f t="shared" si="35"/>
        <v>0</v>
      </c>
      <c r="BG158" s="151">
        <f t="shared" si="36"/>
        <v>0</v>
      </c>
      <c r="BH158" s="151">
        <f t="shared" si="37"/>
        <v>0</v>
      </c>
      <c r="BI158" s="151">
        <f t="shared" si="38"/>
        <v>0</v>
      </c>
      <c r="BJ158" s="18" t="s">
        <v>81</v>
      </c>
      <c r="BK158" s="151">
        <f t="shared" si="39"/>
        <v>0</v>
      </c>
      <c r="BL158" s="18" t="s">
        <v>188</v>
      </c>
      <c r="BM158" s="150" t="s">
        <v>3641</v>
      </c>
    </row>
    <row r="159" spans="1:65" s="2" customFormat="1" ht="16.5" customHeight="1">
      <c r="A159" s="33"/>
      <c r="B159" s="138"/>
      <c r="C159" s="139">
        <v>71</v>
      </c>
      <c r="D159" s="139" t="s">
        <v>183</v>
      </c>
      <c r="E159" s="140" t="s">
        <v>3642</v>
      </c>
      <c r="F159" s="141" t="s">
        <v>3643</v>
      </c>
      <c r="G159" s="142" t="s">
        <v>2529</v>
      </c>
      <c r="H159" s="143">
        <v>2</v>
      </c>
      <c r="I159" s="144"/>
      <c r="J159" s="145">
        <f t="shared" si="30"/>
        <v>0</v>
      </c>
      <c r="K159" s="141" t="s">
        <v>3</v>
      </c>
      <c r="L159" s="34"/>
      <c r="M159" s="146" t="s">
        <v>3</v>
      </c>
      <c r="N159" s="147" t="s">
        <v>44</v>
      </c>
      <c r="O159" s="54"/>
      <c r="P159" s="148">
        <f t="shared" si="31"/>
        <v>0</v>
      </c>
      <c r="Q159" s="148">
        <v>0</v>
      </c>
      <c r="R159" s="148">
        <f t="shared" si="32"/>
        <v>0</v>
      </c>
      <c r="S159" s="148">
        <v>0</v>
      </c>
      <c r="T159" s="149">
        <f t="shared" si="3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188</v>
      </c>
      <c r="AT159" s="150" t="s">
        <v>183</v>
      </c>
      <c r="AU159" s="150" t="s">
        <v>81</v>
      </c>
      <c r="AY159" s="18" t="s">
        <v>180</v>
      </c>
      <c r="BE159" s="151">
        <f t="shared" si="34"/>
        <v>0</v>
      </c>
      <c r="BF159" s="151">
        <f t="shared" si="35"/>
        <v>0</v>
      </c>
      <c r="BG159" s="151">
        <f t="shared" si="36"/>
        <v>0</v>
      </c>
      <c r="BH159" s="151">
        <f t="shared" si="37"/>
        <v>0</v>
      </c>
      <c r="BI159" s="151">
        <f t="shared" si="38"/>
        <v>0</v>
      </c>
      <c r="BJ159" s="18" t="s">
        <v>81</v>
      </c>
      <c r="BK159" s="151">
        <f t="shared" si="39"/>
        <v>0</v>
      </c>
      <c r="BL159" s="18" t="s">
        <v>188</v>
      </c>
      <c r="BM159" s="150" t="s">
        <v>3644</v>
      </c>
    </row>
    <row r="160" spans="2:63" s="12" customFormat="1" ht="25.9" customHeight="1">
      <c r="B160" s="125"/>
      <c r="D160" s="126" t="s">
        <v>72</v>
      </c>
      <c r="E160" s="127" t="s">
        <v>3645</v>
      </c>
      <c r="F160" s="127" t="s">
        <v>3646</v>
      </c>
      <c r="I160" s="128"/>
      <c r="J160" s="129">
        <f>BK160</f>
        <v>0</v>
      </c>
      <c r="L160" s="125"/>
      <c r="M160" s="130"/>
      <c r="N160" s="131"/>
      <c r="O160" s="131"/>
      <c r="P160" s="132">
        <f>SUM(P161:P163)</f>
        <v>0</v>
      </c>
      <c r="Q160" s="131"/>
      <c r="R160" s="132">
        <f>SUM(R161:R163)</f>
        <v>0</v>
      </c>
      <c r="S160" s="131"/>
      <c r="T160" s="133">
        <f>SUM(T161:T163)</f>
        <v>0</v>
      </c>
      <c r="AR160" s="126" t="s">
        <v>81</v>
      </c>
      <c r="AT160" s="134" t="s">
        <v>72</v>
      </c>
      <c r="AU160" s="134" t="s">
        <v>73</v>
      </c>
      <c r="AY160" s="126" t="s">
        <v>180</v>
      </c>
      <c r="BK160" s="135">
        <f>SUM(BK161:BK163)</f>
        <v>0</v>
      </c>
    </row>
    <row r="161" spans="1:65" s="2" customFormat="1" ht="16.5" customHeight="1">
      <c r="A161" s="33"/>
      <c r="B161" s="138"/>
      <c r="C161" s="139">
        <v>72</v>
      </c>
      <c r="D161" s="139" t="s">
        <v>183</v>
      </c>
      <c r="E161" s="140" t="s">
        <v>736</v>
      </c>
      <c r="F161" s="141" t="s">
        <v>3647</v>
      </c>
      <c r="G161" s="142" t="s">
        <v>2640</v>
      </c>
      <c r="H161" s="143">
        <v>1</v>
      </c>
      <c r="I161" s="144"/>
      <c r="J161" s="145">
        <f>ROUND(I161*H161,2)</f>
        <v>0</v>
      </c>
      <c r="K161" s="141" t="s">
        <v>3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188</v>
      </c>
      <c r="AT161" s="150" t="s">
        <v>183</v>
      </c>
      <c r="AU161" s="150" t="s">
        <v>81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188</v>
      </c>
      <c r="BM161" s="150" t="s">
        <v>3648</v>
      </c>
    </row>
    <row r="162" spans="1:65" s="2" customFormat="1" ht="16.5" customHeight="1">
      <c r="A162" s="33"/>
      <c r="B162" s="138"/>
      <c r="C162" s="139">
        <v>73</v>
      </c>
      <c r="D162" s="139" t="s">
        <v>183</v>
      </c>
      <c r="E162" s="140" t="s">
        <v>741</v>
      </c>
      <c r="F162" s="141" t="s">
        <v>3649</v>
      </c>
      <c r="G162" s="142" t="s">
        <v>2640</v>
      </c>
      <c r="H162" s="143">
        <v>1</v>
      </c>
      <c r="I162" s="144"/>
      <c r="J162" s="145">
        <f>ROUND(I162*H162,2)</f>
        <v>0</v>
      </c>
      <c r="K162" s="141" t="s">
        <v>3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188</v>
      </c>
      <c r="AT162" s="150" t="s">
        <v>183</v>
      </c>
      <c r="AU162" s="150" t="s">
        <v>81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188</v>
      </c>
      <c r="BM162" s="150" t="s">
        <v>3650</v>
      </c>
    </row>
    <row r="163" spans="1:65" s="2" customFormat="1" ht="16.5" customHeight="1">
      <c r="A163" s="33"/>
      <c r="B163" s="138"/>
      <c r="C163" s="139">
        <v>74</v>
      </c>
      <c r="D163" s="139" t="s">
        <v>183</v>
      </c>
      <c r="E163" s="140" t="s">
        <v>3651</v>
      </c>
      <c r="F163" s="141" t="s">
        <v>3652</v>
      </c>
      <c r="G163" s="142" t="s">
        <v>2529</v>
      </c>
      <c r="H163" s="143">
        <v>3</v>
      </c>
      <c r="I163" s="144"/>
      <c r="J163" s="145">
        <f>ROUND(I163*H163,2)</f>
        <v>0</v>
      </c>
      <c r="K163" s="141" t="s">
        <v>3</v>
      </c>
      <c r="L163" s="34"/>
      <c r="M163" s="201" t="s">
        <v>3</v>
      </c>
      <c r="N163" s="202" t="s">
        <v>44</v>
      </c>
      <c r="O163" s="185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188</v>
      </c>
      <c r="AT163" s="150" t="s">
        <v>183</v>
      </c>
      <c r="AU163" s="150" t="s">
        <v>81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188</v>
      </c>
      <c r="BM163" s="150" t="s">
        <v>3653</v>
      </c>
    </row>
    <row r="164" spans="1:31" s="2" customFormat="1" ht="6.95" customHeight="1">
      <c r="A164" s="33"/>
      <c r="B164" s="43"/>
      <c r="C164" s="44"/>
      <c r="D164" s="44"/>
      <c r="E164" s="44"/>
      <c r="F164" s="44"/>
      <c r="G164" s="44"/>
      <c r="H164" s="44"/>
      <c r="I164" s="44"/>
      <c r="J164" s="44"/>
      <c r="K164" s="44"/>
      <c r="L164" s="34"/>
      <c r="M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</sheetData>
  <autoFilter ref="C83:K16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146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3654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ROUND(J87,2)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ROUND((SUM(BE87:BE178)),2)</f>
        <v>0</v>
      </c>
      <c r="G33" s="33"/>
      <c r="H33" s="33"/>
      <c r="I33" s="97">
        <v>0.21</v>
      </c>
      <c r="J33" s="96">
        <f>ROUND(((SUM(BE87:BE178))*I33),2)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ROUND((SUM(BF87:BF178)),2)</f>
        <v>0</v>
      </c>
      <c r="G34" s="33"/>
      <c r="H34" s="33"/>
      <c r="I34" s="97">
        <v>0.15</v>
      </c>
      <c r="J34" s="96">
        <f>ROUND(((SUM(BF87:BF178))*I34),2)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ROUND((SUM(BG87:BG178)),2)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ROUND((SUM(BH87:BH178)),2)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ROUND((SUM(BI87:BI178)),2)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Z - VRN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J87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2523</v>
      </c>
      <c r="E60" s="109"/>
      <c r="F60" s="109"/>
      <c r="G60" s="109"/>
      <c r="H60" s="109"/>
      <c r="I60" s="109"/>
      <c r="J60" s="110">
        <f>J88</f>
        <v>0</v>
      </c>
      <c r="L60" s="107"/>
    </row>
    <row r="61" spans="2:12" s="10" customFormat="1" ht="19.9" customHeight="1">
      <c r="B61" s="111"/>
      <c r="D61" s="112" t="s">
        <v>3655</v>
      </c>
      <c r="E61" s="113"/>
      <c r="F61" s="113"/>
      <c r="G61" s="113"/>
      <c r="H61" s="113"/>
      <c r="I61" s="113"/>
      <c r="J61" s="114">
        <f>J89</f>
        <v>0</v>
      </c>
      <c r="L61" s="111"/>
    </row>
    <row r="62" spans="2:12" s="10" customFormat="1" ht="19.9" customHeight="1">
      <c r="B62" s="111"/>
      <c r="D62" s="112" t="s">
        <v>3656</v>
      </c>
      <c r="E62" s="113"/>
      <c r="F62" s="113"/>
      <c r="G62" s="113"/>
      <c r="H62" s="113"/>
      <c r="I62" s="113"/>
      <c r="J62" s="114">
        <f>J106</f>
        <v>0</v>
      </c>
      <c r="L62" s="111"/>
    </row>
    <row r="63" spans="2:12" s="10" customFormat="1" ht="19.9" customHeight="1">
      <c r="B63" s="111"/>
      <c r="D63" s="112" t="s">
        <v>3657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" customHeight="1">
      <c r="B64" s="111"/>
      <c r="D64" s="112" t="s">
        <v>3658</v>
      </c>
      <c r="E64" s="113"/>
      <c r="F64" s="113"/>
      <c r="G64" s="113"/>
      <c r="H64" s="113"/>
      <c r="I64" s="113"/>
      <c r="J64" s="114">
        <f>J147</f>
        <v>0</v>
      </c>
      <c r="L64" s="111"/>
    </row>
    <row r="65" spans="2:12" s="10" customFormat="1" ht="19.9" customHeight="1">
      <c r="B65" s="111"/>
      <c r="D65" s="112" t="s">
        <v>3659</v>
      </c>
      <c r="E65" s="113"/>
      <c r="F65" s="113"/>
      <c r="G65" s="113"/>
      <c r="H65" s="113"/>
      <c r="I65" s="113"/>
      <c r="J65" s="114">
        <f>J164</f>
        <v>0</v>
      </c>
      <c r="L65" s="111"/>
    </row>
    <row r="66" spans="2:12" s="10" customFormat="1" ht="19.9" customHeight="1">
      <c r="B66" s="111"/>
      <c r="D66" s="112" t="s">
        <v>3660</v>
      </c>
      <c r="E66" s="113"/>
      <c r="F66" s="113"/>
      <c r="G66" s="113"/>
      <c r="H66" s="113"/>
      <c r="I66" s="113"/>
      <c r="J66" s="114">
        <f>J168</f>
        <v>0</v>
      </c>
      <c r="L66" s="111"/>
    </row>
    <row r="67" spans="2:12" s="10" customFormat="1" ht="19.9" customHeight="1">
      <c r="B67" s="111"/>
      <c r="D67" s="112" t="s">
        <v>2524</v>
      </c>
      <c r="E67" s="113"/>
      <c r="F67" s="113"/>
      <c r="G67" s="113"/>
      <c r="H67" s="113"/>
      <c r="I67" s="113"/>
      <c r="J67" s="114">
        <f>J173</f>
        <v>0</v>
      </c>
      <c r="L67" s="111"/>
    </row>
    <row r="68" spans="1:31" s="2" customFormat="1" ht="21.75" customHeight="1">
      <c r="A68" s="33"/>
      <c r="B68" s="34"/>
      <c r="C68" s="33"/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5" customHeight="1">
      <c r="A73" s="33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5" customHeight="1">
      <c r="A74" s="33"/>
      <c r="B74" s="34"/>
      <c r="C74" s="22" t="s">
        <v>165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17</v>
      </c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3"/>
      <c r="D77" s="33"/>
      <c r="E77" s="356" t="str">
        <f>E7</f>
        <v>PAMÁTNÍK MOHYLA MÍRU, REKONSTRUKCE NÁVŠTĚVNICKÉ INFRASTRUKTURY</v>
      </c>
      <c r="F77" s="357"/>
      <c r="G77" s="357"/>
      <c r="H77" s="357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148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3"/>
      <c r="D79" s="33"/>
      <c r="E79" s="318" t="str">
        <f>E9</f>
        <v>MOHYLA Z - VRN</v>
      </c>
      <c r="F79" s="355"/>
      <c r="G79" s="355"/>
      <c r="H79" s="355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22</v>
      </c>
      <c r="D81" s="33"/>
      <c r="E81" s="33"/>
      <c r="F81" s="26" t="str">
        <f>F12</f>
        <v>Pracký kopec u obce Prace</v>
      </c>
      <c r="G81" s="33"/>
      <c r="H81" s="33"/>
      <c r="I81" s="28" t="s">
        <v>24</v>
      </c>
      <c r="J81" s="51" t="str">
        <f>IF(J12="","",J12)</f>
        <v>5. 5. 2021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40.15" customHeight="1">
      <c r="A83" s="33"/>
      <c r="B83" s="34"/>
      <c r="C83" s="28" t="s">
        <v>26</v>
      </c>
      <c r="D83" s="33"/>
      <c r="E83" s="33"/>
      <c r="F83" s="26" t="str">
        <f>E15</f>
        <v xml:space="preserve"> </v>
      </c>
      <c r="G83" s="33"/>
      <c r="H83" s="33"/>
      <c r="I83" s="28" t="s">
        <v>32</v>
      </c>
      <c r="J83" s="31" t="str">
        <f>E21</f>
        <v>PETR FRANTA ARCHITEKTI   ASOC., s.r.o.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2" customHeight="1">
      <c r="A84" s="33"/>
      <c r="B84" s="34"/>
      <c r="C84" s="28" t="s">
        <v>30</v>
      </c>
      <c r="D84" s="33"/>
      <c r="E84" s="33"/>
      <c r="F84" s="26" t="str">
        <f>IF(E18="","",E18)</f>
        <v>Vyplň údaj</v>
      </c>
      <c r="G84" s="33"/>
      <c r="H84" s="33"/>
      <c r="I84" s="28" t="s">
        <v>35</v>
      </c>
      <c r="J84" s="31" t="str">
        <f>E24</f>
        <v>Hana Pejšová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0.3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1" customFormat="1" ht="29.25" customHeight="1">
      <c r="A86" s="115"/>
      <c r="B86" s="116"/>
      <c r="C86" s="117" t="s">
        <v>166</v>
      </c>
      <c r="D86" s="118" t="s">
        <v>58</v>
      </c>
      <c r="E86" s="118" t="s">
        <v>54</v>
      </c>
      <c r="F86" s="118" t="s">
        <v>55</v>
      </c>
      <c r="G86" s="118" t="s">
        <v>167</v>
      </c>
      <c r="H86" s="118" t="s">
        <v>168</v>
      </c>
      <c r="I86" s="118" t="s">
        <v>169</v>
      </c>
      <c r="J86" s="118" t="s">
        <v>153</v>
      </c>
      <c r="K86" s="119" t="s">
        <v>170</v>
      </c>
      <c r="L86" s="120"/>
      <c r="M86" s="58" t="s">
        <v>3</v>
      </c>
      <c r="N86" s="59" t="s">
        <v>43</v>
      </c>
      <c r="O86" s="59" t="s">
        <v>171</v>
      </c>
      <c r="P86" s="59" t="s">
        <v>172</v>
      </c>
      <c r="Q86" s="59" t="s">
        <v>173</v>
      </c>
      <c r="R86" s="59" t="s">
        <v>174</v>
      </c>
      <c r="S86" s="59" t="s">
        <v>175</v>
      </c>
      <c r="T86" s="60" t="s">
        <v>176</v>
      </c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</row>
    <row r="87" spans="1:63" s="2" customFormat="1" ht="22.9" customHeight="1">
      <c r="A87" s="33"/>
      <c r="B87" s="34"/>
      <c r="C87" s="65" t="s">
        <v>177</v>
      </c>
      <c r="D87" s="33"/>
      <c r="E87" s="33"/>
      <c r="F87" s="33"/>
      <c r="G87" s="33"/>
      <c r="H87" s="33"/>
      <c r="I87" s="33"/>
      <c r="J87" s="121">
        <f>BK87</f>
        <v>0</v>
      </c>
      <c r="K87" s="33"/>
      <c r="L87" s="34"/>
      <c r="M87" s="61"/>
      <c r="N87" s="52"/>
      <c r="O87" s="62"/>
      <c r="P87" s="122">
        <f>P88</f>
        <v>0</v>
      </c>
      <c r="Q87" s="62"/>
      <c r="R87" s="122">
        <f>R88</f>
        <v>0</v>
      </c>
      <c r="S87" s="62"/>
      <c r="T87" s="123">
        <f>T88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8" t="s">
        <v>72</v>
      </c>
      <c r="AU87" s="18" t="s">
        <v>154</v>
      </c>
      <c r="BK87" s="124">
        <f>BK88</f>
        <v>0</v>
      </c>
    </row>
    <row r="88" spans="2:63" s="12" customFormat="1" ht="25.9" customHeight="1">
      <c r="B88" s="125"/>
      <c r="D88" s="126" t="s">
        <v>72</v>
      </c>
      <c r="E88" s="127" t="s">
        <v>145</v>
      </c>
      <c r="F88" s="127" t="s">
        <v>2635</v>
      </c>
      <c r="I88" s="128"/>
      <c r="J88" s="129">
        <f>BK88</f>
        <v>0</v>
      </c>
      <c r="L88" s="125"/>
      <c r="M88" s="130"/>
      <c r="N88" s="131"/>
      <c r="O88" s="131"/>
      <c r="P88" s="132">
        <f>P89+P106+P118+P147+P164+P168+P173</f>
        <v>0</v>
      </c>
      <c r="Q88" s="131"/>
      <c r="R88" s="132">
        <f>R89+R106+R118+R147+R164+R168+R173</f>
        <v>0</v>
      </c>
      <c r="S88" s="131"/>
      <c r="T88" s="133">
        <f>T89+T106+T118+T147+T164+T168+T173</f>
        <v>0</v>
      </c>
      <c r="AR88" s="126" t="s">
        <v>208</v>
      </c>
      <c r="AT88" s="134" t="s">
        <v>72</v>
      </c>
      <c r="AU88" s="134" t="s">
        <v>73</v>
      </c>
      <c r="AY88" s="126" t="s">
        <v>180</v>
      </c>
      <c r="BK88" s="135">
        <f>BK89+BK106+BK118+BK147+BK164+BK168+BK173</f>
        <v>0</v>
      </c>
    </row>
    <row r="89" spans="2:63" s="12" customFormat="1" ht="22.9" customHeight="1">
      <c r="B89" s="125"/>
      <c r="D89" s="126" t="s">
        <v>72</v>
      </c>
      <c r="E89" s="136" t="s">
        <v>3661</v>
      </c>
      <c r="F89" s="136" t="s">
        <v>3662</v>
      </c>
      <c r="I89" s="128"/>
      <c r="J89" s="137">
        <f>BK89</f>
        <v>0</v>
      </c>
      <c r="L89" s="125"/>
      <c r="M89" s="130"/>
      <c r="N89" s="131"/>
      <c r="O89" s="131"/>
      <c r="P89" s="132">
        <f>SUM(P90:P105)</f>
        <v>0</v>
      </c>
      <c r="Q89" s="131"/>
      <c r="R89" s="132">
        <f>SUM(R90:R105)</f>
        <v>0</v>
      </c>
      <c r="S89" s="131"/>
      <c r="T89" s="133">
        <f>SUM(T90:T105)</f>
        <v>0</v>
      </c>
      <c r="AR89" s="126" t="s">
        <v>208</v>
      </c>
      <c r="AT89" s="134" t="s">
        <v>72</v>
      </c>
      <c r="AU89" s="134" t="s">
        <v>81</v>
      </c>
      <c r="AY89" s="126" t="s">
        <v>180</v>
      </c>
      <c r="BK89" s="135">
        <f>SUM(BK90:BK105)</f>
        <v>0</v>
      </c>
    </row>
    <row r="90" spans="1:65" s="2" customFormat="1" ht="16.5" customHeight="1">
      <c r="A90" s="33"/>
      <c r="B90" s="138"/>
      <c r="C90" s="139" t="s">
        <v>81</v>
      </c>
      <c r="D90" s="139" t="s">
        <v>183</v>
      </c>
      <c r="E90" s="140" t="s">
        <v>3663</v>
      </c>
      <c r="F90" s="141" t="s">
        <v>3664</v>
      </c>
      <c r="G90" s="142" t="s">
        <v>381</v>
      </c>
      <c r="H90" s="143">
        <v>500</v>
      </c>
      <c r="I90" s="144"/>
      <c r="J90" s="145">
        <f>ROUND(I90*H90,2)</f>
        <v>0</v>
      </c>
      <c r="K90" s="141" t="s">
        <v>187</v>
      </c>
      <c r="L90" s="34"/>
      <c r="M90" s="146" t="s">
        <v>3</v>
      </c>
      <c r="N90" s="147" t="s">
        <v>44</v>
      </c>
      <c r="O90" s="54"/>
      <c r="P90" s="148">
        <f>O90*H90</f>
        <v>0</v>
      </c>
      <c r="Q90" s="148">
        <v>0</v>
      </c>
      <c r="R90" s="148">
        <f>Q90*H90</f>
        <v>0</v>
      </c>
      <c r="S90" s="148">
        <v>0</v>
      </c>
      <c r="T90" s="149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2641</v>
      </c>
      <c r="AT90" s="150" t="s">
        <v>183</v>
      </c>
      <c r="AU90" s="150" t="s">
        <v>83</v>
      </c>
      <c r="AY90" s="18" t="s">
        <v>180</v>
      </c>
      <c r="BE90" s="151">
        <f>IF(N90="základní",J90,0)</f>
        <v>0</v>
      </c>
      <c r="BF90" s="151">
        <f>IF(N90="snížená",J90,0)</f>
        <v>0</v>
      </c>
      <c r="BG90" s="151">
        <f>IF(N90="zákl. přenesená",J90,0)</f>
        <v>0</v>
      </c>
      <c r="BH90" s="151">
        <f>IF(N90="sníž. přenesená",J90,0)</f>
        <v>0</v>
      </c>
      <c r="BI90" s="151">
        <f>IF(N90="nulová",J90,0)</f>
        <v>0</v>
      </c>
      <c r="BJ90" s="18" t="s">
        <v>81</v>
      </c>
      <c r="BK90" s="151">
        <f>ROUND(I90*H90,2)</f>
        <v>0</v>
      </c>
      <c r="BL90" s="18" t="s">
        <v>2641</v>
      </c>
      <c r="BM90" s="150" t="s">
        <v>3665</v>
      </c>
    </row>
    <row r="91" spans="1:47" s="2" customFormat="1" ht="12">
      <c r="A91" s="33"/>
      <c r="B91" s="34"/>
      <c r="C91" s="33"/>
      <c r="D91" s="152" t="s">
        <v>190</v>
      </c>
      <c r="E91" s="33"/>
      <c r="F91" s="153" t="s">
        <v>3666</v>
      </c>
      <c r="G91" s="33"/>
      <c r="H91" s="33"/>
      <c r="I91" s="154"/>
      <c r="J91" s="33"/>
      <c r="K91" s="33"/>
      <c r="L91" s="34"/>
      <c r="M91" s="155"/>
      <c r="N91" s="156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190</v>
      </c>
      <c r="AU91" s="18" t="s">
        <v>83</v>
      </c>
    </row>
    <row r="92" spans="1:65" s="2" customFormat="1" ht="21.75" customHeight="1">
      <c r="A92" s="33"/>
      <c r="B92" s="138"/>
      <c r="C92" s="139" t="s">
        <v>83</v>
      </c>
      <c r="D92" s="139" t="s">
        <v>183</v>
      </c>
      <c r="E92" s="140" t="s">
        <v>3667</v>
      </c>
      <c r="F92" s="141" t="s">
        <v>3668</v>
      </c>
      <c r="G92" s="142" t="s">
        <v>381</v>
      </c>
      <c r="H92" s="143">
        <v>300</v>
      </c>
      <c r="I92" s="144"/>
      <c r="J92" s="145">
        <f>ROUND(I92*H92,2)</f>
        <v>0</v>
      </c>
      <c r="K92" s="141" t="s">
        <v>3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2641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2641</v>
      </c>
      <c r="BM92" s="150" t="s">
        <v>3669</v>
      </c>
    </row>
    <row r="93" spans="1:65" s="2" customFormat="1" ht="16.5" customHeight="1">
      <c r="A93" s="33"/>
      <c r="B93" s="138"/>
      <c r="C93" s="139" t="s">
        <v>196</v>
      </c>
      <c r="D93" s="139" t="s">
        <v>183</v>
      </c>
      <c r="E93" s="140" t="s">
        <v>3670</v>
      </c>
      <c r="F93" s="141" t="s">
        <v>3671</v>
      </c>
      <c r="G93" s="142" t="s">
        <v>381</v>
      </c>
      <c r="H93" s="143">
        <v>50</v>
      </c>
      <c r="I93" s="144"/>
      <c r="J93" s="145">
        <f>ROUND(I93*H93,2)</f>
        <v>0</v>
      </c>
      <c r="K93" s="141" t="s">
        <v>3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2641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2641</v>
      </c>
      <c r="BM93" s="150" t="s">
        <v>3672</v>
      </c>
    </row>
    <row r="94" spans="1:65" s="2" customFormat="1" ht="24.2" customHeight="1">
      <c r="A94" s="33"/>
      <c r="B94" s="138"/>
      <c r="C94" s="139" t="s">
        <v>188</v>
      </c>
      <c r="D94" s="139" t="s">
        <v>183</v>
      </c>
      <c r="E94" s="140" t="s">
        <v>3673</v>
      </c>
      <c r="F94" s="141" t="s">
        <v>3674</v>
      </c>
      <c r="G94" s="142" t="s">
        <v>381</v>
      </c>
      <c r="H94" s="143">
        <v>150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2641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2641</v>
      </c>
      <c r="BM94" s="150" t="s">
        <v>3675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3676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1:65" s="2" customFormat="1" ht="16.5" customHeight="1">
      <c r="A96" s="33"/>
      <c r="B96" s="138"/>
      <c r="C96" s="139" t="s">
        <v>208</v>
      </c>
      <c r="D96" s="139" t="s">
        <v>183</v>
      </c>
      <c r="E96" s="140" t="s">
        <v>3677</v>
      </c>
      <c r="F96" s="141" t="s">
        <v>3678</v>
      </c>
      <c r="G96" s="142" t="s">
        <v>381</v>
      </c>
      <c r="H96" s="143">
        <v>100</v>
      </c>
      <c r="I96" s="144"/>
      <c r="J96" s="145">
        <f aca="true" t="shared" si="0" ref="J96:J102">ROUND(I96*H96,2)</f>
        <v>0</v>
      </c>
      <c r="K96" s="141" t="s">
        <v>3</v>
      </c>
      <c r="L96" s="34"/>
      <c r="M96" s="146" t="s">
        <v>3</v>
      </c>
      <c r="N96" s="147" t="s">
        <v>44</v>
      </c>
      <c r="O96" s="54"/>
      <c r="P96" s="148">
        <f aca="true" t="shared" si="1" ref="P96:P102">O96*H96</f>
        <v>0</v>
      </c>
      <c r="Q96" s="148">
        <v>0</v>
      </c>
      <c r="R96" s="148">
        <f aca="true" t="shared" si="2" ref="R96:R102">Q96*H96</f>
        <v>0</v>
      </c>
      <c r="S96" s="148">
        <v>0</v>
      </c>
      <c r="T96" s="149">
        <f aca="true" t="shared" si="3" ref="T96:T102"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2641</v>
      </c>
      <c r="AT96" s="150" t="s">
        <v>183</v>
      </c>
      <c r="AU96" s="150" t="s">
        <v>83</v>
      </c>
      <c r="AY96" s="18" t="s">
        <v>180</v>
      </c>
      <c r="BE96" s="151">
        <f aca="true" t="shared" si="4" ref="BE96:BE102">IF(N96="základní",J96,0)</f>
        <v>0</v>
      </c>
      <c r="BF96" s="151">
        <f aca="true" t="shared" si="5" ref="BF96:BF102">IF(N96="snížená",J96,0)</f>
        <v>0</v>
      </c>
      <c r="BG96" s="151">
        <f aca="true" t="shared" si="6" ref="BG96:BG102">IF(N96="zákl. přenesená",J96,0)</f>
        <v>0</v>
      </c>
      <c r="BH96" s="151">
        <f aca="true" t="shared" si="7" ref="BH96:BH102">IF(N96="sníž. přenesená",J96,0)</f>
        <v>0</v>
      </c>
      <c r="BI96" s="151">
        <f aca="true" t="shared" si="8" ref="BI96:BI102">IF(N96="nulová",J96,0)</f>
        <v>0</v>
      </c>
      <c r="BJ96" s="18" t="s">
        <v>81</v>
      </c>
      <c r="BK96" s="151">
        <f aca="true" t="shared" si="9" ref="BK96:BK102">ROUND(I96*H96,2)</f>
        <v>0</v>
      </c>
      <c r="BL96" s="18" t="s">
        <v>2641</v>
      </c>
      <c r="BM96" s="150" t="s">
        <v>3679</v>
      </c>
    </row>
    <row r="97" spans="1:65" s="2" customFormat="1" ht="16.5" customHeight="1">
      <c r="A97" s="33"/>
      <c r="B97" s="138"/>
      <c r="C97" s="139" t="s">
        <v>213</v>
      </c>
      <c r="D97" s="139" t="s">
        <v>183</v>
      </c>
      <c r="E97" s="140" t="s">
        <v>3680</v>
      </c>
      <c r="F97" s="141" t="s">
        <v>3681</v>
      </c>
      <c r="G97" s="142" t="s">
        <v>381</v>
      </c>
      <c r="H97" s="143">
        <v>70</v>
      </c>
      <c r="I97" s="144"/>
      <c r="J97" s="145">
        <f t="shared" si="0"/>
        <v>0</v>
      </c>
      <c r="K97" s="141" t="s">
        <v>3</v>
      </c>
      <c r="L97" s="34"/>
      <c r="M97" s="146" t="s">
        <v>3</v>
      </c>
      <c r="N97" s="147" t="s">
        <v>44</v>
      </c>
      <c r="O97" s="54"/>
      <c r="P97" s="148">
        <f t="shared" si="1"/>
        <v>0</v>
      </c>
      <c r="Q97" s="148">
        <v>0</v>
      </c>
      <c r="R97" s="148">
        <f t="shared" si="2"/>
        <v>0</v>
      </c>
      <c r="S97" s="148">
        <v>0</v>
      </c>
      <c r="T97" s="149">
        <f t="shared" si="3"/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2641</v>
      </c>
      <c r="AT97" s="150" t="s">
        <v>183</v>
      </c>
      <c r="AU97" s="150" t="s">
        <v>83</v>
      </c>
      <c r="AY97" s="18" t="s">
        <v>180</v>
      </c>
      <c r="BE97" s="151">
        <f t="shared" si="4"/>
        <v>0</v>
      </c>
      <c r="BF97" s="151">
        <f t="shared" si="5"/>
        <v>0</v>
      </c>
      <c r="BG97" s="151">
        <f t="shared" si="6"/>
        <v>0</v>
      </c>
      <c r="BH97" s="151">
        <f t="shared" si="7"/>
        <v>0</v>
      </c>
      <c r="BI97" s="151">
        <f t="shared" si="8"/>
        <v>0</v>
      </c>
      <c r="BJ97" s="18" t="s">
        <v>81</v>
      </c>
      <c r="BK97" s="151">
        <f t="shared" si="9"/>
        <v>0</v>
      </c>
      <c r="BL97" s="18" t="s">
        <v>2641</v>
      </c>
      <c r="BM97" s="150" t="s">
        <v>3682</v>
      </c>
    </row>
    <row r="98" spans="1:65" s="2" customFormat="1" ht="24.2" customHeight="1">
      <c r="A98" s="33"/>
      <c r="B98" s="138"/>
      <c r="C98" s="139" t="s">
        <v>222</v>
      </c>
      <c r="D98" s="139" t="s">
        <v>183</v>
      </c>
      <c r="E98" s="140" t="s">
        <v>3683</v>
      </c>
      <c r="F98" s="141" t="s">
        <v>3684</v>
      </c>
      <c r="G98" s="142" t="s">
        <v>2831</v>
      </c>
      <c r="H98" s="143">
        <v>1</v>
      </c>
      <c r="I98" s="144"/>
      <c r="J98" s="145">
        <f t="shared" si="0"/>
        <v>0</v>
      </c>
      <c r="K98" s="141" t="s">
        <v>3</v>
      </c>
      <c r="L98" s="34"/>
      <c r="M98" s="146" t="s">
        <v>3</v>
      </c>
      <c r="N98" s="147" t="s">
        <v>44</v>
      </c>
      <c r="O98" s="54"/>
      <c r="P98" s="148">
        <f t="shared" si="1"/>
        <v>0</v>
      </c>
      <c r="Q98" s="148">
        <v>0</v>
      </c>
      <c r="R98" s="148">
        <f t="shared" si="2"/>
        <v>0</v>
      </c>
      <c r="S98" s="148">
        <v>0</v>
      </c>
      <c r="T98" s="149">
        <f t="shared" si="3"/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2641</v>
      </c>
      <c r="AT98" s="150" t="s">
        <v>183</v>
      </c>
      <c r="AU98" s="150" t="s">
        <v>83</v>
      </c>
      <c r="AY98" s="18" t="s">
        <v>180</v>
      </c>
      <c r="BE98" s="151">
        <f t="shared" si="4"/>
        <v>0</v>
      </c>
      <c r="BF98" s="151">
        <f t="shared" si="5"/>
        <v>0</v>
      </c>
      <c r="BG98" s="151">
        <f t="shared" si="6"/>
        <v>0</v>
      </c>
      <c r="BH98" s="151">
        <f t="shared" si="7"/>
        <v>0</v>
      </c>
      <c r="BI98" s="151">
        <f t="shared" si="8"/>
        <v>0</v>
      </c>
      <c r="BJ98" s="18" t="s">
        <v>81</v>
      </c>
      <c r="BK98" s="151">
        <f t="shared" si="9"/>
        <v>0</v>
      </c>
      <c r="BL98" s="18" t="s">
        <v>2641</v>
      </c>
      <c r="BM98" s="150" t="s">
        <v>3685</v>
      </c>
    </row>
    <row r="99" spans="1:65" s="2" customFormat="1" ht="38.65" customHeight="1">
      <c r="A99" s="33"/>
      <c r="B99" s="138"/>
      <c r="C99" s="139" t="s">
        <v>233</v>
      </c>
      <c r="D99" s="139" t="s">
        <v>183</v>
      </c>
      <c r="E99" s="140" t="s">
        <v>3686</v>
      </c>
      <c r="F99" s="141" t="s">
        <v>3687</v>
      </c>
      <c r="G99" s="142" t="s">
        <v>381</v>
      </c>
      <c r="H99" s="143">
        <v>200</v>
      </c>
      <c r="I99" s="144"/>
      <c r="J99" s="145">
        <f t="shared" si="0"/>
        <v>0</v>
      </c>
      <c r="K99" s="141" t="s">
        <v>3</v>
      </c>
      <c r="L99" s="34"/>
      <c r="M99" s="146" t="s">
        <v>3</v>
      </c>
      <c r="N99" s="147" t="s">
        <v>44</v>
      </c>
      <c r="O99" s="54"/>
      <c r="P99" s="148">
        <f t="shared" si="1"/>
        <v>0</v>
      </c>
      <c r="Q99" s="148">
        <v>0</v>
      </c>
      <c r="R99" s="148">
        <f t="shared" si="2"/>
        <v>0</v>
      </c>
      <c r="S99" s="148">
        <v>0</v>
      </c>
      <c r="T99" s="149">
        <f t="shared" si="3"/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2641</v>
      </c>
      <c r="AT99" s="150" t="s">
        <v>183</v>
      </c>
      <c r="AU99" s="150" t="s">
        <v>83</v>
      </c>
      <c r="AY99" s="18" t="s">
        <v>180</v>
      </c>
      <c r="BE99" s="151">
        <f t="shared" si="4"/>
        <v>0</v>
      </c>
      <c r="BF99" s="151">
        <f t="shared" si="5"/>
        <v>0</v>
      </c>
      <c r="BG99" s="151">
        <f t="shared" si="6"/>
        <v>0</v>
      </c>
      <c r="BH99" s="151">
        <f t="shared" si="7"/>
        <v>0</v>
      </c>
      <c r="BI99" s="151">
        <f t="shared" si="8"/>
        <v>0</v>
      </c>
      <c r="BJ99" s="18" t="s">
        <v>81</v>
      </c>
      <c r="BK99" s="151">
        <f t="shared" si="9"/>
        <v>0</v>
      </c>
      <c r="BL99" s="18" t="s">
        <v>2641</v>
      </c>
      <c r="BM99" s="150" t="s">
        <v>3688</v>
      </c>
    </row>
    <row r="100" spans="1:65" s="2" customFormat="1" ht="38.65" customHeight="1">
      <c r="A100" s="33"/>
      <c r="B100" s="138"/>
      <c r="C100" s="139" t="s">
        <v>238</v>
      </c>
      <c r="D100" s="139" t="s">
        <v>183</v>
      </c>
      <c r="E100" s="140" t="s">
        <v>3689</v>
      </c>
      <c r="F100" s="141" t="s">
        <v>3690</v>
      </c>
      <c r="G100" s="142" t="s">
        <v>381</v>
      </c>
      <c r="H100" s="143">
        <v>100</v>
      </c>
      <c r="I100" s="144"/>
      <c r="J100" s="145">
        <f t="shared" si="0"/>
        <v>0</v>
      </c>
      <c r="K100" s="141" t="s">
        <v>3</v>
      </c>
      <c r="L100" s="34"/>
      <c r="M100" s="146" t="s">
        <v>3</v>
      </c>
      <c r="N100" s="147" t="s">
        <v>44</v>
      </c>
      <c r="O100" s="54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2641</v>
      </c>
      <c r="AT100" s="150" t="s">
        <v>183</v>
      </c>
      <c r="AU100" s="150" t="s">
        <v>83</v>
      </c>
      <c r="AY100" s="18" t="s">
        <v>180</v>
      </c>
      <c r="BE100" s="151">
        <f t="shared" si="4"/>
        <v>0</v>
      </c>
      <c r="BF100" s="151">
        <f t="shared" si="5"/>
        <v>0</v>
      </c>
      <c r="BG100" s="151">
        <f t="shared" si="6"/>
        <v>0</v>
      </c>
      <c r="BH100" s="151">
        <f t="shared" si="7"/>
        <v>0</v>
      </c>
      <c r="BI100" s="151">
        <f t="shared" si="8"/>
        <v>0</v>
      </c>
      <c r="BJ100" s="18" t="s">
        <v>81</v>
      </c>
      <c r="BK100" s="151">
        <f t="shared" si="9"/>
        <v>0</v>
      </c>
      <c r="BL100" s="18" t="s">
        <v>2641</v>
      </c>
      <c r="BM100" s="150" t="s">
        <v>3691</v>
      </c>
    </row>
    <row r="101" spans="1:65" s="2" customFormat="1" ht="33.75" customHeight="1">
      <c r="A101" s="33"/>
      <c r="B101" s="138"/>
      <c r="C101" s="139" t="s">
        <v>243</v>
      </c>
      <c r="D101" s="139" t="s">
        <v>183</v>
      </c>
      <c r="E101" s="140" t="s">
        <v>3692</v>
      </c>
      <c r="F101" s="141" t="s">
        <v>3693</v>
      </c>
      <c r="G101" s="142" t="s">
        <v>381</v>
      </c>
      <c r="H101" s="143">
        <v>250</v>
      </c>
      <c r="I101" s="144"/>
      <c r="J101" s="145">
        <f t="shared" si="0"/>
        <v>0</v>
      </c>
      <c r="K101" s="141" t="s">
        <v>3</v>
      </c>
      <c r="L101" s="34"/>
      <c r="M101" s="146" t="s">
        <v>3</v>
      </c>
      <c r="N101" s="147" t="s">
        <v>44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2641</v>
      </c>
      <c r="AT101" s="150" t="s">
        <v>183</v>
      </c>
      <c r="AU101" s="150" t="s">
        <v>83</v>
      </c>
      <c r="AY101" s="18" t="s">
        <v>180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81</v>
      </c>
      <c r="BK101" s="151">
        <f t="shared" si="9"/>
        <v>0</v>
      </c>
      <c r="BL101" s="18" t="s">
        <v>2641</v>
      </c>
      <c r="BM101" s="150" t="s">
        <v>3694</v>
      </c>
    </row>
    <row r="102" spans="1:65" s="2" customFormat="1" ht="37.9" customHeight="1">
      <c r="A102" s="33"/>
      <c r="B102" s="138"/>
      <c r="C102" s="139" t="s">
        <v>250</v>
      </c>
      <c r="D102" s="139" t="s">
        <v>183</v>
      </c>
      <c r="E102" s="140" t="s">
        <v>3695</v>
      </c>
      <c r="F102" s="141" t="s">
        <v>3696</v>
      </c>
      <c r="G102" s="142" t="s">
        <v>2831</v>
      </c>
      <c r="H102" s="143">
        <v>1</v>
      </c>
      <c r="I102" s="144"/>
      <c r="J102" s="145">
        <f t="shared" si="0"/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2641</v>
      </c>
      <c r="AT102" s="150" t="s">
        <v>183</v>
      </c>
      <c r="AU102" s="150" t="s">
        <v>83</v>
      </c>
      <c r="AY102" s="18" t="s">
        <v>180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81</v>
      </c>
      <c r="BK102" s="151">
        <f t="shared" si="9"/>
        <v>0</v>
      </c>
      <c r="BL102" s="18" t="s">
        <v>2641</v>
      </c>
      <c r="BM102" s="150" t="s">
        <v>3697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3698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16.5" customHeight="1">
      <c r="A104" s="33"/>
      <c r="B104" s="138"/>
      <c r="C104" s="139" t="s">
        <v>256</v>
      </c>
      <c r="D104" s="139" t="s">
        <v>183</v>
      </c>
      <c r="E104" s="140" t="s">
        <v>3699</v>
      </c>
      <c r="F104" s="141" t="s">
        <v>3700</v>
      </c>
      <c r="G104" s="142" t="s">
        <v>3701</v>
      </c>
      <c r="H104" s="143">
        <v>18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2641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2641</v>
      </c>
      <c r="BM104" s="150" t="s">
        <v>3702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3703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63" s="12" customFormat="1" ht="22.9" customHeight="1">
      <c r="B106" s="125"/>
      <c r="D106" s="126" t="s">
        <v>72</v>
      </c>
      <c r="E106" s="136" t="s">
        <v>3704</v>
      </c>
      <c r="F106" s="136" t="s">
        <v>3705</v>
      </c>
      <c r="I106" s="128"/>
      <c r="J106" s="137">
        <f>BK106</f>
        <v>0</v>
      </c>
      <c r="L106" s="125"/>
      <c r="M106" s="130"/>
      <c r="N106" s="131"/>
      <c r="O106" s="131"/>
      <c r="P106" s="132">
        <f>SUM(P107:P117)</f>
        <v>0</v>
      </c>
      <c r="Q106" s="131"/>
      <c r="R106" s="132">
        <f>SUM(R107:R117)</f>
        <v>0</v>
      </c>
      <c r="S106" s="131"/>
      <c r="T106" s="133">
        <f>SUM(T107:T117)</f>
        <v>0</v>
      </c>
      <c r="AR106" s="126" t="s">
        <v>208</v>
      </c>
      <c r="AT106" s="134" t="s">
        <v>72</v>
      </c>
      <c r="AU106" s="134" t="s">
        <v>81</v>
      </c>
      <c r="AY106" s="126" t="s">
        <v>180</v>
      </c>
      <c r="BK106" s="135">
        <f>SUM(BK107:BK117)</f>
        <v>0</v>
      </c>
    </row>
    <row r="107" spans="1:65" s="2" customFormat="1" ht="21.75" customHeight="1">
      <c r="A107" s="33"/>
      <c r="B107" s="138"/>
      <c r="C107" s="139" t="s">
        <v>261</v>
      </c>
      <c r="D107" s="139" t="s">
        <v>183</v>
      </c>
      <c r="E107" s="140" t="s">
        <v>3706</v>
      </c>
      <c r="F107" s="141" t="s">
        <v>3707</v>
      </c>
      <c r="G107" s="142" t="s">
        <v>3701</v>
      </c>
      <c r="H107" s="143">
        <v>18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2641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2641</v>
      </c>
      <c r="BM107" s="150" t="s">
        <v>3708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3709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4" customFormat="1" ht="12">
      <c r="B109" s="166"/>
      <c r="D109" s="158" t="s">
        <v>201</v>
      </c>
      <c r="E109" s="167" t="s">
        <v>3</v>
      </c>
      <c r="F109" s="168" t="s">
        <v>3710</v>
      </c>
      <c r="H109" s="167" t="s">
        <v>3</v>
      </c>
      <c r="I109" s="169"/>
      <c r="L109" s="166"/>
      <c r="M109" s="170"/>
      <c r="N109" s="171"/>
      <c r="O109" s="171"/>
      <c r="P109" s="171"/>
      <c r="Q109" s="171"/>
      <c r="R109" s="171"/>
      <c r="S109" s="171"/>
      <c r="T109" s="172"/>
      <c r="AT109" s="167" t="s">
        <v>201</v>
      </c>
      <c r="AU109" s="167" t="s">
        <v>83</v>
      </c>
      <c r="AV109" s="14" t="s">
        <v>81</v>
      </c>
      <c r="AW109" s="14" t="s">
        <v>34</v>
      </c>
      <c r="AX109" s="14" t="s">
        <v>73</v>
      </c>
      <c r="AY109" s="167" t="s">
        <v>180</v>
      </c>
    </row>
    <row r="110" spans="2:51" s="14" customFormat="1" ht="22.5">
      <c r="B110" s="166"/>
      <c r="D110" s="158" t="s">
        <v>201</v>
      </c>
      <c r="E110" s="167" t="s">
        <v>3</v>
      </c>
      <c r="F110" s="168" t="s">
        <v>3711</v>
      </c>
      <c r="H110" s="167" t="s">
        <v>3</v>
      </c>
      <c r="I110" s="169"/>
      <c r="L110" s="166"/>
      <c r="M110" s="170"/>
      <c r="N110" s="171"/>
      <c r="O110" s="171"/>
      <c r="P110" s="171"/>
      <c r="Q110" s="171"/>
      <c r="R110" s="171"/>
      <c r="S110" s="171"/>
      <c r="T110" s="172"/>
      <c r="AT110" s="167" t="s">
        <v>201</v>
      </c>
      <c r="AU110" s="167" t="s">
        <v>83</v>
      </c>
      <c r="AV110" s="14" t="s">
        <v>81</v>
      </c>
      <c r="AW110" s="14" t="s">
        <v>34</v>
      </c>
      <c r="AX110" s="14" t="s">
        <v>73</v>
      </c>
      <c r="AY110" s="167" t="s">
        <v>180</v>
      </c>
    </row>
    <row r="111" spans="2:51" s="14" customFormat="1" ht="22.5">
      <c r="B111" s="166"/>
      <c r="D111" s="158" t="s">
        <v>201</v>
      </c>
      <c r="E111" s="167" t="s">
        <v>3</v>
      </c>
      <c r="F111" s="168" t="s">
        <v>3712</v>
      </c>
      <c r="H111" s="167" t="s">
        <v>3</v>
      </c>
      <c r="I111" s="169"/>
      <c r="L111" s="166"/>
      <c r="M111" s="170"/>
      <c r="N111" s="171"/>
      <c r="O111" s="171"/>
      <c r="P111" s="171"/>
      <c r="Q111" s="171"/>
      <c r="R111" s="171"/>
      <c r="S111" s="171"/>
      <c r="T111" s="172"/>
      <c r="AT111" s="167" t="s">
        <v>201</v>
      </c>
      <c r="AU111" s="167" t="s">
        <v>83</v>
      </c>
      <c r="AV111" s="14" t="s">
        <v>81</v>
      </c>
      <c r="AW111" s="14" t="s">
        <v>34</v>
      </c>
      <c r="AX111" s="14" t="s">
        <v>73</v>
      </c>
      <c r="AY111" s="167" t="s">
        <v>180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291</v>
      </c>
      <c r="H112" s="161">
        <v>18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83</v>
      </c>
      <c r="AV112" s="13" t="s">
        <v>83</v>
      </c>
      <c r="AW112" s="13" t="s">
        <v>34</v>
      </c>
      <c r="AX112" s="13" t="s">
        <v>81</v>
      </c>
      <c r="AY112" s="159" t="s">
        <v>180</v>
      </c>
    </row>
    <row r="113" spans="1:65" s="2" customFormat="1" ht="16.5" customHeight="1">
      <c r="A113" s="33"/>
      <c r="B113" s="138"/>
      <c r="C113" s="139" t="s">
        <v>268</v>
      </c>
      <c r="D113" s="139" t="s">
        <v>183</v>
      </c>
      <c r="E113" s="140" t="s">
        <v>3713</v>
      </c>
      <c r="F113" s="141" t="s">
        <v>3714</v>
      </c>
      <c r="G113" s="142" t="s">
        <v>381</v>
      </c>
      <c r="H113" s="143">
        <v>90</v>
      </c>
      <c r="I113" s="144"/>
      <c r="J113" s="145">
        <f>ROUND(I113*H113,2)</f>
        <v>0</v>
      </c>
      <c r="K113" s="141" t="s">
        <v>3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0</v>
      </c>
      <c r="R113" s="148">
        <f>Q113*H113</f>
        <v>0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2641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2641</v>
      </c>
      <c r="BM113" s="150" t="s">
        <v>3715</v>
      </c>
    </row>
    <row r="114" spans="1:65" s="2" customFormat="1" ht="21.75" customHeight="1">
      <c r="A114" s="33"/>
      <c r="B114" s="138"/>
      <c r="C114" s="139" t="s">
        <v>9</v>
      </c>
      <c r="D114" s="139" t="s">
        <v>183</v>
      </c>
      <c r="E114" s="140" t="s">
        <v>3716</v>
      </c>
      <c r="F114" s="141" t="s">
        <v>3717</v>
      </c>
      <c r="G114" s="142" t="s">
        <v>3701</v>
      </c>
      <c r="H114" s="143">
        <v>18</v>
      </c>
      <c r="I114" s="144"/>
      <c r="J114" s="145">
        <f>ROUND(I114*H114,2)</f>
        <v>0</v>
      </c>
      <c r="K114" s="141" t="s">
        <v>3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2641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2641</v>
      </c>
      <c r="BM114" s="150" t="s">
        <v>3718</v>
      </c>
    </row>
    <row r="115" spans="1:65" s="2" customFormat="1" ht="16.5" customHeight="1">
      <c r="A115" s="33"/>
      <c r="B115" s="138"/>
      <c r="C115" s="139" t="s">
        <v>226</v>
      </c>
      <c r="D115" s="139" t="s">
        <v>183</v>
      </c>
      <c r="E115" s="140" t="s">
        <v>3719</v>
      </c>
      <c r="F115" s="141" t="s">
        <v>3720</v>
      </c>
      <c r="G115" s="142" t="s">
        <v>2831</v>
      </c>
      <c r="H115" s="143">
        <v>1</v>
      </c>
      <c r="I115" s="144"/>
      <c r="J115" s="145">
        <f>ROUND(I115*H115,2)</f>
        <v>0</v>
      </c>
      <c r="K115" s="141" t="s">
        <v>3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2641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2641</v>
      </c>
      <c r="BM115" s="150" t="s">
        <v>3721</v>
      </c>
    </row>
    <row r="116" spans="1:65" s="2" customFormat="1" ht="24.2" customHeight="1">
      <c r="A116" s="33"/>
      <c r="B116" s="138"/>
      <c r="C116" s="139" t="s">
        <v>283</v>
      </c>
      <c r="D116" s="139" t="s">
        <v>183</v>
      </c>
      <c r="E116" s="140" t="s">
        <v>3722</v>
      </c>
      <c r="F116" s="141" t="s">
        <v>3723</v>
      </c>
      <c r="G116" s="142" t="s">
        <v>3701</v>
      </c>
      <c r="H116" s="143">
        <v>18</v>
      </c>
      <c r="I116" s="144"/>
      <c r="J116" s="145">
        <f>ROUND(I116*H116,2)</f>
        <v>0</v>
      </c>
      <c r="K116" s="141" t="s">
        <v>3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2641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2641</v>
      </c>
      <c r="BM116" s="150" t="s">
        <v>3724</v>
      </c>
    </row>
    <row r="117" spans="1:65" s="2" customFormat="1" ht="21.75" customHeight="1">
      <c r="A117" s="33"/>
      <c r="B117" s="138"/>
      <c r="C117" s="139" t="s">
        <v>291</v>
      </c>
      <c r="D117" s="139" t="s">
        <v>183</v>
      </c>
      <c r="E117" s="140" t="s">
        <v>3725</v>
      </c>
      <c r="F117" s="141" t="s">
        <v>3726</v>
      </c>
      <c r="G117" s="142" t="s">
        <v>3701</v>
      </c>
      <c r="H117" s="143">
        <v>18</v>
      </c>
      <c r="I117" s="144"/>
      <c r="J117" s="145">
        <f>ROUND(I117*H117,2)</f>
        <v>0</v>
      </c>
      <c r="K117" s="141" t="s">
        <v>3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2641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2641</v>
      </c>
      <c r="BM117" s="150" t="s">
        <v>3727</v>
      </c>
    </row>
    <row r="118" spans="2:63" s="12" customFormat="1" ht="22.9" customHeight="1">
      <c r="B118" s="125"/>
      <c r="D118" s="126" t="s">
        <v>72</v>
      </c>
      <c r="E118" s="136" t="s">
        <v>3728</v>
      </c>
      <c r="F118" s="136" t="s">
        <v>3729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SUM(P119:P146)</f>
        <v>0</v>
      </c>
      <c r="Q118" s="131"/>
      <c r="R118" s="132">
        <f>SUM(R119:R146)</f>
        <v>0</v>
      </c>
      <c r="S118" s="131"/>
      <c r="T118" s="133">
        <f>SUM(T119:T146)</f>
        <v>0</v>
      </c>
      <c r="AR118" s="126" t="s">
        <v>208</v>
      </c>
      <c r="AT118" s="134" t="s">
        <v>72</v>
      </c>
      <c r="AU118" s="134" t="s">
        <v>81</v>
      </c>
      <c r="AY118" s="126" t="s">
        <v>180</v>
      </c>
      <c r="BK118" s="135">
        <f>SUM(BK119:BK146)</f>
        <v>0</v>
      </c>
    </row>
    <row r="119" spans="1:65" s="2" customFormat="1" ht="16.5" customHeight="1">
      <c r="A119" s="33"/>
      <c r="B119" s="138"/>
      <c r="C119" s="139" t="s">
        <v>296</v>
      </c>
      <c r="D119" s="139" t="s">
        <v>183</v>
      </c>
      <c r="E119" s="140" t="s">
        <v>3730</v>
      </c>
      <c r="F119" s="141" t="s">
        <v>3731</v>
      </c>
      <c r="G119" s="142" t="s">
        <v>2831</v>
      </c>
      <c r="H119" s="143">
        <v>1</v>
      </c>
      <c r="I119" s="144"/>
      <c r="J119" s="145">
        <f>ROUND(I119*H119,2)</f>
        <v>0</v>
      </c>
      <c r="K119" s="141" t="s">
        <v>3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</v>
      </c>
      <c r="R119" s="148">
        <f>Q119*H119</f>
        <v>0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2641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2641</v>
      </c>
      <c r="BM119" s="150" t="s">
        <v>3732</v>
      </c>
    </row>
    <row r="120" spans="2:51" s="14" customFormat="1" ht="22.5">
      <c r="B120" s="166"/>
      <c r="D120" s="158" t="s">
        <v>201</v>
      </c>
      <c r="E120" s="167" t="s">
        <v>3</v>
      </c>
      <c r="F120" s="168" t="s">
        <v>3733</v>
      </c>
      <c r="H120" s="167" t="s">
        <v>3</v>
      </c>
      <c r="I120" s="169"/>
      <c r="L120" s="166"/>
      <c r="M120" s="170"/>
      <c r="N120" s="171"/>
      <c r="O120" s="171"/>
      <c r="P120" s="171"/>
      <c r="Q120" s="171"/>
      <c r="R120" s="171"/>
      <c r="S120" s="171"/>
      <c r="T120" s="172"/>
      <c r="AT120" s="167" t="s">
        <v>201</v>
      </c>
      <c r="AU120" s="167" t="s">
        <v>83</v>
      </c>
      <c r="AV120" s="14" t="s">
        <v>81</v>
      </c>
      <c r="AW120" s="14" t="s">
        <v>34</v>
      </c>
      <c r="AX120" s="14" t="s">
        <v>73</v>
      </c>
      <c r="AY120" s="167" t="s">
        <v>180</v>
      </c>
    </row>
    <row r="121" spans="2:51" s="14" customFormat="1" ht="22.5">
      <c r="B121" s="166"/>
      <c r="D121" s="158" t="s">
        <v>201</v>
      </c>
      <c r="E121" s="167" t="s">
        <v>3</v>
      </c>
      <c r="F121" s="168" t="s">
        <v>3734</v>
      </c>
      <c r="H121" s="167" t="s">
        <v>3</v>
      </c>
      <c r="I121" s="169"/>
      <c r="L121" s="166"/>
      <c r="M121" s="170"/>
      <c r="N121" s="171"/>
      <c r="O121" s="171"/>
      <c r="P121" s="171"/>
      <c r="Q121" s="171"/>
      <c r="R121" s="171"/>
      <c r="S121" s="171"/>
      <c r="T121" s="172"/>
      <c r="AT121" s="167" t="s">
        <v>201</v>
      </c>
      <c r="AU121" s="167" t="s">
        <v>83</v>
      </c>
      <c r="AV121" s="14" t="s">
        <v>81</v>
      </c>
      <c r="AW121" s="14" t="s">
        <v>34</v>
      </c>
      <c r="AX121" s="14" t="s">
        <v>73</v>
      </c>
      <c r="AY121" s="167" t="s">
        <v>180</v>
      </c>
    </row>
    <row r="122" spans="2:51" s="14" customFormat="1" ht="12">
      <c r="B122" s="166"/>
      <c r="D122" s="158" t="s">
        <v>201</v>
      </c>
      <c r="E122" s="167" t="s">
        <v>3</v>
      </c>
      <c r="F122" s="168" t="s">
        <v>3735</v>
      </c>
      <c r="H122" s="167" t="s">
        <v>3</v>
      </c>
      <c r="I122" s="169"/>
      <c r="L122" s="166"/>
      <c r="M122" s="170"/>
      <c r="N122" s="171"/>
      <c r="O122" s="171"/>
      <c r="P122" s="171"/>
      <c r="Q122" s="171"/>
      <c r="R122" s="171"/>
      <c r="S122" s="171"/>
      <c r="T122" s="172"/>
      <c r="AT122" s="167" t="s">
        <v>201</v>
      </c>
      <c r="AU122" s="167" t="s">
        <v>83</v>
      </c>
      <c r="AV122" s="14" t="s">
        <v>81</v>
      </c>
      <c r="AW122" s="14" t="s">
        <v>34</v>
      </c>
      <c r="AX122" s="14" t="s">
        <v>73</v>
      </c>
      <c r="AY122" s="167" t="s">
        <v>180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81</v>
      </c>
      <c r="H123" s="161">
        <v>1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16.5" customHeight="1">
      <c r="A124" s="33"/>
      <c r="B124" s="138"/>
      <c r="C124" s="139" t="s">
        <v>301</v>
      </c>
      <c r="D124" s="139" t="s">
        <v>183</v>
      </c>
      <c r="E124" s="140" t="s">
        <v>3736</v>
      </c>
      <c r="F124" s="141" t="s">
        <v>3737</v>
      </c>
      <c r="G124" s="142" t="s">
        <v>3701</v>
      </c>
      <c r="H124" s="143">
        <v>18</v>
      </c>
      <c r="I124" s="144"/>
      <c r="J124" s="145">
        <f>ROUND(I124*H124,2)</f>
        <v>0</v>
      </c>
      <c r="K124" s="141" t="s">
        <v>3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2641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2641</v>
      </c>
      <c r="BM124" s="150" t="s">
        <v>3738</v>
      </c>
    </row>
    <row r="125" spans="1:65" s="2" customFormat="1" ht="16.5" customHeight="1">
      <c r="A125" s="33"/>
      <c r="B125" s="138"/>
      <c r="C125" s="139" t="s">
        <v>8</v>
      </c>
      <c r="D125" s="139" t="s">
        <v>183</v>
      </c>
      <c r="E125" s="140" t="s">
        <v>3739</v>
      </c>
      <c r="F125" s="141" t="s">
        <v>3740</v>
      </c>
      <c r="G125" s="142" t="s">
        <v>2831</v>
      </c>
      <c r="H125" s="143">
        <v>1</v>
      </c>
      <c r="I125" s="144"/>
      <c r="J125" s="145">
        <f>ROUND(I125*H125,2)</f>
        <v>0</v>
      </c>
      <c r="K125" s="141" t="s">
        <v>3</v>
      </c>
      <c r="L125" s="34"/>
      <c r="M125" s="146" t="s">
        <v>3</v>
      </c>
      <c r="N125" s="147" t="s">
        <v>44</v>
      </c>
      <c r="O125" s="54"/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2641</v>
      </c>
      <c r="AT125" s="150" t="s">
        <v>183</v>
      </c>
      <c r="AU125" s="150" t="s">
        <v>83</v>
      </c>
      <c r="AY125" s="18" t="s">
        <v>180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81</v>
      </c>
      <c r="BK125" s="151">
        <f>ROUND(I125*H125,2)</f>
        <v>0</v>
      </c>
      <c r="BL125" s="18" t="s">
        <v>2641</v>
      </c>
      <c r="BM125" s="150" t="s">
        <v>3741</v>
      </c>
    </row>
    <row r="126" spans="2:51" s="14" customFormat="1" ht="22.5">
      <c r="B126" s="166"/>
      <c r="D126" s="158" t="s">
        <v>201</v>
      </c>
      <c r="E126" s="167" t="s">
        <v>3</v>
      </c>
      <c r="F126" s="168" t="s">
        <v>3742</v>
      </c>
      <c r="H126" s="167" t="s">
        <v>3</v>
      </c>
      <c r="I126" s="169"/>
      <c r="L126" s="166"/>
      <c r="M126" s="170"/>
      <c r="N126" s="171"/>
      <c r="O126" s="171"/>
      <c r="P126" s="171"/>
      <c r="Q126" s="171"/>
      <c r="R126" s="171"/>
      <c r="S126" s="171"/>
      <c r="T126" s="172"/>
      <c r="AT126" s="167" t="s">
        <v>201</v>
      </c>
      <c r="AU126" s="167" t="s">
        <v>83</v>
      </c>
      <c r="AV126" s="14" t="s">
        <v>81</v>
      </c>
      <c r="AW126" s="14" t="s">
        <v>34</v>
      </c>
      <c r="AX126" s="14" t="s">
        <v>73</v>
      </c>
      <c r="AY126" s="167" t="s">
        <v>180</v>
      </c>
    </row>
    <row r="127" spans="2:51" s="14" customFormat="1" ht="12">
      <c r="B127" s="166"/>
      <c r="D127" s="158" t="s">
        <v>201</v>
      </c>
      <c r="E127" s="167" t="s">
        <v>3</v>
      </c>
      <c r="F127" s="168" t="s">
        <v>3743</v>
      </c>
      <c r="H127" s="167" t="s">
        <v>3</v>
      </c>
      <c r="I127" s="169"/>
      <c r="L127" s="166"/>
      <c r="M127" s="170"/>
      <c r="N127" s="171"/>
      <c r="O127" s="171"/>
      <c r="P127" s="171"/>
      <c r="Q127" s="171"/>
      <c r="R127" s="171"/>
      <c r="S127" s="171"/>
      <c r="T127" s="172"/>
      <c r="AT127" s="167" t="s">
        <v>201</v>
      </c>
      <c r="AU127" s="167" t="s">
        <v>83</v>
      </c>
      <c r="AV127" s="14" t="s">
        <v>81</v>
      </c>
      <c r="AW127" s="14" t="s">
        <v>34</v>
      </c>
      <c r="AX127" s="14" t="s">
        <v>73</v>
      </c>
      <c r="AY127" s="167" t="s">
        <v>180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81</v>
      </c>
      <c r="H128" s="161">
        <v>1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1:65" s="2" customFormat="1" ht="24.95" customHeight="1">
      <c r="A129" s="33"/>
      <c r="B129" s="138"/>
      <c r="C129" s="139" t="s">
        <v>309</v>
      </c>
      <c r="D129" s="139" t="s">
        <v>183</v>
      </c>
      <c r="E129" s="140" t="s">
        <v>3744</v>
      </c>
      <c r="F129" s="141" t="s">
        <v>3745</v>
      </c>
      <c r="G129" s="142" t="s">
        <v>2831</v>
      </c>
      <c r="H129" s="143">
        <v>1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2641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2641</v>
      </c>
      <c r="BM129" s="150" t="s">
        <v>3746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3747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1:65" s="2" customFormat="1" ht="16.5" customHeight="1">
      <c r="A131" s="33"/>
      <c r="B131" s="138"/>
      <c r="C131" s="139" t="s">
        <v>314</v>
      </c>
      <c r="D131" s="139" t="s">
        <v>183</v>
      </c>
      <c r="E131" s="140" t="s">
        <v>3748</v>
      </c>
      <c r="F131" s="141" t="s">
        <v>3749</v>
      </c>
      <c r="G131" s="142" t="s">
        <v>2831</v>
      </c>
      <c r="H131" s="143">
        <v>1</v>
      </c>
      <c r="I131" s="144"/>
      <c r="J131" s="145">
        <f>ROUND(I131*H131,2)</f>
        <v>0</v>
      </c>
      <c r="K131" s="141" t="s">
        <v>3</v>
      </c>
      <c r="L131" s="34"/>
      <c r="M131" s="146" t="s">
        <v>3</v>
      </c>
      <c r="N131" s="147" t="s">
        <v>44</v>
      </c>
      <c r="O131" s="54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2641</v>
      </c>
      <c r="AT131" s="150" t="s">
        <v>183</v>
      </c>
      <c r="AU131" s="150" t="s">
        <v>83</v>
      </c>
      <c r="AY131" s="18" t="s">
        <v>180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8" t="s">
        <v>81</v>
      </c>
      <c r="BK131" s="151">
        <f>ROUND(I131*H131,2)</f>
        <v>0</v>
      </c>
      <c r="BL131" s="18" t="s">
        <v>2641</v>
      </c>
      <c r="BM131" s="150" t="s">
        <v>3750</v>
      </c>
    </row>
    <row r="132" spans="1:65" s="2" customFormat="1" ht="24.2" customHeight="1">
      <c r="A132" s="33"/>
      <c r="B132" s="138"/>
      <c r="C132" s="139" t="s">
        <v>320</v>
      </c>
      <c r="D132" s="139" t="s">
        <v>183</v>
      </c>
      <c r="E132" s="140" t="s">
        <v>3751</v>
      </c>
      <c r="F132" s="141" t="s">
        <v>3752</v>
      </c>
      <c r="G132" s="142" t="s">
        <v>186</v>
      </c>
      <c r="H132" s="143">
        <v>29</v>
      </c>
      <c r="I132" s="144"/>
      <c r="J132" s="145">
        <f>ROUND(I132*H132,2)</f>
        <v>0</v>
      </c>
      <c r="K132" s="141" t="s">
        <v>3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2641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2641</v>
      </c>
      <c r="BM132" s="150" t="s">
        <v>3753</v>
      </c>
    </row>
    <row r="133" spans="2:51" s="14" customFormat="1" ht="12">
      <c r="B133" s="166"/>
      <c r="D133" s="158" t="s">
        <v>201</v>
      </c>
      <c r="E133" s="167" t="s">
        <v>3</v>
      </c>
      <c r="F133" s="168" t="s">
        <v>3710</v>
      </c>
      <c r="H133" s="167" t="s">
        <v>3</v>
      </c>
      <c r="I133" s="169"/>
      <c r="L133" s="166"/>
      <c r="M133" s="170"/>
      <c r="N133" s="171"/>
      <c r="O133" s="171"/>
      <c r="P133" s="171"/>
      <c r="Q133" s="171"/>
      <c r="R133" s="171"/>
      <c r="S133" s="171"/>
      <c r="T133" s="172"/>
      <c r="AT133" s="167" t="s">
        <v>201</v>
      </c>
      <c r="AU133" s="167" t="s">
        <v>83</v>
      </c>
      <c r="AV133" s="14" t="s">
        <v>81</v>
      </c>
      <c r="AW133" s="14" t="s">
        <v>34</v>
      </c>
      <c r="AX133" s="14" t="s">
        <v>73</v>
      </c>
      <c r="AY133" s="167" t="s">
        <v>180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345</v>
      </c>
      <c r="H134" s="161">
        <v>29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81</v>
      </c>
      <c r="AY134" s="159" t="s">
        <v>180</v>
      </c>
    </row>
    <row r="135" spans="1:65" s="2" customFormat="1" ht="16.5" customHeight="1">
      <c r="A135" s="33"/>
      <c r="B135" s="138"/>
      <c r="C135" s="139" t="s">
        <v>324</v>
      </c>
      <c r="D135" s="139" t="s">
        <v>183</v>
      </c>
      <c r="E135" s="140" t="s">
        <v>3754</v>
      </c>
      <c r="F135" s="141" t="s">
        <v>3755</v>
      </c>
      <c r="G135" s="142" t="s">
        <v>3701</v>
      </c>
      <c r="H135" s="143">
        <v>18</v>
      </c>
      <c r="I135" s="144"/>
      <c r="J135" s="145">
        <f>ROUND(I135*H135,2)</f>
        <v>0</v>
      </c>
      <c r="K135" s="141" t="s">
        <v>3</v>
      </c>
      <c r="L135" s="34"/>
      <c r="M135" s="146" t="s">
        <v>3</v>
      </c>
      <c r="N135" s="147" t="s">
        <v>44</v>
      </c>
      <c r="O135" s="54"/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2641</v>
      </c>
      <c r="AT135" s="150" t="s">
        <v>183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2641</v>
      </c>
      <c r="BM135" s="150" t="s">
        <v>3756</v>
      </c>
    </row>
    <row r="136" spans="1:65" s="2" customFormat="1" ht="16.5" customHeight="1">
      <c r="A136" s="33"/>
      <c r="B136" s="138"/>
      <c r="C136" s="139" t="s">
        <v>330</v>
      </c>
      <c r="D136" s="139" t="s">
        <v>183</v>
      </c>
      <c r="E136" s="140" t="s">
        <v>3757</v>
      </c>
      <c r="F136" s="141" t="s">
        <v>3758</v>
      </c>
      <c r="G136" s="142" t="s">
        <v>2831</v>
      </c>
      <c r="H136" s="143">
        <v>1</v>
      </c>
      <c r="I136" s="144"/>
      <c r="J136" s="145">
        <f>ROUND(I136*H136,2)</f>
        <v>0</v>
      </c>
      <c r="K136" s="141" t="s">
        <v>3</v>
      </c>
      <c r="L136" s="34"/>
      <c r="M136" s="146" t="s">
        <v>3</v>
      </c>
      <c r="N136" s="147" t="s">
        <v>44</v>
      </c>
      <c r="O136" s="54"/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2641</v>
      </c>
      <c r="AT136" s="150" t="s">
        <v>183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2641</v>
      </c>
      <c r="BM136" s="150" t="s">
        <v>3759</v>
      </c>
    </row>
    <row r="137" spans="1:65" s="2" customFormat="1" ht="16.5" customHeight="1">
      <c r="A137" s="33"/>
      <c r="B137" s="138"/>
      <c r="C137" s="139" t="s">
        <v>336</v>
      </c>
      <c r="D137" s="139" t="s">
        <v>183</v>
      </c>
      <c r="E137" s="140" t="s">
        <v>3760</v>
      </c>
      <c r="F137" s="141" t="s">
        <v>3761</v>
      </c>
      <c r="G137" s="142" t="s">
        <v>1069</v>
      </c>
      <c r="H137" s="143">
        <v>1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2641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2641</v>
      </c>
      <c r="BM137" s="150" t="s">
        <v>3762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3763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4" customFormat="1" ht="12">
      <c r="B139" s="166"/>
      <c r="D139" s="158" t="s">
        <v>201</v>
      </c>
      <c r="E139" s="167" t="s">
        <v>3</v>
      </c>
      <c r="F139" s="168" t="s">
        <v>3710</v>
      </c>
      <c r="H139" s="167" t="s">
        <v>3</v>
      </c>
      <c r="I139" s="169"/>
      <c r="L139" s="166"/>
      <c r="M139" s="170"/>
      <c r="N139" s="171"/>
      <c r="O139" s="171"/>
      <c r="P139" s="171"/>
      <c r="Q139" s="171"/>
      <c r="R139" s="171"/>
      <c r="S139" s="171"/>
      <c r="T139" s="172"/>
      <c r="AT139" s="167" t="s">
        <v>201</v>
      </c>
      <c r="AU139" s="167" t="s">
        <v>83</v>
      </c>
      <c r="AV139" s="14" t="s">
        <v>81</v>
      </c>
      <c r="AW139" s="14" t="s">
        <v>34</v>
      </c>
      <c r="AX139" s="14" t="s">
        <v>73</v>
      </c>
      <c r="AY139" s="167" t="s">
        <v>180</v>
      </c>
    </row>
    <row r="140" spans="2:51" s="14" customFormat="1" ht="22.5">
      <c r="B140" s="166"/>
      <c r="D140" s="158" t="s">
        <v>201</v>
      </c>
      <c r="E140" s="167" t="s">
        <v>3</v>
      </c>
      <c r="F140" s="168" t="s">
        <v>3764</v>
      </c>
      <c r="H140" s="167" t="s">
        <v>3</v>
      </c>
      <c r="I140" s="169"/>
      <c r="L140" s="166"/>
      <c r="M140" s="170"/>
      <c r="N140" s="171"/>
      <c r="O140" s="171"/>
      <c r="P140" s="171"/>
      <c r="Q140" s="171"/>
      <c r="R140" s="171"/>
      <c r="S140" s="171"/>
      <c r="T140" s="172"/>
      <c r="AT140" s="167" t="s">
        <v>201</v>
      </c>
      <c r="AU140" s="167" t="s">
        <v>83</v>
      </c>
      <c r="AV140" s="14" t="s">
        <v>81</v>
      </c>
      <c r="AW140" s="14" t="s">
        <v>34</v>
      </c>
      <c r="AX140" s="14" t="s">
        <v>73</v>
      </c>
      <c r="AY140" s="167" t="s">
        <v>180</v>
      </c>
    </row>
    <row r="141" spans="2:51" s="14" customFormat="1" ht="22.5">
      <c r="B141" s="166"/>
      <c r="D141" s="158" t="s">
        <v>201</v>
      </c>
      <c r="E141" s="167" t="s">
        <v>3</v>
      </c>
      <c r="F141" s="168" t="s">
        <v>3765</v>
      </c>
      <c r="H141" s="167" t="s">
        <v>3</v>
      </c>
      <c r="I141" s="169"/>
      <c r="L141" s="166"/>
      <c r="M141" s="170"/>
      <c r="N141" s="171"/>
      <c r="O141" s="171"/>
      <c r="P141" s="171"/>
      <c r="Q141" s="171"/>
      <c r="R141" s="171"/>
      <c r="S141" s="171"/>
      <c r="T141" s="172"/>
      <c r="AT141" s="167" t="s">
        <v>201</v>
      </c>
      <c r="AU141" s="167" t="s">
        <v>83</v>
      </c>
      <c r="AV141" s="14" t="s">
        <v>81</v>
      </c>
      <c r="AW141" s="14" t="s">
        <v>34</v>
      </c>
      <c r="AX141" s="14" t="s">
        <v>73</v>
      </c>
      <c r="AY141" s="167" t="s">
        <v>180</v>
      </c>
    </row>
    <row r="142" spans="2:51" s="13" customFormat="1" ht="12">
      <c r="B142" s="157"/>
      <c r="D142" s="158" t="s">
        <v>201</v>
      </c>
      <c r="E142" s="159" t="s">
        <v>3</v>
      </c>
      <c r="F142" s="160" t="s">
        <v>81</v>
      </c>
      <c r="H142" s="161">
        <v>1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201</v>
      </c>
      <c r="AU142" s="159" t="s">
        <v>83</v>
      </c>
      <c r="AV142" s="13" t="s">
        <v>83</v>
      </c>
      <c r="AW142" s="13" t="s">
        <v>34</v>
      </c>
      <c r="AX142" s="13" t="s">
        <v>81</v>
      </c>
      <c r="AY142" s="159" t="s">
        <v>180</v>
      </c>
    </row>
    <row r="143" spans="1:65" s="2" customFormat="1" ht="16.5" customHeight="1">
      <c r="A143" s="33"/>
      <c r="B143" s="138"/>
      <c r="C143" s="139" t="s">
        <v>341</v>
      </c>
      <c r="D143" s="139" t="s">
        <v>183</v>
      </c>
      <c r="E143" s="140" t="s">
        <v>3766</v>
      </c>
      <c r="F143" s="141" t="s">
        <v>3767</v>
      </c>
      <c r="G143" s="142" t="s">
        <v>3701</v>
      </c>
      <c r="H143" s="143">
        <v>18</v>
      </c>
      <c r="I143" s="144"/>
      <c r="J143" s="145">
        <f>ROUND(I143*H143,2)</f>
        <v>0</v>
      </c>
      <c r="K143" s="141" t="s">
        <v>3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2641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2641</v>
      </c>
      <c r="BM143" s="150" t="s">
        <v>3768</v>
      </c>
    </row>
    <row r="144" spans="2:51" s="14" customFormat="1" ht="22.5">
      <c r="B144" s="166"/>
      <c r="D144" s="158" t="s">
        <v>201</v>
      </c>
      <c r="E144" s="167" t="s">
        <v>3</v>
      </c>
      <c r="F144" s="168" t="s">
        <v>3769</v>
      </c>
      <c r="H144" s="167" t="s">
        <v>3</v>
      </c>
      <c r="I144" s="169"/>
      <c r="L144" s="166"/>
      <c r="M144" s="170"/>
      <c r="N144" s="171"/>
      <c r="O144" s="171"/>
      <c r="P144" s="171"/>
      <c r="Q144" s="171"/>
      <c r="R144" s="171"/>
      <c r="S144" s="171"/>
      <c r="T144" s="172"/>
      <c r="AT144" s="167" t="s">
        <v>201</v>
      </c>
      <c r="AU144" s="167" t="s">
        <v>83</v>
      </c>
      <c r="AV144" s="14" t="s">
        <v>81</v>
      </c>
      <c r="AW144" s="14" t="s">
        <v>34</v>
      </c>
      <c r="AX144" s="14" t="s">
        <v>73</v>
      </c>
      <c r="AY144" s="167" t="s">
        <v>180</v>
      </c>
    </row>
    <row r="145" spans="2:51" s="14" customFormat="1" ht="22.5">
      <c r="B145" s="166"/>
      <c r="D145" s="158" t="s">
        <v>201</v>
      </c>
      <c r="E145" s="167" t="s">
        <v>3</v>
      </c>
      <c r="F145" s="168" t="s">
        <v>3770</v>
      </c>
      <c r="H145" s="167" t="s">
        <v>3</v>
      </c>
      <c r="I145" s="169"/>
      <c r="L145" s="166"/>
      <c r="M145" s="170"/>
      <c r="N145" s="171"/>
      <c r="O145" s="171"/>
      <c r="P145" s="171"/>
      <c r="Q145" s="171"/>
      <c r="R145" s="171"/>
      <c r="S145" s="171"/>
      <c r="T145" s="172"/>
      <c r="AT145" s="167" t="s">
        <v>201</v>
      </c>
      <c r="AU145" s="167" t="s">
        <v>83</v>
      </c>
      <c r="AV145" s="14" t="s">
        <v>81</v>
      </c>
      <c r="AW145" s="14" t="s">
        <v>34</v>
      </c>
      <c r="AX145" s="14" t="s">
        <v>73</v>
      </c>
      <c r="AY145" s="167" t="s">
        <v>180</v>
      </c>
    </row>
    <row r="146" spans="2:51" s="13" customFormat="1" ht="12">
      <c r="B146" s="157"/>
      <c r="D146" s="158" t="s">
        <v>201</v>
      </c>
      <c r="E146" s="159" t="s">
        <v>3</v>
      </c>
      <c r="F146" s="160" t="s">
        <v>291</v>
      </c>
      <c r="H146" s="161">
        <v>18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201</v>
      </c>
      <c r="AU146" s="159" t="s">
        <v>83</v>
      </c>
      <c r="AV146" s="13" t="s">
        <v>83</v>
      </c>
      <c r="AW146" s="13" t="s">
        <v>34</v>
      </c>
      <c r="AX146" s="13" t="s">
        <v>81</v>
      </c>
      <c r="AY146" s="159" t="s">
        <v>180</v>
      </c>
    </row>
    <row r="147" spans="2:63" s="12" customFormat="1" ht="22.9" customHeight="1">
      <c r="B147" s="125"/>
      <c r="D147" s="126" t="s">
        <v>72</v>
      </c>
      <c r="E147" s="136" t="s">
        <v>3771</v>
      </c>
      <c r="F147" s="136" t="s">
        <v>3772</v>
      </c>
      <c r="I147" s="128"/>
      <c r="J147" s="137">
        <f>BK147</f>
        <v>0</v>
      </c>
      <c r="L147" s="125"/>
      <c r="M147" s="130"/>
      <c r="N147" s="131"/>
      <c r="O147" s="131"/>
      <c r="P147" s="132">
        <f>SUM(P148:P163)</f>
        <v>0</v>
      </c>
      <c r="Q147" s="131"/>
      <c r="R147" s="132">
        <f>SUM(R148:R163)</f>
        <v>0</v>
      </c>
      <c r="S147" s="131"/>
      <c r="T147" s="133">
        <f>SUM(T148:T163)</f>
        <v>0</v>
      </c>
      <c r="AR147" s="126" t="s">
        <v>208</v>
      </c>
      <c r="AT147" s="134" t="s">
        <v>72</v>
      </c>
      <c r="AU147" s="134" t="s">
        <v>81</v>
      </c>
      <c r="AY147" s="126" t="s">
        <v>180</v>
      </c>
      <c r="BK147" s="135">
        <f>SUM(BK148:BK163)</f>
        <v>0</v>
      </c>
    </row>
    <row r="148" spans="1:65" s="2" customFormat="1" ht="37.9" customHeight="1">
      <c r="A148" s="33"/>
      <c r="B148" s="138"/>
      <c r="C148" s="139" t="s">
        <v>345</v>
      </c>
      <c r="D148" s="139" t="s">
        <v>183</v>
      </c>
      <c r="E148" s="140" t="s">
        <v>3773</v>
      </c>
      <c r="F148" s="141" t="s">
        <v>3774</v>
      </c>
      <c r="G148" s="142" t="s">
        <v>381</v>
      </c>
      <c r="H148" s="143">
        <v>500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2641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2641</v>
      </c>
      <c r="BM148" s="150" t="s">
        <v>3775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3776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1:65" s="2" customFormat="1" ht="16.5" customHeight="1">
      <c r="A150" s="33"/>
      <c r="B150" s="138"/>
      <c r="C150" s="139" t="s">
        <v>230</v>
      </c>
      <c r="D150" s="139" t="s">
        <v>183</v>
      </c>
      <c r="E150" s="140" t="s">
        <v>3777</v>
      </c>
      <c r="F150" s="141" t="s">
        <v>3778</v>
      </c>
      <c r="G150" s="142" t="s">
        <v>2831</v>
      </c>
      <c r="H150" s="143">
        <v>1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2641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2641</v>
      </c>
      <c r="BM150" s="150" t="s">
        <v>3779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3780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2" customHeight="1">
      <c r="A152" s="33"/>
      <c r="B152" s="138"/>
      <c r="C152" s="139" t="s">
        <v>356</v>
      </c>
      <c r="D152" s="139" t="s">
        <v>183</v>
      </c>
      <c r="E152" s="140" t="s">
        <v>3781</v>
      </c>
      <c r="F152" s="141" t="s">
        <v>3782</v>
      </c>
      <c r="G152" s="142" t="s">
        <v>2831</v>
      </c>
      <c r="H152" s="143">
        <v>1</v>
      </c>
      <c r="I152" s="144"/>
      <c r="J152" s="145">
        <f aca="true" t="shared" si="10" ref="J152:J157">ROUND(I152*H152,2)</f>
        <v>0</v>
      </c>
      <c r="K152" s="141" t="s">
        <v>3</v>
      </c>
      <c r="L152" s="34"/>
      <c r="M152" s="146" t="s">
        <v>3</v>
      </c>
      <c r="N152" s="147" t="s">
        <v>44</v>
      </c>
      <c r="O152" s="54"/>
      <c r="P152" s="148">
        <f aca="true" t="shared" si="11" ref="P152:P157">O152*H152</f>
        <v>0</v>
      </c>
      <c r="Q152" s="148">
        <v>0</v>
      </c>
      <c r="R152" s="148">
        <f aca="true" t="shared" si="12" ref="R152:R157">Q152*H152</f>
        <v>0</v>
      </c>
      <c r="S152" s="148">
        <v>0</v>
      </c>
      <c r="T152" s="149">
        <f aca="true" t="shared" si="13" ref="T152:T157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2641</v>
      </c>
      <c r="AT152" s="150" t="s">
        <v>183</v>
      </c>
      <c r="AU152" s="150" t="s">
        <v>83</v>
      </c>
      <c r="AY152" s="18" t="s">
        <v>180</v>
      </c>
      <c r="BE152" s="151">
        <f aca="true" t="shared" si="14" ref="BE152:BE157">IF(N152="základní",J152,0)</f>
        <v>0</v>
      </c>
      <c r="BF152" s="151">
        <f aca="true" t="shared" si="15" ref="BF152:BF157">IF(N152="snížená",J152,0)</f>
        <v>0</v>
      </c>
      <c r="BG152" s="151">
        <f aca="true" t="shared" si="16" ref="BG152:BG157">IF(N152="zákl. přenesená",J152,0)</f>
        <v>0</v>
      </c>
      <c r="BH152" s="151">
        <f aca="true" t="shared" si="17" ref="BH152:BH157">IF(N152="sníž. přenesená",J152,0)</f>
        <v>0</v>
      </c>
      <c r="BI152" s="151">
        <f aca="true" t="shared" si="18" ref="BI152:BI157">IF(N152="nulová",J152,0)</f>
        <v>0</v>
      </c>
      <c r="BJ152" s="18" t="s">
        <v>81</v>
      </c>
      <c r="BK152" s="151">
        <f aca="true" t="shared" si="19" ref="BK152:BK157">ROUND(I152*H152,2)</f>
        <v>0</v>
      </c>
      <c r="BL152" s="18" t="s">
        <v>2641</v>
      </c>
      <c r="BM152" s="150" t="s">
        <v>3783</v>
      </c>
    </row>
    <row r="153" spans="1:65" s="2" customFormat="1" ht="16.5" customHeight="1">
      <c r="A153" s="33"/>
      <c r="B153" s="138"/>
      <c r="C153" s="139" t="s">
        <v>287</v>
      </c>
      <c r="D153" s="139" t="s">
        <v>183</v>
      </c>
      <c r="E153" s="140" t="s">
        <v>3784</v>
      </c>
      <c r="F153" s="141" t="s">
        <v>3785</v>
      </c>
      <c r="G153" s="142" t="s">
        <v>2831</v>
      </c>
      <c r="H153" s="143">
        <v>1</v>
      </c>
      <c r="I153" s="144"/>
      <c r="J153" s="145">
        <f t="shared" si="10"/>
        <v>0</v>
      </c>
      <c r="K153" s="141" t="s">
        <v>3</v>
      </c>
      <c r="L153" s="34"/>
      <c r="M153" s="146" t="s">
        <v>3</v>
      </c>
      <c r="N153" s="147" t="s">
        <v>44</v>
      </c>
      <c r="O153" s="54"/>
      <c r="P153" s="148">
        <f t="shared" si="11"/>
        <v>0</v>
      </c>
      <c r="Q153" s="148">
        <v>0</v>
      </c>
      <c r="R153" s="148">
        <f t="shared" si="12"/>
        <v>0</v>
      </c>
      <c r="S153" s="148">
        <v>0</v>
      </c>
      <c r="T153" s="149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2641</v>
      </c>
      <c r="AT153" s="150" t="s">
        <v>183</v>
      </c>
      <c r="AU153" s="150" t="s">
        <v>83</v>
      </c>
      <c r="AY153" s="18" t="s">
        <v>180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8" t="s">
        <v>81</v>
      </c>
      <c r="BK153" s="151">
        <f t="shared" si="19"/>
        <v>0</v>
      </c>
      <c r="BL153" s="18" t="s">
        <v>2641</v>
      </c>
      <c r="BM153" s="150" t="s">
        <v>3786</v>
      </c>
    </row>
    <row r="154" spans="1:65" s="2" customFormat="1" ht="21.75" customHeight="1">
      <c r="A154" s="33"/>
      <c r="B154" s="138"/>
      <c r="C154" s="139" t="s">
        <v>367</v>
      </c>
      <c r="D154" s="139" t="s">
        <v>183</v>
      </c>
      <c r="E154" s="140" t="s">
        <v>3787</v>
      </c>
      <c r="F154" s="141" t="s">
        <v>3788</v>
      </c>
      <c r="G154" s="142" t="s">
        <v>2831</v>
      </c>
      <c r="H154" s="143">
        <v>1</v>
      </c>
      <c r="I154" s="144"/>
      <c r="J154" s="145">
        <f t="shared" si="10"/>
        <v>0</v>
      </c>
      <c r="K154" s="141" t="s">
        <v>3</v>
      </c>
      <c r="L154" s="34"/>
      <c r="M154" s="146" t="s">
        <v>3</v>
      </c>
      <c r="N154" s="147" t="s">
        <v>44</v>
      </c>
      <c r="O154" s="54"/>
      <c r="P154" s="148">
        <f t="shared" si="11"/>
        <v>0</v>
      </c>
      <c r="Q154" s="148">
        <v>0</v>
      </c>
      <c r="R154" s="148">
        <f t="shared" si="12"/>
        <v>0</v>
      </c>
      <c r="S154" s="148">
        <v>0</v>
      </c>
      <c r="T154" s="149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2641</v>
      </c>
      <c r="AT154" s="150" t="s">
        <v>183</v>
      </c>
      <c r="AU154" s="150" t="s">
        <v>83</v>
      </c>
      <c r="AY154" s="18" t="s">
        <v>180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8" t="s">
        <v>81</v>
      </c>
      <c r="BK154" s="151">
        <f t="shared" si="19"/>
        <v>0</v>
      </c>
      <c r="BL154" s="18" t="s">
        <v>2641</v>
      </c>
      <c r="BM154" s="150" t="s">
        <v>3789</v>
      </c>
    </row>
    <row r="155" spans="1:65" s="2" customFormat="1" ht="24.2" customHeight="1">
      <c r="A155" s="33"/>
      <c r="B155" s="138"/>
      <c r="C155" s="139" t="s">
        <v>371</v>
      </c>
      <c r="D155" s="139" t="s">
        <v>183</v>
      </c>
      <c r="E155" s="140" t="s">
        <v>3790</v>
      </c>
      <c r="F155" s="141" t="s">
        <v>3791</v>
      </c>
      <c r="G155" s="142" t="s">
        <v>3792</v>
      </c>
      <c r="H155" s="143">
        <v>1</v>
      </c>
      <c r="I155" s="144"/>
      <c r="J155" s="145">
        <f t="shared" si="10"/>
        <v>0</v>
      </c>
      <c r="K155" s="141" t="s">
        <v>3</v>
      </c>
      <c r="L155" s="34"/>
      <c r="M155" s="146" t="s">
        <v>3</v>
      </c>
      <c r="N155" s="147" t="s">
        <v>44</v>
      </c>
      <c r="O155" s="54"/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2641</v>
      </c>
      <c r="AT155" s="150" t="s">
        <v>183</v>
      </c>
      <c r="AU155" s="150" t="s">
        <v>83</v>
      </c>
      <c r="AY155" s="18" t="s">
        <v>180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8" t="s">
        <v>81</v>
      </c>
      <c r="BK155" s="151">
        <f t="shared" si="19"/>
        <v>0</v>
      </c>
      <c r="BL155" s="18" t="s">
        <v>2641</v>
      </c>
      <c r="BM155" s="150" t="s">
        <v>3793</v>
      </c>
    </row>
    <row r="156" spans="1:65" s="2" customFormat="1" ht="24.2" customHeight="1">
      <c r="A156" s="33"/>
      <c r="B156" s="138"/>
      <c r="C156" s="139" t="s">
        <v>378</v>
      </c>
      <c r="D156" s="139" t="s">
        <v>183</v>
      </c>
      <c r="E156" s="140" t="s">
        <v>3794</v>
      </c>
      <c r="F156" s="141" t="s">
        <v>3795</v>
      </c>
      <c r="G156" s="142" t="s">
        <v>3792</v>
      </c>
      <c r="H156" s="143">
        <v>1</v>
      </c>
      <c r="I156" s="144"/>
      <c r="J156" s="145">
        <f t="shared" si="10"/>
        <v>0</v>
      </c>
      <c r="K156" s="141" t="s">
        <v>3</v>
      </c>
      <c r="L156" s="34"/>
      <c r="M156" s="146" t="s">
        <v>3</v>
      </c>
      <c r="N156" s="147" t="s">
        <v>44</v>
      </c>
      <c r="O156" s="54"/>
      <c r="P156" s="148">
        <f t="shared" si="11"/>
        <v>0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2641</v>
      </c>
      <c r="AT156" s="150" t="s">
        <v>183</v>
      </c>
      <c r="AU156" s="150" t="s">
        <v>83</v>
      </c>
      <c r="AY156" s="18" t="s">
        <v>180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8" t="s">
        <v>81</v>
      </c>
      <c r="BK156" s="151">
        <f t="shared" si="19"/>
        <v>0</v>
      </c>
      <c r="BL156" s="18" t="s">
        <v>2641</v>
      </c>
      <c r="BM156" s="150" t="s">
        <v>3796</v>
      </c>
    </row>
    <row r="157" spans="1:65" s="2" customFormat="1" ht="16.5" customHeight="1">
      <c r="A157" s="33"/>
      <c r="B157" s="138"/>
      <c r="C157" s="139" t="s">
        <v>677</v>
      </c>
      <c r="D157" s="139" t="s">
        <v>183</v>
      </c>
      <c r="E157" s="140" t="s">
        <v>3797</v>
      </c>
      <c r="F157" s="141" t="s">
        <v>3798</v>
      </c>
      <c r="G157" s="142" t="s">
        <v>3701</v>
      </c>
      <c r="H157" s="143">
        <v>18</v>
      </c>
      <c r="I157" s="144"/>
      <c r="J157" s="145">
        <f t="shared" si="10"/>
        <v>0</v>
      </c>
      <c r="K157" s="141" t="s">
        <v>187</v>
      </c>
      <c r="L157" s="34"/>
      <c r="M157" s="146" t="s">
        <v>3</v>
      </c>
      <c r="N157" s="147" t="s">
        <v>44</v>
      </c>
      <c r="O157" s="54"/>
      <c r="P157" s="148">
        <f t="shared" si="11"/>
        <v>0</v>
      </c>
      <c r="Q157" s="148">
        <v>0</v>
      </c>
      <c r="R157" s="148">
        <f t="shared" si="12"/>
        <v>0</v>
      </c>
      <c r="S157" s="148">
        <v>0</v>
      </c>
      <c r="T157" s="149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2641</v>
      </c>
      <c r="AT157" s="150" t="s">
        <v>183</v>
      </c>
      <c r="AU157" s="150" t="s">
        <v>83</v>
      </c>
      <c r="AY157" s="18" t="s">
        <v>180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8" t="s">
        <v>81</v>
      </c>
      <c r="BK157" s="151">
        <f t="shared" si="19"/>
        <v>0</v>
      </c>
      <c r="BL157" s="18" t="s">
        <v>2641</v>
      </c>
      <c r="BM157" s="150" t="s">
        <v>3799</v>
      </c>
    </row>
    <row r="158" spans="1:47" s="2" customFormat="1" ht="12">
      <c r="A158" s="33"/>
      <c r="B158" s="34"/>
      <c r="C158" s="33"/>
      <c r="D158" s="152" t="s">
        <v>190</v>
      </c>
      <c r="E158" s="33"/>
      <c r="F158" s="153" t="s">
        <v>3800</v>
      </c>
      <c r="G158" s="33"/>
      <c r="H158" s="33"/>
      <c r="I158" s="154"/>
      <c r="J158" s="33"/>
      <c r="K158" s="33"/>
      <c r="L158" s="34"/>
      <c r="M158" s="155"/>
      <c r="N158" s="156"/>
      <c r="O158" s="54"/>
      <c r="P158" s="54"/>
      <c r="Q158" s="54"/>
      <c r="R158" s="54"/>
      <c r="S158" s="54"/>
      <c r="T158" s="55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190</v>
      </c>
      <c r="AU158" s="18" t="s">
        <v>83</v>
      </c>
    </row>
    <row r="159" spans="2:51" s="14" customFormat="1" ht="12">
      <c r="B159" s="166"/>
      <c r="D159" s="158" t="s">
        <v>201</v>
      </c>
      <c r="E159" s="167" t="s">
        <v>3</v>
      </c>
      <c r="F159" s="168" t="s">
        <v>3710</v>
      </c>
      <c r="H159" s="167" t="s">
        <v>3</v>
      </c>
      <c r="I159" s="169"/>
      <c r="L159" s="166"/>
      <c r="M159" s="170"/>
      <c r="N159" s="171"/>
      <c r="O159" s="171"/>
      <c r="P159" s="171"/>
      <c r="Q159" s="171"/>
      <c r="R159" s="171"/>
      <c r="S159" s="171"/>
      <c r="T159" s="172"/>
      <c r="AT159" s="167" t="s">
        <v>201</v>
      </c>
      <c r="AU159" s="167" t="s">
        <v>83</v>
      </c>
      <c r="AV159" s="14" t="s">
        <v>81</v>
      </c>
      <c r="AW159" s="14" t="s">
        <v>34</v>
      </c>
      <c r="AX159" s="14" t="s">
        <v>73</v>
      </c>
      <c r="AY159" s="167" t="s">
        <v>180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291</v>
      </c>
      <c r="H160" s="161">
        <v>18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81</v>
      </c>
      <c r="AY160" s="159" t="s">
        <v>180</v>
      </c>
    </row>
    <row r="161" spans="1:65" s="2" customFormat="1" ht="16.5" customHeight="1">
      <c r="A161" s="33"/>
      <c r="B161" s="138"/>
      <c r="C161" s="139" t="s">
        <v>679</v>
      </c>
      <c r="D161" s="139" t="s">
        <v>183</v>
      </c>
      <c r="E161" s="140" t="s">
        <v>3801</v>
      </c>
      <c r="F161" s="141" t="s">
        <v>3802</v>
      </c>
      <c r="G161" s="142" t="s">
        <v>2831</v>
      </c>
      <c r="H161" s="143">
        <v>1</v>
      </c>
      <c r="I161" s="144"/>
      <c r="J161" s="145">
        <f>ROUND(I161*H161,2)</f>
        <v>0</v>
      </c>
      <c r="K161" s="141" t="s">
        <v>3</v>
      </c>
      <c r="L161" s="34"/>
      <c r="M161" s="146" t="s">
        <v>3</v>
      </c>
      <c r="N161" s="147" t="s">
        <v>44</v>
      </c>
      <c r="O161" s="54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2641</v>
      </c>
      <c r="AT161" s="150" t="s">
        <v>183</v>
      </c>
      <c r="AU161" s="150" t="s">
        <v>83</v>
      </c>
      <c r="AY161" s="18" t="s">
        <v>180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81</v>
      </c>
      <c r="BK161" s="151">
        <f>ROUND(I161*H161,2)</f>
        <v>0</v>
      </c>
      <c r="BL161" s="18" t="s">
        <v>2641</v>
      </c>
      <c r="BM161" s="150" t="s">
        <v>3803</v>
      </c>
    </row>
    <row r="162" spans="2:51" s="14" customFormat="1" ht="12">
      <c r="B162" s="166"/>
      <c r="D162" s="158" t="s">
        <v>201</v>
      </c>
      <c r="E162" s="167" t="s">
        <v>3</v>
      </c>
      <c r="F162" s="168" t="s">
        <v>3804</v>
      </c>
      <c r="H162" s="167" t="s">
        <v>3</v>
      </c>
      <c r="I162" s="169"/>
      <c r="L162" s="166"/>
      <c r="M162" s="170"/>
      <c r="N162" s="171"/>
      <c r="O162" s="171"/>
      <c r="P162" s="171"/>
      <c r="Q162" s="171"/>
      <c r="R162" s="171"/>
      <c r="S162" s="171"/>
      <c r="T162" s="172"/>
      <c r="AT162" s="167" t="s">
        <v>201</v>
      </c>
      <c r="AU162" s="167" t="s">
        <v>83</v>
      </c>
      <c r="AV162" s="14" t="s">
        <v>81</v>
      </c>
      <c r="AW162" s="14" t="s">
        <v>34</v>
      </c>
      <c r="AX162" s="14" t="s">
        <v>73</v>
      </c>
      <c r="AY162" s="167" t="s">
        <v>180</v>
      </c>
    </row>
    <row r="163" spans="2:51" s="13" customFormat="1" ht="12">
      <c r="B163" s="157"/>
      <c r="D163" s="158" t="s">
        <v>201</v>
      </c>
      <c r="E163" s="159" t="s">
        <v>3</v>
      </c>
      <c r="F163" s="160" t="s">
        <v>81</v>
      </c>
      <c r="H163" s="161">
        <v>1</v>
      </c>
      <c r="I163" s="162"/>
      <c r="L163" s="157"/>
      <c r="M163" s="163"/>
      <c r="N163" s="164"/>
      <c r="O163" s="164"/>
      <c r="P163" s="164"/>
      <c r="Q163" s="164"/>
      <c r="R163" s="164"/>
      <c r="S163" s="164"/>
      <c r="T163" s="165"/>
      <c r="AT163" s="159" t="s">
        <v>201</v>
      </c>
      <c r="AU163" s="159" t="s">
        <v>83</v>
      </c>
      <c r="AV163" s="13" t="s">
        <v>83</v>
      </c>
      <c r="AW163" s="13" t="s">
        <v>34</v>
      </c>
      <c r="AX163" s="13" t="s">
        <v>81</v>
      </c>
      <c r="AY163" s="159" t="s">
        <v>180</v>
      </c>
    </row>
    <row r="164" spans="2:63" s="12" customFormat="1" ht="22.9" customHeight="1">
      <c r="B164" s="125"/>
      <c r="D164" s="126" t="s">
        <v>72</v>
      </c>
      <c r="E164" s="136" t="s">
        <v>3805</v>
      </c>
      <c r="F164" s="136" t="s">
        <v>3806</v>
      </c>
      <c r="I164" s="128"/>
      <c r="J164" s="137">
        <f>BK164</f>
        <v>0</v>
      </c>
      <c r="L164" s="125"/>
      <c r="M164" s="130"/>
      <c r="N164" s="131"/>
      <c r="O164" s="131"/>
      <c r="P164" s="132">
        <f>SUM(P165:P167)</f>
        <v>0</v>
      </c>
      <c r="Q164" s="131"/>
      <c r="R164" s="132">
        <f>SUM(R165:R167)</f>
        <v>0</v>
      </c>
      <c r="S164" s="131"/>
      <c r="T164" s="133">
        <f>SUM(T165:T167)</f>
        <v>0</v>
      </c>
      <c r="AR164" s="126" t="s">
        <v>208</v>
      </c>
      <c r="AT164" s="134" t="s">
        <v>72</v>
      </c>
      <c r="AU164" s="134" t="s">
        <v>81</v>
      </c>
      <c r="AY164" s="126" t="s">
        <v>180</v>
      </c>
      <c r="BK164" s="135">
        <f>SUM(BK165:BK167)</f>
        <v>0</v>
      </c>
    </row>
    <row r="165" spans="1:65" s="2" customFormat="1" ht="24.2" customHeight="1">
      <c r="A165" s="33"/>
      <c r="B165" s="138"/>
      <c r="C165" s="139" t="s">
        <v>685</v>
      </c>
      <c r="D165" s="139" t="s">
        <v>183</v>
      </c>
      <c r="E165" s="140" t="s">
        <v>3807</v>
      </c>
      <c r="F165" s="141" t="s">
        <v>3808</v>
      </c>
      <c r="G165" s="142" t="s">
        <v>2831</v>
      </c>
      <c r="H165" s="143">
        <v>1</v>
      </c>
      <c r="I165" s="144"/>
      <c r="J165" s="145">
        <f>ROUND(I165*H165,2)</f>
        <v>0</v>
      </c>
      <c r="K165" s="141" t="s">
        <v>3</v>
      </c>
      <c r="L165" s="34"/>
      <c r="M165" s="146" t="s">
        <v>3</v>
      </c>
      <c r="N165" s="147" t="s">
        <v>44</v>
      </c>
      <c r="O165" s="54"/>
      <c r="P165" s="148">
        <f>O165*H165</f>
        <v>0</v>
      </c>
      <c r="Q165" s="148">
        <v>0</v>
      </c>
      <c r="R165" s="148">
        <f>Q165*H165</f>
        <v>0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2641</v>
      </c>
      <c r="AT165" s="150" t="s">
        <v>183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2641</v>
      </c>
      <c r="BM165" s="150" t="s">
        <v>3809</v>
      </c>
    </row>
    <row r="166" spans="1:65" s="2" customFormat="1" ht="44.25" customHeight="1">
      <c r="A166" s="33"/>
      <c r="B166" s="138"/>
      <c r="C166" s="139" t="s">
        <v>692</v>
      </c>
      <c r="D166" s="139" t="s">
        <v>183</v>
      </c>
      <c r="E166" s="140" t="s">
        <v>3810</v>
      </c>
      <c r="F166" s="141" t="s">
        <v>4023</v>
      </c>
      <c r="G166" s="142" t="s">
        <v>2831</v>
      </c>
      <c r="H166" s="143">
        <v>1</v>
      </c>
      <c r="I166" s="144"/>
      <c r="J166" s="145">
        <f>ROUND(I166*H166,2)</f>
        <v>0</v>
      </c>
      <c r="K166" s="141" t="s">
        <v>3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2641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2641</v>
      </c>
      <c r="BM166" s="150" t="s">
        <v>3811</v>
      </c>
    </row>
    <row r="167" spans="1:65" s="2" customFormat="1" ht="21.75" customHeight="1">
      <c r="A167" s="33"/>
      <c r="B167" s="138"/>
      <c r="C167" s="139" t="s">
        <v>699</v>
      </c>
      <c r="D167" s="139" t="s">
        <v>183</v>
      </c>
      <c r="E167" s="140" t="s">
        <v>3812</v>
      </c>
      <c r="F167" s="141" t="s">
        <v>3813</v>
      </c>
      <c r="G167" s="142" t="s">
        <v>2831</v>
      </c>
      <c r="H167" s="143">
        <v>1</v>
      </c>
      <c r="I167" s="144"/>
      <c r="J167" s="145">
        <f>ROUND(I167*H167,2)</f>
        <v>0</v>
      </c>
      <c r="K167" s="141" t="s">
        <v>3</v>
      </c>
      <c r="L167" s="34"/>
      <c r="M167" s="146" t="s">
        <v>3</v>
      </c>
      <c r="N167" s="147" t="s">
        <v>44</v>
      </c>
      <c r="O167" s="54"/>
      <c r="P167" s="148">
        <f>O167*H167</f>
        <v>0</v>
      </c>
      <c r="Q167" s="148">
        <v>0</v>
      </c>
      <c r="R167" s="148">
        <f>Q167*H167</f>
        <v>0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2641</v>
      </c>
      <c r="AT167" s="150" t="s">
        <v>183</v>
      </c>
      <c r="AU167" s="150" t="s">
        <v>83</v>
      </c>
      <c r="AY167" s="18" t="s">
        <v>180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81</v>
      </c>
      <c r="BK167" s="151">
        <f>ROUND(I167*H167,2)</f>
        <v>0</v>
      </c>
      <c r="BL167" s="18" t="s">
        <v>2641</v>
      </c>
      <c r="BM167" s="150" t="s">
        <v>3814</v>
      </c>
    </row>
    <row r="168" spans="2:63" s="12" customFormat="1" ht="22.9" customHeight="1">
      <c r="B168" s="125"/>
      <c r="D168" s="126" t="s">
        <v>72</v>
      </c>
      <c r="E168" s="136" t="s">
        <v>3815</v>
      </c>
      <c r="F168" s="136" t="s">
        <v>3816</v>
      </c>
      <c r="I168" s="128"/>
      <c r="J168" s="137">
        <f>BK168</f>
        <v>0</v>
      </c>
      <c r="L168" s="125"/>
      <c r="M168" s="130"/>
      <c r="N168" s="131"/>
      <c r="O168" s="131"/>
      <c r="P168" s="132">
        <f>SUM(P169:P172)</f>
        <v>0</v>
      </c>
      <c r="Q168" s="131"/>
      <c r="R168" s="132">
        <f>SUM(R169:R172)</f>
        <v>0</v>
      </c>
      <c r="S168" s="131"/>
      <c r="T168" s="133">
        <f>SUM(T169:T172)</f>
        <v>0</v>
      </c>
      <c r="AR168" s="126" t="s">
        <v>208</v>
      </c>
      <c r="AT168" s="134" t="s">
        <v>72</v>
      </c>
      <c r="AU168" s="134" t="s">
        <v>81</v>
      </c>
      <c r="AY168" s="126" t="s">
        <v>180</v>
      </c>
      <c r="BK168" s="135">
        <f>SUM(BK169:BK172)</f>
        <v>0</v>
      </c>
    </row>
    <row r="169" spans="1:65" s="2" customFormat="1" ht="16.5" customHeight="1">
      <c r="A169" s="33"/>
      <c r="B169" s="138"/>
      <c r="C169" s="139" t="s">
        <v>706</v>
      </c>
      <c r="D169" s="139" t="s">
        <v>183</v>
      </c>
      <c r="E169" s="140" t="s">
        <v>3817</v>
      </c>
      <c r="F169" s="141" t="s">
        <v>3816</v>
      </c>
      <c r="G169" s="142" t="s">
        <v>3701</v>
      </c>
      <c r="H169" s="143">
        <v>18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2641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2641</v>
      </c>
      <c r="BM169" s="150" t="s">
        <v>3818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3819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24.2" customHeight="1">
      <c r="A171" s="33"/>
      <c r="B171" s="138"/>
      <c r="C171" s="139" t="s">
        <v>708</v>
      </c>
      <c r="D171" s="139" t="s">
        <v>183</v>
      </c>
      <c r="E171" s="140" t="s">
        <v>3820</v>
      </c>
      <c r="F171" s="141" t="s">
        <v>3821</v>
      </c>
      <c r="G171" s="142" t="s">
        <v>3701</v>
      </c>
      <c r="H171" s="143">
        <v>18</v>
      </c>
      <c r="I171" s="144"/>
      <c r="J171" s="145">
        <f>ROUND(I171*H171,2)</f>
        <v>0</v>
      </c>
      <c r="K171" s="141" t="s">
        <v>3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2641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2641</v>
      </c>
      <c r="BM171" s="150" t="s">
        <v>3822</v>
      </c>
    </row>
    <row r="172" spans="1:65" s="2" customFormat="1" ht="16.5" customHeight="1">
      <c r="A172" s="33"/>
      <c r="B172" s="138"/>
      <c r="C172" s="139" t="s">
        <v>713</v>
      </c>
      <c r="D172" s="139" t="s">
        <v>183</v>
      </c>
      <c r="E172" s="140" t="s">
        <v>3823</v>
      </c>
      <c r="F172" s="141" t="s">
        <v>3824</v>
      </c>
      <c r="G172" s="142" t="s">
        <v>3701</v>
      </c>
      <c r="H172" s="143">
        <v>18</v>
      </c>
      <c r="I172" s="144"/>
      <c r="J172" s="145">
        <f>ROUND(I172*H172,2)</f>
        <v>0</v>
      </c>
      <c r="K172" s="141" t="s">
        <v>3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2641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2641</v>
      </c>
      <c r="BM172" s="150" t="s">
        <v>3825</v>
      </c>
    </row>
    <row r="173" spans="2:63" s="12" customFormat="1" ht="22.9" customHeight="1">
      <c r="B173" s="125"/>
      <c r="D173" s="126" t="s">
        <v>72</v>
      </c>
      <c r="E173" s="136" t="s">
        <v>2636</v>
      </c>
      <c r="F173" s="136" t="s">
        <v>2637</v>
      </c>
      <c r="I173" s="128"/>
      <c r="J173" s="137">
        <f>BK173</f>
        <v>0</v>
      </c>
      <c r="L173" s="125"/>
      <c r="M173" s="130"/>
      <c r="N173" s="131"/>
      <c r="O173" s="131"/>
      <c r="P173" s="132">
        <f>SUM(P174:P178)</f>
        <v>0</v>
      </c>
      <c r="Q173" s="131"/>
      <c r="R173" s="132">
        <f>SUM(R174:R178)</f>
        <v>0</v>
      </c>
      <c r="S173" s="131"/>
      <c r="T173" s="133">
        <f>SUM(T174:T178)</f>
        <v>0</v>
      </c>
      <c r="AR173" s="126" t="s">
        <v>208</v>
      </c>
      <c r="AT173" s="134" t="s">
        <v>72</v>
      </c>
      <c r="AU173" s="134" t="s">
        <v>81</v>
      </c>
      <c r="AY173" s="126" t="s">
        <v>180</v>
      </c>
      <c r="BK173" s="135">
        <f>SUM(BK174:BK178)</f>
        <v>0</v>
      </c>
    </row>
    <row r="174" spans="1:65" s="2" customFormat="1" ht="24.2" customHeight="1">
      <c r="A174" s="33"/>
      <c r="B174" s="138"/>
      <c r="C174" s="139" t="s">
        <v>714</v>
      </c>
      <c r="D174" s="139" t="s">
        <v>183</v>
      </c>
      <c r="E174" s="140" t="s">
        <v>3826</v>
      </c>
      <c r="F174" s="141" t="s">
        <v>3827</v>
      </c>
      <c r="G174" s="142" t="s">
        <v>2831</v>
      </c>
      <c r="H174" s="143">
        <v>1</v>
      </c>
      <c r="I174" s="144"/>
      <c r="J174" s="145">
        <f>ROUND(I174*H174,2)</f>
        <v>0</v>
      </c>
      <c r="K174" s="141" t="s">
        <v>3</v>
      </c>
      <c r="L174" s="34"/>
      <c r="M174" s="146" t="s">
        <v>3</v>
      </c>
      <c r="N174" s="147" t="s">
        <v>44</v>
      </c>
      <c r="O174" s="54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2641</v>
      </c>
      <c r="AT174" s="150" t="s">
        <v>183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2641</v>
      </c>
      <c r="BM174" s="150" t="s">
        <v>3828</v>
      </c>
    </row>
    <row r="175" spans="1:65" s="2" customFormat="1" ht="24.2" customHeight="1">
      <c r="A175" s="33"/>
      <c r="B175" s="138"/>
      <c r="C175" s="139" t="s">
        <v>715</v>
      </c>
      <c r="D175" s="139" t="s">
        <v>183</v>
      </c>
      <c r="E175" s="140" t="s">
        <v>3829</v>
      </c>
      <c r="F175" s="141" t="s">
        <v>3830</v>
      </c>
      <c r="G175" s="142" t="s">
        <v>2909</v>
      </c>
      <c r="H175" s="143">
        <v>1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2641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2641</v>
      </c>
      <c r="BM175" s="150" t="s">
        <v>3831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3832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1:65" s="2" customFormat="1" ht="33" customHeight="1">
      <c r="A177" s="33"/>
      <c r="B177" s="138"/>
      <c r="C177" s="139" t="s">
        <v>717</v>
      </c>
      <c r="D177" s="139" t="s">
        <v>183</v>
      </c>
      <c r="E177" s="140" t="s">
        <v>3833</v>
      </c>
      <c r="F177" s="141" t="s">
        <v>3834</v>
      </c>
      <c r="G177" s="142" t="s">
        <v>2831</v>
      </c>
      <c r="H177" s="143">
        <v>1</v>
      </c>
      <c r="I177" s="144"/>
      <c r="J177" s="145">
        <f>ROUND(I177*H177,2)</f>
        <v>0</v>
      </c>
      <c r="K177" s="141" t="s">
        <v>187</v>
      </c>
      <c r="L177" s="34"/>
      <c r="M177" s="146" t="s">
        <v>3</v>
      </c>
      <c r="N177" s="147" t="s">
        <v>44</v>
      </c>
      <c r="O177" s="54"/>
      <c r="P177" s="148">
        <f>O177*H177</f>
        <v>0</v>
      </c>
      <c r="Q177" s="148">
        <v>0</v>
      </c>
      <c r="R177" s="148">
        <f>Q177*H177</f>
        <v>0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2641</v>
      </c>
      <c r="AT177" s="150" t="s">
        <v>183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2641</v>
      </c>
      <c r="BM177" s="150" t="s">
        <v>3835</v>
      </c>
    </row>
    <row r="178" spans="1:47" s="2" customFormat="1" ht="12">
      <c r="A178" s="33"/>
      <c r="B178" s="34"/>
      <c r="C178" s="33"/>
      <c r="D178" s="152" t="s">
        <v>190</v>
      </c>
      <c r="E178" s="33"/>
      <c r="F178" s="153" t="s">
        <v>3836</v>
      </c>
      <c r="G178" s="33"/>
      <c r="H178" s="33"/>
      <c r="I178" s="154"/>
      <c r="J178" s="33"/>
      <c r="K178" s="33"/>
      <c r="L178" s="34"/>
      <c r="M178" s="183"/>
      <c r="N178" s="184"/>
      <c r="O178" s="185"/>
      <c r="P178" s="185"/>
      <c r="Q178" s="185"/>
      <c r="R178" s="185"/>
      <c r="S178" s="185"/>
      <c r="T178" s="186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1:31" s="2" customFormat="1" ht="6.95" customHeight="1">
      <c r="A179" s="33"/>
      <c r="B179" s="43"/>
      <c r="C179" s="44"/>
      <c r="D179" s="44"/>
      <c r="E179" s="44"/>
      <c r="F179" s="44"/>
      <c r="G179" s="44"/>
      <c r="H179" s="44"/>
      <c r="I179" s="44"/>
      <c r="J179" s="44"/>
      <c r="K179" s="44"/>
      <c r="L179" s="34"/>
      <c r="M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</sheetData>
  <autoFilter ref="C86:K178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1/011002000"/>
    <hyperlink ref="F95" r:id="rId2" display="https://podminky.urs.cz/item/CS_URS_2021_01/013254000"/>
    <hyperlink ref="F103" r:id="rId3" display="https://podminky.urs.cz/item/CS_URS_2021_01/013274000"/>
    <hyperlink ref="F105" r:id="rId4" display="https://podminky.urs.cz/item/CS_URS_2021_01/013294000"/>
    <hyperlink ref="F108" r:id="rId5" display="https://podminky.urs.cz/item/CS_URS_2021_01/022002000"/>
    <hyperlink ref="F130" r:id="rId6" display="https://podminky.urs.cz/item/CS_URS_2021_01/031103000"/>
    <hyperlink ref="F138" r:id="rId7" display="https://podminky.urs.cz/item/CS_URS_2021_01/034303000"/>
    <hyperlink ref="F149" r:id="rId8" display="https://podminky.urs.cz/item/CS_URS_2021_01/041103000"/>
    <hyperlink ref="F151" r:id="rId9" display="https://podminky.urs.cz/item/CS_URS_2021_01/043103000"/>
    <hyperlink ref="F158" r:id="rId10" display="https://podminky.urs.cz/item/CS_URS_2021_01/049303000"/>
    <hyperlink ref="F170" r:id="rId11" display="https://podminky.urs.cz/item/CS_URS_2021_01/071103000"/>
    <hyperlink ref="F176" r:id="rId12" display="https://podminky.urs.cz/item/CS_URS_2021_01/091504000"/>
    <hyperlink ref="F178" r:id="rId13" display="https://podminky.urs.cz/item/CS_URS_2021_01/092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s="1" customFormat="1" ht="37.5" customHeight="1"/>
    <row r="2" spans="2:11" s="1" customFormat="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6" customFormat="1" ht="45" customHeight="1">
      <c r="B3" s="211"/>
      <c r="C3" s="360" t="s">
        <v>3837</v>
      </c>
      <c r="D3" s="360"/>
      <c r="E3" s="360"/>
      <c r="F3" s="360"/>
      <c r="G3" s="360"/>
      <c r="H3" s="360"/>
      <c r="I3" s="360"/>
      <c r="J3" s="360"/>
      <c r="K3" s="212"/>
    </row>
    <row r="4" spans="2:11" s="1" customFormat="1" ht="25.5" customHeight="1">
      <c r="B4" s="213"/>
      <c r="C4" s="361" t="s">
        <v>3838</v>
      </c>
      <c r="D4" s="361"/>
      <c r="E4" s="361"/>
      <c r="F4" s="361"/>
      <c r="G4" s="361"/>
      <c r="H4" s="361"/>
      <c r="I4" s="361"/>
      <c r="J4" s="361"/>
      <c r="K4" s="214"/>
    </row>
    <row r="5" spans="2:11" s="1" customFormat="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s="1" customFormat="1" ht="15" customHeight="1">
      <c r="B6" s="213"/>
      <c r="C6" s="359" t="s">
        <v>3839</v>
      </c>
      <c r="D6" s="359"/>
      <c r="E6" s="359"/>
      <c r="F6" s="359"/>
      <c r="G6" s="359"/>
      <c r="H6" s="359"/>
      <c r="I6" s="359"/>
      <c r="J6" s="359"/>
      <c r="K6" s="214"/>
    </row>
    <row r="7" spans="2:11" s="1" customFormat="1" ht="15" customHeight="1">
      <c r="B7" s="217"/>
      <c r="C7" s="359" t="s">
        <v>3840</v>
      </c>
      <c r="D7" s="359"/>
      <c r="E7" s="359"/>
      <c r="F7" s="359"/>
      <c r="G7" s="359"/>
      <c r="H7" s="359"/>
      <c r="I7" s="359"/>
      <c r="J7" s="359"/>
      <c r="K7" s="214"/>
    </row>
    <row r="8" spans="2:11" s="1" customFormat="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s="1" customFormat="1" ht="15" customHeight="1">
      <c r="B9" s="217"/>
      <c r="C9" s="359" t="s">
        <v>3841</v>
      </c>
      <c r="D9" s="359"/>
      <c r="E9" s="359"/>
      <c r="F9" s="359"/>
      <c r="G9" s="359"/>
      <c r="H9" s="359"/>
      <c r="I9" s="359"/>
      <c r="J9" s="359"/>
      <c r="K9" s="214"/>
    </row>
    <row r="10" spans="2:11" s="1" customFormat="1" ht="15" customHeight="1">
      <c r="B10" s="217"/>
      <c r="C10" s="216"/>
      <c r="D10" s="359" t="s">
        <v>3842</v>
      </c>
      <c r="E10" s="359"/>
      <c r="F10" s="359"/>
      <c r="G10" s="359"/>
      <c r="H10" s="359"/>
      <c r="I10" s="359"/>
      <c r="J10" s="359"/>
      <c r="K10" s="214"/>
    </row>
    <row r="11" spans="2:11" s="1" customFormat="1" ht="15" customHeight="1">
      <c r="B11" s="217"/>
      <c r="C11" s="218"/>
      <c r="D11" s="359" t="s">
        <v>3843</v>
      </c>
      <c r="E11" s="359"/>
      <c r="F11" s="359"/>
      <c r="G11" s="359"/>
      <c r="H11" s="359"/>
      <c r="I11" s="359"/>
      <c r="J11" s="359"/>
      <c r="K11" s="214"/>
    </row>
    <row r="12" spans="2:11" s="1" customFormat="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s="1" customFormat="1" ht="15" customHeight="1">
      <c r="B13" s="217"/>
      <c r="C13" s="218"/>
      <c r="D13" s="219" t="s">
        <v>3844</v>
      </c>
      <c r="E13" s="216"/>
      <c r="F13" s="216"/>
      <c r="G13" s="216"/>
      <c r="H13" s="216"/>
      <c r="I13" s="216"/>
      <c r="J13" s="216"/>
      <c r="K13" s="214"/>
    </row>
    <row r="14" spans="2:11" s="1" customFormat="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s="1" customFormat="1" ht="15" customHeight="1">
      <c r="B15" s="217"/>
      <c r="C15" s="218"/>
      <c r="D15" s="359" t="s">
        <v>3845</v>
      </c>
      <c r="E15" s="359"/>
      <c r="F15" s="359"/>
      <c r="G15" s="359"/>
      <c r="H15" s="359"/>
      <c r="I15" s="359"/>
      <c r="J15" s="359"/>
      <c r="K15" s="214"/>
    </row>
    <row r="16" spans="2:11" s="1" customFormat="1" ht="15" customHeight="1">
      <c r="B16" s="217"/>
      <c r="C16" s="218"/>
      <c r="D16" s="359" t="s">
        <v>3846</v>
      </c>
      <c r="E16" s="359"/>
      <c r="F16" s="359"/>
      <c r="G16" s="359"/>
      <c r="H16" s="359"/>
      <c r="I16" s="359"/>
      <c r="J16" s="359"/>
      <c r="K16" s="214"/>
    </row>
    <row r="17" spans="2:11" s="1" customFormat="1" ht="15" customHeight="1">
      <c r="B17" s="217"/>
      <c r="C17" s="218"/>
      <c r="D17" s="359" t="s">
        <v>3847</v>
      </c>
      <c r="E17" s="359"/>
      <c r="F17" s="359"/>
      <c r="G17" s="359"/>
      <c r="H17" s="359"/>
      <c r="I17" s="359"/>
      <c r="J17" s="359"/>
      <c r="K17" s="214"/>
    </row>
    <row r="18" spans="2:11" s="1" customFormat="1" ht="15" customHeight="1">
      <c r="B18" s="217"/>
      <c r="C18" s="218"/>
      <c r="D18" s="218"/>
      <c r="E18" s="220" t="s">
        <v>80</v>
      </c>
      <c r="F18" s="359" t="s">
        <v>3848</v>
      </c>
      <c r="G18" s="359"/>
      <c r="H18" s="359"/>
      <c r="I18" s="359"/>
      <c r="J18" s="359"/>
      <c r="K18" s="214"/>
    </row>
    <row r="19" spans="2:11" s="1" customFormat="1" ht="15" customHeight="1">
      <c r="B19" s="217"/>
      <c r="C19" s="218"/>
      <c r="D19" s="218"/>
      <c r="E19" s="220" t="s">
        <v>3849</v>
      </c>
      <c r="F19" s="359" t="s">
        <v>3850</v>
      </c>
      <c r="G19" s="359"/>
      <c r="H19" s="359"/>
      <c r="I19" s="359"/>
      <c r="J19" s="359"/>
      <c r="K19" s="214"/>
    </row>
    <row r="20" spans="2:11" s="1" customFormat="1" ht="15" customHeight="1">
      <c r="B20" s="217"/>
      <c r="C20" s="218"/>
      <c r="D20" s="218"/>
      <c r="E20" s="220" t="s">
        <v>3851</v>
      </c>
      <c r="F20" s="359" t="s">
        <v>3852</v>
      </c>
      <c r="G20" s="359"/>
      <c r="H20" s="359"/>
      <c r="I20" s="359"/>
      <c r="J20" s="359"/>
      <c r="K20" s="214"/>
    </row>
    <row r="21" spans="2:11" s="1" customFormat="1" ht="15" customHeight="1">
      <c r="B21" s="217"/>
      <c r="C21" s="218"/>
      <c r="D21" s="218"/>
      <c r="E21" s="220" t="s">
        <v>3853</v>
      </c>
      <c r="F21" s="359" t="s">
        <v>3854</v>
      </c>
      <c r="G21" s="359"/>
      <c r="H21" s="359"/>
      <c r="I21" s="359"/>
      <c r="J21" s="359"/>
      <c r="K21" s="214"/>
    </row>
    <row r="22" spans="2:11" s="1" customFormat="1" ht="15" customHeight="1">
      <c r="B22" s="217"/>
      <c r="C22" s="218"/>
      <c r="D22" s="218"/>
      <c r="E22" s="220" t="s">
        <v>3855</v>
      </c>
      <c r="F22" s="359" t="s">
        <v>3856</v>
      </c>
      <c r="G22" s="359"/>
      <c r="H22" s="359"/>
      <c r="I22" s="359"/>
      <c r="J22" s="359"/>
      <c r="K22" s="214"/>
    </row>
    <row r="23" spans="2:11" s="1" customFormat="1" ht="15" customHeight="1">
      <c r="B23" s="217"/>
      <c r="C23" s="218"/>
      <c r="D23" s="218"/>
      <c r="E23" s="220" t="s">
        <v>3857</v>
      </c>
      <c r="F23" s="359" t="s">
        <v>3858</v>
      </c>
      <c r="G23" s="359"/>
      <c r="H23" s="359"/>
      <c r="I23" s="359"/>
      <c r="J23" s="359"/>
      <c r="K23" s="214"/>
    </row>
    <row r="24" spans="2:11" s="1" customFormat="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s="1" customFormat="1" ht="15" customHeight="1">
      <c r="B25" s="217"/>
      <c r="C25" s="359" t="s">
        <v>3859</v>
      </c>
      <c r="D25" s="359"/>
      <c r="E25" s="359"/>
      <c r="F25" s="359"/>
      <c r="G25" s="359"/>
      <c r="H25" s="359"/>
      <c r="I25" s="359"/>
      <c r="J25" s="359"/>
      <c r="K25" s="214"/>
    </row>
    <row r="26" spans="2:11" s="1" customFormat="1" ht="15" customHeight="1">
      <c r="B26" s="217"/>
      <c r="C26" s="359" t="s">
        <v>3860</v>
      </c>
      <c r="D26" s="359"/>
      <c r="E26" s="359"/>
      <c r="F26" s="359"/>
      <c r="G26" s="359"/>
      <c r="H26" s="359"/>
      <c r="I26" s="359"/>
      <c r="J26" s="359"/>
      <c r="K26" s="214"/>
    </row>
    <row r="27" spans="2:11" s="1" customFormat="1" ht="15" customHeight="1">
      <c r="B27" s="217"/>
      <c r="C27" s="216"/>
      <c r="D27" s="359" t="s">
        <v>3861</v>
      </c>
      <c r="E27" s="359"/>
      <c r="F27" s="359"/>
      <c r="G27" s="359"/>
      <c r="H27" s="359"/>
      <c r="I27" s="359"/>
      <c r="J27" s="359"/>
      <c r="K27" s="214"/>
    </row>
    <row r="28" spans="2:11" s="1" customFormat="1" ht="15" customHeight="1">
      <c r="B28" s="217"/>
      <c r="C28" s="218"/>
      <c r="D28" s="359" t="s">
        <v>3862</v>
      </c>
      <c r="E28" s="359"/>
      <c r="F28" s="359"/>
      <c r="G28" s="359"/>
      <c r="H28" s="359"/>
      <c r="I28" s="359"/>
      <c r="J28" s="359"/>
      <c r="K28" s="214"/>
    </row>
    <row r="29" spans="2:11" s="1" customFormat="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s="1" customFormat="1" ht="15" customHeight="1">
      <c r="B30" s="217"/>
      <c r="C30" s="218"/>
      <c r="D30" s="359" t="s">
        <v>3863</v>
      </c>
      <c r="E30" s="359"/>
      <c r="F30" s="359"/>
      <c r="G30" s="359"/>
      <c r="H30" s="359"/>
      <c r="I30" s="359"/>
      <c r="J30" s="359"/>
      <c r="K30" s="214"/>
    </row>
    <row r="31" spans="2:11" s="1" customFormat="1" ht="15" customHeight="1">
      <c r="B31" s="217"/>
      <c r="C31" s="218"/>
      <c r="D31" s="359" t="s">
        <v>3864</v>
      </c>
      <c r="E31" s="359"/>
      <c r="F31" s="359"/>
      <c r="G31" s="359"/>
      <c r="H31" s="359"/>
      <c r="I31" s="359"/>
      <c r="J31" s="359"/>
      <c r="K31" s="214"/>
    </row>
    <row r="32" spans="2:11" s="1" customFormat="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s="1" customFormat="1" ht="15" customHeight="1">
      <c r="B33" s="217"/>
      <c r="C33" s="218"/>
      <c r="D33" s="359" t="s">
        <v>3865</v>
      </c>
      <c r="E33" s="359"/>
      <c r="F33" s="359"/>
      <c r="G33" s="359"/>
      <c r="H33" s="359"/>
      <c r="I33" s="359"/>
      <c r="J33" s="359"/>
      <c r="K33" s="214"/>
    </row>
    <row r="34" spans="2:11" s="1" customFormat="1" ht="15" customHeight="1">
      <c r="B34" s="217"/>
      <c r="C34" s="218"/>
      <c r="D34" s="359" t="s">
        <v>3866</v>
      </c>
      <c r="E34" s="359"/>
      <c r="F34" s="359"/>
      <c r="G34" s="359"/>
      <c r="H34" s="359"/>
      <c r="I34" s="359"/>
      <c r="J34" s="359"/>
      <c r="K34" s="214"/>
    </row>
    <row r="35" spans="2:11" s="1" customFormat="1" ht="15" customHeight="1">
      <c r="B35" s="217"/>
      <c r="C35" s="218"/>
      <c r="D35" s="359" t="s">
        <v>3867</v>
      </c>
      <c r="E35" s="359"/>
      <c r="F35" s="359"/>
      <c r="G35" s="359"/>
      <c r="H35" s="359"/>
      <c r="I35" s="359"/>
      <c r="J35" s="359"/>
      <c r="K35" s="214"/>
    </row>
    <row r="36" spans="2:11" s="1" customFormat="1" ht="15" customHeight="1">
      <c r="B36" s="217"/>
      <c r="C36" s="218"/>
      <c r="D36" s="216"/>
      <c r="E36" s="219" t="s">
        <v>166</v>
      </c>
      <c r="F36" s="216"/>
      <c r="G36" s="359" t="s">
        <v>3868</v>
      </c>
      <c r="H36" s="359"/>
      <c r="I36" s="359"/>
      <c r="J36" s="359"/>
      <c r="K36" s="214"/>
    </row>
    <row r="37" spans="2:11" s="1" customFormat="1" ht="30.75" customHeight="1">
      <c r="B37" s="217"/>
      <c r="C37" s="218"/>
      <c r="D37" s="216"/>
      <c r="E37" s="219" t="s">
        <v>3869</v>
      </c>
      <c r="F37" s="216"/>
      <c r="G37" s="359" t="s">
        <v>3870</v>
      </c>
      <c r="H37" s="359"/>
      <c r="I37" s="359"/>
      <c r="J37" s="359"/>
      <c r="K37" s="214"/>
    </row>
    <row r="38" spans="2:11" s="1" customFormat="1" ht="15" customHeight="1">
      <c r="B38" s="217"/>
      <c r="C38" s="218"/>
      <c r="D38" s="216"/>
      <c r="E38" s="219" t="s">
        <v>54</v>
      </c>
      <c r="F38" s="216"/>
      <c r="G38" s="359" t="s">
        <v>3871</v>
      </c>
      <c r="H38" s="359"/>
      <c r="I38" s="359"/>
      <c r="J38" s="359"/>
      <c r="K38" s="214"/>
    </row>
    <row r="39" spans="2:11" s="1" customFormat="1" ht="15" customHeight="1">
      <c r="B39" s="217"/>
      <c r="C39" s="218"/>
      <c r="D39" s="216"/>
      <c r="E39" s="219" t="s">
        <v>55</v>
      </c>
      <c r="F39" s="216"/>
      <c r="G39" s="359" t="s">
        <v>3872</v>
      </c>
      <c r="H39" s="359"/>
      <c r="I39" s="359"/>
      <c r="J39" s="359"/>
      <c r="K39" s="214"/>
    </row>
    <row r="40" spans="2:11" s="1" customFormat="1" ht="15" customHeight="1">
      <c r="B40" s="217"/>
      <c r="C40" s="218"/>
      <c r="D40" s="216"/>
      <c r="E40" s="219" t="s">
        <v>167</v>
      </c>
      <c r="F40" s="216"/>
      <c r="G40" s="359" t="s">
        <v>3873</v>
      </c>
      <c r="H40" s="359"/>
      <c r="I40" s="359"/>
      <c r="J40" s="359"/>
      <c r="K40" s="214"/>
    </row>
    <row r="41" spans="2:11" s="1" customFormat="1" ht="15" customHeight="1">
      <c r="B41" s="217"/>
      <c r="C41" s="218"/>
      <c r="D41" s="216"/>
      <c r="E41" s="219" t="s">
        <v>168</v>
      </c>
      <c r="F41" s="216"/>
      <c r="G41" s="359" t="s">
        <v>3874</v>
      </c>
      <c r="H41" s="359"/>
      <c r="I41" s="359"/>
      <c r="J41" s="359"/>
      <c r="K41" s="214"/>
    </row>
    <row r="42" spans="2:11" s="1" customFormat="1" ht="15" customHeight="1">
      <c r="B42" s="217"/>
      <c r="C42" s="218"/>
      <c r="D42" s="216"/>
      <c r="E42" s="219" t="s">
        <v>3875</v>
      </c>
      <c r="F42" s="216"/>
      <c r="G42" s="359" t="s">
        <v>3876</v>
      </c>
      <c r="H42" s="359"/>
      <c r="I42" s="359"/>
      <c r="J42" s="359"/>
      <c r="K42" s="214"/>
    </row>
    <row r="43" spans="2:11" s="1" customFormat="1" ht="15" customHeight="1">
      <c r="B43" s="217"/>
      <c r="C43" s="218"/>
      <c r="D43" s="216"/>
      <c r="E43" s="219"/>
      <c r="F43" s="216"/>
      <c r="G43" s="359" t="s">
        <v>3877</v>
      </c>
      <c r="H43" s="359"/>
      <c r="I43" s="359"/>
      <c r="J43" s="359"/>
      <c r="K43" s="214"/>
    </row>
    <row r="44" spans="2:11" s="1" customFormat="1" ht="15" customHeight="1">
      <c r="B44" s="217"/>
      <c r="C44" s="218"/>
      <c r="D44" s="216"/>
      <c r="E44" s="219" t="s">
        <v>3878</v>
      </c>
      <c r="F44" s="216"/>
      <c r="G44" s="359" t="s">
        <v>3879</v>
      </c>
      <c r="H44" s="359"/>
      <c r="I44" s="359"/>
      <c r="J44" s="359"/>
      <c r="K44" s="214"/>
    </row>
    <row r="45" spans="2:11" s="1" customFormat="1" ht="15" customHeight="1">
      <c r="B45" s="217"/>
      <c r="C45" s="218"/>
      <c r="D45" s="216"/>
      <c r="E45" s="219" t="s">
        <v>170</v>
      </c>
      <c r="F45" s="216"/>
      <c r="G45" s="359" t="s">
        <v>3880</v>
      </c>
      <c r="H45" s="359"/>
      <c r="I45" s="359"/>
      <c r="J45" s="359"/>
      <c r="K45" s="214"/>
    </row>
    <row r="46" spans="2:11" s="1" customFormat="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s="1" customFormat="1" ht="15" customHeight="1">
      <c r="B47" s="217"/>
      <c r="C47" s="218"/>
      <c r="D47" s="359" t="s">
        <v>3881</v>
      </c>
      <c r="E47" s="359"/>
      <c r="F47" s="359"/>
      <c r="G47" s="359"/>
      <c r="H47" s="359"/>
      <c r="I47" s="359"/>
      <c r="J47" s="359"/>
      <c r="K47" s="214"/>
    </row>
    <row r="48" spans="2:11" s="1" customFormat="1" ht="15" customHeight="1">
      <c r="B48" s="217"/>
      <c r="C48" s="218"/>
      <c r="D48" s="218"/>
      <c r="E48" s="359" t="s">
        <v>3882</v>
      </c>
      <c r="F48" s="359"/>
      <c r="G48" s="359"/>
      <c r="H48" s="359"/>
      <c r="I48" s="359"/>
      <c r="J48" s="359"/>
      <c r="K48" s="214"/>
    </row>
    <row r="49" spans="2:11" s="1" customFormat="1" ht="15" customHeight="1">
      <c r="B49" s="217"/>
      <c r="C49" s="218"/>
      <c r="D49" s="218"/>
      <c r="E49" s="359" t="s">
        <v>3883</v>
      </c>
      <c r="F49" s="359"/>
      <c r="G49" s="359"/>
      <c r="H49" s="359"/>
      <c r="I49" s="359"/>
      <c r="J49" s="359"/>
      <c r="K49" s="214"/>
    </row>
    <row r="50" spans="2:11" s="1" customFormat="1" ht="15" customHeight="1">
      <c r="B50" s="217"/>
      <c r="C50" s="218"/>
      <c r="D50" s="218"/>
      <c r="E50" s="359" t="s">
        <v>3884</v>
      </c>
      <c r="F50" s="359"/>
      <c r="G50" s="359"/>
      <c r="H50" s="359"/>
      <c r="I50" s="359"/>
      <c r="J50" s="359"/>
      <c r="K50" s="214"/>
    </row>
    <row r="51" spans="2:11" s="1" customFormat="1" ht="15" customHeight="1">
      <c r="B51" s="217"/>
      <c r="C51" s="218"/>
      <c r="D51" s="359" t="s">
        <v>3885</v>
      </c>
      <c r="E51" s="359"/>
      <c r="F51" s="359"/>
      <c r="G51" s="359"/>
      <c r="H51" s="359"/>
      <c r="I51" s="359"/>
      <c r="J51" s="359"/>
      <c r="K51" s="214"/>
    </row>
    <row r="52" spans="2:11" s="1" customFormat="1" ht="25.5" customHeight="1">
      <c r="B52" s="213"/>
      <c r="C52" s="361" t="s">
        <v>3886</v>
      </c>
      <c r="D52" s="361"/>
      <c r="E52" s="361"/>
      <c r="F52" s="361"/>
      <c r="G52" s="361"/>
      <c r="H52" s="361"/>
      <c r="I52" s="361"/>
      <c r="J52" s="361"/>
      <c r="K52" s="214"/>
    </row>
    <row r="53" spans="2:11" s="1" customFormat="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s="1" customFormat="1" ht="15" customHeight="1">
      <c r="B54" s="213"/>
      <c r="C54" s="359" t="s">
        <v>3887</v>
      </c>
      <c r="D54" s="359"/>
      <c r="E54" s="359"/>
      <c r="F54" s="359"/>
      <c r="G54" s="359"/>
      <c r="H54" s="359"/>
      <c r="I54" s="359"/>
      <c r="J54" s="359"/>
      <c r="K54" s="214"/>
    </row>
    <row r="55" spans="2:11" s="1" customFormat="1" ht="15" customHeight="1">
      <c r="B55" s="213"/>
      <c r="C55" s="359" t="s">
        <v>3888</v>
      </c>
      <c r="D55" s="359"/>
      <c r="E55" s="359"/>
      <c r="F55" s="359"/>
      <c r="G55" s="359"/>
      <c r="H55" s="359"/>
      <c r="I55" s="359"/>
      <c r="J55" s="359"/>
      <c r="K55" s="214"/>
    </row>
    <row r="56" spans="2:11" s="1" customFormat="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s="1" customFormat="1" ht="15" customHeight="1">
      <c r="B57" s="213"/>
      <c r="C57" s="359" t="s">
        <v>3889</v>
      </c>
      <c r="D57" s="359"/>
      <c r="E57" s="359"/>
      <c r="F57" s="359"/>
      <c r="G57" s="359"/>
      <c r="H57" s="359"/>
      <c r="I57" s="359"/>
      <c r="J57" s="359"/>
      <c r="K57" s="214"/>
    </row>
    <row r="58" spans="2:11" s="1" customFormat="1" ht="15" customHeight="1">
      <c r="B58" s="213"/>
      <c r="C58" s="218"/>
      <c r="D58" s="359" t="s">
        <v>3890</v>
      </c>
      <c r="E58" s="359"/>
      <c r="F58" s="359"/>
      <c r="G58" s="359"/>
      <c r="H58" s="359"/>
      <c r="I58" s="359"/>
      <c r="J58" s="359"/>
      <c r="K58" s="214"/>
    </row>
    <row r="59" spans="2:11" s="1" customFormat="1" ht="15" customHeight="1">
      <c r="B59" s="213"/>
      <c r="C59" s="218"/>
      <c r="D59" s="359" t="s">
        <v>3891</v>
      </c>
      <c r="E59" s="359"/>
      <c r="F59" s="359"/>
      <c r="G59" s="359"/>
      <c r="H59" s="359"/>
      <c r="I59" s="359"/>
      <c r="J59" s="359"/>
      <c r="K59" s="214"/>
    </row>
    <row r="60" spans="2:11" s="1" customFormat="1" ht="15" customHeight="1">
      <c r="B60" s="213"/>
      <c r="C60" s="218"/>
      <c r="D60" s="359" t="s">
        <v>3892</v>
      </c>
      <c r="E60" s="359"/>
      <c r="F60" s="359"/>
      <c r="G60" s="359"/>
      <c r="H60" s="359"/>
      <c r="I60" s="359"/>
      <c r="J60" s="359"/>
      <c r="K60" s="214"/>
    </row>
    <row r="61" spans="2:11" s="1" customFormat="1" ht="15" customHeight="1">
      <c r="B61" s="213"/>
      <c r="C61" s="218"/>
      <c r="D61" s="359" t="s">
        <v>3893</v>
      </c>
      <c r="E61" s="359"/>
      <c r="F61" s="359"/>
      <c r="G61" s="359"/>
      <c r="H61" s="359"/>
      <c r="I61" s="359"/>
      <c r="J61" s="359"/>
      <c r="K61" s="214"/>
    </row>
    <row r="62" spans="2:11" s="1" customFormat="1" ht="15" customHeight="1">
      <c r="B62" s="213"/>
      <c r="C62" s="218"/>
      <c r="D62" s="363" t="s">
        <v>3894</v>
      </c>
      <c r="E62" s="363"/>
      <c r="F62" s="363"/>
      <c r="G62" s="363"/>
      <c r="H62" s="363"/>
      <c r="I62" s="363"/>
      <c r="J62" s="363"/>
      <c r="K62" s="214"/>
    </row>
    <row r="63" spans="2:11" s="1" customFormat="1" ht="15" customHeight="1">
      <c r="B63" s="213"/>
      <c r="C63" s="218"/>
      <c r="D63" s="359" t="s">
        <v>3895</v>
      </c>
      <c r="E63" s="359"/>
      <c r="F63" s="359"/>
      <c r="G63" s="359"/>
      <c r="H63" s="359"/>
      <c r="I63" s="359"/>
      <c r="J63" s="359"/>
      <c r="K63" s="214"/>
    </row>
    <row r="64" spans="2:11" s="1" customFormat="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s="1" customFormat="1" ht="15" customHeight="1">
      <c r="B65" s="213"/>
      <c r="C65" s="218"/>
      <c r="D65" s="359" t="s">
        <v>3896</v>
      </c>
      <c r="E65" s="359"/>
      <c r="F65" s="359"/>
      <c r="G65" s="359"/>
      <c r="H65" s="359"/>
      <c r="I65" s="359"/>
      <c r="J65" s="359"/>
      <c r="K65" s="214"/>
    </row>
    <row r="66" spans="2:11" s="1" customFormat="1" ht="15" customHeight="1">
      <c r="B66" s="213"/>
      <c r="C66" s="218"/>
      <c r="D66" s="363" t="s">
        <v>3897</v>
      </c>
      <c r="E66" s="363"/>
      <c r="F66" s="363"/>
      <c r="G66" s="363"/>
      <c r="H66" s="363"/>
      <c r="I66" s="363"/>
      <c r="J66" s="363"/>
      <c r="K66" s="214"/>
    </row>
    <row r="67" spans="2:11" s="1" customFormat="1" ht="15" customHeight="1">
      <c r="B67" s="213"/>
      <c r="C67" s="218"/>
      <c r="D67" s="359" t="s">
        <v>3898</v>
      </c>
      <c r="E67" s="359"/>
      <c r="F67" s="359"/>
      <c r="G67" s="359"/>
      <c r="H67" s="359"/>
      <c r="I67" s="359"/>
      <c r="J67" s="359"/>
      <c r="K67" s="214"/>
    </row>
    <row r="68" spans="2:11" s="1" customFormat="1" ht="15" customHeight="1">
      <c r="B68" s="213"/>
      <c r="C68" s="218"/>
      <c r="D68" s="359" t="s">
        <v>3899</v>
      </c>
      <c r="E68" s="359"/>
      <c r="F68" s="359"/>
      <c r="G68" s="359"/>
      <c r="H68" s="359"/>
      <c r="I68" s="359"/>
      <c r="J68" s="359"/>
      <c r="K68" s="214"/>
    </row>
    <row r="69" spans="2:11" s="1" customFormat="1" ht="15" customHeight="1">
      <c r="B69" s="213"/>
      <c r="C69" s="218"/>
      <c r="D69" s="359" t="s">
        <v>3900</v>
      </c>
      <c r="E69" s="359"/>
      <c r="F69" s="359"/>
      <c r="G69" s="359"/>
      <c r="H69" s="359"/>
      <c r="I69" s="359"/>
      <c r="J69" s="359"/>
      <c r="K69" s="214"/>
    </row>
    <row r="70" spans="2:11" s="1" customFormat="1" ht="15" customHeight="1">
      <c r="B70" s="213"/>
      <c r="C70" s="218"/>
      <c r="D70" s="359" t="s">
        <v>3901</v>
      </c>
      <c r="E70" s="359"/>
      <c r="F70" s="359"/>
      <c r="G70" s="359"/>
      <c r="H70" s="359"/>
      <c r="I70" s="359"/>
      <c r="J70" s="359"/>
      <c r="K70" s="214"/>
    </row>
    <row r="71" spans="2:11" s="1" customFormat="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s="1" customFormat="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s="1" customFormat="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s="1" customFormat="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s="1" customFormat="1" ht="45" customHeight="1">
      <c r="B75" s="230"/>
      <c r="C75" s="362" t="s">
        <v>3902</v>
      </c>
      <c r="D75" s="362"/>
      <c r="E75" s="362"/>
      <c r="F75" s="362"/>
      <c r="G75" s="362"/>
      <c r="H75" s="362"/>
      <c r="I75" s="362"/>
      <c r="J75" s="362"/>
      <c r="K75" s="231"/>
    </row>
    <row r="76" spans="2:11" s="1" customFormat="1" ht="17.25" customHeight="1">
      <c r="B76" s="230"/>
      <c r="C76" s="232" t="s">
        <v>3903</v>
      </c>
      <c r="D76" s="232"/>
      <c r="E76" s="232"/>
      <c r="F76" s="232" t="s">
        <v>3904</v>
      </c>
      <c r="G76" s="233"/>
      <c r="H76" s="232" t="s">
        <v>55</v>
      </c>
      <c r="I76" s="232" t="s">
        <v>58</v>
      </c>
      <c r="J76" s="232" t="s">
        <v>3905</v>
      </c>
      <c r="K76" s="231"/>
    </row>
    <row r="77" spans="2:11" s="1" customFormat="1" ht="17.25" customHeight="1">
      <c r="B77" s="230"/>
      <c r="C77" s="234" t="s">
        <v>3906</v>
      </c>
      <c r="D77" s="234"/>
      <c r="E77" s="234"/>
      <c r="F77" s="235" t="s">
        <v>3907</v>
      </c>
      <c r="G77" s="236"/>
      <c r="H77" s="234"/>
      <c r="I77" s="234"/>
      <c r="J77" s="234" t="s">
        <v>3908</v>
      </c>
      <c r="K77" s="231"/>
    </row>
    <row r="78" spans="2:11" s="1" customFormat="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s="1" customFormat="1" ht="15" customHeight="1">
      <c r="B79" s="230"/>
      <c r="C79" s="219" t="s">
        <v>54</v>
      </c>
      <c r="D79" s="239"/>
      <c r="E79" s="239"/>
      <c r="F79" s="240" t="s">
        <v>3909</v>
      </c>
      <c r="G79" s="241"/>
      <c r="H79" s="219" t="s">
        <v>3910</v>
      </c>
      <c r="I79" s="219" t="s">
        <v>3911</v>
      </c>
      <c r="J79" s="219">
        <v>20</v>
      </c>
      <c r="K79" s="231"/>
    </row>
    <row r="80" spans="2:11" s="1" customFormat="1" ht="15" customHeight="1">
      <c r="B80" s="230"/>
      <c r="C80" s="219" t="s">
        <v>3912</v>
      </c>
      <c r="D80" s="219"/>
      <c r="E80" s="219"/>
      <c r="F80" s="240" t="s">
        <v>3909</v>
      </c>
      <c r="G80" s="241"/>
      <c r="H80" s="219" t="s">
        <v>3913</v>
      </c>
      <c r="I80" s="219" t="s">
        <v>3911</v>
      </c>
      <c r="J80" s="219">
        <v>120</v>
      </c>
      <c r="K80" s="231"/>
    </row>
    <row r="81" spans="2:11" s="1" customFormat="1" ht="15" customHeight="1">
      <c r="B81" s="242"/>
      <c r="C81" s="219" t="s">
        <v>3914</v>
      </c>
      <c r="D81" s="219"/>
      <c r="E81" s="219"/>
      <c r="F81" s="240" t="s">
        <v>3915</v>
      </c>
      <c r="G81" s="241"/>
      <c r="H81" s="219" t="s">
        <v>3916</v>
      </c>
      <c r="I81" s="219" t="s">
        <v>3911</v>
      </c>
      <c r="J81" s="219">
        <v>50</v>
      </c>
      <c r="K81" s="231"/>
    </row>
    <row r="82" spans="2:11" s="1" customFormat="1" ht="15" customHeight="1">
      <c r="B82" s="242"/>
      <c r="C82" s="219" t="s">
        <v>3917</v>
      </c>
      <c r="D82" s="219"/>
      <c r="E82" s="219"/>
      <c r="F82" s="240" t="s">
        <v>3909</v>
      </c>
      <c r="G82" s="241"/>
      <c r="H82" s="219" t="s">
        <v>3918</v>
      </c>
      <c r="I82" s="219" t="s">
        <v>3919</v>
      </c>
      <c r="J82" s="219"/>
      <c r="K82" s="231"/>
    </row>
    <row r="83" spans="2:11" s="1" customFormat="1" ht="15" customHeight="1">
      <c r="B83" s="242"/>
      <c r="C83" s="243" t="s">
        <v>3920</v>
      </c>
      <c r="D83" s="243"/>
      <c r="E83" s="243"/>
      <c r="F83" s="244" t="s">
        <v>3915</v>
      </c>
      <c r="G83" s="243"/>
      <c r="H83" s="243" t="s">
        <v>3921</v>
      </c>
      <c r="I83" s="243" t="s">
        <v>3911</v>
      </c>
      <c r="J83" s="243">
        <v>15</v>
      </c>
      <c r="K83" s="231"/>
    </row>
    <row r="84" spans="2:11" s="1" customFormat="1" ht="15" customHeight="1">
      <c r="B84" s="242"/>
      <c r="C84" s="243" t="s">
        <v>3922</v>
      </c>
      <c r="D84" s="243"/>
      <c r="E84" s="243"/>
      <c r="F84" s="244" t="s">
        <v>3915</v>
      </c>
      <c r="G84" s="243"/>
      <c r="H84" s="243" t="s">
        <v>3923</v>
      </c>
      <c r="I84" s="243" t="s">
        <v>3911</v>
      </c>
      <c r="J84" s="243">
        <v>15</v>
      </c>
      <c r="K84" s="231"/>
    </row>
    <row r="85" spans="2:11" s="1" customFormat="1" ht="15" customHeight="1">
      <c r="B85" s="242"/>
      <c r="C85" s="243" t="s">
        <v>3924</v>
      </c>
      <c r="D85" s="243"/>
      <c r="E85" s="243"/>
      <c r="F85" s="244" t="s">
        <v>3915</v>
      </c>
      <c r="G85" s="243"/>
      <c r="H85" s="243" t="s">
        <v>3925</v>
      </c>
      <c r="I85" s="243" t="s">
        <v>3911</v>
      </c>
      <c r="J85" s="243">
        <v>20</v>
      </c>
      <c r="K85" s="231"/>
    </row>
    <row r="86" spans="2:11" s="1" customFormat="1" ht="15" customHeight="1">
      <c r="B86" s="242"/>
      <c r="C86" s="243" t="s">
        <v>3926</v>
      </c>
      <c r="D86" s="243"/>
      <c r="E86" s="243"/>
      <c r="F86" s="244" t="s">
        <v>3915</v>
      </c>
      <c r="G86" s="243"/>
      <c r="H86" s="243" t="s">
        <v>3927</v>
      </c>
      <c r="I86" s="243" t="s">
        <v>3911</v>
      </c>
      <c r="J86" s="243">
        <v>20</v>
      </c>
      <c r="K86" s="231"/>
    </row>
    <row r="87" spans="2:11" s="1" customFormat="1" ht="15" customHeight="1">
      <c r="B87" s="242"/>
      <c r="C87" s="219" t="s">
        <v>3928</v>
      </c>
      <c r="D87" s="219"/>
      <c r="E87" s="219"/>
      <c r="F87" s="240" t="s">
        <v>3915</v>
      </c>
      <c r="G87" s="241"/>
      <c r="H87" s="219" t="s">
        <v>3929</v>
      </c>
      <c r="I87" s="219" t="s">
        <v>3911</v>
      </c>
      <c r="J87" s="219">
        <v>50</v>
      </c>
      <c r="K87" s="231"/>
    </row>
    <row r="88" spans="2:11" s="1" customFormat="1" ht="15" customHeight="1">
      <c r="B88" s="242"/>
      <c r="C88" s="219" t="s">
        <v>3930</v>
      </c>
      <c r="D88" s="219"/>
      <c r="E88" s="219"/>
      <c r="F88" s="240" t="s">
        <v>3915</v>
      </c>
      <c r="G88" s="241"/>
      <c r="H88" s="219" t="s">
        <v>3931</v>
      </c>
      <c r="I88" s="219" t="s">
        <v>3911</v>
      </c>
      <c r="J88" s="219">
        <v>20</v>
      </c>
      <c r="K88" s="231"/>
    </row>
    <row r="89" spans="2:11" s="1" customFormat="1" ht="15" customHeight="1">
      <c r="B89" s="242"/>
      <c r="C89" s="219" t="s">
        <v>3932</v>
      </c>
      <c r="D89" s="219"/>
      <c r="E89" s="219"/>
      <c r="F89" s="240" t="s">
        <v>3915</v>
      </c>
      <c r="G89" s="241"/>
      <c r="H89" s="219" t="s">
        <v>3933</v>
      </c>
      <c r="I89" s="219" t="s">
        <v>3911</v>
      </c>
      <c r="J89" s="219">
        <v>20</v>
      </c>
      <c r="K89" s="231"/>
    </row>
    <row r="90" spans="2:11" s="1" customFormat="1" ht="15" customHeight="1">
      <c r="B90" s="242"/>
      <c r="C90" s="219" t="s">
        <v>3934</v>
      </c>
      <c r="D90" s="219"/>
      <c r="E90" s="219"/>
      <c r="F90" s="240" t="s">
        <v>3915</v>
      </c>
      <c r="G90" s="241"/>
      <c r="H90" s="219" t="s">
        <v>3935</v>
      </c>
      <c r="I90" s="219" t="s">
        <v>3911</v>
      </c>
      <c r="J90" s="219">
        <v>50</v>
      </c>
      <c r="K90" s="231"/>
    </row>
    <row r="91" spans="2:11" s="1" customFormat="1" ht="15" customHeight="1">
      <c r="B91" s="242"/>
      <c r="C91" s="219" t="s">
        <v>3936</v>
      </c>
      <c r="D91" s="219"/>
      <c r="E91" s="219"/>
      <c r="F91" s="240" t="s">
        <v>3915</v>
      </c>
      <c r="G91" s="241"/>
      <c r="H91" s="219" t="s">
        <v>3936</v>
      </c>
      <c r="I91" s="219" t="s">
        <v>3911</v>
      </c>
      <c r="J91" s="219">
        <v>50</v>
      </c>
      <c r="K91" s="231"/>
    </row>
    <row r="92" spans="2:11" s="1" customFormat="1" ht="15" customHeight="1">
      <c r="B92" s="242"/>
      <c r="C92" s="219" t="s">
        <v>3937</v>
      </c>
      <c r="D92" s="219"/>
      <c r="E92" s="219"/>
      <c r="F92" s="240" t="s">
        <v>3915</v>
      </c>
      <c r="G92" s="241"/>
      <c r="H92" s="219" t="s">
        <v>3938</v>
      </c>
      <c r="I92" s="219" t="s">
        <v>3911</v>
      </c>
      <c r="J92" s="219">
        <v>255</v>
      </c>
      <c r="K92" s="231"/>
    </row>
    <row r="93" spans="2:11" s="1" customFormat="1" ht="15" customHeight="1">
      <c r="B93" s="242"/>
      <c r="C93" s="219" t="s">
        <v>3939</v>
      </c>
      <c r="D93" s="219"/>
      <c r="E93" s="219"/>
      <c r="F93" s="240" t="s">
        <v>3909</v>
      </c>
      <c r="G93" s="241"/>
      <c r="H93" s="219" t="s">
        <v>3940</v>
      </c>
      <c r="I93" s="219" t="s">
        <v>3941</v>
      </c>
      <c r="J93" s="219"/>
      <c r="K93" s="231"/>
    </row>
    <row r="94" spans="2:11" s="1" customFormat="1" ht="15" customHeight="1">
      <c r="B94" s="242"/>
      <c r="C94" s="219" t="s">
        <v>3942</v>
      </c>
      <c r="D94" s="219"/>
      <c r="E94" s="219"/>
      <c r="F94" s="240" t="s">
        <v>3909</v>
      </c>
      <c r="G94" s="241"/>
      <c r="H94" s="219" t="s">
        <v>3943</v>
      </c>
      <c r="I94" s="219" t="s">
        <v>3944</v>
      </c>
      <c r="J94" s="219"/>
      <c r="K94" s="231"/>
    </row>
    <row r="95" spans="2:11" s="1" customFormat="1" ht="15" customHeight="1">
      <c r="B95" s="242"/>
      <c r="C95" s="219" t="s">
        <v>3945</v>
      </c>
      <c r="D95" s="219"/>
      <c r="E95" s="219"/>
      <c r="F95" s="240" t="s">
        <v>3909</v>
      </c>
      <c r="G95" s="241"/>
      <c r="H95" s="219" t="s">
        <v>3945</v>
      </c>
      <c r="I95" s="219" t="s">
        <v>3944</v>
      </c>
      <c r="J95" s="219"/>
      <c r="K95" s="231"/>
    </row>
    <row r="96" spans="2:11" s="1" customFormat="1" ht="15" customHeight="1">
      <c r="B96" s="242"/>
      <c r="C96" s="219" t="s">
        <v>39</v>
      </c>
      <c r="D96" s="219"/>
      <c r="E96" s="219"/>
      <c r="F96" s="240" t="s">
        <v>3909</v>
      </c>
      <c r="G96" s="241"/>
      <c r="H96" s="219" t="s">
        <v>3946</v>
      </c>
      <c r="I96" s="219" t="s">
        <v>3944</v>
      </c>
      <c r="J96" s="219"/>
      <c r="K96" s="231"/>
    </row>
    <row r="97" spans="2:11" s="1" customFormat="1" ht="15" customHeight="1">
      <c r="B97" s="242"/>
      <c r="C97" s="219" t="s">
        <v>49</v>
      </c>
      <c r="D97" s="219"/>
      <c r="E97" s="219"/>
      <c r="F97" s="240" t="s">
        <v>3909</v>
      </c>
      <c r="G97" s="241"/>
      <c r="H97" s="219" t="s">
        <v>3947</v>
      </c>
      <c r="I97" s="219" t="s">
        <v>3944</v>
      </c>
      <c r="J97" s="219"/>
      <c r="K97" s="231"/>
    </row>
    <row r="98" spans="2:11" s="1" customFormat="1" ht="15" customHeight="1">
      <c r="B98" s="245"/>
      <c r="C98" s="246"/>
      <c r="D98" s="246"/>
      <c r="E98" s="246"/>
      <c r="F98" s="246"/>
      <c r="G98" s="246"/>
      <c r="H98" s="246"/>
      <c r="I98" s="246"/>
      <c r="J98" s="246"/>
      <c r="K98" s="247"/>
    </row>
    <row r="99" spans="2:11" s="1" customFormat="1" ht="18.7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48"/>
    </row>
    <row r="100" spans="2:11" s="1" customFormat="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s="1" customFormat="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s="1" customFormat="1" ht="45" customHeight="1">
      <c r="B102" s="230"/>
      <c r="C102" s="362" t="s">
        <v>3948</v>
      </c>
      <c r="D102" s="362"/>
      <c r="E102" s="362"/>
      <c r="F102" s="362"/>
      <c r="G102" s="362"/>
      <c r="H102" s="362"/>
      <c r="I102" s="362"/>
      <c r="J102" s="362"/>
      <c r="K102" s="231"/>
    </row>
    <row r="103" spans="2:11" s="1" customFormat="1" ht="17.25" customHeight="1">
      <c r="B103" s="230"/>
      <c r="C103" s="232" t="s">
        <v>3903</v>
      </c>
      <c r="D103" s="232"/>
      <c r="E103" s="232"/>
      <c r="F103" s="232" t="s">
        <v>3904</v>
      </c>
      <c r="G103" s="233"/>
      <c r="H103" s="232" t="s">
        <v>55</v>
      </c>
      <c r="I103" s="232" t="s">
        <v>58</v>
      </c>
      <c r="J103" s="232" t="s">
        <v>3905</v>
      </c>
      <c r="K103" s="231"/>
    </row>
    <row r="104" spans="2:11" s="1" customFormat="1" ht="17.25" customHeight="1">
      <c r="B104" s="230"/>
      <c r="C104" s="234" t="s">
        <v>3906</v>
      </c>
      <c r="D104" s="234"/>
      <c r="E104" s="234"/>
      <c r="F104" s="235" t="s">
        <v>3907</v>
      </c>
      <c r="G104" s="236"/>
      <c r="H104" s="234"/>
      <c r="I104" s="234"/>
      <c r="J104" s="234" t="s">
        <v>3908</v>
      </c>
      <c r="K104" s="231"/>
    </row>
    <row r="105" spans="2:11" s="1" customFormat="1" ht="5.25" customHeight="1">
      <c r="B105" s="230"/>
      <c r="C105" s="232"/>
      <c r="D105" s="232"/>
      <c r="E105" s="232"/>
      <c r="F105" s="232"/>
      <c r="G105" s="250"/>
      <c r="H105" s="232"/>
      <c r="I105" s="232"/>
      <c r="J105" s="232"/>
      <c r="K105" s="231"/>
    </row>
    <row r="106" spans="2:11" s="1" customFormat="1" ht="15" customHeight="1">
      <c r="B106" s="230"/>
      <c r="C106" s="219" t="s">
        <v>54</v>
      </c>
      <c r="D106" s="239"/>
      <c r="E106" s="239"/>
      <c r="F106" s="240" t="s">
        <v>3909</v>
      </c>
      <c r="G106" s="219"/>
      <c r="H106" s="219" t="s">
        <v>3949</v>
      </c>
      <c r="I106" s="219" t="s">
        <v>3911</v>
      </c>
      <c r="J106" s="219">
        <v>20</v>
      </c>
      <c r="K106" s="231"/>
    </row>
    <row r="107" spans="2:11" s="1" customFormat="1" ht="15" customHeight="1">
      <c r="B107" s="230"/>
      <c r="C107" s="219" t="s">
        <v>3912</v>
      </c>
      <c r="D107" s="219"/>
      <c r="E107" s="219"/>
      <c r="F107" s="240" t="s">
        <v>3909</v>
      </c>
      <c r="G107" s="219"/>
      <c r="H107" s="219" t="s">
        <v>3949</v>
      </c>
      <c r="I107" s="219" t="s">
        <v>3911</v>
      </c>
      <c r="J107" s="219">
        <v>120</v>
      </c>
      <c r="K107" s="231"/>
    </row>
    <row r="108" spans="2:11" s="1" customFormat="1" ht="15" customHeight="1">
      <c r="B108" s="242"/>
      <c r="C108" s="219" t="s">
        <v>3914</v>
      </c>
      <c r="D108" s="219"/>
      <c r="E108" s="219"/>
      <c r="F108" s="240" t="s">
        <v>3915</v>
      </c>
      <c r="G108" s="219"/>
      <c r="H108" s="219" t="s">
        <v>3949</v>
      </c>
      <c r="I108" s="219" t="s">
        <v>3911</v>
      </c>
      <c r="J108" s="219">
        <v>50</v>
      </c>
      <c r="K108" s="231"/>
    </row>
    <row r="109" spans="2:11" s="1" customFormat="1" ht="15" customHeight="1">
      <c r="B109" s="242"/>
      <c r="C109" s="219" t="s">
        <v>3917</v>
      </c>
      <c r="D109" s="219"/>
      <c r="E109" s="219"/>
      <c r="F109" s="240" t="s">
        <v>3909</v>
      </c>
      <c r="G109" s="219"/>
      <c r="H109" s="219" t="s">
        <v>3949</v>
      </c>
      <c r="I109" s="219" t="s">
        <v>3919</v>
      </c>
      <c r="J109" s="219"/>
      <c r="K109" s="231"/>
    </row>
    <row r="110" spans="2:11" s="1" customFormat="1" ht="15" customHeight="1">
      <c r="B110" s="242"/>
      <c r="C110" s="219" t="s">
        <v>3928</v>
      </c>
      <c r="D110" s="219"/>
      <c r="E110" s="219"/>
      <c r="F110" s="240" t="s">
        <v>3915</v>
      </c>
      <c r="G110" s="219"/>
      <c r="H110" s="219" t="s">
        <v>3949</v>
      </c>
      <c r="I110" s="219" t="s">
        <v>3911</v>
      </c>
      <c r="J110" s="219">
        <v>50</v>
      </c>
      <c r="K110" s="231"/>
    </row>
    <row r="111" spans="2:11" s="1" customFormat="1" ht="15" customHeight="1">
      <c r="B111" s="242"/>
      <c r="C111" s="219" t="s">
        <v>3936</v>
      </c>
      <c r="D111" s="219"/>
      <c r="E111" s="219"/>
      <c r="F111" s="240" t="s">
        <v>3915</v>
      </c>
      <c r="G111" s="219"/>
      <c r="H111" s="219" t="s">
        <v>3949</v>
      </c>
      <c r="I111" s="219" t="s">
        <v>3911</v>
      </c>
      <c r="J111" s="219">
        <v>50</v>
      </c>
      <c r="K111" s="231"/>
    </row>
    <row r="112" spans="2:11" s="1" customFormat="1" ht="15" customHeight="1">
      <c r="B112" s="242"/>
      <c r="C112" s="219" t="s">
        <v>3934</v>
      </c>
      <c r="D112" s="219"/>
      <c r="E112" s="219"/>
      <c r="F112" s="240" t="s">
        <v>3915</v>
      </c>
      <c r="G112" s="219"/>
      <c r="H112" s="219" t="s">
        <v>3949</v>
      </c>
      <c r="I112" s="219" t="s">
        <v>3911</v>
      </c>
      <c r="J112" s="219">
        <v>50</v>
      </c>
      <c r="K112" s="231"/>
    </row>
    <row r="113" spans="2:11" s="1" customFormat="1" ht="15" customHeight="1">
      <c r="B113" s="242"/>
      <c r="C113" s="219" t="s">
        <v>54</v>
      </c>
      <c r="D113" s="219"/>
      <c r="E113" s="219"/>
      <c r="F113" s="240" t="s">
        <v>3909</v>
      </c>
      <c r="G113" s="219"/>
      <c r="H113" s="219" t="s">
        <v>3950</v>
      </c>
      <c r="I113" s="219" t="s">
        <v>3911</v>
      </c>
      <c r="J113" s="219">
        <v>20</v>
      </c>
      <c r="K113" s="231"/>
    </row>
    <row r="114" spans="2:11" s="1" customFormat="1" ht="15" customHeight="1">
      <c r="B114" s="242"/>
      <c r="C114" s="219" t="s">
        <v>3951</v>
      </c>
      <c r="D114" s="219"/>
      <c r="E114" s="219"/>
      <c r="F114" s="240" t="s">
        <v>3909</v>
      </c>
      <c r="G114" s="219"/>
      <c r="H114" s="219" t="s">
        <v>3952</v>
      </c>
      <c r="I114" s="219" t="s">
        <v>3911</v>
      </c>
      <c r="J114" s="219">
        <v>120</v>
      </c>
      <c r="K114" s="231"/>
    </row>
    <row r="115" spans="2:11" s="1" customFormat="1" ht="15" customHeight="1">
      <c r="B115" s="242"/>
      <c r="C115" s="219" t="s">
        <v>39</v>
      </c>
      <c r="D115" s="219"/>
      <c r="E115" s="219"/>
      <c r="F115" s="240" t="s">
        <v>3909</v>
      </c>
      <c r="G115" s="219"/>
      <c r="H115" s="219" t="s">
        <v>3953</v>
      </c>
      <c r="I115" s="219" t="s">
        <v>3944</v>
      </c>
      <c r="J115" s="219"/>
      <c r="K115" s="231"/>
    </row>
    <row r="116" spans="2:11" s="1" customFormat="1" ht="15" customHeight="1">
      <c r="B116" s="242"/>
      <c r="C116" s="219" t="s">
        <v>49</v>
      </c>
      <c r="D116" s="219"/>
      <c r="E116" s="219"/>
      <c r="F116" s="240" t="s">
        <v>3909</v>
      </c>
      <c r="G116" s="219"/>
      <c r="H116" s="219" t="s">
        <v>3954</v>
      </c>
      <c r="I116" s="219" t="s">
        <v>3944</v>
      </c>
      <c r="J116" s="219"/>
      <c r="K116" s="231"/>
    </row>
    <row r="117" spans="2:11" s="1" customFormat="1" ht="15" customHeight="1">
      <c r="B117" s="242"/>
      <c r="C117" s="219" t="s">
        <v>58</v>
      </c>
      <c r="D117" s="219"/>
      <c r="E117" s="219"/>
      <c r="F117" s="240" t="s">
        <v>3909</v>
      </c>
      <c r="G117" s="219"/>
      <c r="H117" s="219" t="s">
        <v>3955</v>
      </c>
      <c r="I117" s="219" t="s">
        <v>3956</v>
      </c>
      <c r="J117" s="219"/>
      <c r="K117" s="231"/>
    </row>
    <row r="118" spans="2:11" s="1" customFormat="1" ht="15" customHeight="1">
      <c r="B118" s="245"/>
      <c r="C118" s="251"/>
      <c r="D118" s="251"/>
      <c r="E118" s="251"/>
      <c r="F118" s="251"/>
      <c r="G118" s="251"/>
      <c r="H118" s="251"/>
      <c r="I118" s="251"/>
      <c r="J118" s="251"/>
      <c r="K118" s="247"/>
    </row>
    <row r="119" spans="2:11" s="1" customFormat="1" ht="18.75" customHeight="1">
      <c r="B119" s="252"/>
      <c r="C119" s="253"/>
      <c r="D119" s="253"/>
      <c r="E119" s="253"/>
      <c r="F119" s="254"/>
      <c r="G119" s="253"/>
      <c r="H119" s="253"/>
      <c r="I119" s="253"/>
      <c r="J119" s="253"/>
      <c r="K119" s="252"/>
    </row>
    <row r="120" spans="2:11" s="1" customFormat="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s="1" customFormat="1" ht="7.5" customHeight="1">
      <c r="B121" s="255"/>
      <c r="C121" s="256"/>
      <c r="D121" s="256"/>
      <c r="E121" s="256"/>
      <c r="F121" s="256"/>
      <c r="G121" s="256"/>
      <c r="H121" s="256"/>
      <c r="I121" s="256"/>
      <c r="J121" s="256"/>
      <c r="K121" s="257"/>
    </row>
    <row r="122" spans="2:11" s="1" customFormat="1" ht="45" customHeight="1">
      <c r="B122" s="258"/>
      <c r="C122" s="360" t="s">
        <v>3957</v>
      </c>
      <c r="D122" s="360"/>
      <c r="E122" s="360"/>
      <c r="F122" s="360"/>
      <c r="G122" s="360"/>
      <c r="H122" s="360"/>
      <c r="I122" s="360"/>
      <c r="J122" s="360"/>
      <c r="K122" s="259"/>
    </row>
    <row r="123" spans="2:11" s="1" customFormat="1" ht="17.25" customHeight="1">
      <c r="B123" s="260"/>
      <c r="C123" s="232" t="s">
        <v>3903</v>
      </c>
      <c r="D123" s="232"/>
      <c r="E123" s="232"/>
      <c r="F123" s="232" t="s">
        <v>3904</v>
      </c>
      <c r="G123" s="233"/>
      <c r="H123" s="232" t="s">
        <v>55</v>
      </c>
      <c r="I123" s="232" t="s">
        <v>58</v>
      </c>
      <c r="J123" s="232" t="s">
        <v>3905</v>
      </c>
      <c r="K123" s="261"/>
    </row>
    <row r="124" spans="2:11" s="1" customFormat="1" ht="17.25" customHeight="1">
      <c r="B124" s="260"/>
      <c r="C124" s="234" t="s">
        <v>3906</v>
      </c>
      <c r="D124" s="234"/>
      <c r="E124" s="234"/>
      <c r="F124" s="235" t="s">
        <v>3907</v>
      </c>
      <c r="G124" s="236"/>
      <c r="H124" s="234"/>
      <c r="I124" s="234"/>
      <c r="J124" s="234" t="s">
        <v>3908</v>
      </c>
      <c r="K124" s="261"/>
    </row>
    <row r="125" spans="2:11" s="1" customFormat="1" ht="5.25" customHeight="1">
      <c r="B125" s="262"/>
      <c r="C125" s="237"/>
      <c r="D125" s="237"/>
      <c r="E125" s="237"/>
      <c r="F125" s="237"/>
      <c r="G125" s="263"/>
      <c r="H125" s="237"/>
      <c r="I125" s="237"/>
      <c r="J125" s="237"/>
      <c r="K125" s="264"/>
    </row>
    <row r="126" spans="2:11" s="1" customFormat="1" ht="15" customHeight="1">
      <c r="B126" s="262"/>
      <c r="C126" s="219" t="s">
        <v>3912</v>
      </c>
      <c r="D126" s="239"/>
      <c r="E126" s="239"/>
      <c r="F126" s="240" t="s">
        <v>3909</v>
      </c>
      <c r="G126" s="219"/>
      <c r="H126" s="219" t="s">
        <v>3949</v>
      </c>
      <c r="I126" s="219" t="s">
        <v>3911</v>
      </c>
      <c r="J126" s="219">
        <v>120</v>
      </c>
      <c r="K126" s="265"/>
    </row>
    <row r="127" spans="2:11" s="1" customFormat="1" ht="15" customHeight="1">
      <c r="B127" s="262"/>
      <c r="C127" s="219" t="s">
        <v>3958</v>
      </c>
      <c r="D127" s="219"/>
      <c r="E127" s="219"/>
      <c r="F127" s="240" t="s">
        <v>3909</v>
      </c>
      <c r="G127" s="219"/>
      <c r="H127" s="219" t="s">
        <v>3959</v>
      </c>
      <c r="I127" s="219" t="s">
        <v>3911</v>
      </c>
      <c r="J127" s="219" t="s">
        <v>3960</v>
      </c>
      <c r="K127" s="265"/>
    </row>
    <row r="128" spans="2:11" s="1" customFormat="1" ht="15" customHeight="1">
      <c r="B128" s="262"/>
      <c r="C128" s="219" t="s">
        <v>3857</v>
      </c>
      <c r="D128" s="219"/>
      <c r="E128" s="219"/>
      <c r="F128" s="240" t="s">
        <v>3909</v>
      </c>
      <c r="G128" s="219"/>
      <c r="H128" s="219" t="s">
        <v>3961</v>
      </c>
      <c r="I128" s="219" t="s">
        <v>3911</v>
      </c>
      <c r="J128" s="219" t="s">
        <v>3960</v>
      </c>
      <c r="K128" s="265"/>
    </row>
    <row r="129" spans="2:11" s="1" customFormat="1" ht="15" customHeight="1">
      <c r="B129" s="262"/>
      <c r="C129" s="219" t="s">
        <v>3920</v>
      </c>
      <c r="D129" s="219"/>
      <c r="E129" s="219"/>
      <c r="F129" s="240" t="s">
        <v>3915</v>
      </c>
      <c r="G129" s="219"/>
      <c r="H129" s="219" t="s">
        <v>3921</v>
      </c>
      <c r="I129" s="219" t="s">
        <v>3911</v>
      </c>
      <c r="J129" s="219">
        <v>15</v>
      </c>
      <c r="K129" s="265"/>
    </row>
    <row r="130" spans="2:11" s="1" customFormat="1" ht="15" customHeight="1">
      <c r="B130" s="262"/>
      <c r="C130" s="243" t="s">
        <v>3922</v>
      </c>
      <c r="D130" s="243"/>
      <c r="E130" s="243"/>
      <c r="F130" s="244" t="s">
        <v>3915</v>
      </c>
      <c r="G130" s="243"/>
      <c r="H130" s="243" t="s">
        <v>3923</v>
      </c>
      <c r="I130" s="243" t="s">
        <v>3911</v>
      </c>
      <c r="J130" s="243">
        <v>15</v>
      </c>
      <c r="K130" s="265"/>
    </row>
    <row r="131" spans="2:11" s="1" customFormat="1" ht="15" customHeight="1">
      <c r="B131" s="262"/>
      <c r="C131" s="243" t="s">
        <v>3924</v>
      </c>
      <c r="D131" s="243"/>
      <c r="E131" s="243"/>
      <c r="F131" s="244" t="s">
        <v>3915</v>
      </c>
      <c r="G131" s="243"/>
      <c r="H131" s="243" t="s">
        <v>3925</v>
      </c>
      <c r="I131" s="243" t="s">
        <v>3911</v>
      </c>
      <c r="J131" s="243">
        <v>20</v>
      </c>
      <c r="K131" s="265"/>
    </row>
    <row r="132" spans="2:11" s="1" customFormat="1" ht="15" customHeight="1">
      <c r="B132" s="262"/>
      <c r="C132" s="243" t="s">
        <v>3926</v>
      </c>
      <c r="D132" s="243"/>
      <c r="E132" s="243"/>
      <c r="F132" s="244" t="s">
        <v>3915</v>
      </c>
      <c r="G132" s="243"/>
      <c r="H132" s="243" t="s">
        <v>3927</v>
      </c>
      <c r="I132" s="243" t="s">
        <v>3911</v>
      </c>
      <c r="J132" s="243">
        <v>20</v>
      </c>
      <c r="K132" s="265"/>
    </row>
    <row r="133" spans="2:11" s="1" customFormat="1" ht="15" customHeight="1">
      <c r="B133" s="262"/>
      <c r="C133" s="219" t="s">
        <v>3914</v>
      </c>
      <c r="D133" s="219"/>
      <c r="E133" s="219"/>
      <c r="F133" s="240" t="s">
        <v>3915</v>
      </c>
      <c r="G133" s="219"/>
      <c r="H133" s="219" t="s">
        <v>3949</v>
      </c>
      <c r="I133" s="219" t="s">
        <v>3911</v>
      </c>
      <c r="J133" s="219">
        <v>50</v>
      </c>
      <c r="K133" s="265"/>
    </row>
    <row r="134" spans="2:11" s="1" customFormat="1" ht="15" customHeight="1">
      <c r="B134" s="262"/>
      <c r="C134" s="219" t="s">
        <v>3928</v>
      </c>
      <c r="D134" s="219"/>
      <c r="E134" s="219"/>
      <c r="F134" s="240" t="s">
        <v>3915</v>
      </c>
      <c r="G134" s="219"/>
      <c r="H134" s="219" t="s">
        <v>3949</v>
      </c>
      <c r="I134" s="219" t="s">
        <v>3911</v>
      </c>
      <c r="J134" s="219">
        <v>50</v>
      </c>
      <c r="K134" s="265"/>
    </row>
    <row r="135" spans="2:11" s="1" customFormat="1" ht="15" customHeight="1">
      <c r="B135" s="262"/>
      <c r="C135" s="219" t="s">
        <v>3934</v>
      </c>
      <c r="D135" s="219"/>
      <c r="E135" s="219"/>
      <c r="F135" s="240" t="s">
        <v>3915</v>
      </c>
      <c r="G135" s="219"/>
      <c r="H135" s="219" t="s">
        <v>3949</v>
      </c>
      <c r="I135" s="219" t="s">
        <v>3911</v>
      </c>
      <c r="J135" s="219">
        <v>50</v>
      </c>
      <c r="K135" s="265"/>
    </row>
    <row r="136" spans="2:11" s="1" customFormat="1" ht="15" customHeight="1">
      <c r="B136" s="262"/>
      <c r="C136" s="219" t="s">
        <v>3936</v>
      </c>
      <c r="D136" s="219"/>
      <c r="E136" s="219"/>
      <c r="F136" s="240" t="s">
        <v>3915</v>
      </c>
      <c r="G136" s="219"/>
      <c r="H136" s="219" t="s">
        <v>3949</v>
      </c>
      <c r="I136" s="219" t="s">
        <v>3911</v>
      </c>
      <c r="J136" s="219">
        <v>50</v>
      </c>
      <c r="K136" s="265"/>
    </row>
    <row r="137" spans="2:11" s="1" customFormat="1" ht="15" customHeight="1">
      <c r="B137" s="262"/>
      <c r="C137" s="219" t="s">
        <v>3937</v>
      </c>
      <c r="D137" s="219"/>
      <c r="E137" s="219"/>
      <c r="F137" s="240" t="s">
        <v>3915</v>
      </c>
      <c r="G137" s="219"/>
      <c r="H137" s="219" t="s">
        <v>3962</v>
      </c>
      <c r="I137" s="219" t="s">
        <v>3911</v>
      </c>
      <c r="J137" s="219">
        <v>255</v>
      </c>
      <c r="K137" s="265"/>
    </row>
    <row r="138" spans="2:11" s="1" customFormat="1" ht="15" customHeight="1">
      <c r="B138" s="262"/>
      <c r="C138" s="219" t="s">
        <v>3939</v>
      </c>
      <c r="D138" s="219"/>
      <c r="E138" s="219"/>
      <c r="F138" s="240" t="s">
        <v>3909</v>
      </c>
      <c r="G138" s="219"/>
      <c r="H138" s="219" t="s">
        <v>3963</v>
      </c>
      <c r="I138" s="219" t="s">
        <v>3941</v>
      </c>
      <c r="J138" s="219"/>
      <c r="K138" s="265"/>
    </row>
    <row r="139" spans="2:11" s="1" customFormat="1" ht="15" customHeight="1">
      <c r="B139" s="262"/>
      <c r="C139" s="219" t="s">
        <v>3942</v>
      </c>
      <c r="D139" s="219"/>
      <c r="E139" s="219"/>
      <c r="F139" s="240" t="s">
        <v>3909</v>
      </c>
      <c r="G139" s="219"/>
      <c r="H139" s="219" t="s">
        <v>3964</v>
      </c>
      <c r="I139" s="219" t="s">
        <v>3944</v>
      </c>
      <c r="J139" s="219"/>
      <c r="K139" s="265"/>
    </row>
    <row r="140" spans="2:11" s="1" customFormat="1" ht="15" customHeight="1">
      <c r="B140" s="262"/>
      <c r="C140" s="219" t="s">
        <v>3945</v>
      </c>
      <c r="D140" s="219"/>
      <c r="E140" s="219"/>
      <c r="F140" s="240" t="s">
        <v>3909</v>
      </c>
      <c r="G140" s="219"/>
      <c r="H140" s="219" t="s">
        <v>3945</v>
      </c>
      <c r="I140" s="219" t="s">
        <v>3944</v>
      </c>
      <c r="J140" s="219"/>
      <c r="K140" s="265"/>
    </row>
    <row r="141" spans="2:11" s="1" customFormat="1" ht="15" customHeight="1">
      <c r="B141" s="262"/>
      <c r="C141" s="219" t="s">
        <v>39</v>
      </c>
      <c r="D141" s="219"/>
      <c r="E141" s="219"/>
      <c r="F141" s="240" t="s">
        <v>3909</v>
      </c>
      <c r="G141" s="219"/>
      <c r="H141" s="219" t="s">
        <v>3965</v>
      </c>
      <c r="I141" s="219" t="s">
        <v>3944</v>
      </c>
      <c r="J141" s="219"/>
      <c r="K141" s="265"/>
    </row>
    <row r="142" spans="2:11" s="1" customFormat="1" ht="15" customHeight="1">
      <c r="B142" s="262"/>
      <c r="C142" s="219" t="s">
        <v>3966</v>
      </c>
      <c r="D142" s="219"/>
      <c r="E142" s="219"/>
      <c r="F142" s="240" t="s">
        <v>3909</v>
      </c>
      <c r="G142" s="219"/>
      <c r="H142" s="219" t="s">
        <v>3967</v>
      </c>
      <c r="I142" s="219" t="s">
        <v>3944</v>
      </c>
      <c r="J142" s="219"/>
      <c r="K142" s="265"/>
    </row>
    <row r="143" spans="2:11" s="1" customFormat="1" ht="15" customHeight="1">
      <c r="B143" s="266"/>
      <c r="C143" s="267"/>
      <c r="D143" s="267"/>
      <c r="E143" s="267"/>
      <c r="F143" s="267"/>
      <c r="G143" s="267"/>
      <c r="H143" s="267"/>
      <c r="I143" s="267"/>
      <c r="J143" s="267"/>
      <c r="K143" s="268"/>
    </row>
    <row r="144" spans="2:11" s="1" customFormat="1" ht="18.75" customHeight="1">
      <c r="B144" s="253"/>
      <c r="C144" s="253"/>
      <c r="D144" s="253"/>
      <c r="E144" s="253"/>
      <c r="F144" s="254"/>
      <c r="G144" s="253"/>
      <c r="H144" s="253"/>
      <c r="I144" s="253"/>
      <c r="J144" s="253"/>
      <c r="K144" s="253"/>
    </row>
    <row r="145" spans="2:11" s="1" customFormat="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s="1" customFormat="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s="1" customFormat="1" ht="45" customHeight="1">
      <c r="B147" s="230"/>
      <c r="C147" s="362" t="s">
        <v>3968</v>
      </c>
      <c r="D147" s="362"/>
      <c r="E147" s="362"/>
      <c r="F147" s="362"/>
      <c r="G147" s="362"/>
      <c r="H147" s="362"/>
      <c r="I147" s="362"/>
      <c r="J147" s="362"/>
      <c r="K147" s="231"/>
    </row>
    <row r="148" spans="2:11" s="1" customFormat="1" ht="17.25" customHeight="1">
      <c r="B148" s="230"/>
      <c r="C148" s="232" t="s">
        <v>3903</v>
      </c>
      <c r="D148" s="232"/>
      <c r="E148" s="232"/>
      <c r="F148" s="232" t="s">
        <v>3904</v>
      </c>
      <c r="G148" s="233"/>
      <c r="H148" s="232" t="s">
        <v>55</v>
      </c>
      <c r="I148" s="232" t="s">
        <v>58</v>
      </c>
      <c r="J148" s="232" t="s">
        <v>3905</v>
      </c>
      <c r="K148" s="231"/>
    </row>
    <row r="149" spans="2:11" s="1" customFormat="1" ht="17.25" customHeight="1">
      <c r="B149" s="230"/>
      <c r="C149" s="234" t="s">
        <v>3906</v>
      </c>
      <c r="D149" s="234"/>
      <c r="E149" s="234"/>
      <c r="F149" s="235" t="s">
        <v>3907</v>
      </c>
      <c r="G149" s="236"/>
      <c r="H149" s="234"/>
      <c r="I149" s="234"/>
      <c r="J149" s="234" t="s">
        <v>3908</v>
      </c>
      <c r="K149" s="231"/>
    </row>
    <row r="150" spans="2:11" s="1" customFormat="1" ht="5.25" customHeight="1">
      <c r="B150" s="242"/>
      <c r="C150" s="237"/>
      <c r="D150" s="237"/>
      <c r="E150" s="237"/>
      <c r="F150" s="237"/>
      <c r="G150" s="238"/>
      <c r="H150" s="237"/>
      <c r="I150" s="237"/>
      <c r="J150" s="237"/>
      <c r="K150" s="265"/>
    </row>
    <row r="151" spans="2:11" s="1" customFormat="1" ht="15" customHeight="1">
      <c r="B151" s="242"/>
      <c r="C151" s="269" t="s">
        <v>3912</v>
      </c>
      <c r="D151" s="219"/>
      <c r="E151" s="219"/>
      <c r="F151" s="270" t="s">
        <v>3909</v>
      </c>
      <c r="G151" s="219"/>
      <c r="H151" s="269" t="s">
        <v>3949</v>
      </c>
      <c r="I151" s="269" t="s">
        <v>3911</v>
      </c>
      <c r="J151" s="269">
        <v>120</v>
      </c>
      <c r="K151" s="265"/>
    </row>
    <row r="152" spans="2:11" s="1" customFormat="1" ht="15" customHeight="1">
      <c r="B152" s="242"/>
      <c r="C152" s="269" t="s">
        <v>3958</v>
      </c>
      <c r="D152" s="219"/>
      <c r="E152" s="219"/>
      <c r="F152" s="270" t="s">
        <v>3909</v>
      </c>
      <c r="G152" s="219"/>
      <c r="H152" s="269" t="s">
        <v>3969</v>
      </c>
      <c r="I152" s="269" t="s">
        <v>3911</v>
      </c>
      <c r="J152" s="269" t="s">
        <v>3960</v>
      </c>
      <c r="K152" s="265"/>
    </row>
    <row r="153" spans="2:11" s="1" customFormat="1" ht="15" customHeight="1">
      <c r="B153" s="242"/>
      <c r="C153" s="269" t="s">
        <v>3857</v>
      </c>
      <c r="D153" s="219"/>
      <c r="E153" s="219"/>
      <c r="F153" s="270" t="s">
        <v>3909</v>
      </c>
      <c r="G153" s="219"/>
      <c r="H153" s="269" t="s">
        <v>3970</v>
      </c>
      <c r="I153" s="269" t="s">
        <v>3911</v>
      </c>
      <c r="J153" s="269" t="s">
        <v>3960</v>
      </c>
      <c r="K153" s="265"/>
    </row>
    <row r="154" spans="2:11" s="1" customFormat="1" ht="15" customHeight="1">
      <c r="B154" s="242"/>
      <c r="C154" s="269" t="s">
        <v>3914</v>
      </c>
      <c r="D154" s="219"/>
      <c r="E154" s="219"/>
      <c r="F154" s="270" t="s">
        <v>3915</v>
      </c>
      <c r="G154" s="219"/>
      <c r="H154" s="269" t="s">
        <v>3949</v>
      </c>
      <c r="I154" s="269" t="s">
        <v>3911</v>
      </c>
      <c r="J154" s="269">
        <v>50</v>
      </c>
      <c r="K154" s="265"/>
    </row>
    <row r="155" spans="2:11" s="1" customFormat="1" ht="15" customHeight="1">
      <c r="B155" s="242"/>
      <c r="C155" s="269" t="s">
        <v>3917</v>
      </c>
      <c r="D155" s="219"/>
      <c r="E155" s="219"/>
      <c r="F155" s="270" t="s">
        <v>3909</v>
      </c>
      <c r="G155" s="219"/>
      <c r="H155" s="269" t="s">
        <v>3949</v>
      </c>
      <c r="I155" s="269" t="s">
        <v>3919</v>
      </c>
      <c r="J155" s="269"/>
      <c r="K155" s="265"/>
    </row>
    <row r="156" spans="2:11" s="1" customFormat="1" ht="15" customHeight="1">
      <c r="B156" s="242"/>
      <c r="C156" s="269" t="s">
        <v>3928</v>
      </c>
      <c r="D156" s="219"/>
      <c r="E156" s="219"/>
      <c r="F156" s="270" t="s">
        <v>3915</v>
      </c>
      <c r="G156" s="219"/>
      <c r="H156" s="269" t="s">
        <v>3949</v>
      </c>
      <c r="I156" s="269" t="s">
        <v>3911</v>
      </c>
      <c r="J156" s="269">
        <v>50</v>
      </c>
      <c r="K156" s="265"/>
    </row>
    <row r="157" spans="2:11" s="1" customFormat="1" ht="15" customHeight="1">
      <c r="B157" s="242"/>
      <c r="C157" s="269" t="s">
        <v>3936</v>
      </c>
      <c r="D157" s="219"/>
      <c r="E157" s="219"/>
      <c r="F157" s="270" t="s">
        <v>3915</v>
      </c>
      <c r="G157" s="219"/>
      <c r="H157" s="269" t="s">
        <v>3949</v>
      </c>
      <c r="I157" s="269" t="s">
        <v>3911</v>
      </c>
      <c r="J157" s="269">
        <v>50</v>
      </c>
      <c r="K157" s="265"/>
    </row>
    <row r="158" spans="2:11" s="1" customFormat="1" ht="15" customHeight="1">
      <c r="B158" s="242"/>
      <c r="C158" s="269" t="s">
        <v>3934</v>
      </c>
      <c r="D158" s="219"/>
      <c r="E158" s="219"/>
      <c r="F158" s="270" t="s">
        <v>3915</v>
      </c>
      <c r="G158" s="219"/>
      <c r="H158" s="269" t="s">
        <v>3949</v>
      </c>
      <c r="I158" s="269" t="s">
        <v>3911</v>
      </c>
      <c r="J158" s="269">
        <v>50</v>
      </c>
      <c r="K158" s="265"/>
    </row>
    <row r="159" spans="2:11" s="1" customFormat="1" ht="15" customHeight="1">
      <c r="B159" s="242"/>
      <c r="C159" s="269" t="s">
        <v>152</v>
      </c>
      <c r="D159" s="219"/>
      <c r="E159" s="219"/>
      <c r="F159" s="270" t="s">
        <v>3909</v>
      </c>
      <c r="G159" s="219"/>
      <c r="H159" s="269" t="s">
        <v>3971</v>
      </c>
      <c r="I159" s="269" t="s">
        <v>3911</v>
      </c>
      <c r="J159" s="269" t="s">
        <v>3972</v>
      </c>
      <c r="K159" s="265"/>
    </row>
    <row r="160" spans="2:11" s="1" customFormat="1" ht="15" customHeight="1">
      <c r="B160" s="242"/>
      <c r="C160" s="269" t="s">
        <v>3973</v>
      </c>
      <c r="D160" s="219"/>
      <c r="E160" s="219"/>
      <c r="F160" s="270" t="s">
        <v>3909</v>
      </c>
      <c r="G160" s="219"/>
      <c r="H160" s="269" t="s">
        <v>3974</v>
      </c>
      <c r="I160" s="269" t="s">
        <v>3944</v>
      </c>
      <c r="J160" s="269"/>
      <c r="K160" s="265"/>
    </row>
    <row r="161" spans="2:11" s="1" customFormat="1" ht="15" customHeight="1">
      <c r="B161" s="271"/>
      <c r="C161" s="251"/>
      <c r="D161" s="251"/>
      <c r="E161" s="251"/>
      <c r="F161" s="251"/>
      <c r="G161" s="251"/>
      <c r="H161" s="251"/>
      <c r="I161" s="251"/>
      <c r="J161" s="251"/>
      <c r="K161" s="272"/>
    </row>
    <row r="162" spans="2:11" s="1" customFormat="1" ht="18.75" customHeight="1">
      <c r="B162" s="253"/>
      <c r="C162" s="263"/>
      <c r="D162" s="263"/>
      <c r="E162" s="263"/>
      <c r="F162" s="273"/>
      <c r="G162" s="263"/>
      <c r="H162" s="263"/>
      <c r="I162" s="263"/>
      <c r="J162" s="263"/>
      <c r="K162" s="253"/>
    </row>
    <row r="163" spans="2:11" s="1" customFormat="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s="1" customFormat="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s="1" customFormat="1" ht="45" customHeight="1">
      <c r="B165" s="211"/>
      <c r="C165" s="360" t="s">
        <v>3975</v>
      </c>
      <c r="D165" s="360"/>
      <c r="E165" s="360"/>
      <c r="F165" s="360"/>
      <c r="G165" s="360"/>
      <c r="H165" s="360"/>
      <c r="I165" s="360"/>
      <c r="J165" s="360"/>
      <c r="K165" s="212"/>
    </row>
    <row r="166" spans="2:11" s="1" customFormat="1" ht="17.25" customHeight="1">
      <c r="B166" s="211"/>
      <c r="C166" s="232" t="s">
        <v>3903</v>
      </c>
      <c r="D166" s="232"/>
      <c r="E166" s="232"/>
      <c r="F166" s="232" t="s">
        <v>3904</v>
      </c>
      <c r="G166" s="274"/>
      <c r="H166" s="275" t="s">
        <v>55</v>
      </c>
      <c r="I166" s="275" t="s">
        <v>58</v>
      </c>
      <c r="J166" s="232" t="s">
        <v>3905</v>
      </c>
      <c r="K166" s="212"/>
    </row>
    <row r="167" spans="2:11" s="1" customFormat="1" ht="17.25" customHeight="1">
      <c r="B167" s="213"/>
      <c r="C167" s="234" t="s">
        <v>3906</v>
      </c>
      <c r="D167" s="234"/>
      <c r="E167" s="234"/>
      <c r="F167" s="235" t="s">
        <v>3907</v>
      </c>
      <c r="G167" s="276"/>
      <c r="H167" s="277"/>
      <c r="I167" s="277"/>
      <c r="J167" s="234" t="s">
        <v>3908</v>
      </c>
      <c r="K167" s="214"/>
    </row>
    <row r="168" spans="2:11" s="1" customFormat="1" ht="5.25" customHeight="1">
      <c r="B168" s="242"/>
      <c r="C168" s="237"/>
      <c r="D168" s="237"/>
      <c r="E168" s="237"/>
      <c r="F168" s="237"/>
      <c r="G168" s="238"/>
      <c r="H168" s="237"/>
      <c r="I168" s="237"/>
      <c r="J168" s="237"/>
      <c r="K168" s="265"/>
    </row>
    <row r="169" spans="2:11" s="1" customFormat="1" ht="15" customHeight="1">
      <c r="B169" s="242"/>
      <c r="C169" s="219" t="s">
        <v>3912</v>
      </c>
      <c r="D169" s="219"/>
      <c r="E169" s="219"/>
      <c r="F169" s="240" t="s">
        <v>3909</v>
      </c>
      <c r="G169" s="219"/>
      <c r="H169" s="219" t="s">
        <v>3949</v>
      </c>
      <c r="I169" s="219" t="s">
        <v>3911</v>
      </c>
      <c r="J169" s="219">
        <v>120</v>
      </c>
      <c r="K169" s="265"/>
    </row>
    <row r="170" spans="2:11" s="1" customFormat="1" ht="15" customHeight="1">
      <c r="B170" s="242"/>
      <c r="C170" s="219" t="s">
        <v>3958</v>
      </c>
      <c r="D170" s="219"/>
      <c r="E170" s="219"/>
      <c r="F170" s="240" t="s">
        <v>3909</v>
      </c>
      <c r="G170" s="219"/>
      <c r="H170" s="219" t="s">
        <v>3959</v>
      </c>
      <c r="I170" s="219" t="s">
        <v>3911</v>
      </c>
      <c r="J170" s="219" t="s">
        <v>3960</v>
      </c>
      <c r="K170" s="265"/>
    </row>
    <row r="171" spans="2:11" s="1" customFormat="1" ht="15" customHeight="1">
      <c r="B171" s="242"/>
      <c r="C171" s="219" t="s">
        <v>3857</v>
      </c>
      <c r="D171" s="219"/>
      <c r="E171" s="219"/>
      <c r="F171" s="240" t="s">
        <v>3909</v>
      </c>
      <c r="G171" s="219"/>
      <c r="H171" s="219" t="s">
        <v>3976</v>
      </c>
      <c r="I171" s="219" t="s">
        <v>3911</v>
      </c>
      <c r="J171" s="219" t="s">
        <v>3960</v>
      </c>
      <c r="K171" s="265"/>
    </row>
    <row r="172" spans="2:11" s="1" customFormat="1" ht="15" customHeight="1">
      <c r="B172" s="242"/>
      <c r="C172" s="219" t="s">
        <v>3914</v>
      </c>
      <c r="D172" s="219"/>
      <c r="E172" s="219"/>
      <c r="F172" s="240" t="s">
        <v>3915</v>
      </c>
      <c r="G172" s="219"/>
      <c r="H172" s="219" t="s">
        <v>3976</v>
      </c>
      <c r="I172" s="219" t="s">
        <v>3911</v>
      </c>
      <c r="J172" s="219">
        <v>50</v>
      </c>
      <c r="K172" s="265"/>
    </row>
    <row r="173" spans="2:11" s="1" customFormat="1" ht="15" customHeight="1">
      <c r="B173" s="242"/>
      <c r="C173" s="219" t="s">
        <v>3917</v>
      </c>
      <c r="D173" s="219"/>
      <c r="E173" s="219"/>
      <c r="F173" s="240" t="s">
        <v>3909</v>
      </c>
      <c r="G173" s="219"/>
      <c r="H173" s="219" t="s">
        <v>3976</v>
      </c>
      <c r="I173" s="219" t="s">
        <v>3919</v>
      </c>
      <c r="J173" s="219"/>
      <c r="K173" s="265"/>
    </row>
    <row r="174" spans="2:11" s="1" customFormat="1" ht="15" customHeight="1">
      <c r="B174" s="242"/>
      <c r="C174" s="219" t="s">
        <v>3928</v>
      </c>
      <c r="D174" s="219"/>
      <c r="E174" s="219"/>
      <c r="F174" s="240" t="s">
        <v>3915</v>
      </c>
      <c r="G174" s="219"/>
      <c r="H174" s="219" t="s">
        <v>3976</v>
      </c>
      <c r="I174" s="219" t="s">
        <v>3911</v>
      </c>
      <c r="J174" s="219">
        <v>50</v>
      </c>
      <c r="K174" s="265"/>
    </row>
    <row r="175" spans="2:11" s="1" customFormat="1" ht="15" customHeight="1">
      <c r="B175" s="242"/>
      <c r="C175" s="219" t="s">
        <v>3936</v>
      </c>
      <c r="D175" s="219"/>
      <c r="E175" s="219"/>
      <c r="F175" s="240" t="s">
        <v>3915</v>
      </c>
      <c r="G175" s="219"/>
      <c r="H175" s="219" t="s">
        <v>3976</v>
      </c>
      <c r="I175" s="219" t="s">
        <v>3911</v>
      </c>
      <c r="J175" s="219">
        <v>50</v>
      </c>
      <c r="K175" s="265"/>
    </row>
    <row r="176" spans="2:11" s="1" customFormat="1" ht="15" customHeight="1">
      <c r="B176" s="242"/>
      <c r="C176" s="219" t="s">
        <v>3934</v>
      </c>
      <c r="D176" s="219"/>
      <c r="E176" s="219"/>
      <c r="F176" s="240" t="s">
        <v>3915</v>
      </c>
      <c r="G176" s="219"/>
      <c r="H176" s="219" t="s">
        <v>3976</v>
      </c>
      <c r="I176" s="219" t="s">
        <v>3911</v>
      </c>
      <c r="J176" s="219">
        <v>50</v>
      </c>
      <c r="K176" s="265"/>
    </row>
    <row r="177" spans="2:11" s="1" customFormat="1" ht="15" customHeight="1">
      <c r="B177" s="242"/>
      <c r="C177" s="219" t="s">
        <v>166</v>
      </c>
      <c r="D177" s="219"/>
      <c r="E177" s="219"/>
      <c r="F177" s="240" t="s">
        <v>3909</v>
      </c>
      <c r="G177" s="219"/>
      <c r="H177" s="219" t="s">
        <v>3977</v>
      </c>
      <c r="I177" s="219" t="s">
        <v>3978</v>
      </c>
      <c r="J177" s="219"/>
      <c r="K177" s="265"/>
    </row>
    <row r="178" spans="2:11" s="1" customFormat="1" ht="15" customHeight="1">
      <c r="B178" s="242"/>
      <c r="C178" s="219" t="s">
        <v>58</v>
      </c>
      <c r="D178" s="219"/>
      <c r="E178" s="219"/>
      <c r="F178" s="240" t="s">
        <v>3909</v>
      </c>
      <c r="G178" s="219"/>
      <c r="H178" s="219" t="s">
        <v>3979</v>
      </c>
      <c r="I178" s="219" t="s">
        <v>3980</v>
      </c>
      <c r="J178" s="219">
        <v>1</v>
      </c>
      <c r="K178" s="265"/>
    </row>
    <row r="179" spans="2:11" s="1" customFormat="1" ht="15" customHeight="1">
      <c r="B179" s="242"/>
      <c r="C179" s="219" t="s">
        <v>54</v>
      </c>
      <c r="D179" s="219"/>
      <c r="E179" s="219"/>
      <c r="F179" s="240" t="s">
        <v>3909</v>
      </c>
      <c r="G179" s="219"/>
      <c r="H179" s="219" t="s">
        <v>3981</v>
      </c>
      <c r="I179" s="219" t="s">
        <v>3911</v>
      </c>
      <c r="J179" s="219">
        <v>20</v>
      </c>
      <c r="K179" s="265"/>
    </row>
    <row r="180" spans="2:11" s="1" customFormat="1" ht="15" customHeight="1">
      <c r="B180" s="242"/>
      <c r="C180" s="219" t="s">
        <v>55</v>
      </c>
      <c r="D180" s="219"/>
      <c r="E180" s="219"/>
      <c r="F180" s="240" t="s">
        <v>3909</v>
      </c>
      <c r="G180" s="219"/>
      <c r="H180" s="219" t="s">
        <v>3982</v>
      </c>
      <c r="I180" s="219" t="s">
        <v>3911</v>
      </c>
      <c r="J180" s="219">
        <v>255</v>
      </c>
      <c r="K180" s="265"/>
    </row>
    <row r="181" spans="2:11" s="1" customFormat="1" ht="15" customHeight="1">
      <c r="B181" s="242"/>
      <c r="C181" s="219" t="s">
        <v>167</v>
      </c>
      <c r="D181" s="219"/>
      <c r="E181" s="219"/>
      <c r="F181" s="240" t="s">
        <v>3909</v>
      </c>
      <c r="G181" s="219"/>
      <c r="H181" s="219" t="s">
        <v>3873</v>
      </c>
      <c r="I181" s="219" t="s">
        <v>3911</v>
      </c>
      <c r="J181" s="219">
        <v>10</v>
      </c>
      <c r="K181" s="265"/>
    </row>
    <row r="182" spans="2:11" s="1" customFormat="1" ht="15" customHeight="1">
      <c r="B182" s="242"/>
      <c r="C182" s="219" t="s">
        <v>168</v>
      </c>
      <c r="D182" s="219"/>
      <c r="E182" s="219"/>
      <c r="F182" s="240" t="s">
        <v>3909</v>
      </c>
      <c r="G182" s="219"/>
      <c r="H182" s="219" t="s">
        <v>3983</v>
      </c>
      <c r="I182" s="219" t="s">
        <v>3944</v>
      </c>
      <c r="J182" s="219"/>
      <c r="K182" s="265"/>
    </row>
    <row r="183" spans="2:11" s="1" customFormat="1" ht="15" customHeight="1">
      <c r="B183" s="242"/>
      <c r="C183" s="219" t="s">
        <v>3984</v>
      </c>
      <c r="D183" s="219"/>
      <c r="E183" s="219"/>
      <c r="F183" s="240" t="s">
        <v>3909</v>
      </c>
      <c r="G183" s="219"/>
      <c r="H183" s="219" t="s">
        <v>3985</v>
      </c>
      <c r="I183" s="219" t="s">
        <v>3944</v>
      </c>
      <c r="J183" s="219"/>
      <c r="K183" s="265"/>
    </row>
    <row r="184" spans="2:11" s="1" customFormat="1" ht="15" customHeight="1">
      <c r="B184" s="242"/>
      <c r="C184" s="219" t="s">
        <v>3973</v>
      </c>
      <c r="D184" s="219"/>
      <c r="E184" s="219"/>
      <c r="F184" s="240" t="s">
        <v>3909</v>
      </c>
      <c r="G184" s="219"/>
      <c r="H184" s="219" t="s">
        <v>3986</v>
      </c>
      <c r="I184" s="219" t="s">
        <v>3944</v>
      </c>
      <c r="J184" s="219"/>
      <c r="K184" s="265"/>
    </row>
    <row r="185" spans="2:11" s="1" customFormat="1" ht="15" customHeight="1">
      <c r="B185" s="242"/>
      <c r="C185" s="219" t="s">
        <v>170</v>
      </c>
      <c r="D185" s="219"/>
      <c r="E185" s="219"/>
      <c r="F185" s="240" t="s">
        <v>3915</v>
      </c>
      <c r="G185" s="219"/>
      <c r="H185" s="219" t="s">
        <v>3987</v>
      </c>
      <c r="I185" s="219" t="s">
        <v>3911</v>
      </c>
      <c r="J185" s="219">
        <v>50</v>
      </c>
      <c r="K185" s="265"/>
    </row>
    <row r="186" spans="2:11" s="1" customFormat="1" ht="15" customHeight="1">
      <c r="B186" s="242"/>
      <c r="C186" s="219" t="s">
        <v>3988</v>
      </c>
      <c r="D186" s="219"/>
      <c r="E186" s="219"/>
      <c r="F186" s="240" t="s">
        <v>3915</v>
      </c>
      <c r="G186" s="219"/>
      <c r="H186" s="219" t="s">
        <v>3989</v>
      </c>
      <c r="I186" s="219" t="s">
        <v>3990</v>
      </c>
      <c r="J186" s="219"/>
      <c r="K186" s="265"/>
    </row>
    <row r="187" spans="2:11" s="1" customFormat="1" ht="15" customHeight="1">
      <c r="B187" s="242"/>
      <c r="C187" s="219" t="s">
        <v>3991</v>
      </c>
      <c r="D187" s="219"/>
      <c r="E187" s="219"/>
      <c r="F187" s="240" t="s">
        <v>3915</v>
      </c>
      <c r="G187" s="219"/>
      <c r="H187" s="219" t="s">
        <v>3992</v>
      </c>
      <c r="I187" s="219" t="s">
        <v>3990</v>
      </c>
      <c r="J187" s="219"/>
      <c r="K187" s="265"/>
    </row>
    <row r="188" spans="2:11" s="1" customFormat="1" ht="15" customHeight="1">
      <c r="B188" s="242"/>
      <c r="C188" s="219" t="s">
        <v>3993</v>
      </c>
      <c r="D188" s="219"/>
      <c r="E188" s="219"/>
      <c r="F188" s="240" t="s">
        <v>3915</v>
      </c>
      <c r="G188" s="219"/>
      <c r="H188" s="219" t="s">
        <v>3994</v>
      </c>
      <c r="I188" s="219" t="s">
        <v>3990</v>
      </c>
      <c r="J188" s="219"/>
      <c r="K188" s="265"/>
    </row>
    <row r="189" spans="2:11" s="1" customFormat="1" ht="15" customHeight="1">
      <c r="B189" s="242"/>
      <c r="C189" s="278" t="s">
        <v>3995</v>
      </c>
      <c r="D189" s="219"/>
      <c r="E189" s="219"/>
      <c r="F189" s="240" t="s">
        <v>3915</v>
      </c>
      <c r="G189" s="219"/>
      <c r="H189" s="219" t="s">
        <v>3996</v>
      </c>
      <c r="I189" s="219" t="s">
        <v>3997</v>
      </c>
      <c r="J189" s="279" t="s">
        <v>3998</v>
      </c>
      <c r="K189" s="265"/>
    </row>
    <row r="190" spans="2:11" s="1" customFormat="1" ht="15" customHeight="1">
      <c r="B190" s="242"/>
      <c r="C190" s="278" t="s">
        <v>43</v>
      </c>
      <c r="D190" s="219"/>
      <c r="E190" s="219"/>
      <c r="F190" s="240" t="s">
        <v>3909</v>
      </c>
      <c r="G190" s="219"/>
      <c r="H190" s="216" t="s">
        <v>3999</v>
      </c>
      <c r="I190" s="219" t="s">
        <v>4000</v>
      </c>
      <c r="J190" s="219"/>
      <c r="K190" s="265"/>
    </row>
    <row r="191" spans="2:11" s="1" customFormat="1" ht="15" customHeight="1">
      <c r="B191" s="242"/>
      <c r="C191" s="278" t="s">
        <v>4001</v>
      </c>
      <c r="D191" s="219"/>
      <c r="E191" s="219"/>
      <c r="F191" s="240" t="s">
        <v>3909</v>
      </c>
      <c r="G191" s="219"/>
      <c r="H191" s="219" t="s">
        <v>4002</v>
      </c>
      <c r="I191" s="219" t="s">
        <v>3944</v>
      </c>
      <c r="J191" s="219"/>
      <c r="K191" s="265"/>
    </row>
    <row r="192" spans="2:11" s="1" customFormat="1" ht="15" customHeight="1">
      <c r="B192" s="242"/>
      <c r="C192" s="278" t="s">
        <v>4003</v>
      </c>
      <c r="D192" s="219"/>
      <c r="E192" s="219"/>
      <c r="F192" s="240" t="s">
        <v>3909</v>
      </c>
      <c r="G192" s="219"/>
      <c r="H192" s="219" t="s">
        <v>4004</v>
      </c>
      <c r="I192" s="219" t="s">
        <v>3944</v>
      </c>
      <c r="J192" s="219"/>
      <c r="K192" s="265"/>
    </row>
    <row r="193" spans="2:11" s="1" customFormat="1" ht="15" customHeight="1">
      <c r="B193" s="242"/>
      <c r="C193" s="278" t="s">
        <v>4005</v>
      </c>
      <c r="D193" s="219"/>
      <c r="E193" s="219"/>
      <c r="F193" s="240" t="s">
        <v>3915</v>
      </c>
      <c r="G193" s="219"/>
      <c r="H193" s="219" t="s">
        <v>4006</v>
      </c>
      <c r="I193" s="219" t="s">
        <v>3944</v>
      </c>
      <c r="J193" s="219"/>
      <c r="K193" s="265"/>
    </row>
    <row r="194" spans="2:11" s="1" customFormat="1" ht="15" customHeight="1">
      <c r="B194" s="271"/>
      <c r="C194" s="280"/>
      <c r="D194" s="251"/>
      <c r="E194" s="251"/>
      <c r="F194" s="251"/>
      <c r="G194" s="251"/>
      <c r="H194" s="251"/>
      <c r="I194" s="251"/>
      <c r="J194" s="251"/>
      <c r="K194" s="272"/>
    </row>
    <row r="195" spans="2:11" s="1" customFormat="1" ht="18.75" customHeight="1">
      <c r="B195" s="253"/>
      <c r="C195" s="263"/>
      <c r="D195" s="263"/>
      <c r="E195" s="263"/>
      <c r="F195" s="273"/>
      <c r="G195" s="263"/>
      <c r="H195" s="263"/>
      <c r="I195" s="263"/>
      <c r="J195" s="263"/>
      <c r="K195" s="253"/>
    </row>
    <row r="196" spans="2:11" s="1" customFormat="1" ht="18.75" customHeight="1">
      <c r="B196" s="253"/>
      <c r="C196" s="263"/>
      <c r="D196" s="263"/>
      <c r="E196" s="263"/>
      <c r="F196" s="273"/>
      <c r="G196" s="263"/>
      <c r="H196" s="263"/>
      <c r="I196" s="263"/>
      <c r="J196" s="263"/>
      <c r="K196" s="253"/>
    </row>
    <row r="197" spans="2:11" s="1" customFormat="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s="1" customFormat="1" ht="13.5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s="1" customFormat="1" ht="21">
      <c r="B199" s="211"/>
      <c r="C199" s="360" t="s">
        <v>4007</v>
      </c>
      <c r="D199" s="360"/>
      <c r="E199" s="360"/>
      <c r="F199" s="360"/>
      <c r="G199" s="360"/>
      <c r="H199" s="360"/>
      <c r="I199" s="360"/>
      <c r="J199" s="360"/>
      <c r="K199" s="212"/>
    </row>
    <row r="200" spans="2:11" s="1" customFormat="1" ht="25.5" customHeight="1">
      <c r="B200" s="211"/>
      <c r="C200" s="281" t="s">
        <v>4008</v>
      </c>
      <c r="D200" s="281"/>
      <c r="E200" s="281"/>
      <c r="F200" s="281" t="s">
        <v>4009</v>
      </c>
      <c r="G200" s="282"/>
      <c r="H200" s="366" t="s">
        <v>4010</v>
      </c>
      <c r="I200" s="366"/>
      <c r="J200" s="366"/>
      <c r="K200" s="212"/>
    </row>
    <row r="201" spans="2:11" s="1" customFormat="1" ht="5.25" customHeight="1">
      <c r="B201" s="242"/>
      <c r="C201" s="237"/>
      <c r="D201" s="237"/>
      <c r="E201" s="237"/>
      <c r="F201" s="237"/>
      <c r="G201" s="263"/>
      <c r="H201" s="237"/>
      <c r="I201" s="237"/>
      <c r="J201" s="237"/>
      <c r="K201" s="265"/>
    </row>
    <row r="202" spans="2:11" s="1" customFormat="1" ht="15" customHeight="1">
      <c r="B202" s="242"/>
      <c r="C202" s="219" t="s">
        <v>4000</v>
      </c>
      <c r="D202" s="219"/>
      <c r="E202" s="219"/>
      <c r="F202" s="240" t="s">
        <v>44</v>
      </c>
      <c r="G202" s="219"/>
      <c r="H202" s="365" t="s">
        <v>4011</v>
      </c>
      <c r="I202" s="365"/>
      <c r="J202" s="365"/>
      <c r="K202" s="265"/>
    </row>
    <row r="203" spans="2:11" s="1" customFormat="1" ht="15" customHeight="1">
      <c r="B203" s="242"/>
      <c r="C203" s="219"/>
      <c r="D203" s="219"/>
      <c r="E203" s="219"/>
      <c r="F203" s="240" t="s">
        <v>45</v>
      </c>
      <c r="G203" s="219"/>
      <c r="H203" s="365" t="s">
        <v>4012</v>
      </c>
      <c r="I203" s="365"/>
      <c r="J203" s="365"/>
      <c r="K203" s="265"/>
    </row>
    <row r="204" spans="2:11" s="1" customFormat="1" ht="15" customHeight="1">
      <c r="B204" s="242"/>
      <c r="C204" s="219"/>
      <c r="D204" s="219"/>
      <c r="E204" s="219"/>
      <c r="F204" s="240" t="s">
        <v>48</v>
      </c>
      <c r="G204" s="219"/>
      <c r="H204" s="365" t="s">
        <v>4013</v>
      </c>
      <c r="I204" s="365"/>
      <c r="J204" s="365"/>
      <c r="K204" s="265"/>
    </row>
    <row r="205" spans="2:11" s="1" customFormat="1" ht="15" customHeight="1">
      <c r="B205" s="242"/>
      <c r="C205" s="219"/>
      <c r="D205" s="219"/>
      <c r="E205" s="219"/>
      <c r="F205" s="240" t="s">
        <v>46</v>
      </c>
      <c r="G205" s="219"/>
      <c r="H205" s="365" t="s">
        <v>4014</v>
      </c>
      <c r="I205" s="365"/>
      <c r="J205" s="365"/>
      <c r="K205" s="265"/>
    </row>
    <row r="206" spans="2:11" s="1" customFormat="1" ht="15" customHeight="1">
      <c r="B206" s="242"/>
      <c r="C206" s="219"/>
      <c r="D206" s="219"/>
      <c r="E206" s="219"/>
      <c r="F206" s="240" t="s">
        <v>47</v>
      </c>
      <c r="G206" s="219"/>
      <c r="H206" s="365" t="s">
        <v>4015</v>
      </c>
      <c r="I206" s="365"/>
      <c r="J206" s="365"/>
      <c r="K206" s="265"/>
    </row>
    <row r="207" spans="2:11" s="1" customFormat="1" ht="15" customHeight="1">
      <c r="B207" s="242"/>
      <c r="C207" s="219"/>
      <c r="D207" s="219"/>
      <c r="E207" s="219"/>
      <c r="F207" s="240"/>
      <c r="G207" s="219"/>
      <c r="H207" s="219"/>
      <c r="I207" s="219"/>
      <c r="J207" s="219"/>
      <c r="K207" s="265"/>
    </row>
    <row r="208" spans="2:11" s="1" customFormat="1" ht="15" customHeight="1">
      <c r="B208" s="242"/>
      <c r="C208" s="219" t="s">
        <v>3956</v>
      </c>
      <c r="D208" s="219"/>
      <c r="E208" s="219"/>
      <c r="F208" s="240" t="s">
        <v>80</v>
      </c>
      <c r="G208" s="219"/>
      <c r="H208" s="365" t="s">
        <v>4016</v>
      </c>
      <c r="I208" s="365"/>
      <c r="J208" s="365"/>
      <c r="K208" s="265"/>
    </row>
    <row r="209" spans="2:11" s="1" customFormat="1" ht="15" customHeight="1">
      <c r="B209" s="242"/>
      <c r="C209" s="219"/>
      <c r="D209" s="219"/>
      <c r="E209" s="219"/>
      <c r="F209" s="240" t="s">
        <v>3851</v>
      </c>
      <c r="G209" s="219"/>
      <c r="H209" s="365" t="s">
        <v>3852</v>
      </c>
      <c r="I209" s="365"/>
      <c r="J209" s="365"/>
      <c r="K209" s="265"/>
    </row>
    <row r="210" spans="2:11" s="1" customFormat="1" ht="15" customHeight="1">
      <c r="B210" s="242"/>
      <c r="C210" s="219"/>
      <c r="D210" s="219"/>
      <c r="E210" s="219"/>
      <c r="F210" s="240" t="s">
        <v>3849</v>
      </c>
      <c r="G210" s="219"/>
      <c r="H210" s="365" t="s">
        <v>4017</v>
      </c>
      <c r="I210" s="365"/>
      <c r="J210" s="365"/>
      <c r="K210" s="265"/>
    </row>
    <row r="211" spans="2:11" s="1" customFormat="1" ht="15" customHeight="1">
      <c r="B211" s="283"/>
      <c r="C211" s="219"/>
      <c r="D211" s="219"/>
      <c r="E211" s="219"/>
      <c r="F211" s="240" t="s">
        <v>3853</v>
      </c>
      <c r="G211" s="278"/>
      <c r="H211" s="364" t="s">
        <v>3854</v>
      </c>
      <c r="I211" s="364"/>
      <c r="J211" s="364"/>
      <c r="K211" s="284"/>
    </row>
    <row r="212" spans="2:11" s="1" customFormat="1" ht="15" customHeight="1">
      <c r="B212" s="283"/>
      <c r="C212" s="219"/>
      <c r="D212" s="219"/>
      <c r="E212" s="219"/>
      <c r="F212" s="240" t="s">
        <v>3855</v>
      </c>
      <c r="G212" s="278"/>
      <c r="H212" s="364" t="s">
        <v>2637</v>
      </c>
      <c r="I212" s="364"/>
      <c r="J212" s="364"/>
      <c r="K212" s="284"/>
    </row>
    <row r="213" spans="2:11" s="1" customFormat="1" ht="15" customHeight="1">
      <c r="B213" s="283"/>
      <c r="C213" s="219"/>
      <c r="D213" s="219"/>
      <c r="E213" s="219"/>
      <c r="F213" s="240"/>
      <c r="G213" s="278"/>
      <c r="H213" s="269"/>
      <c r="I213" s="269"/>
      <c r="J213" s="269"/>
      <c r="K213" s="284"/>
    </row>
    <row r="214" spans="2:11" s="1" customFormat="1" ht="15" customHeight="1">
      <c r="B214" s="283"/>
      <c r="C214" s="219" t="s">
        <v>3980</v>
      </c>
      <c r="D214" s="219"/>
      <c r="E214" s="219"/>
      <c r="F214" s="240">
        <v>1</v>
      </c>
      <c r="G214" s="278"/>
      <c r="H214" s="364" t="s">
        <v>4018</v>
      </c>
      <c r="I214" s="364"/>
      <c r="J214" s="364"/>
      <c r="K214" s="284"/>
    </row>
    <row r="215" spans="2:11" s="1" customFormat="1" ht="15" customHeight="1">
      <c r="B215" s="283"/>
      <c r="C215" s="219"/>
      <c r="D215" s="219"/>
      <c r="E215" s="219"/>
      <c r="F215" s="240">
        <v>2</v>
      </c>
      <c r="G215" s="278"/>
      <c r="H215" s="364" t="s">
        <v>4019</v>
      </c>
      <c r="I215" s="364"/>
      <c r="J215" s="364"/>
      <c r="K215" s="284"/>
    </row>
    <row r="216" spans="2:11" s="1" customFormat="1" ht="15" customHeight="1">
      <c r="B216" s="283"/>
      <c r="C216" s="219"/>
      <c r="D216" s="219"/>
      <c r="E216" s="219"/>
      <c r="F216" s="240">
        <v>3</v>
      </c>
      <c r="G216" s="278"/>
      <c r="H216" s="364" t="s">
        <v>4020</v>
      </c>
      <c r="I216" s="364"/>
      <c r="J216" s="364"/>
      <c r="K216" s="284"/>
    </row>
    <row r="217" spans="2:11" s="1" customFormat="1" ht="15" customHeight="1">
      <c r="B217" s="283"/>
      <c r="C217" s="219"/>
      <c r="D217" s="219"/>
      <c r="E217" s="219"/>
      <c r="F217" s="240">
        <v>4</v>
      </c>
      <c r="G217" s="278"/>
      <c r="H217" s="364" t="s">
        <v>4021</v>
      </c>
      <c r="I217" s="364"/>
      <c r="J217" s="364"/>
      <c r="K217" s="284"/>
    </row>
    <row r="218" spans="2:11" s="1" customFormat="1" ht="12.75" customHeight="1">
      <c r="B218" s="285"/>
      <c r="C218" s="286"/>
      <c r="D218" s="286"/>
      <c r="E218" s="286"/>
      <c r="F218" s="286"/>
      <c r="G218" s="286"/>
      <c r="H218" s="286"/>
      <c r="I218" s="286"/>
      <c r="J218" s="286"/>
      <c r="K218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385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ROUND(J91,2)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ROUND((SUM(BE91:BE183)),2)</f>
        <v>0</v>
      </c>
      <c r="G33" s="33"/>
      <c r="H33" s="33"/>
      <c r="I33" s="97">
        <v>0.21</v>
      </c>
      <c r="J33" s="96">
        <f>ROUND(((SUM(BE91:BE183))*I33),2)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ROUND((SUM(BF91:BF183)),2)</f>
        <v>0</v>
      </c>
      <c r="G34" s="33"/>
      <c r="H34" s="33"/>
      <c r="I34" s="97">
        <v>0.15</v>
      </c>
      <c r="J34" s="96">
        <f>ROUND(((SUM(BF91:BF183))*I34),2)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ROUND((SUM(BG91:BG183)),2)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ROUND((SUM(BH91:BH183)),2)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ROUND((SUM(BI91:BI183)),2)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3B - SO.03 - B - Výměna západní skleněné stěny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J92</f>
        <v>0</v>
      </c>
      <c r="L60" s="107"/>
    </row>
    <row r="61" spans="2:12" s="10" customFormat="1" ht="19.9" customHeight="1">
      <c r="B61" s="111"/>
      <c r="D61" s="112" t="s">
        <v>386</v>
      </c>
      <c r="E61" s="113"/>
      <c r="F61" s="113"/>
      <c r="G61" s="113"/>
      <c r="H61" s="113"/>
      <c r="I61" s="113"/>
      <c r="J61" s="114">
        <f>J93</f>
        <v>0</v>
      </c>
      <c r="L61" s="111"/>
    </row>
    <row r="62" spans="2:12" s="10" customFormat="1" ht="19.9" customHeight="1">
      <c r="B62" s="111"/>
      <c r="D62" s="112" t="s">
        <v>387</v>
      </c>
      <c r="E62" s="113"/>
      <c r="F62" s="113"/>
      <c r="G62" s="113"/>
      <c r="H62" s="113"/>
      <c r="I62" s="113"/>
      <c r="J62" s="114">
        <f>J115</f>
        <v>0</v>
      </c>
      <c r="L62" s="111"/>
    </row>
    <row r="63" spans="2:12" s="10" customFormat="1" ht="19.9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J118</f>
        <v>0</v>
      </c>
      <c r="L63" s="111"/>
    </row>
    <row r="64" spans="2:12" s="10" customFormat="1" ht="19.9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J126</f>
        <v>0</v>
      </c>
      <c r="L64" s="111"/>
    </row>
    <row r="65" spans="2:12" s="10" customFormat="1" ht="19.9" customHeight="1">
      <c r="B65" s="111"/>
      <c r="D65" s="112" t="s">
        <v>156</v>
      </c>
      <c r="E65" s="113"/>
      <c r="F65" s="113"/>
      <c r="G65" s="113"/>
      <c r="H65" s="113"/>
      <c r="I65" s="113"/>
      <c r="J65" s="114">
        <f>J144</f>
        <v>0</v>
      </c>
      <c r="L65" s="111"/>
    </row>
    <row r="66" spans="2:12" s="10" customFormat="1" ht="19.9" customHeight="1">
      <c r="B66" s="111"/>
      <c r="D66" s="112" t="s">
        <v>390</v>
      </c>
      <c r="E66" s="113"/>
      <c r="F66" s="113"/>
      <c r="G66" s="113"/>
      <c r="H66" s="113"/>
      <c r="I66" s="113"/>
      <c r="J66" s="114">
        <f>J154</f>
        <v>0</v>
      </c>
      <c r="L66" s="111"/>
    </row>
    <row r="67" spans="2:12" s="9" customFormat="1" ht="24.95" customHeight="1">
      <c r="B67" s="107"/>
      <c r="D67" s="108" t="s">
        <v>157</v>
      </c>
      <c r="E67" s="109"/>
      <c r="F67" s="109"/>
      <c r="G67" s="109"/>
      <c r="H67" s="109"/>
      <c r="I67" s="109"/>
      <c r="J67" s="110">
        <f>J157</f>
        <v>0</v>
      </c>
      <c r="L67" s="107"/>
    </row>
    <row r="68" spans="2:12" s="10" customFormat="1" ht="19.9" customHeight="1">
      <c r="B68" s="111"/>
      <c r="D68" s="112" t="s">
        <v>391</v>
      </c>
      <c r="E68" s="113"/>
      <c r="F68" s="113"/>
      <c r="G68" s="113"/>
      <c r="H68" s="113"/>
      <c r="I68" s="113"/>
      <c r="J68" s="114">
        <f>J158</f>
        <v>0</v>
      </c>
      <c r="L68" s="111"/>
    </row>
    <row r="69" spans="2:12" s="10" customFormat="1" ht="19.9" customHeight="1">
      <c r="B69" s="111"/>
      <c r="D69" s="112" t="s">
        <v>163</v>
      </c>
      <c r="E69" s="113"/>
      <c r="F69" s="113"/>
      <c r="G69" s="113"/>
      <c r="H69" s="113"/>
      <c r="I69" s="113"/>
      <c r="J69" s="114">
        <f>J161</f>
        <v>0</v>
      </c>
      <c r="L69" s="111"/>
    </row>
    <row r="70" spans="2:12" s="10" customFormat="1" ht="19.9" customHeight="1">
      <c r="B70" s="111"/>
      <c r="D70" s="112" t="s">
        <v>392</v>
      </c>
      <c r="E70" s="113"/>
      <c r="F70" s="113"/>
      <c r="G70" s="113"/>
      <c r="H70" s="113"/>
      <c r="I70" s="113"/>
      <c r="J70" s="114">
        <f>J168</f>
        <v>0</v>
      </c>
      <c r="L70" s="111"/>
    </row>
    <row r="71" spans="2:12" s="9" customFormat="1" ht="24.95" customHeight="1">
      <c r="B71" s="107"/>
      <c r="D71" s="108" t="s">
        <v>164</v>
      </c>
      <c r="E71" s="109"/>
      <c r="F71" s="109"/>
      <c r="G71" s="109"/>
      <c r="H71" s="109"/>
      <c r="I71" s="109"/>
      <c r="J71" s="110">
        <f>J179</f>
        <v>0</v>
      </c>
      <c r="L71" s="107"/>
    </row>
    <row r="72" spans="1:31" s="2" customFormat="1" ht="21.7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5" customHeight="1">
      <c r="A77" s="3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5" customHeight="1">
      <c r="A78" s="33"/>
      <c r="B78" s="34"/>
      <c r="C78" s="22" t="s">
        <v>165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17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6.5" customHeight="1">
      <c r="A81" s="33"/>
      <c r="B81" s="34"/>
      <c r="C81" s="33"/>
      <c r="D81" s="33"/>
      <c r="E81" s="356" t="str">
        <f>E7</f>
        <v>PAMÁTNÍK MOHYLA MÍRU, REKONSTRUKCE NÁVŠTĚVNICKÉ INFRASTRUKTURY</v>
      </c>
      <c r="F81" s="357"/>
      <c r="G81" s="357"/>
      <c r="H81" s="357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148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18" t="str">
        <f>E9</f>
        <v>MOHYLA 3B - SO.03 - B - Výměna západní skleněné stěny</v>
      </c>
      <c r="F83" s="355"/>
      <c r="G83" s="355"/>
      <c r="H83" s="355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2" customHeight="1">
      <c r="A85" s="33"/>
      <c r="B85" s="34"/>
      <c r="C85" s="28" t="s">
        <v>22</v>
      </c>
      <c r="D85" s="33"/>
      <c r="E85" s="33"/>
      <c r="F85" s="26" t="str">
        <f>F12</f>
        <v>Pracký kopec u obce Prace</v>
      </c>
      <c r="G85" s="33"/>
      <c r="H85" s="33"/>
      <c r="I85" s="28" t="s">
        <v>24</v>
      </c>
      <c r="J85" s="51" t="str">
        <f>IF(J12="","",J12)</f>
        <v>5. 5. 2021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40.15" customHeight="1">
      <c r="A87" s="33"/>
      <c r="B87" s="34"/>
      <c r="C87" s="28" t="s">
        <v>26</v>
      </c>
      <c r="D87" s="33"/>
      <c r="E87" s="33"/>
      <c r="F87" s="26" t="str">
        <f>E15</f>
        <v xml:space="preserve"> </v>
      </c>
      <c r="G87" s="33"/>
      <c r="H87" s="33"/>
      <c r="I87" s="28" t="s">
        <v>32</v>
      </c>
      <c r="J87" s="31" t="str">
        <f>E21</f>
        <v>PETR FRANTA ARCHITEKTI   ASOC., s.r.o.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5.2" customHeight="1">
      <c r="A88" s="33"/>
      <c r="B88" s="34"/>
      <c r="C88" s="28" t="s">
        <v>30</v>
      </c>
      <c r="D88" s="33"/>
      <c r="E88" s="33"/>
      <c r="F88" s="26" t="str">
        <f>IF(E18="","",E18)</f>
        <v>Vyplň údaj</v>
      </c>
      <c r="G88" s="33"/>
      <c r="H88" s="33"/>
      <c r="I88" s="28" t="s">
        <v>35</v>
      </c>
      <c r="J88" s="31" t="str">
        <f>E24</f>
        <v>Hana Pejšová</v>
      </c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0.3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1" customFormat="1" ht="29.25" customHeight="1">
      <c r="A90" s="115"/>
      <c r="B90" s="116"/>
      <c r="C90" s="117" t="s">
        <v>166</v>
      </c>
      <c r="D90" s="118" t="s">
        <v>58</v>
      </c>
      <c r="E90" s="118" t="s">
        <v>54</v>
      </c>
      <c r="F90" s="118" t="s">
        <v>55</v>
      </c>
      <c r="G90" s="118" t="s">
        <v>167</v>
      </c>
      <c r="H90" s="118" t="s">
        <v>168</v>
      </c>
      <c r="I90" s="118" t="s">
        <v>169</v>
      </c>
      <c r="J90" s="118" t="s">
        <v>153</v>
      </c>
      <c r="K90" s="119" t="s">
        <v>170</v>
      </c>
      <c r="L90" s="120"/>
      <c r="M90" s="58" t="s">
        <v>3</v>
      </c>
      <c r="N90" s="59" t="s">
        <v>43</v>
      </c>
      <c r="O90" s="59" t="s">
        <v>171</v>
      </c>
      <c r="P90" s="59" t="s">
        <v>172</v>
      </c>
      <c r="Q90" s="59" t="s">
        <v>173</v>
      </c>
      <c r="R90" s="59" t="s">
        <v>174</v>
      </c>
      <c r="S90" s="59" t="s">
        <v>175</v>
      </c>
      <c r="T90" s="60" t="s">
        <v>176</v>
      </c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</row>
    <row r="91" spans="1:63" s="2" customFormat="1" ht="22.9" customHeight="1">
      <c r="A91" s="33"/>
      <c r="B91" s="34"/>
      <c r="C91" s="65" t="s">
        <v>177</v>
      </c>
      <c r="D91" s="33"/>
      <c r="E91" s="33"/>
      <c r="F91" s="33"/>
      <c r="G91" s="33"/>
      <c r="H91" s="33"/>
      <c r="I91" s="33"/>
      <c r="J91" s="121">
        <f>BK91</f>
        <v>0</v>
      </c>
      <c r="K91" s="33"/>
      <c r="L91" s="34"/>
      <c r="M91" s="61"/>
      <c r="N91" s="52"/>
      <c r="O91" s="62"/>
      <c r="P91" s="122">
        <f>P92+P157+P179</f>
        <v>0</v>
      </c>
      <c r="Q91" s="62"/>
      <c r="R91" s="122">
        <f>R92+R157+R179</f>
        <v>5.97935208</v>
      </c>
      <c r="S91" s="62"/>
      <c r="T91" s="123">
        <f>T92+T157+T179</f>
        <v>10.92798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72</v>
      </c>
      <c r="AU91" s="18" t="s">
        <v>154</v>
      </c>
      <c r="BK91" s="124">
        <f>BK92+BK157+BK179</f>
        <v>0</v>
      </c>
    </row>
    <row r="92" spans="2:63" s="12" customFormat="1" ht="25.9" customHeight="1">
      <c r="B92" s="125"/>
      <c r="D92" s="126" t="s">
        <v>72</v>
      </c>
      <c r="E92" s="127" t="s">
        <v>178</v>
      </c>
      <c r="F92" s="127" t="s">
        <v>179</v>
      </c>
      <c r="I92" s="128"/>
      <c r="J92" s="129">
        <f>BK92</f>
        <v>0</v>
      </c>
      <c r="L92" s="125"/>
      <c r="M92" s="130"/>
      <c r="N92" s="131"/>
      <c r="O92" s="131"/>
      <c r="P92" s="132">
        <f>P93+P115+P118+P126+P144+P154</f>
        <v>0</v>
      </c>
      <c r="Q92" s="131"/>
      <c r="R92" s="132">
        <f>R93+R115+R118+R126+R144+R154</f>
        <v>5.92049208</v>
      </c>
      <c r="S92" s="131"/>
      <c r="T92" s="133">
        <f>T93+T115+T118+T126+T144+T154</f>
        <v>10.92798</v>
      </c>
      <c r="AR92" s="126" t="s">
        <v>81</v>
      </c>
      <c r="AT92" s="134" t="s">
        <v>72</v>
      </c>
      <c r="AU92" s="134" t="s">
        <v>73</v>
      </c>
      <c r="AY92" s="126" t="s">
        <v>180</v>
      </c>
      <c r="BK92" s="135">
        <f>BK93+BK115+BK118+BK126+BK144+BK154</f>
        <v>0</v>
      </c>
    </row>
    <row r="93" spans="2:63" s="12" customFormat="1" ht="22.9" customHeight="1">
      <c r="B93" s="125"/>
      <c r="D93" s="126" t="s">
        <v>72</v>
      </c>
      <c r="E93" s="136" t="s">
        <v>196</v>
      </c>
      <c r="F93" s="136" t="s">
        <v>393</v>
      </c>
      <c r="I93" s="128"/>
      <c r="J93" s="137">
        <f>BK93</f>
        <v>0</v>
      </c>
      <c r="L93" s="125"/>
      <c r="M93" s="130"/>
      <c r="N93" s="131"/>
      <c r="O93" s="131"/>
      <c r="P93" s="132">
        <f>SUM(P94:P114)</f>
        <v>0</v>
      </c>
      <c r="Q93" s="131"/>
      <c r="R93" s="132">
        <f>SUM(R94:R114)</f>
        <v>4.3422084</v>
      </c>
      <c r="S93" s="131"/>
      <c r="T93" s="133">
        <f>SUM(T94:T114)</f>
        <v>0</v>
      </c>
      <c r="AR93" s="126" t="s">
        <v>81</v>
      </c>
      <c r="AT93" s="134" t="s">
        <v>72</v>
      </c>
      <c r="AU93" s="134" t="s">
        <v>81</v>
      </c>
      <c r="AY93" s="126" t="s">
        <v>180</v>
      </c>
      <c r="BK93" s="135">
        <f>SUM(BK94:BK114)</f>
        <v>0</v>
      </c>
    </row>
    <row r="94" spans="1:65" s="2" customFormat="1" ht="16.5" customHeight="1">
      <c r="A94" s="33"/>
      <c r="B94" s="138"/>
      <c r="C94" s="139" t="s">
        <v>81</v>
      </c>
      <c r="D94" s="139" t="s">
        <v>183</v>
      </c>
      <c r="E94" s="140" t="s">
        <v>394</v>
      </c>
      <c r="F94" s="141" t="s">
        <v>395</v>
      </c>
      <c r="G94" s="142" t="s">
        <v>264</v>
      </c>
      <c r="H94" s="143">
        <v>1.38</v>
      </c>
      <c r="I94" s="144"/>
      <c r="J94" s="145">
        <f>ROUND(I94*H94,2)</f>
        <v>0</v>
      </c>
      <c r="K94" s="141" t="s">
        <v>187</v>
      </c>
      <c r="L94" s="34"/>
      <c r="M94" s="146" t="s">
        <v>3</v>
      </c>
      <c r="N94" s="147" t="s">
        <v>44</v>
      </c>
      <c r="O94" s="54"/>
      <c r="P94" s="148">
        <f>O94*H94</f>
        <v>0</v>
      </c>
      <c r="Q94" s="148">
        <v>1.94302</v>
      </c>
      <c r="R94" s="148">
        <f>Q94*H94</f>
        <v>2.6813675999999997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188</v>
      </c>
      <c r="AT94" s="150" t="s">
        <v>183</v>
      </c>
      <c r="AU94" s="150" t="s">
        <v>83</v>
      </c>
      <c r="AY94" s="18" t="s">
        <v>180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81</v>
      </c>
      <c r="BK94" s="151">
        <f>ROUND(I94*H94,2)</f>
        <v>0</v>
      </c>
      <c r="BL94" s="18" t="s">
        <v>188</v>
      </c>
      <c r="BM94" s="150" t="s">
        <v>396</v>
      </c>
    </row>
    <row r="95" spans="1:47" s="2" customFormat="1" ht="12">
      <c r="A95" s="33"/>
      <c r="B95" s="34"/>
      <c r="C95" s="33"/>
      <c r="D95" s="152" t="s">
        <v>190</v>
      </c>
      <c r="E95" s="33"/>
      <c r="F95" s="153" t="s">
        <v>397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190</v>
      </c>
      <c r="AU95" s="18" t="s">
        <v>83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398</v>
      </c>
      <c r="H96" s="161">
        <v>1.38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73</v>
      </c>
      <c r="AY96" s="159" t="s">
        <v>180</v>
      </c>
    </row>
    <row r="97" spans="2:51" s="15" customFormat="1" ht="12">
      <c r="B97" s="187"/>
      <c r="D97" s="158" t="s">
        <v>201</v>
      </c>
      <c r="E97" s="188" t="s">
        <v>3</v>
      </c>
      <c r="F97" s="189" t="s">
        <v>399</v>
      </c>
      <c r="H97" s="190">
        <v>1.38</v>
      </c>
      <c r="I97" s="191"/>
      <c r="L97" s="187"/>
      <c r="M97" s="192"/>
      <c r="N97" s="193"/>
      <c r="O97" s="193"/>
      <c r="P97" s="193"/>
      <c r="Q97" s="193"/>
      <c r="R97" s="193"/>
      <c r="S97" s="193"/>
      <c r="T97" s="194"/>
      <c r="AT97" s="188" t="s">
        <v>201</v>
      </c>
      <c r="AU97" s="188" t="s">
        <v>83</v>
      </c>
      <c r="AV97" s="15" t="s">
        <v>188</v>
      </c>
      <c r="AW97" s="15" t="s">
        <v>34</v>
      </c>
      <c r="AX97" s="15" t="s">
        <v>81</v>
      </c>
      <c r="AY97" s="188" t="s">
        <v>180</v>
      </c>
    </row>
    <row r="98" spans="1:65" s="2" customFormat="1" ht="16.5" customHeight="1">
      <c r="A98" s="33"/>
      <c r="B98" s="138"/>
      <c r="C98" s="139" t="s">
        <v>83</v>
      </c>
      <c r="D98" s="139" t="s">
        <v>183</v>
      </c>
      <c r="E98" s="140" t="s">
        <v>400</v>
      </c>
      <c r="F98" s="141" t="s">
        <v>401</v>
      </c>
      <c r="G98" s="142" t="s">
        <v>186</v>
      </c>
      <c r="H98" s="143">
        <v>0.53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1.09</v>
      </c>
      <c r="R98" s="148">
        <f>Q98*H98</f>
        <v>0.5777000000000001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402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403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4" customFormat="1" ht="12">
      <c r="B100" s="166"/>
      <c r="D100" s="158" t="s">
        <v>201</v>
      </c>
      <c r="E100" s="167" t="s">
        <v>3</v>
      </c>
      <c r="F100" s="168" t="s">
        <v>404</v>
      </c>
      <c r="H100" s="167" t="s">
        <v>3</v>
      </c>
      <c r="I100" s="169"/>
      <c r="L100" s="166"/>
      <c r="M100" s="170"/>
      <c r="N100" s="171"/>
      <c r="O100" s="171"/>
      <c r="P100" s="171"/>
      <c r="Q100" s="171"/>
      <c r="R100" s="171"/>
      <c r="S100" s="171"/>
      <c r="T100" s="172"/>
      <c r="AT100" s="167" t="s">
        <v>201</v>
      </c>
      <c r="AU100" s="167" t="s">
        <v>83</v>
      </c>
      <c r="AV100" s="14" t="s">
        <v>81</v>
      </c>
      <c r="AW100" s="14" t="s">
        <v>34</v>
      </c>
      <c r="AX100" s="14" t="s">
        <v>73</v>
      </c>
      <c r="AY100" s="167" t="s">
        <v>180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405</v>
      </c>
      <c r="H101" s="161">
        <v>0.53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73</v>
      </c>
      <c r="AY101" s="159" t="s">
        <v>180</v>
      </c>
    </row>
    <row r="102" spans="2:51" s="15" customFormat="1" ht="12">
      <c r="B102" s="187"/>
      <c r="D102" s="158" t="s">
        <v>201</v>
      </c>
      <c r="E102" s="188" t="s">
        <v>3</v>
      </c>
      <c r="F102" s="189" t="s">
        <v>399</v>
      </c>
      <c r="H102" s="190">
        <v>0.53</v>
      </c>
      <c r="I102" s="191"/>
      <c r="L102" s="187"/>
      <c r="M102" s="192"/>
      <c r="N102" s="193"/>
      <c r="O102" s="193"/>
      <c r="P102" s="193"/>
      <c r="Q102" s="193"/>
      <c r="R102" s="193"/>
      <c r="S102" s="193"/>
      <c r="T102" s="194"/>
      <c r="AT102" s="188" t="s">
        <v>201</v>
      </c>
      <c r="AU102" s="188" t="s">
        <v>83</v>
      </c>
      <c r="AV102" s="15" t="s">
        <v>188</v>
      </c>
      <c r="AW102" s="15" t="s">
        <v>34</v>
      </c>
      <c r="AX102" s="15" t="s">
        <v>81</v>
      </c>
      <c r="AY102" s="188" t="s">
        <v>180</v>
      </c>
    </row>
    <row r="103" spans="1:65" s="2" customFormat="1" ht="24.2" customHeight="1">
      <c r="A103" s="33"/>
      <c r="B103" s="138"/>
      <c r="C103" s="139" t="s">
        <v>196</v>
      </c>
      <c r="D103" s="139" t="s">
        <v>183</v>
      </c>
      <c r="E103" s="140" t="s">
        <v>406</v>
      </c>
      <c r="F103" s="141" t="s">
        <v>407</v>
      </c>
      <c r="G103" s="142" t="s">
        <v>225</v>
      </c>
      <c r="H103" s="143">
        <v>5.28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0.02857</v>
      </c>
      <c r="R103" s="148">
        <f>Q103*H103</f>
        <v>0.15084960000000003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408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409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7"/>
      <c r="D105" s="158" t="s">
        <v>201</v>
      </c>
      <c r="E105" s="159" t="s">
        <v>3</v>
      </c>
      <c r="F105" s="160" t="s">
        <v>410</v>
      </c>
      <c r="H105" s="161">
        <v>5.28</v>
      </c>
      <c r="I105" s="162"/>
      <c r="L105" s="157"/>
      <c r="M105" s="163"/>
      <c r="N105" s="164"/>
      <c r="O105" s="164"/>
      <c r="P105" s="164"/>
      <c r="Q105" s="164"/>
      <c r="R105" s="164"/>
      <c r="S105" s="164"/>
      <c r="T105" s="165"/>
      <c r="AT105" s="159" t="s">
        <v>201</v>
      </c>
      <c r="AU105" s="159" t="s">
        <v>83</v>
      </c>
      <c r="AV105" s="13" t="s">
        <v>83</v>
      </c>
      <c r="AW105" s="13" t="s">
        <v>34</v>
      </c>
      <c r="AX105" s="13" t="s">
        <v>73</v>
      </c>
      <c r="AY105" s="159" t="s">
        <v>180</v>
      </c>
    </row>
    <row r="106" spans="2:51" s="15" customFormat="1" ht="12">
      <c r="B106" s="187"/>
      <c r="D106" s="158" t="s">
        <v>201</v>
      </c>
      <c r="E106" s="188" t="s">
        <v>3</v>
      </c>
      <c r="F106" s="189" t="s">
        <v>399</v>
      </c>
      <c r="H106" s="190">
        <v>5.28</v>
      </c>
      <c r="I106" s="191"/>
      <c r="L106" s="187"/>
      <c r="M106" s="192"/>
      <c r="N106" s="193"/>
      <c r="O106" s="193"/>
      <c r="P106" s="193"/>
      <c r="Q106" s="193"/>
      <c r="R106" s="193"/>
      <c r="S106" s="193"/>
      <c r="T106" s="194"/>
      <c r="AT106" s="188" t="s">
        <v>201</v>
      </c>
      <c r="AU106" s="188" t="s">
        <v>83</v>
      </c>
      <c r="AV106" s="15" t="s">
        <v>188</v>
      </c>
      <c r="AW106" s="15" t="s">
        <v>34</v>
      </c>
      <c r="AX106" s="15" t="s">
        <v>81</v>
      </c>
      <c r="AY106" s="188" t="s">
        <v>180</v>
      </c>
    </row>
    <row r="107" spans="1:65" s="2" customFormat="1" ht="21.75" customHeight="1">
      <c r="A107" s="33"/>
      <c r="B107" s="138"/>
      <c r="C107" s="139" t="s">
        <v>188</v>
      </c>
      <c r="D107" s="139" t="s">
        <v>183</v>
      </c>
      <c r="E107" s="140" t="s">
        <v>411</v>
      </c>
      <c r="F107" s="141" t="s">
        <v>412</v>
      </c>
      <c r="G107" s="142" t="s">
        <v>225</v>
      </c>
      <c r="H107" s="143">
        <v>4.6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0.17818</v>
      </c>
      <c r="R107" s="148">
        <f>Q107*H107</f>
        <v>0.8196279999999999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413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414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415</v>
      </c>
      <c r="H109" s="161">
        <v>4.6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73</v>
      </c>
      <c r="AY109" s="159" t="s">
        <v>180</v>
      </c>
    </row>
    <row r="110" spans="2:51" s="15" customFormat="1" ht="12">
      <c r="B110" s="187"/>
      <c r="D110" s="158" t="s">
        <v>201</v>
      </c>
      <c r="E110" s="188" t="s">
        <v>3</v>
      </c>
      <c r="F110" s="189" t="s">
        <v>399</v>
      </c>
      <c r="H110" s="190">
        <v>4.6</v>
      </c>
      <c r="I110" s="191"/>
      <c r="L110" s="187"/>
      <c r="M110" s="192"/>
      <c r="N110" s="193"/>
      <c r="O110" s="193"/>
      <c r="P110" s="193"/>
      <c r="Q110" s="193"/>
      <c r="R110" s="193"/>
      <c r="S110" s="193"/>
      <c r="T110" s="194"/>
      <c r="AT110" s="188" t="s">
        <v>201</v>
      </c>
      <c r="AU110" s="188" t="s">
        <v>83</v>
      </c>
      <c r="AV110" s="15" t="s">
        <v>188</v>
      </c>
      <c r="AW110" s="15" t="s">
        <v>34</v>
      </c>
      <c r="AX110" s="15" t="s">
        <v>81</v>
      </c>
      <c r="AY110" s="188" t="s">
        <v>180</v>
      </c>
    </row>
    <row r="111" spans="1:65" s="2" customFormat="1" ht="24.2" customHeight="1">
      <c r="A111" s="33"/>
      <c r="B111" s="138"/>
      <c r="C111" s="139" t="s">
        <v>208</v>
      </c>
      <c r="D111" s="139" t="s">
        <v>183</v>
      </c>
      <c r="E111" s="140" t="s">
        <v>416</v>
      </c>
      <c r="F111" s="141" t="s">
        <v>417</v>
      </c>
      <c r="G111" s="142" t="s">
        <v>225</v>
      </c>
      <c r="H111" s="143">
        <v>14.352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0.00785</v>
      </c>
      <c r="R111" s="148">
        <f>Q111*H111</f>
        <v>0.11266319999999999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418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419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420</v>
      </c>
      <c r="H113" s="161">
        <v>14.352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73</v>
      </c>
      <c r="AY113" s="159" t="s">
        <v>180</v>
      </c>
    </row>
    <row r="114" spans="2:51" s="15" customFormat="1" ht="12">
      <c r="B114" s="187"/>
      <c r="D114" s="158" t="s">
        <v>201</v>
      </c>
      <c r="E114" s="188" t="s">
        <v>3</v>
      </c>
      <c r="F114" s="189" t="s">
        <v>399</v>
      </c>
      <c r="H114" s="190">
        <v>14.352</v>
      </c>
      <c r="I114" s="191"/>
      <c r="L114" s="187"/>
      <c r="M114" s="192"/>
      <c r="N114" s="193"/>
      <c r="O114" s="193"/>
      <c r="P114" s="193"/>
      <c r="Q114" s="193"/>
      <c r="R114" s="193"/>
      <c r="S114" s="193"/>
      <c r="T114" s="194"/>
      <c r="AT114" s="188" t="s">
        <v>201</v>
      </c>
      <c r="AU114" s="188" t="s">
        <v>83</v>
      </c>
      <c r="AV114" s="15" t="s">
        <v>188</v>
      </c>
      <c r="AW114" s="15" t="s">
        <v>34</v>
      </c>
      <c r="AX114" s="15" t="s">
        <v>81</v>
      </c>
      <c r="AY114" s="188" t="s">
        <v>180</v>
      </c>
    </row>
    <row r="115" spans="2:63" s="12" customFormat="1" ht="22.9" customHeight="1">
      <c r="B115" s="125"/>
      <c r="D115" s="126" t="s">
        <v>72</v>
      </c>
      <c r="E115" s="136" t="s">
        <v>188</v>
      </c>
      <c r="F115" s="136" t="s">
        <v>421</v>
      </c>
      <c r="I115" s="128"/>
      <c r="J115" s="137">
        <f>BK115</f>
        <v>0</v>
      </c>
      <c r="L115" s="125"/>
      <c r="M115" s="130"/>
      <c r="N115" s="131"/>
      <c r="O115" s="131"/>
      <c r="P115" s="132">
        <f>SUM(P116:P117)</f>
        <v>0</v>
      </c>
      <c r="Q115" s="131"/>
      <c r="R115" s="132">
        <f>SUM(R116:R117)</f>
        <v>0.708</v>
      </c>
      <c r="S115" s="131"/>
      <c r="T115" s="133">
        <f>SUM(T116:T117)</f>
        <v>0</v>
      </c>
      <c r="AR115" s="126" t="s">
        <v>81</v>
      </c>
      <c r="AT115" s="134" t="s">
        <v>72</v>
      </c>
      <c r="AU115" s="134" t="s">
        <v>81</v>
      </c>
      <c r="AY115" s="126" t="s">
        <v>180</v>
      </c>
      <c r="BK115" s="135">
        <f>SUM(BK116:BK117)</f>
        <v>0</v>
      </c>
    </row>
    <row r="116" spans="1:65" s="2" customFormat="1" ht="24.2" customHeight="1">
      <c r="A116" s="33"/>
      <c r="B116" s="138"/>
      <c r="C116" s="139" t="s">
        <v>213</v>
      </c>
      <c r="D116" s="139" t="s">
        <v>183</v>
      </c>
      <c r="E116" s="140" t="s">
        <v>422</v>
      </c>
      <c r="F116" s="141" t="s">
        <v>423</v>
      </c>
      <c r="G116" s="142" t="s">
        <v>236</v>
      </c>
      <c r="H116" s="143">
        <v>12</v>
      </c>
      <c r="I116" s="144"/>
      <c r="J116" s="145">
        <f>ROUND(I116*H116,2)</f>
        <v>0</v>
      </c>
      <c r="K116" s="141" t="s">
        <v>187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0.059</v>
      </c>
      <c r="R116" s="148">
        <f>Q116*H116</f>
        <v>0.708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424</v>
      </c>
    </row>
    <row r="117" spans="1:47" s="2" customFormat="1" ht="12">
      <c r="A117" s="33"/>
      <c r="B117" s="34"/>
      <c r="C117" s="33"/>
      <c r="D117" s="152" t="s">
        <v>190</v>
      </c>
      <c r="E117" s="33"/>
      <c r="F117" s="153" t="s">
        <v>425</v>
      </c>
      <c r="G117" s="33"/>
      <c r="H117" s="33"/>
      <c r="I117" s="154"/>
      <c r="J117" s="33"/>
      <c r="K117" s="33"/>
      <c r="L117" s="34"/>
      <c r="M117" s="155"/>
      <c r="N117" s="156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190</v>
      </c>
      <c r="AU117" s="18" t="s">
        <v>83</v>
      </c>
    </row>
    <row r="118" spans="2:63" s="12" customFormat="1" ht="22.9" customHeight="1">
      <c r="B118" s="125"/>
      <c r="D118" s="126" t="s">
        <v>72</v>
      </c>
      <c r="E118" s="136" t="s">
        <v>213</v>
      </c>
      <c r="F118" s="136" t="s">
        <v>426</v>
      </c>
      <c r="I118" s="128"/>
      <c r="J118" s="137">
        <f>BK118</f>
        <v>0</v>
      </c>
      <c r="L118" s="125"/>
      <c r="M118" s="130"/>
      <c r="N118" s="131"/>
      <c r="O118" s="131"/>
      <c r="P118" s="132">
        <f>SUM(P119:P125)</f>
        <v>0</v>
      </c>
      <c r="Q118" s="131"/>
      <c r="R118" s="132">
        <f>SUM(R119:R125)</f>
        <v>0.86326368</v>
      </c>
      <c r="S118" s="131"/>
      <c r="T118" s="133">
        <f>SUM(T119:T125)</f>
        <v>0</v>
      </c>
      <c r="AR118" s="126" t="s">
        <v>81</v>
      </c>
      <c r="AT118" s="134" t="s">
        <v>72</v>
      </c>
      <c r="AU118" s="134" t="s">
        <v>81</v>
      </c>
      <c r="AY118" s="126" t="s">
        <v>180</v>
      </c>
      <c r="BK118" s="135">
        <f>SUM(BK119:BK125)</f>
        <v>0</v>
      </c>
    </row>
    <row r="119" spans="1:65" s="2" customFormat="1" ht="16.5" customHeight="1">
      <c r="A119" s="33"/>
      <c r="B119" s="138"/>
      <c r="C119" s="139" t="s">
        <v>222</v>
      </c>
      <c r="D119" s="139" t="s">
        <v>183</v>
      </c>
      <c r="E119" s="140" t="s">
        <v>427</v>
      </c>
      <c r="F119" s="141" t="s">
        <v>428</v>
      </c>
      <c r="G119" s="142" t="s">
        <v>225</v>
      </c>
      <c r="H119" s="143">
        <v>15.696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0.03358</v>
      </c>
      <c r="R119" s="148">
        <f>Q119*H119</f>
        <v>0.5270716799999999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429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430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431</v>
      </c>
      <c r="H121" s="161">
        <v>10.176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73</v>
      </c>
      <c r="AY121" s="159" t="s">
        <v>180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432</v>
      </c>
      <c r="H122" s="161">
        <v>5.52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73</v>
      </c>
      <c r="AY122" s="159" t="s">
        <v>180</v>
      </c>
    </row>
    <row r="123" spans="2:51" s="15" customFormat="1" ht="12">
      <c r="B123" s="187"/>
      <c r="D123" s="158" t="s">
        <v>201</v>
      </c>
      <c r="E123" s="188" t="s">
        <v>3</v>
      </c>
      <c r="F123" s="189" t="s">
        <v>399</v>
      </c>
      <c r="H123" s="190">
        <v>15.696</v>
      </c>
      <c r="I123" s="191"/>
      <c r="L123" s="187"/>
      <c r="M123" s="192"/>
      <c r="N123" s="193"/>
      <c r="O123" s="193"/>
      <c r="P123" s="193"/>
      <c r="Q123" s="193"/>
      <c r="R123" s="193"/>
      <c r="S123" s="193"/>
      <c r="T123" s="194"/>
      <c r="AT123" s="188" t="s">
        <v>201</v>
      </c>
      <c r="AU123" s="188" t="s">
        <v>83</v>
      </c>
      <c r="AV123" s="15" t="s">
        <v>188</v>
      </c>
      <c r="AW123" s="15" t="s">
        <v>34</v>
      </c>
      <c r="AX123" s="15" t="s">
        <v>81</v>
      </c>
      <c r="AY123" s="188" t="s">
        <v>180</v>
      </c>
    </row>
    <row r="124" spans="1:65" s="2" customFormat="1" ht="16.5" customHeight="1">
      <c r="A124" s="33"/>
      <c r="B124" s="138"/>
      <c r="C124" s="139" t="s">
        <v>233</v>
      </c>
      <c r="D124" s="139" t="s">
        <v>183</v>
      </c>
      <c r="E124" s="140" t="s">
        <v>433</v>
      </c>
      <c r="F124" s="141" t="s">
        <v>434</v>
      </c>
      <c r="G124" s="142" t="s">
        <v>253</v>
      </c>
      <c r="H124" s="143">
        <v>8.16</v>
      </c>
      <c r="I124" s="144"/>
      <c r="J124" s="145">
        <f>ROUND(I124*H124,2)</f>
        <v>0</v>
      </c>
      <c r="K124" s="141" t="s">
        <v>3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0.0412</v>
      </c>
      <c r="R124" s="148">
        <f>Q124*H124</f>
        <v>0.336192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435</v>
      </c>
    </row>
    <row r="125" spans="2:51" s="13" customFormat="1" ht="12">
      <c r="B125" s="157"/>
      <c r="D125" s="158" t="s">
        <v>201</v>
      </c>
      <c r="E125" s="159" t="s">
        <v>3</v>
      </c>
      <c r="F125" s="160" t="s">
        <v>436</v>
      </c>
      <c r="H125" s="161">
        <v>8.16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34</v>
      </c>
      <c r="AX125" s="13" t="s">
        <v>81</v>
      </c>
      <c r="AY125" s="159" t="s">
        <v>180</v>
      </c>
    </row>
    <row r="126" spans="2:63" s="12" customFormat="1" ht="22.9" customHeight="1">
      <c r="B126" s="125"/>
      <c r="D126" s="126" t="s">
        <v>72</v>
      </c>
      <c r="E126" s="136" t="s">
        <v>238</v>
      </c>
      <c r="F126" s="136" t="s">
        <v>437</v>
      </c>
      <c r="I126" s="128"/>
      <c r="J126" s="137">
        <f>BK126</f>
        <v>0</v>
      </c>
      <c r="L126" s="125"/>
      <c r="M126" s="130"/>
      <c r="N126" s="131"/>
      <c r="O126" s="131"/>
      <c r="P126" s="132">
        <f>SUM(P127:P143)</f>
        <v>0</v>
      </c>
      <c r="Q126" s="131"/>
      <c r="R126" s="132">
        <f>SUM(R127:R143)</f>
        <v>0.007019999999999999</v>
      </c>
      <c r="S126" s="131"/>
      <c r="T126" s="133">
        <f>SUM(T127:T143)</f>
        <v>10.92798</v>
      </c>
      <c r="AR126" s="126" t="s">
        <v>81</v>
      </c>
      <c r="AT126" s="134" t="s">
        <v>72</v>
      </c>
      <c r="AU126" s="134" t="s">
        <v>81</v>
      </c>
      <c r="AY126" s="126" t="s">
        <v>180</v>
      </c>
      <c r="BK126" s="135">
        <f>SUM(BK127:BK143)</f>
        <v>0</v>
      </c>
    </row>
    <row r="127" spans="1:65" s="2" customFormat="1" ht="16.5" customHeight="1">
      <c r="A127" s="33"/>
      <c r="B127" s="138"/>
      <c r="C127" s="139" t="s">
        <v>238</v>
      </c>
      <c r="D127" s="139" t="s">
        <v>183</v>
      </c>
      <c r="E127" s="140" t="s">
        <v>438</v>
      </c>
      <c r="F127" s="141" t="s">
        <v>439</v>
      </c>
      <c r="G127" s="142" t="s">
        <v>225</v>
      </c>
      <c r="H127" s="143">
        <v>54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0.00013</v>
      </c>
      <c r="R127" s="148">
        <f>Q127*H127</f>
        <v>0.007019999999999999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440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441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2:51" s="13" customFormat="1" ht="12">
      <c r="B129" s="157"/>
      <c r="D129" s="158" t="s">
        <v>201</v>
      </c>
      <c r="E129" s="159" t="s">
        <v>3</v>
      </c>
      <c r="F129" s="160" t="s">
        <v>442</v>
      </c>
      <c r="H129" s="161">
        <v>54</v>
      </c>
      <c r="I129" s="162"/>
      <c r="L129" s="157"/>
      <c r="M129" s="163"/>
      <c r="N129" s="164"/>
      <c r="O129" s="164"/>
      <c r="P129" s="164"/>
      <c r="Q129" s="164"/>
      <c r="R129" s="164"/>
      <c r="S129" s="164"/>
      <c r="T129" s="165"/>
      <c r="AT129" s="159" t="s">
        <v>201</v>
      </c>
      <c r="AU129" s="159" t="s">
        <v>83</v>
      </c>
      <c r="AV129" s="13" t="s">
        <v>83</v>
      </c>
      <c r="AW129" s="13" t="s">
        <v>34</v>
      </c>
      <c r="AX129" s="13" t="s">
        <v>81</v>
      </c>
      <c r="AY129" s="159" t="s">
        <v>180</v>
      </c>
    </row>
    <row r="130" spans="1:65" s="2" customFormat="1" ht="24.2" customHeight="1">
      <c r="A130" s="33"/>
      <c r="B130" s="138"/>
      <c r="C130" s="139" t="s">
        <v>243</v>
      </c>
      <c r="D130" s="139" t="s">
        <v>183</v>
      </c>
      <c r="E130" s="140" t="s">
        <v>443</v>
      </c>
      <c r="F130" s="141" t="s">
        <v>444</v>
      </c>
      <c r="G130" s="142" t="s">
        <v>225</v>
      </c>
      <c r="H130" s="143">
        <v>10.56</v>
      </c>
      <c r="I130" s="144"/>
      <c r="J130" s="145">
        <f>ROUND(I130*H130,2)</f>
        <v>0</v>
      </c>
      <c r="K130" s="141" t="s">
        <v>187</v>
      </c>
      <c r="L130" s="34"/>
      <c r="M130" s="146" t="s">
        <v>3</v>
      </c>
      <c r="N130" s="147" t="s">
        <v>44</v>
      </c>
      <c r="O130" s="54"/>
      <c r="P130" s="148">
        <f>O130*H130</f>
        <v>0</v>
      </c>
      <c r="Q130" s="148">
        <v>0</v>
      </c>
      <c r="R130" s="148">
        <f>Q130*H130</f>
        <v>0</v>
      </c>
      <c r="S130" s="148">
        <v>0.034</v>
      </c>
      <c r="T130" s="149">
        <f>S130*H130</f>
        <v>0.35904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188</v>
      </c>
      <c r="AT130" s="150" t="s">
        <v>183</v>
      </c>
      <c r="AU130" s="150" t="s">
        <v>83</v>
      </c>
      <c r="AY130" s="18" t="s">
        <v>180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81</v>
      </c>
      <c r="BK130" s="151">
        <f>ROUND(I130*H130,2)</f>
        <v>0</v>
      </c>
      <c r="BL130" s="18" t="s">
        <v>188</v>
      </c>
      <c r="BM130" s="150" t="s">
        <v>445</v>
      </c>
    </row>
    <row r="131" spans="1:47" s="2" customFormat="1" ht="12">
      <c r="A131" s="33"/>
      <c r="B131" s="34"/>
      <c r="C131" s="33"/>
      <c r="D131" s="152" t="s">
        <v>190</v>
      </c>
      <c r="E131" s="33"/>
      <c r="F131" s="153" t="s">
        <v>446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190</v>
      </c>
      <c r="AU131" s="18" t="s">
        <v>83</v>
      </c>
    </row>
    <row r="132" spans="2:51" s="13" customFormat="1" ht="12">
      <c r="B132" s="157"/>
      <c r="D132" s="158" t="s">
        <v>201</v>
      </c>
      <c r="E132" s="159" t="s">
        <v>3</v>
      </c>
      <c r="F132" s="160" t="s">
        <v>447</v>
      </c>
      <c r="H132" s="161">
        <v>10.56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201</v>
      </c>
      <c r="AU132" s="159" t="s">
        <v>83</v>
      </c>
      <c r="AV132" s="13" t="s">
        <v>83</v>
      </c>
      <c r="AW132" s="13" t="s">
        <v>34</v>
      </c>
      <c r="AX132" s="13" t="s">
        <v>81</v>
      </c>
      <c r="AY132" s="159" t="s">
        <v>180</v>
      </c>
    </row>
    <row r="133" spans="1:65" s="2" customFormat="1" ht="24.2" customHeight="1">
      <c r="A133" s="33"/>
      <c r="B133" s="138"/>
      <c r="C133" s="139" t="s">
        <v>250</v>
      </c>
      <c r="D133" s="139" t="s">
        <v>183</v>
      </c>
      <c r="E133" s="140" t="s">
        <v>448</v>
      </c>
      <c r="F133" s="141" t="s">
        <v>449</v>
      </c>
      <c r="G133" s="142" t="s">
        <v>225</v>
      </c>
      <c r="H133" s="143">
        <v>11.82</v>
      </c>
      <c r="I133" s="144"/>
      <c r="J133" s="145">
        <f>ROUND(I133*H133,2)</f>
        <v>0</v>
      </c>
      <c r="K133" s="141" t="s">
        <v>187</v>
      </c>
      <c r="L133" s="34"/>
      <c r="M133" s="146" t="s">
        <v>3</v>
      </c>
      <c r="N133" s="147" t="s">
        <v>44</v>
      </c>
      <c r="O133" s="54"/>
      <c r="P133" s="148">
        <f>O133*H133</f>
        <v>0</v>
      </c>
      <c r="Q133" s="148">
        <v>0</v>
      </c>
      <c r="R133" s="148">
        <f>Q133*H133</f>
        <v>0</v>
      </c>
      <c r="S133" s="148">
        <v>0.067</v>
      </c>
      <c r="T133" s="149">
        <f>S133*H133</f>
        <v>0.7919400000000001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188</v>
      </c>
      <c r="AT133" s="150" t="s">
        <v>183</v>
      </c>
      <c r="AU133" s="150" t="s">
        <v>83</v>
      </c>
      <c r="AY133" s="18" t="s">
        <v>180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81</v>
      </c>
      <c r="BK133" s="151">
        <f>ROUND(I133*H133,2)</f>
        <v>0</v>
      </c>
      <c r="BL133" s="18" t="s">
        <v>188</v>
      </c>
      <c r="BM133" s="150" t="s">
        <v>450</v>
      </c>
    </row>
    <row r="134" spans="1:47" s="2" customFormat="1" ht="12">
      <c r="A134" s="33"/>
      <c r="B134" s="34"/>
      <c r="C134" s="33"/>
      <c r="D134" s="152" t="s">
        <v>190</v>
      </c>
      <c r="E134" s="33"/>
      <c r="F134" s="153" t="s">
        <v>451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190</v>
      </c>
      <c r="AU134" s="18" t="s">
        <v>83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452</v>
      </c>
      <c r="H135" s="161">
        <v>11.82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81</v>
      </c>
      <c r="AY135" s="159" t="s">
        <v>180</v>
      </c>
    </row>
    <row r="136" spans="1:65" s="2" customFormat="1" ht="24.2" customHeight="1">
      <c r="A136" s="33"/>
      <c r="B136" s="138"/>
      <c r="C136" s="139" t="s">
        <v>256</v>
      </c>
      <c r="D136" s="139" t="s">
        <v>183</v>
      </c>
      <c r="E136" s="140" t="s">
        <v>453</v>
      </c>
      <c r="F136" s="141" t="s">
        <v>454</v>
      </c>
      <c r="G136" s="142" t="s">
        <v>264</v>
      </c>
      <c r="H136" s="143">
        <v>4.435</v>
      </c>
      <c r="I136" s="144"/>
      <c r="J136" s="145">
        <f>ROUND(I136*H136,2)</f>
        <v>0</v>
      </c>
      <c r="K136" s="141" t="s">
        <v>187</v>
      </c>
      <c r="L136" s="34"/>
      <c r="M136" s="146" t="s">
        <v>3</v>
      </c>
      <c r="N136" s="147" t="s">
        <v>44</v>
      </c>
      <c r="O136" s="54"/>
      <c r="P136" s="148">
        <f>O136*H136</f>
        <v>0</v>
      </c>
      <c r="Q136" s="148">
        <v>0</v>
      </c>
      <c r="R136" s="148">
        <f>Q136*H136</f>
        <v>0</v>
      </c>
      <c r="S136" s="148">
        <v>1.8</v>
      </c>
      <c r="T136" s="149">
        <f>S136*H136</f>
        <v>7.983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188</v>
      </c>
      <c r="AT136" s="150" t="s">
        <v>183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188</v>
      </c>
      <c r="BM136" s="150" t="s">
        <v>455</v>
      </c>
    </row>
    <row r="137" spans="1:47" s="2" customFormat="1" ht="12">
      <c r="A137" s="33"/>
      <c r="B137" s="34"/>
      <c r="C137" s="33"/>
      <c r="D137" s="152" t="s">
        <v>190</v>
      </c>
      <c r="E137" s="33"/>
      <c r="F137" s="153" t="s">
        <v>456</v>
      </c>
      <c r="G137" s="33"/>
      <c r="H137" s="33"/>
      <c r="I137" s="154"/>
      <c r="J137" s="33"/>
      <c r="K137" s="33"/>
      <c r="L137" s="34"/>
      <c r="M137" s="155"/>
      <c r="N137" s="156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190</v>
      </c>
      <c r="AU137" s="18" t="s">
        <v>83</v>
      </c>
    </row>
    <row r="138" spans="2:51" s="13" customFormat="1" ht="12">
      <c r="B138" s="157"/>
      <c r="D138" s="158" t="s">
        <v>201</v>
      </c>
      <c r="E138" s="159" t="s">
        <v>3</v>
      </c>
      <c r="F138" s="160" t="s">
        <v>457</v>
      </c>
      <c r="H138" s="161">
        <v>10.771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201</v>
      </c>
      <c r="AU138" s="159" t="s">
        <v>83</v>
      </c>
      <c r="AV138" s="13" t="s">
        <v>83</v>
      </c>
      <c r="AW138" s="13" t="s">
        <v>34</v>
      </c>
      <c r="AX138" s="13" t="s">
        <v>73</v>
      </c>
      <c r="AY138" s="159" t="s">
        <v>180</v>
      </c>
    </row>
    <row r="139" spans="2:51" s="13" customFormat="1" ht="12">
      <c r="B139" s="157"/>
      <c r="D139" s="158" t="s">
        <v>201</v>
      </c>
      <c r="E139" s="159" t="s">
        <v>3</v>
      </c>
      <c r="F139" s="160" t="s">
        <v>458</v>
      </c>
      <c r="H139" s="161">
        <v>-6.336</v>
      </c>
      <c r="I139" s="162"/>
      <c r="L139" s="157"/>
      <c r="M139" s="163"/>
      <c r="N139" s="164"/>
      <c r="O139" s="164"/>
      <c r="P139" s="164"/>
      <c r="Q139" s="164"/>
      <c r="R139" s="164"/>
      <c r="S139" s="164"/>
      <c r="T139" s="165"/>
      <c r="AT139" s="159" t="s">
        <v>201</v>
      </c>
      <c r="AU139" s="159" t="s">
        <v>83</v>
      </c>
      <c r="AV139" s="13" t="s">
        <v>83</v>
      </c>
      <c r="AW139" s="13" t="s">
        <v>34</v>
      </c>
      <c r="AX139" s="13" t="s">
        <v>73</v>
      </c>
      <c r="AY139" s="159" t="s">
        <v>180</v>
      </c>
    </row>
    <row r="140" spans="2:51" s="15" customFormat="1" ht="12">
      <c r="B140" s="187"/>
      <c r="D140" s="158" t="s">
        <v>201</v>
      </c>
      <c r="E140" s="188" t="s">
        <v>3</v>
      </c>
      <c r="F140" s="189" t="s">
        <v>399</v>
      </c>
      <c r="H140" s="190">
        <v>4.435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4"/>
      <c r="AT140" s="188" t="s">
        <v>201</v>
      </c>
      <c r="AU140" s="188" t="s">
        <v>83</v>
      </c>
      <c r="AV140" s="15" t="s">
        <v>188</v>
      </c>
      <c r="AW140" s="15" t="s">
        <v>34</v>
      </c>
      <c r="AX140" s="15" t="s">
        <v>81</v>
      </c>
      <c r="AY140" s="188" t="s">
        <v>180</v>
      </c>
    </row>
    <row r="141" spans="1:65" s="2" customFormat="1" ht="24.2" customHeight="1">
      <c r="A141" s="33"/>
      <c r="B141" s="138"/>
      <c r="C141" s="139" t="s">
        <v>261</v>
      </c>
      <c r="D141" s="139" t="s">
        <v>183</v>
      </c>
      <c r="E141" s="140" t="s">
        <v>459</v>
      </c>
      <c r="F141" s="141" t="s">
        <v>460</v>
      </c>
      <c r="G141" s="142" t="s">
        <v>253</v>
      </c>
      <c r="H141" s="143">
        <v>27.6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0</v>
      </c>
      <c r="R141" s="148">
        <f>Q141*H141</f>
        <v>0</v>
      </c>
      <c r="S141" s="148">
        <v>0.065</v>
      </c>
      <c r="T141" s="149">
        <f>S141*H141</f>
        <v>1.7940000000000003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461</v>
      </c>
    </row>
    <row r="142" spans="1:47" s="2" customFormat="1" ht="12">
      <c r="A142" s="33"/>
      <c r="B142" s="34"/>
      <c r="C142" s="33"/>
      <c r="D142" s="152" t="s">
        <v>190</v>
      </c>
      <c r="E142" s="33"/>
      <c r="F142" s="153" t="s">
        <v>462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463</v>
      </c>
      <c r="H143" s="161">
        <v>27.6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81</v>
      </c>
      <c r="AY143" s="159" t="s">
        <v>180</v>
      </c>
    </row>
    <row r="144" spans="2:63" s="12" customFormat="1" ht="22.9" customHeight="1">
      <c r="B144" s="125"/>
      <c r="D144" s="126" t="s">
        <v>72</v>
      </c>
      <c r="E144" s="136" t="s">
        <v>181</v>
      </c>
      <c r="F144" s="136" t="s">
        <v>182</v>
      </c>
      <c r="I144" s="128"/>
      <c r="J144" s="137">
        <f>BK144</f>
        <v>0</v>
      </c>
      <c r="L144" s="125"/>
      <c r="M144" s="130"/>
      <c r="N144" s="131"/>
      <c r="O144" s="131"/>
      <c r="P144" s="132">
        <f>SUM(P145:P153)</f>
        <v>0</v>
      </c>
      <c r="Q144" s="131"/>
      <c r="R144" s="132">
        <f>SUM(R145:R153)</f>
        <v>0</v>
      </c>
      <c r="S144" s="131"/>
      <c r="T144" s="133">
        <f>SUM(T145:T153)</f>
        <v>0</v>
      </c>
      <c r="AR144" s="126" t="s">
        <v>81</v>
      </c>
      <c r="AT144" s="134" t="s">
        <v>72</v>
      </c>
      <c r="AU144" s="134" t="s">
        <v>81</v>
      </c>
      <c r="AY144" s="126" t="s">
        <v>180</v>
      </c>
      <c r="BK144" s="135">
        <f>SUM(BK145:BK153)</f>
        <v>0</v>
      </c>
    </row>
    <row r="145" spans="1:65" s="2" customFormat="1" ht="24.2" customHeight="1">
      <c r="A145" s="33"/>
      <c r="B145" s="138"/>
      <c r="C145" s="139" t="s">
        <v>268</v>
      </c>
      <c r="D145" s="139" t="s">
        <v>183</v>
      </c>
      <c r="E145" s="140" t="s">
        <v>184</v>
      </c>
      <c r="F145" s="141" t="s">
        <v>185</v>
      </c>
      <c r="G145" s="142" t="s">
        <v>186</v>
      </c>
      <c r="H145" s="143">
        <v>10.928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464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191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1.75" customHeight="1">
      <c r="A147" s="33"/>
      <c r="B147" s="138"/>
      <c r="C147" s="139" t="s">
        <v>9</v>
      </c>
      <c r="D147" s="139" t="s">
        <v>183</v>
      </c>
      <c r="E147" s="140" t="s">
        <v>192</v>
      </c>
      <c r="F147" s="141" t="s">
        <v>465</v>
      </c>
      <c r="G147" s="142" t="s">
        <v>186</v>
      </c>
      <c r="H147" s="143">
        <v>10.928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188</v>
      </c>
      <c r="BM147" s="150" t="s">
        <v>466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195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1:65" s="2" customFormat="1" ht="24.2" customHeight="1">
      <c r="A149" s="33"/>
      <c r="B149" s="138"/>
      <c r="C149" s="139" t="s">
        <v>226</v>
      </c>
      <c r="D149" s="139" t="s">
        <v>183</v>
      </c>
      <c r="E149" s="140" t="s">
        <v>197</v>
      </c>
      <c r="F149" s="141" t="s">
        <v>467</v>
      </c>
      <c r="G149" s="142" t="s">
        <v>186</v>
      </c>
      <c r="H149" s="143">
        <v>207.632</v>
      </c>
      <c r="I149" s="144"/>
      <c r="J149" s="145">
        <f>ROUND(I149*H149,2)</f>
        <v>0</v>
      </c>
      <c r="K149" s="141" t="s">
        <v>187</v>
      </c>
      <c r="L149" s="34"/>
      <c r="M149" s="146" t="s">
        <v>3</v>
      </c>
      <c r="N149" s="147" t="s">
        <v>44</v>
      </c>
      <c r="O149" s="54"/>
      <c r="P149" s="148">
        <f>O149*H149</f>
        <v>0</v>
      </c>
      <c r="Q149" s="148">
        <v>0</v>
      </c>
      <c r="R149" s="148">
        <f>Q149*H149</f>
        <v>0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188</v>
      </c>
      <c r="AT149" s="150" t="s">
        <v>183</v>
      </c>
      <c r="AU149" s="150" t="s">
        <v>83</v>
      </c>
      <c r="AY149" s="18" t="s">
        <v>180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81</v>
      </c>
      <c r="BK149" s="151">
        <f>ROUND(I149*H149,2)</f>
        <v>0</v>
      </c>
      <c r="BL149" s="18" t="s">
        <v>188</v>
      </c>
      <c r="BM149" s="150" t="s">
        <v>468</v>
      </c>
    </row>
    <row r="150" spans="1:47" s="2" customFormat="1" ht="12">
      <c r="A150" s="33"/>
      <c r="B150" s="34"/>
      <c r="C150" s="33"/>
      <c r="D150" s="152" t="s">
        <v>190</v>
      </c>
      <c r="E150" s="33"/>
      <c r="F150" s="153" t="s">
        <v>200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190</v>
      </c>
      <c r="AU150" s="18" t="s">
        <v>83</v>
      </c>
    </row>
    <row r="151" spans="2:51" s="13" customFormat="1" ht="12">
      <c r="B151" s="157"/>
      <c r="D151" s="158" t="s">
        <v>201</v>
      </c>
      <c r="E151" s="159" t="s">
        <v>3</v>
      </c>
      <c r="F151" s="160" t="s">
        <v>469</v>
      </c>
      <c r="H151" s="161">
        <v>207.632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201</v>
      </c>
      <c r="AU151" s="159" t="s">
        <v>83</v>
      </c>
      <c r="AV151" s="13" t="s">
        <v>83</v>
      </c>
      <c r="AW151" s="13" t="s">
        <v>34</v>
      </c>
      <c r="AX151" s="13" t="s">
        <v>81</v>
      </c>
      <c r="AY151" s="159" t="s">
        <v>180</v>
      </c>
    </row>
    <row r="152" spans="1:65" s="2" customFormat="1" ht="24.2" customHeight="1">
      <c r="A152" s="33"/>
      <c r="B152" s="138"/>
      <c r="C152" s="139" t="s">
        <v>283</v>
      </c>
      <c r="D152" s="139" t="s">
        <v>183</v>
      </c>
      <c r="E152" s="140" t="s">
        <v>203</v>
      </c>
      <c r="F152" s="141" t="s">
        <v>204</v>
      </c>
      <c r="G152" s="142" t="s">
        <v>186</v>
      </c>
      <c r="H152" s="143">
        <v>10.928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188</v>
      </c>
      <c r="BM152" s="150" t="s">
        <v>470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206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" customHeight="1">
      <c r="B154" s="125"/>
      <c r="D154" s="126" t="s">
        <v>72</v>
      </c>
      <c r="E154" s="136" t="s">
        <v>471</v>
      </c>
      <c r="F154" s="136" t="s">
        <v>472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</v>
      </c>
      <c r="S154" s="131"/>
      <c r="T154" s="133">
        <f>SUM(T155:T156)</f>
        <v>0</v>
      </c>
      <c r="AR154" s="126" t="s">
        <v>81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33" customHeight="1">
      <c r="A155" s="33"/>
      <c r="B155" s="138"/>
      <c r="C155" s="139" t="s">
        <v>291</v>
      </c>
      <c r="D155" s="139" t="s">
        <v>183</v>
      </c>
      <c r="E155" s="140" t="s">
        <v>473</v>
      </c>
      <c r="F155" s="141" t="s">
        <v>474</v>
      </c>
      <c r="G155" s="142" t="s">
        <v>186</v>
      </c>
      <c r="H155" s="143">
        <v>5.92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188</v>
      </c>
      <c r="BM155" s="150" t="s">
        <v>475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476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" customHeight="1">
      <c r="B157" s="125"/>
      <c r="D157" s="126" t="s">
        <v>72</v>
      </c>
      <c r="E157" s="127" t="s">
        <v>218</v>
      </c>
      <c r="F157" s="127" t="s">
        <v>219</v>
      </c>
      <c r="I157" s="128"/>
      <c r="J157" s="129">
        <f>BK157</f>
        <v>0</v>
      </c>
      <c r="L157" s="125"/>
      <c r="M157" s="130"/>
      <c r="N157" s="131"/>
      <c r="O157" s="131"/>
      <c r="P157" s="132">
        <f>P158+P161+P168</f>
        <v>0</v>
      </c>
      <c r="Q157" s="131"/>
      <c r="R157" s="132">
        <f>R158+R161+R168</f>
        <v>0.05886000000000001</v>
      </c>
      <c r="S157" s="131"/>
      <c r="T157" s="133">
        <f>T158+T161+T168</f>
        <v>0</v>
      </c>
      <c r="AR157" s="126" t="s">
        <v>83</v>
      </c>
      <c r="AT157" s="134" t="s">
        <v>72</v>
      </c>
      <c r="AU157" s="134" t="s">
        <v>73</v>
      </c>
      <c r="AY157" s="126" t="s">
        <v>180</v>
      </c>
      <c r="BK157" s="135">
        <f>BK158+BK161+BK168</f>
        <v>0</v>
      </c>
    </row>
    <row r="158" spans="2:63" s="12" customFormat="1" ht="22.9" customHeight="1">
      <c r="B158" s="125"/>
      <c r="D158" s="126" t="s">
        <v>72</v>
      </c>
      <c r="E158" s="136" t="s">
        <v>477</v>
      </c>
      <c r="F158" s="136" t="s">
        <v>478</v>
      </c>
      <c r="I158" s="128"/>
      <c r="J158" s="137">
        <f>BK158</f>
        <v>0</v>
      </c>
      <c r="L158" s="125"/>
      <c r="M158" s="130"/>
      <c r="N158" s="131"/>
      <c r="O158" s="131"/>
      <c r="P158" s="132">
        <f>SUM(P159:P160)</f>
        <v>0</v>
      </c>
      <c r="Q158" s="131"/>
      <c r="R158" s="132">
        <f>SUM(R159:R160)</f>
        <v>0</v>
      </c>
      <c r="S158" s="131"/>
      <c r="T158" s="133">
        <f>SUM(T159:T160)</f>
        <v>0</v>
      </c>
      <c r="AR158" s="126" t="s">
        <v>83</v>
      </c>
      <c r="AT158" s="134" t="s">
        <v>72</v>
      </c>
      <c r="AU158" s="134" t="s">
        <v>81</v>
      </c>
      <c r="AY158" s="126" t="s">
        <v>180</v>
      </c>
      <c r="BK158" s="135">
        <f>SUM(BK159:BK160)</f>
        <v>0</v>
      </c>
    </row>
    <row r="159" spans="1:65" s="2" customFormat="1" ht="16.5" customHeight="1">
      <c r="A159" s="33"/>
      <c r="B159" s="138"/>
      <c r="C159" s="139" t="s">
        <v>296</v>
      </c>
      <c r="D159" s="139" t="s">
        <v>183</v>
      </c>
      <c r="E159" s="140" t="s">
        <v>479</v>
      </c>
      <c r="F159" s="141" t="s">
        <v>480</v>
      </c>
      <c r="G159" s="142" t="s">
        <v>225</v>
      </c>
      <c r="H159" s="143">
        <v>72</v>
      </c>
      <c r="I159" s="144"/>
      <c r="J159" s="145">
        <f>ROUND(I159*H159,2)</f>
        <v>0</v>
      </c>
      <c r="K159" s="141" t="s">
        <v>3</v>
      </c>
      <c r="L159" s="34"/>
      <c r="M159" s="146" t="s">
        <v>3</v>
      </c>
      <c r="N159" s="147" t="s">
        <v>44</v>
      </c>
      <c r="O159" s="54"/>
      <c r="P159" s="148">
        <f>O159*H159</f>
        <v>0</v>
      </c>
      <c r="Q159" s="148">
        <v>0</v>
      </c>
      <c r="R159" s="148">
        <f>Q159*H159</f>
        <v>0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226</v>
      </c>
      <c r="AT159" s="150" t="s">
        <v>183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226</v>
      </c>
      <c r="BM159" s="150" t="s">
        <v>481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482</v>
      </c>
      <c r="H160" s="161">
        <v>72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81</v>
      </c>
      <c r="AY160" s="159" t="s">
        <v>180</v>
      </c>
    </row>
    <row r="161" spans="2:63" s="12" customFormat="1" ht="22.9" customHeight="1">
      <c r="B161" s="125"/>
      <c r="D161" s="126" t="s">
        <v>72</v>
      </c>
      <c r="E161" s="136" t="s">
        <v>365</v>
      </c>
      <c r="F161" s="136" t="s">
        <v>366</v>
      </c>
      <c r="I161" s="128"/>
      <c r="J161" s="137">
        <f>BK161</f>
        <v>0</v>
      </c>
      <c r="L161" s="125"/>
      <c r="M161" s="130"/>
      <c r="N161" s="131"/>
      <c r="O161" s="131"/>
      <c r="P161" s="132">
        <f>SUM(P162:P167)</f>
        <v>0</v>
      </c>
      <c r="Q161" s="131"/>
      <c r="R161" s="132">
        <f>SUM(R162:R167)</f>
        <v>0.005579999999999999</v>
      </c>
      <c r="S161" s="131"/>
      <c r="T161" s="133">
        <f>SUM(T162:T167)</f>
        <v>0</v>
      </c>
      <c r="AR161" s="126" t="s">
        <v>83</v>
      </c>
      <c r="AT161" s="134" t="s">
        <v>72</v>
      </c>
      <c r="AU161" s="134" t="s">
        <v>81</v>
      </c>
      <c r="AY161" s="126" t="s">
        <v>180</v>
      </c>
      <c r="BK161" s="135">
        <f>SUM(BK162:BK167)</f>
        <v>0</v>
      </c>
    </row>
    <row r="162" spans="1:65" s="2" customFormat="1" ht="16.5" customHeight="1">
      <c r="A162" s="33"/>
      <c r="B162" s="138"/>
      <c r="C162" s="139" t="s">
        <v>301</v>
      </c>
      <c r="D162" s="139" t="s">
        <v>183</v>
      </c>
      <c r="E162" s="140" t="s">
        <v>483</v>
      </c>
      <c r="F162" s="141" t="s">
        <v>484</v>
      </c>
      <c r="G162" s="142" t="s">
        <v>236</v>
      </c>
      <c r="H162" s="143">
        <v>2</v>
      </c>
      <c r="I162" s="144"/>
      <c r="J162" s="145">
        <f>ROUND(I162*H162,2)</f>
        <v>0</v>
      </c>
      <c r="K162" s="141" t="s">
        <v>3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0.00027</v>
      </c>
      <c r="R162" s="148">
        <f>Q162*H162</f>
        <v>0.00054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485</v>
      </c>
    </row>
    <row r="163" spans="1:65" s="2" customFormat="1" ht="16.5" customHeight="1">
      <c r="A163" s="33"/>
      <c r="B163" s="138"/>
      <c r="C163" s="139" t="s">
        <v>8</v>
      </c>
      <c r="D163" s="139" t="s">
        <v>183</v>
      </c>
      <c r="E163" s="140" t="s">
        <v>486</v>
      </c>
      <c r="F163" s="141" t="s">
        <v>487</v>
      </c>
      <c r="G163" s="142" t="s">
        <v>236</v>
      </c>
      <c r="H163" s="143">
        <v>1</v>
      </c>
      <c r="I163" s="144"/>
      <c r="J163" s="145">
        <f>ROUND(I163*H163,2)</f>
        <v>0</v>
      </c>
      <c r="K163" s="141" t="s">
        <v>3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</v>
      </c>
      <c r="R163" s="148">
        <f>Q163*H163</f>
        <v>0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226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226</v>
      </c>
      <c r="BM163" s="150" t="s">
        <v>488</v>
      </c>
    </row>
    <row r="164" spans="1:65" s="2" customFormat="1" ht="16.5" customHeight="1">
      <c r="A164" s="33"/>
      <c r="B164" s="138"/>
      <c r="C164" s="139" t="s">
        <v>309</v>
      </c>
      <c r="D164" s="139" t="s">
        <v>183</v>
      </c>
      <c r="E164" s="140" t="s">
        <v>489</v>
      </c>
      <c r="F164" s="141" t="s">
        <v>490</v>
      </c>
      <c r="G164" s="142" t="s">
        <v>225</v>
      </c>
      <c r="H164" s="143">
        <v>4.953</v>
      </c>
      <c r="I164" s="144"/>
      <c r="J164" s="145">
        <f>ROUND(I164*H164,2)</f>
        <v>0</v>
      </c>
      <c r="K164" s="141" t="s">
        <v>3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226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226</v>
      </c>
      <c r="BM164" s="150" t="s">
        <v>491</v>
      </c>
    </row>
    <row r="165" spans="2:51" s="13" customFormat="1" ht="12">
      <c r="B165" s="157"/>
      <c r="D165" s="158" t="s">
        <v>201</v>
      </c>
      <c r="E165" s="159" t="s">
        <v>3</v>
      </c>
      <c r="F165" s="160" t="s">
        <v>492</v>
      </c>
      <c r="H165" s="161">
        <v>4.953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201</v>
      </c>
      <c r="AU165" s="159" t="s">
        <v>83</v>
      </c>
      <c r="AV165" s="13" t="s">
        <v>83</v>
      </c>
      <c r="AW165" s="13" t="s">
        <v>34</v>
      </c>
      <c r="AX165" s="13" t="s">
        <v>81</v>
      </c>
      <c r="AY165" s="159" t="s">
        <v>180</v>
      </c>
    </row>
    <row r="166" spans="1:65" s="2" customFormat="1" ht="16.5" customHeight="1">
      <c r="A166" s="33"/>
      <c r="B166" s="138"/>
      <c r="C166" s="139" t="s">
        <v>314</v>
      </c>
      <c r="D166" s="139" t="s">
        <v>183</v>
      </c>
      <c r="E166" s="140" t="s">
        <v>493</v>
      </c>
      <c r="F166" s="141" t="s">
        <v>494</v>
      </c>
      <c r="G166" s="142" t="s">
        <v>225</v>
      </c>
      <c r="H166" s="143">
        <v>72</v>
      </c>
      <c r="I166" s="144"/>
      <c r="J166" s="145">
        <f>ROUND(I166*H166,2)</f>
        <v>0</v>
      </c>
      <c r="K166" s="141" t="s">
        <v>3</v>
      </c>
      <c r="L166" s="34"/>
      <c r="M166" s="146" t="s">
        <v>3</v>
      </c>
      <c r="N166" s="147" t="s">
        <v>44</v>
      </c>
      <c r="O166" s="54"/>
      <c r="P166" s="148">
        <f>O166*H166</f>
        <v>0</v>
      </c>
      <c r="Q166" s="148">
        <v>7E-05</v>
      </c>
      <c r="R166" s="148">
        <f>Q166*H166</f>
        <v>0.005039999999999999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226</v>
      </c>
      <c r="AT166" s="150" t="s">
        <v>183</v>
      </c>
      <c r="AU166" s="150" t="s">
        <v>83</v>
      </c>
      <c r="AY166" s="18" t="s">
        <v>180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81</v>
      </c>
      <c r="BK166" s="151">
        <f>ROUND(I166*H166,2)</f>
        <v>0</v>
      </c>
      <c r="BL166" s="18" t="s">
        <v>226</v>
      </c>
      <c r="BM166" s="150" t="s">
        <v>495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496</v>
      </c>
      <c r="H167" s="161">
        <v>72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81</v>
      </c>
      <c r="AY167" s="159" t="s">
        <v>180</v>
      </c>
    </row>
    <row r="168" spans="2:63" s="12" customFormat="1" ht="22.9" customHeight="1">
      <c r="B168" s="125"/>
      <c r="D168" s="126" t="s">
        <v>72</v>
      </c>
      <c r="E168" s="136" t="s">
        <v>497</v>
      </c>
      <c r="F168" s="136" t="s">
        <v>498</v>
      </c>
      <c r="I168" s="128"/>
      <c r="J168" s="137">
        <f>BK168</f>
        <v>0</v>
      </c>
      <c r="L168" s="125"/>
      <c r="M168" s="130"/>
      <c r="N168" s="131"/>
      <c r="O168" s="131"/>
      <c r="P168" s="132">
        <f>SUM(P169:P178)</f>
        <v>0</v>
      </c>
      <c r="Q168" s="131"/>
      <c r="R168" s="132">
        <f>SUM(R169:R178)</f>
        <v>0.05328000000000001</v>
      </c>
      <c r="S168" s="131"/>
      <c r="T168" s="133">
        <f>SUM(T169:T178)</f>
        <v>0</v>
      </c>
      <c r="AR168" s="126" t="s">
        <v>83</v>
      </c>
      <c r="AT168" s="134" t="s">
        <v>72</v>
      </c>
      <c r="AU168" s="134" t="s">
        <v>81</v>
      </c>
      <c r="AY168" s="126" t="s">
        <v>180</v>
      </c>
      <c r="BK168" s="135">
        <f>SUM(BK169:BK178)</f>
        <v>0</v>
      </c>
    </row>
    <row r="169" spans="1:65" s="2" customFormat="1" ht="16.5" customHeight="1">
      <c r="A169" s="33"/>
      <c r="B169" s="138"/>
      <c r="C169" s="139" t="s">
        <v>320</v>
      </c>
      <c r="D169" s="139" t="s">
        <v>183</v>
      </c>
      <c r="E169" s="140" t="s">
        <v>499</v>
      </c>
      <c r="F169" s="141" t="s">
        <v>500</v>
      </c>
      <c r="G169" s="142" t="s">
        <v>225</v>
      </c>
      <c r="H169" s="143">
        <v>72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0.00017</v>
      </c>
      <c r="R169" s="148">
        <f>Q169*H169</f>
        <v>0.012240000000000001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501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502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16.5" customHeight="1">
      <c r="A171" s="33"/>
      <c r="B171" s="138"/>
      <c r="C171" s="139" t="s">
        <v>324</v>
      </c>
      <c r="D171" s="139" t="s">
        <v>183</v>
      </c>
      <c r="E171" s="140" t="s">
        <v>503</v>
      </c>
      <c r="F171" s="141" t="s">
        <v>504</v>
      </c>
      <c r="G171" s="142" t="s">
        <v>225</v>
      </c>
      <c r="H171" s="143">
        <v>72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0.00013</v>
      </c>
      <c r="R171" s="148">
        <f>Q171*H171</f>
        <v>0.009359999999999999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505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506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139" t="s">
        <v>330</v>
      </c>
      <c r="D173" s="139" t="s">
        <v>183</v>
      </c>
      <c r="E173" s="140" t="s">
        <v>507</v>
      </c>
      <c r="F173" s="141" t="s">
        <v>508</v>
      </c>
      <c r="G173" s="142" t="s">
        <v>225</v>
      </c>
      <c r="H173" s="143">
        <v>72</v>
      </c>
      <c r="I173" s="144"/>
      <c r="J173" s="145">
        <f>ROUND(I173*H173,2)</f>
        <v>0</v>
      </c>
      <c r="K173" s="141" t="s">
        <v>187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0.00012</v>
      </c>
      <c r="R173" s="148">
        <f>Q173*H173</f>
        <v>0.00864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509</v>
      </c>
    </row>
    <row r="174" spans="1:47" s="2" customFormat="1" ht="12">
      <c r="A174" s="33"/>
      <c r="B174" s="34"/>
      <c r="C174" s="33"/>
      <c r="D174" s="152" t="s">
        <v>190</v>
      </c>
      <c r="E174" s="33"/>
      <c r="F174" s="153" t="s">
        <v>510</v>
      </c>
      <c r="G174" s="33"/>
      <c r="H174" s="33"/>
      <c r="I174" s="154"/>
      <c r="J174" s="33"/>
      <c r="K174" s="33"/>
      <c r="L174" s="34"/>
      <c r="M174" s="155"/>
      <c r="N174" s="156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1:65" s="2" customFormat="1" ht="24.2" customHeight="1">
      <c r="A175" s="33"/>
      <c r="B175" s="138"/>
      <c r="C175" s="139" t="s">
        <v>336</v>
      </c>
      <c r="D175" s="139" t="s">
        <v>183</v>
      </c>
      <c r="E175" s="140" t="s">
        <v>511</v>
      </c>
      <c r="F175" s="141" t="s">
        <v>512</v>
      </c>
      <c r="G175" s="142" t="s">
        <v>225</v>
      </c>
      <c r="H175" s="143">
        <v>72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0.00032</v>
      </c>
      <c r="R175" s="148">
        <f>Q175*H175</f>
        <v>0.02304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226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226</v>
      </c>
      <c r="BM175" s="150" t="s">
        <v>513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514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4" customFormat="1" ht="12">
      <c r="B177" s="166"/>
      <c r="D177" s="158" t="s">
        <v>201</v>
      </c>
      <c r="E177" s="167" t="s">
        <v>3</v>
      </c>
      <c r="F177" s="168" t="s">
        <v>515</v>
      </c>
      <c r="H177" s="167" t="s">
        <v>3</v>
      </c>
      <c r="I177" s="169"/>
      <c r="L177" s="166"/>
      <c r="M177" s="170"/>
      <c r="N177" s="171"/>
      <c r="O177" s="171"/>
      <c r="P177" s="171"/>
      <c r="Q177" s="171"/>
      <c r="R177" s="171"/>
      <c r="S177" s="171"/>
      <c r="T177" s="172"/>
      <c r="AT177" s="167" t="s">
        <v>201</v>
      </c>
      <c r="AU177" s="167" t="s">
        <v>83</v>
      </c>
      <c r="AV177" s="14" t="s">
        <v>81</v>
      </c>
      <c r="AW177" s="14" t="s">
        <v>34</v>
      </c>
      <c r="AX177" s="14" t="s">
        <v>73</v>
      </c>
      <c r="AY177" s="167" t="s">
        <v>180</v>
      </c>
    </row>
    <row r="178" spans="2:51" s="13" customFormat="1" ht="12">
      <c r="B178" s="157"/>
      <c r="D178" s="158" t="s">
        <v>201</v>
      </c>
      <c r="E178" s="159" t="s">
        <v>3</v>
      </c>
      <c r="F178" s="160" t="s">
        <v>482</v>
      </c>
      <c r="H178" s="161">
        <v>72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201</v>
      </c>
      <c r="AU178" s="159" t="s">
        <v>83</v>
      </c>
      <c r="AV178" s="13" t="s">
        <v>83</v>
      </c>
      <c r="AW178" s="13" t="s">
        <v>34</v>
      </c>
      <c r="AX178" s="13" t="s">
        <v>81</v>
      </c>
      <c r="AY178" s="159" t="s">
        <v>180</v>
      </c>
    </row>
    <row r="179" spans="2:63" s="12" customFormat="1" ht="25.9" customHeight="1">
      <c r="B179" s="125"/>
      <c r="D179" s="126" t="s">
        <v>72</v>
      </c>
      <c r="E179" s="127" t="s">
        <v>376</v>
      </c>
      <c r="F179" s="127" t="s">
        <v>377</v>
      </c>
      <c r="I179" s="128"/>
      <c r="J179" s="129">
        <f>BK179</f>
        <v>0</v>
      </c>
      <c r="L179" s="125"/>
      <c r="M179" s="130"/>
      <c r="N179" s="131"/>
      <c r="O179" s="131"/>
      <c r="P179" s="132">
        <f>SUM(P180:P183)</f>
        <v>0</v>
      </c>
      <c r="Q179" s="131"/>
      <c r="R179" s="132">
        <f>SUM(R180:R183)</f>
        <v>0</v>
      </c>
      <c r="S179" s="131"/>
      <c r="T179" s="133">
        <f>SUM(T180:T183)</f>
        <v>0</v>
      </c>
      <c r="AR179" s="126" t="s">
        <v>188</v>
      </c>
      <c r="AT179" s="134" t="s">
        <v>72</v>
      </c>
      <c r="AU179" s="134" t="s">
        <v>73</v>
      </c>
      <c r="AY179" s="126" t="s">
        <v>180</v>
      </c>
      <c r="BK179" s="135">
        <f>SUM(BK180:BK183)</f>
        <v>0</v>
      </c>
    </row>
    <row r="180" spans="1:65" s="2" customFormat="1" ht="16.5" customHeight="1">
      <c r="A180" s="33"/>
      <c r="B180" s="138"/>
      <c r="C180" s="139" t="s">
        <v>341</v>
      </c>
      <c r="D180" s="139" t="s">
        <v>183</v>
      </c>
      <c r="E180" s="140" t="s">
        <v>516</v>
      </c>
      <c r="F180" s="141" t="s">
        <v>517</v>
      </c>
      <c r="G180" s="142" t="s">
        <v>381</v>
      </c>
      <c r="H180" s="143">
        <v>15</v>
      </c>
      <c r="I180" s="144"/>
      <c r="J180" s="145">
        <f>ROUND(I180*H180,2)</f>
        <v>0</v>
      </c>
      <c r="K180" s="141" t="s">
        <v>187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382</v>
      </c>
      <c r="AT180" s="150" t="s">
        <v>183</v>
      </c>
      <c r="AU180" s="150" t="s">
        <v>81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382</v>
      </c>
      <c r="BM180" s="150" t="s">
        <v>518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519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81</v>
      </c>
    </row>
    <row r="182" spans="2:51" s="14" customFormat="1" ht="12">
      <c r="B182" s="166"/>
      <c r="D182" s="158" t="s">
        <v>201</v>
      </c>
      <c r="E182" s="167" t="s">
        <v>3</v>
      </c>
      <c r="F182" s="168" t="s">
        <v>520</v>
      </c>
      <c r="H182" s="167" t="s">
        <v>3</v>
      </c>
      <c r="I182" s="169"/>
      <c r="L182" s="166"/>
      <c r="M182" s="170"/>
      <c r="N182" s="171"/>
      <c r="O182" s="171"/>
      <c r="P182" s="171"/>
      <c r="Q182" s="171"/>
      <c r="R182" s="171"/>
      <c r="S182" s="171"/>
      <c r="T182" s="172"/>
      <c r="AT182" s="167" t="s">
        <v>201</v>
      </c>
      <c r="AU182" s="167" t="s">
        <v>81</v>
      </c>
      <c r="AV182" s="14" t="s">
        <v>81</v>
      </c>
      <c r="AW182" s="14" t="s">
        <v>34</v>
      </c>
      <c r="AX182" s="14" t="s">
        <v>73</v>
      </c>
      <c r="AY182" s="167" t="s">
        <v>180</v>
      </c>
    </row>
    <row r="183" spans="2:51" s="13" customFormat="1" ht="12">
      <c r="B183" s="157"/>
      <c r="D183" s="158" t="s">
        <v>201</v>
      </c>
      <c r="E183" s="159" t="s">
        <v>3</v>
      </c>
      <c r="F183" s="160" t="s">
        <v>9</v>
      </c>
      <c r="H183" s="161">
        <v>15</v>
      </c>
      <c r="I183" s="162"/>
      <c r="L183" s="157"/>
      <c r="M183" s="195"/>
      <c r="N183" s="196"/>
      <c r="O183" s="196"/>
      <c r="P183" s="196"/>
      <c r="Q183" s="196"/>
      <c r="R183" s="196"/>
      <c r="S183" s="196"/>
      <c r="T183" s="197"/>
      <c r="AT183" s="159" t="s">
        <v>201</v>
      </c>
      <c r="AU183" s="159" t="s">
        <v>81</v>
      </c>
      <c r="AV183" s="13" t="s">
        <v>83</v>
      </c>
      <c r="AW183" s="13" t="s">
        <v>34</v>
      </c>
      <c r="AX183" s="13" t="s">
        <v>81</v>
      </c>
      <c r="AY183" s="159" t="s">
        <v>180</v>
      </c>
    </row>
    <row r="184" spans="1:31" s="2" customFormat="1" ht="6.95" customHeight="1">
      <c r="A184" s="33"/>
      <c r="B184" s="43"/>
      <c r="C184" s="44"/>
      <c r="D184" s="44"/>
      <c r="E184" s="44"/>
      <c r="F184" s="44"/>
      <c r="G184" s="44"/>
      <c r="H184" s="44"/>
      <c r="I184" s="44"/>
      <c r="J184" s="44"/>
      <c r="K184" s="44"/>
      <c r="L184" s="34"/>
      <c r="M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</sheetData>
  <autoFilter ref="C90:K183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1_01/317234410"/>
    <hyperlink ref="F99" r:id="rId2" display="https://podminky.urs.cz/item/CS_URS_2021_01/317944323"/>
    <hyperlink ref="F104" r:id="rId3" display="https://podminky.urs.cz/item/CS_URS_2021_01/319201321"/>
    <hyperlink ref="F108" r:id="rId4" display="https://podminky.urs.cz/item/CS_URS_2021_01/346244381"/>
    <hyperlink ref="F112" r:id="rId5" display="https://podminky.urs.cz/item/CS_URS_2021_01/346481111"/>
    <hyperlink ref="F117" r:id="rId6" display="https://podminky.urs.cz/item/CS_URS_2021_01/413232221"/>
    <hyperlink ref="F120" r:id="rId7" display="https://podminky.urs.cz/item/CS_URS_2021_01/612325302"/>
    <hyperlink ref="F128" r:id="rId8" display="https://podminky.urs.cz/item/CS_URS_2021_01/949101111"/>
    <hyperlink ref="F131" r:id="rId9" display="https://podminky.urs.cz/item/CS_URS_2021_01/968062376"/>
    <hyperlink ref="F134" r:id="rId10" display="https://podminky.urs.cz/item/CS_URS_2021_01/968062456"/>
    <hyperlink ref="F137" r:id="rId11" display="https://podminky.urs.cz/item/CS_URS_2021_01/971033651"/>
    <hyperlink ref="F142" r:id="rId12" display="https://podminky.urs.cz/item/CS_URS_2021_01/974031666"/>
    <hyperlink ref="F146" r:id="rId13" display="https://podminky.urs.cz/item/CS_URS_2021_01/997013112"/>
    <hyperlink ref="F148" r:id="rId14" display="https://podminky.urs.cz/item/CS_URS_2021_01/997013501"/>
    <hyperlink ref="F150" r:id="rId15" display="https://podminky.urs.cz/item/CS_URS_2021_01/997013509"/>
    <hyperlink ref="F153" r:id="rId16" display="https://podminky.urs.cz/item/CS_URS_2021_01/997013631"/>
    <hyperlink ref="F156" r:id="rId17" display="https://podminky.urs.cz/item/CS_URS_2021_01/998011002"/>
    <hyperlink ref="F170" r:id="rId18" display="https://podminky.urs.cz/item/CS_URS_2021_01/783113101"/>
    <hyperlink ref="F172" r:id="rId19" display="https://podminky.urs.cz/item/CS_URS_2021_01/783114101"/>
    <hyperlink ref="F174" r:id="rId20" display="https://podminky.urs.cz/item/CS_URS_2021_01/783117101"/>
    <hyperlink ref="F176" r:id="rId21" display="https://podminky.urs.cz/item/CS_URS_2021_01/783122131"/>
    <hyperlink ref="F181" r:id="rId22" display="https://podminky.urs.cz/item/CS_URS_2021_01/HZS13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521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ROUND((SUM(BE98:BE408)),2)</f>
        <v>0</v>
      </c>
      <c r="G33" s="33"/>
      <c r="H33" s="33"/>
      <c r="I33" s="97">
        <v>0.21</v>
      </c>
      <c r="J33" s="96">
        <f>ROUND(((SUM(BE98:BE408))*I33),2)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ROUND((SUM(BF98:BF408)),2)</f>
        <v>0</v>
      </c>
      <c r="G34" s="33"/>
      <c r="H34" s="33"/>
      <c r="I34" s="97">
        <v>0.15</v>
      </c>
      <c r="J34" s="96">
        <f>ROUND(((SUM(BF98:BF408))*I34),2)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ROUND((SUM(BG98:BG408)),2)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ROUND((SUM(BH98:BH408)),2)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ROUND((SUM(BI98:BI408)),2)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3D - SO.03 - D - Interiér obslužného prostoru muzea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J99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J100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J117</f>
        <v>0</v>
      </c>
      <c r="L62" s="111"/>
    </row>
    <row r="63" spans="2:12" s="10" customFormat="1" ht="19.9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J129</f>
        <v>0</v>
      </c>
      <c r="L63" s="111"/>
    </row>
    <row r="64" spans="2:12" s="10" customFormat="1" ht="19.9" customHeight="1">
      <c r="B64" s="111"/>
      <c r="D64" s="112" t="s">
        <v>387</v>
      </c>
      <c r="E64" s="113"/>
      <c r="F64" s="113"/>
      <c r="G64" s="113"/>
      <c r="H64" s="113"/>
      <c r="I64" s="113"/>
      <c r="J64" s="114">
        <f>J169</f>
        <v>0</v>
      </c>
      <c r="L64" s="111"/>
    </row>
    <row r="65" spans="2:12" s="10" customFormat="1" ht="19.9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J173</f>
        <v>0</v>
      </c>
      <c r="L65" s="111"/>
    </row>
    <row r="66" spans="2:12" s="10" customFormat="1" ht="19.9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J199</f>
        <v>0</v>
      </c>
      <c r="L66" s="111"/>
    </row>
    <row r="67" spans="2:12" s="10" customFormat="1" ht="19.9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J256</f>
        <v>0</v>
      </c>
      <c r="L67" s="111"/>
    </row>
    <row r="68" spans="2:12" s="10" customFormat="1" ht="19.9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J269</f>
        <v>0</v>
      </c>
      <c r="L68" s="111"/>
    </row>
    <row r="69" spans="2:12" s="9" customFormat="1" ht="24.95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J272</f>
        <v>0</v>
      </c>
      <c r="L69" s="107"/>
    </row>
    <row r="70" spans="2:12" s="10" customFormat="1" ht="19.9" customHeight="1">
      <c r="B70" s="111"/>
      <c r="D70" s="112" t="s">
        <v>524</v>
      </c>
      <c r="E70" s="113"/>
      <c r="F70" s="113"/>
      <c r="G70" s="113"/>
      <c r="H70" s="113"/>
      <c r="I70" s="113"/>
      <c r="J70" s="114">
        <f>J273</f>
        <v>0</v>
      </c>
      <c r="L70" s="111"/>
    </row>
    <row r="71" spans="2:12" s="10" customFormat="1" ht="19.9" customHeight="1">
      <c r="B71" s="111"/>
      <c r="D71" s="112" t="s">
        <v>160</v>
      </c>
      <c r="E71" s="113"/>
      <c r="F71" s="113"/>
      <c r="G71" s="113"/>
      <c r="H71" s="113"/>
      <c r="I71" s="113"/>
      <c r="J71" s="114">
        <f>J289</f>
        <v>0</v>
      </c>
      <c r="L71" s="111"/>
    </row>
    <row r="72" spans="2:12" s="10" customFormat="1" ht="19.9" customHeight="1">
      <c r="B72" s="111"/>
      <c r="D72" s="112" t="s">
        <v>525</v>
      </c>
      <c r="E72" s="113"/>
      <c r="F72" s="113"/>
      <c r="G72" s="113"/>
      <c r="H72" s="113"/>
      <c r="I72" s="113"/>
      <c r="J72" s="114">
        <f>J304</f>
        <v>0</v>
      </c>
      <c r="L72" s="111"/>
    </row>
    <row r="73" spans="2:12" s="10" customFormat="1" ht="19.9" customHeight="1">
      <c r="B73" s="111"/>
      <c r="D73" s="112" t="s">
        <v>391</v>
      </c>
      <c r="E73" s="113"/>
      <c r="F73" s="113"/>
      <c r="G73" s="113"/>
      <c r="H73" s="113"/>
      <c r="I73" s="113"/>
      <c r="J73" s="114">
        <f>J326</f>
        <v>0</v>
      </c>
      <c r="L73" s="111"/>
    </row>
    <row r="74" spans="2:12" s="10" customFormat="1" ht="19.9" customHeight="1">
      <c r="B74" s="111"/>
      <c r="D74" s="112" t="s">
        <v>163</v>
      </c>
      <c r="E74" s="113"/>
      <c r="F74" s="113"/>
      <c r="G74" s="113"/>
      <c r="H74" s="113"/>
      <c r="I74" s="113"/>
      <c r="J74" s="114">
        <f>J338</f>
        <v>0</v>
      </c>
      <c r="L74" s="111"/>
    </row>
    <row r="75" spans="2:12" s="10" customFormat="1" ht="19.9" customHeight="1">
      <c r="B75" s="111"/>
      <c r="D75" s="112" t="s">
        <v>526</v>
      </c>
      <c r="E75" s="113"/>
      <c r="F75" s="113"/>
      <c r="G75" s="113"/>
      <c r="H75" s="113"/>
      <c r="I75" s="113"/>
      <c r="J75" s="114">
        <f>J347</f>
        <v>0</v>
      </c>
      <c r="L75" s="111"/>
    </row>
    <row r="76" spans="2:12" s="10" customFormat="1" ht="19.9" customHeight="1">
      <c r="B76" s="111"/>
      <c r="D76" s="112" t="s">
        <v>527</v>
      </c>
      <c r="E76" s="113"/>
      <c r="F76" s="113"/>
      <c r="G76" s="113"/>
      <c r="H76" s="113"/>
      <c r="I76" s="113"/>
      <c r="J76" s="114">
        <f>J356</f>
        <v>0</v>
      </c>
      <c r="L76" s="111"/>
    </row>
    <row r="77" spans="2:12" s="10" customFormat="1" ht="19.9" customHeight="1">
      <c r="B77" s="111"/>
      <c r="D77" s="112" t="s">
        <v>392</v>
      </c>
      <c r="E77" s="113"/>
      <c r="F77" s="113"/>
      <c r="G77" s="113"/>
      <c r="H77" s="113"/>
      <c r="I77" s="113"/>
      <c r="J77" s="114">
        <f>J376</f>
        <v>0</v>
      </c>
      <c r="L77" s="111"/>
    </row>
    <row r="78" spans="2:12" s="10" customFormat="1" ht="19.9" customHeight="1">
      <c r="B78" s="111"/>
      <c r="D78" s="112" t="s">
        <v>528</v>
      </c>
      <c r="E78" s="113"/>
      <c r="F78" s="113"/>
      <c r="G78" s="113"/>
      <c r="H78" s="113"/>
      <c r="I78" s="113"/>
      <c r="J78" s="114">
        <f>J390</f>
        <v>0</v>
      </c>
      <c r="L78" s="111"/>
    </row>
    <row r="79" spans="1:31" s="2" customFormat="1" ht="21.7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4" spans="1:31" s="2" customFormat="1" ht="6.95" customHeight="1">
      <c r="A84" s="33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4.95" customHeight="1">
      <c r="A85" s="33"/>
      <c r="B85" s="34"/>
      <c r="C85" s="22" t="s">
        <v>165</v>
      </c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17</v>
      </c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6.5" customHeight="1">
      <c r="A88" s="33"/>
      <c r="B88" s="34"/>
      <c r="C88" s="33"/>
      <c r="D88" s="33"/>
      <c r="E88" s="356" t="str">
        <f>E7</f>
        <v>PAMÁTNÍK MOHYLA MÍRU, REKONSTRUKCE NÁVŠTĚVNICKÉ INFRASTRUKTURY</v>
      </c>
      <c r="F88" s="357"/>
      <c r="G88" s="357"/>
      <c r="H88" s="357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148</v>
      </c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6.5" customHeight="1">
      <c r="A90" s="33"/>
      <c r="B90" s="34"/>
      <c r="C90" s="33"/>
      <c r="D90" s="33"/>
      <c r="E90" s="318" t="str">
        <f>E9</f>
        <v>MOHYLA 3D - SO.03 - D - Interiér obslužného prostoru muzea</v>
      </c>
      <c r="F90" s="355"/>
      <c r="G90" s="355"/>
      <c r="H90" s="355"/>
      <c r="I90" s="33"/>
      <c r="J90" s="33"/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6.9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2" customHeight="1">
      <c r="A92" s="33"/>
      <c r="B92" s="34"/>
      <c r="C92" s="28" t="s">
        <v>22</v>
      </c>
      <c r="D92" s="33"/>
      <c r="E92" s="33"/>
      <c r="F92" s="26" t="str">
        <f>F12</f>
        <v>Pracký kopec u obce Prace</v>
      </c>
      <c r="G92" s="33"/>
      <c r="H92" s="33"/>
      <c r="I92" s="28" t="s">
        <v>24</v>
      </c>
      <c r="J92" s="51" t="str">
        <f>IF(J12="","",J12)</f>
        <v>5. 5. 2021</v>
      </c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6.9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40.15" customHeight="1">
      <c r="A94" s="33"/>
      <c r="B94" s="34"/>
      <c r="C94" s="28" t="s">
        <v>26</v>
      </c>
      <c r="D94" s="33"/>
      <c r="E94" s="33"/>
      <c r="F94" s="26" t="str">
        <f>E15</f>
        <v xml:space="preserve"> </v>
      </c>
      <c r="G94" s="33"/>
      <c r="H94" s="33"/>
      <c r="I94" s="28" t="s">
        <v>32</v>
      </c>
      <c r="J94" s="31" t="str">
        <f>E21</f>
        <v>PETR FRANTA ARCHITEKTI   ASOC., s.r.o.</v>
      </c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5.2" customHeight="1">
      <c r="A95" s="33"/>
      <c r="B95" s="34"/>
      <c r="C95" s="28" t="s">
        <v>30</v>
      </c>
      <c r="D95" s="33"/>
      <c r="E95" s="33"/>
      <c r="F95" s="26" t="str">
        <f>IF(E18="","",E18)</f>
        <v>Vyplň údaj</v>
      </c>
      <c r="G95" s="33"/>
      <c r="H95" s="33"/>
      <c r="I95" s="28" t="s">
        <v>35</v>
      </c>
      <c r="J95" s="31" t="str">
        <f>E24</f>
        <v>Hana Pejšová</v>
      </c>
      <c r="K95" s="33"/>
      <c r="L95" s="9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0.35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9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11" customFormat="1" ht="29.25" customHeight="1">
      <c r="A97" s="115"/>
      <c r="B97" s="116"/>
      <c r="C97" s="117" t="s">
        <v>166</v>
      </c>
      <c r="D97" s="118" t="s">
        <v>58</v>
      </c>
      <c r="E97" s="118" t="s">
        <v>54</v>
      </c>
      <c r="F97" s="118" t="s">
        <v>55</v>
      </c>
      <c r="G97" s="118" t="s">
        <v>167</v>
      </c>
      <c r="H97" s="118" t="s">
        <v>168</v>
      </c>
      <c r="I97" s="118" t="s">
        <v>169</v>
      </c>
      <c r="J97" s="118" t="s">
        <v>153</v>
      </c>
      <c r="K97" s="119" t="s">
        <v>170</v>
      </c>
      <c r="L97" s="120"/>
      <c r="M97" s="58" t="s">
        <v>3</v>
      </c>
      <c r="N97" s="59" t="s">
        <v>43</v>
      </c>
      <c r="O97" s="59" t="s">
        <v>171</v>
      </c>
      <c r="P97" s="59" t="s">
        <v>172</v>
      </c>
      <c r="Q97" s="59" t="s">
        <v>173</v>
      </c>
      <c r="R97" s="59" t="s">
        <v>174</v>
      </c>
      <c r="S97" s="59" t="s">
        <v>175</v>
      </c>
      <c r="T97" s="60" t="s">
        <v>176</v>
      </c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</row>
    <row r="98" spans="1:63" s="2" customFormat="1" ht="22.9" customHeight="1">
      <c r="A98" s="33"/>
      <c r="B98" s="34"/>
      <c r="C98" s="65" t="s">
        <v>177</v>
      </c>
      <c r="D98" s="33"/>
      <c r="E98" s="33"/>
      <c r="F98" s="33"/>
      <c r="G98" s="33"/>
      <c r="H98" s="33"/>
      <c r="I98" s="33"/>
      <c r="J98" s="121">
        <f>BK98</f>
        <v>0</v>
      </c>
      <c r="K98" s="33"/>
      <c r="L98" s="34"/>
      <c r="M98" s="61"/>
      <c r="N98" s="52"/>
      <c r="O98" s="62"/>
      <c r="P98" s="122">
        <f>P99+P272</f>
        <v>0</v>
      </c>
      <c r="Q98" s="62"/>
      <c r="R98" s="122">
        <f>R99+R272</f>
        <v>46.51857226</v>
      </c>
      <c r="S98" s="62"/>
      <c r="T98" s="123">
        <f>T99+T272</f>
        <v>52.98492924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72</v>
      </c>
      <c r="AU98" s="18" t="s">
        <v>154</v>
      </c>
      <c r="BK98" s="124">
        <f>BK99+BK272</f>
        <v>0</v>
      </c>
    </row>
    <row r="99" spans="2:63" s="12" customFormat="1" ht="25.9" customHeight="1">
      <c r="B99" s="125"/>
      <c r="D99" s="126" t="s">
        <v>72</v>
      </c>
      <c r="E99" s="127" t="s">
        <v>178</v>
      </c>
      <c r="F99" s="127" t="s">
        <v>179</v>
      </c>
      <c r="I99" s="128"/>
      <c r="J99" s="129">
        <f>BK99</f>
        <v>0</v>
      </c>
      <c r="L99" s="125"/>
      <c r="M99" s="130"/>
      <c r="N99" s="131"/>
      <c r="O99" s="131"/>
      <c r="P99" s="132">
        <f>P100+P117+P129+P169+P173+P199+P256+P269</f>
        <v>0</v>
      </c>
      <c r="Q99" s="131"/>
      <c r="R99" s="132">
        <f>R100+R117+R129+R169+R173+R199+R256+R269</f>
        <v>29.78691074</v>
      </c>
      <c r="S99" s="131"/>
      <c r="T99" s="133">
        <f>T100+T117+T129+T169+T173+T199+T256+T269</f>
        <v>48.164905</v>
      </c>
      <c r="AR99" s="126" t="s">
        <v>81</v>
      </c>
      <c r="AT99" s="134" t="s">
        <v>72</v>
      </c>
      <c r="AU99" s="134" t="s">
        <v>73</v>
      </c>
      <c r="AY99" s="126" t="s">
        <v>180</v>
      </c>
      <c r="BK99" s="135">
        <f>BK100+BK117+BK129+BK169+BK173+BK199+BK256+BK269</f>
        <v>0</v>
      </c>
    </row>
    <row r="100" spans="2:63" s="12" customFormat="1" ht="22.9" customHeight="1">
      <c r="B100" s="125"/>
      <c r="D100" s="126" t="s">
        <v>72</v>
      </c>
      <c r="E100" s="136" t="s">
        <v>81</v>
      </c>
      <c r="F100" s="136" t="s">
        <v>529</v>
      </c>
      <c r="I100" s="128"/>
      <c r="J100" s="137">
        <f>BK100</f>
        <v>0</v>
      </c>
      <c r="L100" s="125"/>
      <c r="M100" s="130"/>
      <c r="N100" s="131"/>
      <c r="O100" s="131"/>
      <c r="P100" s="132">
        <f>SUM(P101:P116)</f>
        <v>0</v>
      </c>
      <c r="Q100" s="131"/>
      <c r="R100" s="132">
        <f>SUM(R101:R116)</f>
        <v>0</v>
      </c>
      <c r="S100" s="131"/>
      <c r="T100" s="133">
        <f>SUM(T101:T116)</f>
        <v>0</v>
      </c>
      <c r="AR100" s="126" t="s">
        <v>81</v>
      </c>
      <c r="AT100" s="134" t="s">
        <v>72</v>
      </c>
      <c r="AU100" s="134" t="s">
        <v>81</v>
      </c>
      <c r="AY100" s="126" t="s">
        <v>180</v>
      </c>
      <c r="BK100" s="135">
        <f>SUM(BK101:BK116)</f>
        <v>0</v>
      </c>
    </row>
    <row r="101" spans="1:65" s="2" customFormat="1" ht="16.5" customHeight="1">
      <c r="A101" s="33"/>
      <c r="B101" s="138"/>
      <c r="C101" s="139" t="s">
        <v>81</v>
      </c>
      <c r="D101" s="139" t="s">
        <v>183</v>
      </c>
      <c r="E101" s="140" t="s">
        <v>530</v>
      </c>
      <c r="F101" s="141" t="s">
        <v>531</v>
      </c>
      <c r="G101" s="142" t="s">
        <v>264</v>
      </c>
      <c r="H101" s="143">
        <v>1.152</v>
      </c>
      <c r="I101" s="144"/>
      <c r="J101" s="145">
        <f>ROUND(I101*H101,2)</f>
        <v>0</v>
      </c>
      <c r="K101" s="141" t="s">
        <v>187</v>
      </c>
      <c r="L101" s="34"/>
      <c r="M101" s="146" t="s">
        <v>3</v>
      </c>
      <c r="N101" s="147" t="s">
        <v>44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188</v>
      </c>
      <c r="BM101" s="150" t="s">
        <v>532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533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2:51" s="14" customFormat="1" ht="12">
      <c r="B103" s="166"/>
      <c r="D103" s="158" t="s">
        <v>201</v>
      </c>
      <c r="E103" s="167" t="s">
        <v>3</v>
      </c>
      <c r="F103" s="168" t="s">
        <v>534</v>
      </c>
      <c r="H103" s="167" t="s">
        <v>3</v>
      </c>
      <c r="I103" s="169"/>
      <c r="L103" s="166"/>
      <c r="M103" s="170"/>
      <c r="N103" s="171"/>
      <c r="O103" s="171"/>
      <c r="P103" s="171"/>
      <c r="Q103" s="171"/>
      <c r="R103" s="171"/>
      <c r="S103" s="171"/>
      <c r="T103" s="172"/>
      <c r="AT103" s="167" t="s">
        <v>201</v>
      </c>
      <c r="AU103" s="167" t="s">
        <v>83</v>
      </c>
      <c r="AV103" s="14" t="s">
        <v>81</v>
      </c>
      <c r="AW103" s="14" t="s">
        <v>34</v>
      </c>
      <c r="AX103" s="14" t="s">
        <v>73</v>
      </c>
      <c r="AY103" s="167" t="s">
        <v>180</v>
      </c>
    </row>
    <row r="104" spans="2:51" s="13" customFormat="1" ht="12">
      <c r="B104" s="157"/>
      <c r="D104" s="158" t="s">
        <v>201</v>
      </c>
      <c r="E104" s="159" t="s">
        <v>3</v>
      </c>
      <c r="F104" s="160" t="s">
        <v>535</v>
      </c>
      <c r="H104" s="161">
        <v>1.152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201</v>
      </c>
      <c r="AU104" s="159" t="s">
        <v>83</v>
      </c>
      <c r="AV104" s="13" t="s">
        <v>83</v>
      </c>
      <c r="AW104" s="13" t="s">
        <v>34</v>
      </c>
      <c r="AX104" s="13" t="s">
        <v>81</v>
      </c>
      <c r="AY104" s="159" t="s">
        <v>180</v>
      </c>
    </row>
    <row r="105" spans="1:65" s="2" customFormat="1" ht="33" customHeight="1">
      <c r="A105" s="33"/>
      <c r="B105" s="138"/>
      <c r="C105" s="139" t="s">
        <v>83</v>
      </c>
      <c r="D105" s="139" t="s">
        <v>183</v>
      </c>
      <c r="E105" s="140" t="s">
        <v>536</v>
      </c>
      <c r="F105" s="141" t="s">
        <v>537</v>
      </c>
      <c r="G105" s="142" t="s">
        <v>264</v>
      </c>
      <c r="H105" s="143">
        <v>1.152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538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539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1:65" s="2" customFormat="1" ht="37.9" customHeight="1">
      <c r="A107" s="33"/>
      <c r="B107" s="138"/>
      <c r="C107" s="139" t="s">
        <v>196</v>
      </c>
      <c r="D107" s="139" t="s">
        <v>183</v>
      </c>
      <c r="E107" s="140" t="s">
        <v>540</v>
      </c>
      <c r="F107" s="141" t="s">
        <v>541</v>
      </c>
      <c r="G107" s="142" t="s">
        <v>264</v>
      </c>
      <c r="H107" s="143">
        <v>1.152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542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543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1:65" s="2" customFormat="1" ht="37.9" customHeight="1">
      <c r="A109" s="33"/>
      <c r="B109" s="138"/>
      <c r="C109" s="139" t="s">
        <v>188</v>
      </c>
      <c r="D109" s="139" t="s">
        <v>183</v>
      </c>
      <c r="E109" s="140" t="s">
        <v>544</v>
      </c>
      <c r="F109" s="141" t="s">
        <v>545</v>
      </c>
      <c r="G109" s="142" t="s">
        <v>264</v>
      </c>
      <c r="H109" s="143">
        <v>11.52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188</v>
      </c>
      <c r="BM109" s="150" t="s">
        <v>546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547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548</v>
      </c>
      <c r="H111" s="161">
        <v>11.52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16.5" customHeight="1">
      <c r="A112" s="33"/>
      <c r="B112" s="138"/>
      <c r="C112" s="139" t="s">
        <v>208</v>
      </c>
      <c r="D112" s="139" t="s">
        <v>183</v>
      </c>
      <c r="E112" s="140" t="s">
        <v>549</v>
      </c>
      <c r="F112" s="141" t="s">
        <v>550</v>
      </c>
      <c r="G112" s="142" t="s">
        <v>264</v>
      </c>
      <c r="H112" s="143">
        <v>1.152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551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552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1:65" s="2" customFormat="1" ht="24.2" customHeight="1">
      <c r="A114" s="33"/>
      <c r="B114" s="138"/>
      <c r="C114" s="139" t="s">
        <v>213</v>
      </c>
      <c r="D114" s="139" t="s">
        <v>183</v>
      </c>
      <c r="E114" s="140" t="s">
        <v>553</v>
      </c>
      <c r="F114" s="141" t="s">
        <v>554</v>
      </c>
      <c r="G114" s="142" t="s">
        <v>186</v>
      </c>
      <c r="H114" s="143">
        <v>1.924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555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556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557</v>
      </c>
      <c r="H116" s="161">
        <v>1.924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81</v>
      </c>
      <c r="AY116" s="159" t="s">
        <v>180</v>
      </c>
    </row>
    <row r="117" spans="2:63" s="12" customFormat="1" ht="22.9" customHeight="1">
      <c r="B117" s="125"/>
      <c r="D117" s="126" t="s">
        <v>72</v>
      </c>
      <c r="E117" s="136" t="s">
        <v>83</v>
      </c>
      <c r="F117" s="136" t="s">
        <v>558</v>
      </c>
      <c r="I117" s="128"/>
      <c r="J117" s="137">
        <f>BK117</f>
        <v>0</v>
      </c>
      <c r="L117" s="125"/>
      <c r="M117" s="130"/>
      <c r="N117" s="131"/>
      <c r="O117" s="131"/>
      <c r="P117" s="132">
        <f>SUM(P118:P128)</f>
        <v>0</v>
      </c>
      <c r="Q117" s="131"/>
      <c r="R117" s="132">
        <f>SUM(R118:R128)</f>
        <v>2.92941561</v>
      </c>
      <c r="S117" s="131"/>
      <c r="T117" s="133">
        <f>SUM(T118:T128)</f>
        <v>0</v>
      </c>
      <c r="AR117" s="126" t="s">
        <v>81</v>
      </c>
      <c r="AT117" s="134" t="s">
        <v>72</v>
      </c>
      <c r="AU117" s="134" t="s">
        <v>81</v>
      </c>
      <c r="AY117" s="126" t="s">
        <v>180</v>
      </c>
      <c r="BK117" s="135">
        <f>SUM(BK118:BK128)</f>
        <v>0</v>
      </c>
    </row>
    <row r="118" spans="1:65" s="2" customFormat="1" ht="21.75" customHeight="1">
      <c r="A118" s="33"/>
      <c r="B118" s="138"/>
      <c r="C118" s="139" t="s">
        <v>222</v>
      </c>
      <c r="D118" s="139" t="s">
        <v>183</v>
      </c>
      <c r="E118" s="140" t="s">
        <v>559</v>
      </c>
      <c r="F118" s="141" t="s">
        <v>560</v>
      </c>
      <c r="G118" s="142" t="s">
        <v>264</v>
      </c>
      <c r="H118" s="143">
        <v>1.152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2.45329</v>
      </c>
      <c r="R118" s="148">
        <f>Q118*H118</f>
        <v>2.82619008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561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562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535</v>
      </c>
      <c r="H120" s="161">
        <v>1.152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1:65" s="2" customFormat="1" ht="16.5" customHeight="1">
      <c r="A121" s="33"/>
      <c r="B121" s="138"/>
      <c r="C121" s="139" t="s">
        <v>233</v>
      </c>
      <c r="D121" s="139" t="s">
        <v>183</v>
      </c>
      <c r="E121" s="140" t="s">
        <v>563</v>
      </c>
      <c r="F121" s="141" t="s">
        <v>564</v>
      </c>
      <c r="G121" s="142" t="s">
        <v>225</v>
      </c>
      <c r="H121" s="143">
        <v>3.36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0.00264</v>
      </c>
      <c r="R121" s="148">
        <f>Q121*H121</f>
        <v>0.008870399999999999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565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566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567</v>
      </c>
      <c r="H123" s="161">
        <v>3.36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16.5" customHeight="1">
      <c r="A124" s="33"/>
      <c r="B124" s="138"/>
      <c r="C124" s="139" t="s">
        <v>238</v>
      </c>
      <c r="D124" s="139" t="s">
        <v>183</v>
      </c>
      <c r="E124" s="140" t="s">
        <v>568</v>
      </c>
      <c r="F124" s="141" t="s">
        <v>569</v>
      </c>
      <c r="G124" s="142" t="s">
        <v>225</v>
      </c>
      <c r="H124" s="143">
        <v>3.36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570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571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1:65" s="2" customFormat="1" ht="16.5" customHeight="1">
      <c r="A126" s="33"/>
      <c r="B126" s="138"/>
      <c r="C126" s="139" t="s">
        <v>243</v>
      </c>
      <c r="D126" s="139" t="s">
        <v>183</v>
      </c>
      <c r="E126" s="140" t="s">
        <v>572</v>
      </c>
      <c r="F126" s="141" t="s">
        <v>573</v>
      </c>
      <c r="G126" s="142" t="s">
        <v>186</v>
      </c>
      <c r="H126" s="143">
        <v>0.089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1.06017</v>
      </c>
      <c r="R126" s="148">
        <f>Q126*H126</f>
        <v>0.09435513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574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575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51" s="13" customFormat="1" ht="12">
      <c r="B128" s="157"/>
      <c r="D128" s="158" t="s">
        <v>201</v>
      </c>
      <c r="E128" s="159" t="s">
        <v>3</v>
      </c>
      <c r="F128" s="160" t="s">
        <v>576</v>
      </c>
      <c r="H128" s="161">
        <v>0.089</v>
      </c>
      <c r="I128" s="162"/>
      <c r="L128" s="157"/>
      <c r="M128" s="163"/>
      <c r="N128" s="164"/>
      <c r="O128" s="164"/>
      <c r="P128" s="164"/>
      <c r="Q128" s="164"/>
      <c r="R128" s="164"/>
      <c r="S128" s="164"/>
      <c r="T128" s="165"/>
      <c r="AT128" s="159" t="s">
        <v>201</v>
      </c>
      <c r="AU128" s="159" t="s">
        <v>83</v>
      </c>
      <c r="AV128" s="13" t="s">
        <v>83</v>
      </c>
      <c r="AW128" s="13" t="s">
        <v>34</v>
      </c>
      <c r="AX128" s="13" t="s">
        <v>81</v>
      </c>
      <c r="AY128" s="159" t="s">
        <v>180</v>
      </c>
    </row>
    <row r="129" spans="2:63" s="12" customFormat="1" ht="22.9" customHeight="1">
      <c r="B129" s="125"/>
      <c r="D129" s="126" t="s">
        <v>72</v>
      </c>
      <c r="E129" s="136" t="s">
        <v>196</v>
      </c>
      <c r="F129" s="136" t="s">
        <v>393</v>
      </c>
      <c r="I129" s="128"/>
      <c r="J129" s="137">
        <f>BK129</f>
        <v>0</v>
      </c>
      <c r="L129" s="125"/>
      <c r="M129" s="130"/>
      <c r="N129" s="131"/>
      <c r="O129" s="131"/>
      <c r="P129" s="132">
        <f>SUM(P130:P168)</f>
        <v>0</v>
      </c>
      <c r="Q129" s="131"/>
      <c r="R129" s="132">
        <f>SUM(R130:R168)</f>
        <v>17.34017167</v>
      </c>
      <c r="S129" s="131"/>
      <c r="T129" s="133">
        <f>SUM(T130:T168)</f>
        <v>0</v>
      </c>
      <c r="AR129" s="126" t="s">
        <v>81</v>
      </c>
      <c r="AT129" s="134" t="s">
        <v>72</v>
      </c>
      <c r="AU129" s="134" t="s">
        <v>81</v>
      </c>
      <c r="AY129" s="126" t="s">
        <v>180</v>
      </c>
      <c r="BK129" s="135">
        <f>SUM(BK130:BK168)</f>
        <v>0</v>
      </c>
    </row>
    <row r="130" spans="1:65" s="2" customFormat="1" ht="21.75" customHeight="1">
      <c r="A130" s="33"/>
      <c r="B130" s="138"/>
      <c r="C130" s="139" t="s">
        <v>250</v>
      </c>
      <c r="D130" s="139" t="s">
        <v>183</v>
      </c>
      <c r="E130" s="140" t="s">
        <v>577</v>
      </c>
      <c r="F130" s="141" t="s">
        <v>578</v>
      </c>
      <c r="G130" s="142" t="s">
        <v>264</v>
      </c>
      <c r="H130" s="143">
        <v>3.24</v>
      </c>
      <c r="I130" s="144"/>
      <c r="J130" s="145">
        <f>ROUND(I130*H130,2)</f>
        <v>0</v>
      </c>
      <c r="K130" s="141" t="s">
        <v>187</v>
      </c>
      <c r="L130" s="34"/>
      <c r="M130" s="146" t="s">
        <v>3</v>
      </c>
      <c r="N130" s="147" t="s">
        <v>44</v>
      </c>
      <c r="O130" s="54"/>
      <c r="P130" s="148">
        <f>O130*H130</f>
        <v>0</v>
      </c>
      <c r="Q130" s="148">
        <v>1.8775</v>
      </c>
      <c r="R130" s="148">
        <f>Q130*H130</f>
        <v>6.0831</v>
      </c>
      <c r="S130" s="148">
        <v>0</v>
      </c>
      <c r="T130" s="14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188</v>
      </c>
      <c r="AT130" s="150" t="s">
        <v>183</v>
      </c>
      <c r="AU130" s="150" t="s">
        <v>83</v>
      </c>
      <c r="AY130" s="18" t="s">
        <v>180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81</v>
      </c>
      <c r="BK130" s="151">
        <f>ROUND(I130*H130,2)</f>
        <v>0</v>
      </c>
      <c r="BL130" s="18" t="s">
        <v>188</v>
      </c>
      <c r="BM130" s="150" t="s">
        <v>579</v>
      </c>
    </row>
    <row r="131" spans="1:47" s="2" customFormat="1" ht="12">
      <c r="A131" s="33"/>
      <c r="B131" s="34"/>
      <c r="C131" s="33"/>
      <c r="D131" s="152" t="s">
        <v>190</v>
      </c>
      <c r="E131" s="33"/>
      <c r="F131" s="153" t="s">
        <v>580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190</v>
      </c>
      <c r="AU131" s="18" t="s">
        <v>83</v>
      </c>
    </row>
    <row r="132" spans="1:65" s="2" customFormat="1" ht="16.5" customHeight="1">
      <c r="A132" s="33"/>
      <c r="B132" s="138"/>
      <c r="C132" s="139" t="s">
        <v>256</v>
      </c>
      <c r="D132" s="139" t="s">
        <v>183</v>
      </c>
      <c r="E132" s="140" t="s">
        <v>394</v>
      </c>
      <c r="F132" s="141" t="s">
        <v>395</v>
      </c>
      <c r="G132" s="142" t="s">
        <v>264</v>
      </c>
      <c r="H132" s="143">
        <v>1.853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1.94302</v>
      </c>
      <c r="R132" s="148">
        <f>Q132*H132</f>
        <v>3.6004160599999997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396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397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581</v>
      </c>
      <c r="H134" s="161">
        <v>1.725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582</v>
      </c>
      <c r="H135" s="161">
        <v>0.128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73</v>
      </c>
      <c r="AY135" s="159" t="s">
        <v>180</v>
      </c>
    </row>
    <row r="136" spans="2:51" s="15" customFormat="1" ht="12">
      <c r="B136" s="187"/>
      <c r="D136" s="158" t="s">
        <v>201</v>
      </c>
      <c r="E136" s="188" t="s">
        <v>3</v>
      </c>
      <c r="F136" s="189" t="s">
        <v>399</v>
      </c>
      <c r="H136" s="190">
        <v>1.853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201</v>
      </c>
      <c r="AU136" s="188" t="s">
        <v>83</v>
      </c>
      <c r="AV136" s="15" t="s">
        <v>188</v>
      </c>
      <c r="AW136" s="15" t="s">
        <v>34</v>
      </c>
      <c r="AX136" s="15" t="s">
        <v>81</v>
      </c>
      <c r="AY136" s="188" t="s">
        <v>180</v>
      </c>
    </row>
    <row r="137" spans="1:65" s="2" customFormat="1" ht="16.5" customHeight="1">
      <c r="A137" s="33"/>
      <c r="B137" s="138"/>
      <c r="C137" s="139" t="s">
        <v>261</v>
      </c>
      <c r="D137" s="139" t="s">
        <v>183</v>
      </c>
      <c r="E137" s="140" t="s">
        <v>400</v>
      </c>
      <c r="F137" s="141" t="s">
        <v>401</v>
      </c>
      <c r="G137" s="142" t="s">
        <v>186</v>
      </c>
      <c r="H137" s="143">
        <v>0.53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1.09</v>
      </c>
      <c r="R137" s="148">
        <f>Q137*H137</f>
        <v>0.5777000000000001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402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403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51" s="14" customFormat="1" ht="12">
      <c r="B139" s="166"/>
      <c r="D139" s="158" t="s">
        <v>201</v>
      </c>
      <c r="E139" s="167" t="s">
        <v>3</v>
      </c>
      <c r="F139" s="168" t="s">
        <v>404</v>
      </c>
      <c r="H139" s="167" t="s">
        <v>3</v>
      </c>
      <c r="I139" s="169"/>
      <c r="L139" s="166"/>
      <c r="M139" s="170"/>
      <c r="N139" s="171"/>
      <c r="O139" s="171"/>
      <c r="P139" s="171"/>
      <c r="Q139" s="171"/>
      <c r="R139" s="171"/>
      <c r="S139" s="171"/>
      <c r="T139" s="172"/>
      <c r="AT139" s="167" t="s">
        <v>201</v>
      </c>
      <c r="AU139" s="167" t="s">
        <v>83</v>
      </c>
      <c r="AV139" s="14" t="s">
        <v>81</v>
      </c>
      <c r="AW139" s="14" t="s">
        <v>34</v>
      </c>
      <c r="AX139" s="14" t="s">
        <v>73</v>
      </c>
      <c r="AY139" s="167" t="s">
        <v>180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405</v>
      </c>
      <c r="H140" s="161">
        <v>0.53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73</v>
      </c>
      <c r="AY140" s="159" t="s">
        <v>180</v>
      </c>
    </row>
    <row r="141" spans="2:51" s="15" customFormat="1" ht="12">
      <c r="B141" s="187"/>
      <c r="D141" s="158" t="s">
        <v>201</v>
      </c>
      <c r="E141" s="188" t="s">
        <v>3</v>
      </c>
      <c r="F141" s="189" t="s">
        <v>399</v>
      </c>
      <c r="H141" s="190">
        <v>0.53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201</v>
      </c>
      <c r="AU141" s="188" t="s">
        <v>83</v>
      </c>
      <c r="AV141" s="15" t="s">
        <v>188</v>
      </c>
      <c r="AW141" s="15" t="s">
        <v>34</v>
      </c>
      <c r="AX141" s="15" t="s">
        <v>81</v>
      </c>
      <c r="AY141" s="188" t="s">
        <v>180</v>
      </c>
    </row>
    <row r="142" spans="1:65" s="2" customFormat="1" ht="16.5" customHeight="1">
      <c r="A142" s="33"/>
      <c r="B142" s="138"/>
      <c r="C142" s="139" t="s">
        <v>268</v>
      </c>
      <c r="D142" s="139" t="s">
        <v>183</v>
      </c>
      <c r="E142" s="140" t="s">
        <v>583</v>
      </c>
      <c r="F142" s="141" t="s">
        <v>584</v>
      </c>
      <c r="G142" s="142" t="s">
        <v>186</v>
      </c>
      <c r="H142" s="143">
        <v>0.104</v>
      </c>
      <c r="I142" s="144"/>
      <c r="J142" s="145">
        <f>ROUND(I142*H142,2)</f>
        <v>0</v>
      </c>
      <c r="K142" s="141" t="s">
        <v>187</v>
      </c>
      <c r="L142" s="34"/>
      <c r="M142" s="146" t="s">
        <v>3</v>
      </c>
      <c r="N142" s="147" t="s">
        <v>44</v>
      </c>
      <c r="O142" s="54"/>
      <c r="P142" s="148">
        <f>O142*H142</f>
        <v>0</v>
      </c>
      <c r="Q142" s="148">
        <v>1.09</v>
      </c>
      <c r="R142" s="148">
        <f>Q142*H142</f>
        <v>0.11336</v>
      </c>
      <c r="S142" s="148">
        <v>0</v>
      </c>
      <c r="T142" s="149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188</v>
      </c>
      <c r="AT142" s="150" t="s">
        <v>183</v>
      </c>
      <c r="AU142" s="150" t="s">
        <v>83</v>
      </c>
      <c r="AY142" s="18" t="s">
        <v>180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8" t="s">
        <v>81</v>
      </c>
      <c r="BK142" s="151">
        <f>ROUND(I142*H142,2)</f>
        <v>0</v>
      </c>
      <c r="BL142" s="18" t="s">
        <v>188</v>
      </c>
      <c r="BM142" s="150" t="s">
        <v>585</v>
      </c>
    </row>
    <row r="143" spans="1:47" s="2" customFormat="1" ht="12">
      <c r="A143" s="33"/>
      <c r="B143" s="34"/>
      <c r="C143" s="33"/>
      <c r="D143" s="152" t="s">
        <v>190</v>
      </c>
      <c r="E143" s="33"/>
      <c r="F143" s="153" t="s">
        <v>586</v>
      </c>
      <c r="G143" s="33"/>
      <c r="H143" s="33"/>
      <c r="I143" s="154"/>
      <c r="J143" s="33"/>
      <c r="K143" s="33"/>
      <c r="L143" s="34"/>
      <c r="M143" s="155"/>
      <c r="N143" s="156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190</v>
      </c>
      <c r="AU143" s="18" t="s">
        <v>83</v>
      </c>
    </row>
    <row r="144" spans="2:51" s="13" customFormat="1" ht="12">
      <c r="B144" s="157"/>
      <c r="D144" s="158" t="s">
        <v>201</v>
      </c>
      <c r="E144" s="159" t="s">
        <v>3</v>
      </c>
      <c r="F144" s="160" t="s">
        <v>587</v>
      </c>
      <c r="H144" s="161">
        <v>0.104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201</v>
      </c>
      <c r="AU144" s="159" t="s">
        <v>83</v>
      </c>
      <c r="AV144" s="13" t="s">
        <v>83</v>
      </c>
      <c r="AW144" s="13" t="s">
        <v>34</v>
      </c>
      <c r="AX144" s="13" t="s">
        <v>81</v>
      </c>
      <c r="AY144" s="159" t="s">
        <v>180</v>
      </c>
    </row>
    <row r="145" spans="1:65" s="2" customFormat="1" ht="24.2" customHeight="1">
      <c r="A145" s="33"/>
      <c r="B145" s="138"/>
      <c r="C145" s="139" t="s">
        <v>9</v>
      </c>
      <c r="D145" s="139" t="s">
        <v>183</v>
      </c>
      <c r="E145" s="140" t="s">
        <v>406</v>
      </c>
      <c r="F145" s="141" t="s">
        <v>407</v>
      </c>
      <c r="G145" s="142" t="s">
        <v>225</v>
      </c>
      <c r="H145" s="143">
        <v>2.7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0.02857</v>
      </c>
      <c r="R145" s="148">
        <f>Q145*H145</f>
        <v>0.07713900000000001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408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409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7"/>
      <c r="D147" s="158" t="s">
        <v>201</v>
      </c>
      <c r="E147" s="159" t="s">
        <v>3</v>
      </c>
      <c r="F147" s="160" t="s">
        <v>588</v>
      </c>
      <c r="H147" s="161">
        <v>1.2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201</v>
      </c>
      <c r="AU147" s="159" t="s">
        <v>83</v>
      </c>
      <c r="AV147" s="13" t="s">
        <v>83</v>
      </c>
      <c r="AW147" s="13" t="s">
        <v>34</v>
      </c>
      <c r="AX147" s="13" t="s">
        <v>73</v>
      </c>
      <c r="AY147" s="159" t="s">
        <v>180</v>
      </c>
    </row>
    <row r="148" spans="2:51" s="13" customFormat="1" ht="12">
      <c r="B148" s="157"/>
      <c r="D148" s="158" t="s">
        <v>201</v>
      </c>
      <c r="E148" s="159" t="s">
        <v>3</v>
      </c>
      <c r="F148" s="160" t="s">
        <v>589</v>
      </c>
      <c r="H148" s="161">
        <v>1.5</v>
      </c>
      <c r="I148" s="162"/>
      <c r="L148" s="157"/>
      <c r="M148" s="163"/>
      <c r="N148" s="164"/>
      <c r="O148" s="164"/>
      <c r="P148" s="164"/>
      <c r="Q148" s="164"/>
      <c r="R148" s="164"/>
      <c r="S148" s="164"/>
      <c r="T148" s="165"/>
      <c r="AT148" s="159" t="s">
        <v>201</v>
      </c>
      <c r="AU148" s="159" t="s">
        <v>83</v>
      </c>
      <c r="AV148" s="13" t="s">
        <v>83</v>
      </c>
      <c r="AW148" s="13" t="s">
        <v>34</v>
      </c>
      <c r="AX148" s="13" t="s">
        <v>73</v>
      </c>
      <c r="AY148" s="159" t="s">
        <v>180</v>
      </c>
    </row>
    <row r="149" spans="2:51" s="15" customFormat="1" ht="12">
      <c r="B149" s="187"/>
      <c r="D149" s="158" t="s">
        <v>201</v>
      </c>
      <c r="E149" s="188" t="s">
        <v>3</v>
      </c>
      <c r="F149" s="189" t="s">
        <v>399</v>
      </c>
      <c r="H149" s="190">
        <v>2.7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201</v>
      </c>
      <c r="AU149" s="188" t="s">
        <v>83</v>
      </c>
      <c r="AV149" s="15" t="s">
        <v>188</v>
      </c>
      <c r="AW149" s="15" t="s">
        <v>34</v>
      </c>
      <c r="AX149" s="15" t="s">
        <v>81</v>
      </c>
      <c r="AY149" s="188" t="s">
        <v>180</v>
      </c>
    </row>
    <row r="150" spans="1:65" s="2" customFormat="1" ht="24.2" customHeight="1">
      <c r="A150" s="33"/>
      <c r="B150" s="138"/>
      <c r="C150" s="139" t="s">
        <v>226</v>
      </c>
      <c r="D150" s="139" t="s">
        <v>183</v>
      </c>
      <c r="E150" s="140" t="s">
        <v>590</v>
      </c>
      <c r="F150" s="141" t="s">
        <v>591</v>
      </c>
      <c r="G150" s="142" t="s">
        <v>225</v>
      </c>
      <c r="H150" s="143">
        <v>2.783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0.09261</v>
      </c>
      <c r="R150" s="148">
        <f>Q150*H150</f>
        <v>0.25773363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188</v>
      </c>
      <c r="BM150" s="150" t="s">
        <v>592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593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2:51" s="13" customFormat="1" ht="12">
      <c r="B152" s="157"/>
      <c r="D152" s="158" t="s">
        <v>201</v>
      </c>
      <c r="E152" s="159" t="s">
        <v>3</v>
      </c>
      <c r="F152" s="160" t="s">
        <v>594</v>
      </c>
      <c r="H152" s="161">
        <v>2.783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201</v>
      </c>
      <c r="AU152" s="159" t="s">
        <v>83</v>
      </c>
      <c r="AV152" s="13" t="s">
        <v>83</v>
      </c>
      <c r="AW152" s="13" t="s">
        <v>34</v>
      </c>
      <c r="AX152" s="13" t="s">
        <v>81</v>
      </c>
      <c r="AY152" s="159" t="s">
        <v>180</v>
      </c>
    </row>
    <row r="153" spans="1:65" s="2" customFormat="1" ht="16.5" customHeight="1">
      <c r="A153" s="33"/>
      <c r="B153" s="138"/>
      <c r="C153" s="139" t="s">
        <v>283</v>
      </c>
      <c r="D153" s="139" t="s">
        <v>183</v>
      </c>
      <c r="E153" s="140" t="s">
        <v>595</v>
      </c>
      <c r="F153" s="141" t="s">
        <v>596</v>
      </c>
      <c r="G153" s="142" t="s">
        <v>225</v>
      </c>
      <c r="H153" s="143">
        <v>57.278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0.08626</v>
      </c>
      <c r="R153" s="148">
        <f>Q153*H153</f>
        <v>4.94080028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597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598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599</v>
      </c>
      <c r="H155" s="161">
        <v>63.998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73</v>
      </c>
      <c r="AY155" s="159" t="s">
        <v>180</v>
      </c>
    </row>
    <row r="156" spans="2:51" s="13" customFormat="1" ht="12">
      <c r="B156" s="157"/>
      <c r="D156" s="158" t="s">
        <v>201</v>
      </c>
      <c r="E156" s="159" t="s">
        <v>3</v>
      </c>
      <c r="F156" s="160" t="s">
        <v>600</v>
      </c>
      <c r="H156" s="161">
        <v>-6.72</v>
      </c>
      <c r="I156" s="162"/>
      <c r="L156" s="157"/>
      <c r="M156" s="163"/>
      <c r="N156" s="164"/>
      <c r="O156" s="164"/>
      <c r="P156" s="164"/>
      <c r="Q156" s="164"/>
      <c r="R156" s="164"/>
      <c r="S156" s="164"/>
      <c r="T156" s="165"/>
      <c r="AT156" s="159" t="s">
        <v>201</v>
      </c>
      <c r="AU156" s="159" t="s">
        <v>83</v>
      </c>
      <c r="AV156" s="13" t="s">
        <v>83</v>
      </c>
      <c r="AW156" s="13" t="s">
        <v>34</v>
      </c>
      <c r="AX156" s="13" t="s">
        <v>73</v>
      </c>
      <c r="AY156" s="159" t="s">
        <v>180</v>
      </c>
    </row>
    <row r="157" spans="2:51" s="15" customFormat="1" ht="12">
      <c r="B157" s="187"/>
      <c r="D157" s="158" t="s">
        <v>201</v>
      </c>
      <c r="E157" s="188" t="s">
        <v>3</v>
      </c>
      <c r="F157" s="189" t="s">
        <v>399</v>
      </c>
      <c r="H157" s="190">
        <v>57.278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201</v>
      </c>
      <c r="AU157" s="188" t="s">
        <v>83</v>
      </c>
      <c r="AV157" s="15" t="s">
        <v>188</v>
      </c>
      <c r="AW157" s="15" t="s">
        <v>34</v>
      </c>
      <c r="AX157" s="15" t="s">
        <v>81</v>
      </c>
      <c r="AY157" s="188" t="s">
        <v>180</v>
      </c>
    </row>
    <row r="158" spans="1:65" s="2" customFormat="1" ht="21.75" customHeight="1">
      <c r="A158" s="33"/>
      <c r="B158" s="138"/>
      <c r="C158" s="139" t="s">
        <v>291</v>
      </c>
      <c r="D158" s="139" t="s">
        <v>183</v>
      </c>
      <c r="E158" s="140" t="s">
        <v>411</v>
      </c>
      <c r="F158" s="141" t="s">
        <v>412</v>
      </c>
      <c r="G158" s="142" t="s">
        <v>225</v>
      </c>
      <c r="H158" s="143">
        <v>8.49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0.17818</v>
      </c>
      <c r="R158" s="148">
        <f>Q158*H158</f>
        <v>1.5127482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188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188</v>
      </c>
      <c r="BM158" s="150" t="s">
        <v>413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414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601</v>
      </c>
      <c r="H160" s="161">
        <v>7.64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73</v>
      </c>
      <c r="AY160" s="159" t="s">
        <v>180</v>
      </c>
    </row>
    <row r="161" spans="2:51" s="13" customFormat="1" ht="12">
      <c r="B161" s="157"/>
      <c r="D161" s="158" t="s">
        <v>201</v>
      </c>
      <c r="E161" s="159" t="s">
        <v>3</v>
      </c>
      <c r="F161" s="160" t="s">
        <v>602</v>
      </c>
      <c r="H161" s="161">
        <v>0.85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34</v>
      </c>
      <c r="AX161" s="13" t="s">
        <v>73</v>
      </c>
      <c r="AY161" s="159" t="s">
        <v>180</v>
      </c>
    </row>
    <row r="162" spans="2:51" s="15" customFormat="1" ht="12">
      <c r="B162" s="187"/>
      <c r="D162" s="158" t="s">
        <v>201</v>
      </c>
      <c r="E162" s="188" t="s">
        <v>3</v>
      </c>
      <c r="F162" s="189" t="s">
        <v>399</v>
      </c>
      <c r="H162" s="190">
        <v>8.49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8" t="s">
        <v>201</v>
      </c>
      <c r="AU162" s="188" t="s">
        <v>83</v>
      </c>
      <c r="AV162" s="15" t="s">
        <v>188</v>
      </c>
      <c r="AW162" s="15" t="s">
        <v>34</v>
      </c>
      <c r="AX162" s="15" t="s">
        <v>81</v>
      </c>
      <c r="AY162" s="188" t="s">
        <v>180</v>
      </c>
    </row>
    <row r="163" spans="1:65" s="2" customFormat="1" ht="24.2" customHeight="1">
      <c r="A163" s="33"/>
      <c r="B163" s="138"/>
      <c r="C163" s="139" t="s">
        <v>296</v>
      </c>
      <c r="D163" s="139" t="s">
        <v>183</v>
      </c>
      <c r="E163" s="140" t="s">
        <v>416</v>
      </c>
      <c r="F163" s="141" t="s">
        <v>417</v>
      </c>
      <c r="G163" s="142" t="s">
        <v>225</v>
      </c>
      <c r="H163" s="143">
        <v>22.57</v>
      </c>
      <c r="I163" s="144"/>
      <c r="J163" s="145">
        <f>ROUND(I163*H163,2)</f>
        <v>0</v>
      </c>
      <c r="K163" s="141" t="s">
        <v>187</v>
      </c>
      <c r="L163" s="34"/>
      <c r="M163" s="146" t="s">
        <v>3</v>
      </c>
      <c r="N163" s="147" t="s">
        <v>44</v>
      </c>
      <c r="O163" s="54"/>
      <c r="P163" s="148">
        <f>O163*H163</f>
        <v>0</v>
      </c>
      <c r="Q163" s="148">
        <v>0.00785</v>
      </c>
      <c r="R163" s="148">
        <f>Q163*H163</f>
        <v>0.17717449999999998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188</v>
      </c>
      <c r="AT163" s="150" t="s">
        <v>183</v>
      </c>
      <c r="AU163" s="150" t="s">
        <v>83</v>
      </c>
      <c r="AY163" s="18" t="s">
        <v>180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81</v>
      </c>
      <c r="BK163" s="151">
        <f>ROUND(I163*H163,2)</f>
        <v>0</v>
      </c>
      <c r="BL163" s="18" t="s">
        <v>188</v>
      </c>
      <c r="BM163" s="150" t="s">
        <v>418</v>
      </c>
    </row>
    <row r="164" spans="1:47" s="2" customFormat="1" ht="12">
      <c r="A164" s="33"/>
      <c r="B164" s="34"/>
      <c r="C164" s="33"/>
      <c r="D164" s="152" t="s">
        <v>190</v>
      </c>
      <c r="E164" s="33"/>
      <c r="F164" s="153" t="s">
        <v>419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190</v>
      </c>
      <c r="AU164" s="18" t="s">
        <v>83</v>
      </c>
    </row>
    <row r="165" spans="2:51" s="13" customFormat="1" ht="12">
      <c r="B165" s="157"/>
      <c r="D165" s="158" t="s">
        <v>201</v>
      </c>
      <c r="E165" s="159" t="s">
        <v>3</v>
      </c>
      <c r="F165" s="160" t="s">
        <v>603</v>
      </c>
      <c r="H165" s="161">
        <v>9.6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201</v>
      </c>
      <c r="AU165" s="159" t="s">
        <v>83</v>
      </c>
      <c r="AV165" s="13" t="s">
        <v>83</v>
      </c>
      <c r="AW165" s="13" t="s">
        <v>34</v>
      </c>
      <c r="AX165" s="13" t="s">
        <v>73</v>
      </c>
      <c r="AY165" s="159" t="s">
        <v>180</v>
      </c>
    </row>
    <row r="166" spans="2:51" s="13" customFormat="1" ht="12">
      <c r="B166" s="157"/>
      <c r="D166" s="158" t="s">
        <v>201</v>
      </c>
      <c r="E166" s="159" t="s">
        <v>3</v>
      </c>
      <c r="F166" s="160" t="s">
        <v>604</v>
      </c>
      <c r="H166" s="161">
        <v>11.1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201</v>
      </c>
      <c r="AU166" s="159" t="s">
        <v>83</v>
      </c>
      <c r="AV166" s="13" t="s">
        <v>83</v>
      </c>
      <c r="AW166" s="13" t="s">
        <v>34</v>
      </c>
      <c r="AX166" s="13" t="s">
        <v>73</v>
      </c>
      <c r="AY166" s="159" t="s">
        <v>180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605</v>
      </c>
      <c r="H167" s="161">
        <v>1.87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73</v>
      </c>
      <c r="AY167" s="159" t="s">
        <v>180</v>
      </c>
    </row>
    <row r="168" spans="2:51" s="15" customFormat="1" ht="12">
      <c r="B168" s="187"/>
      <c r="D168" s="158" t="s">
        <v>201</v>
      </c>
      <c r="E168" s="188" t="s">
        <v>3</v>
      </c>
      <c r="F168" s="189" t="s">
        <v>399</v>
      </c>
      <c r="H168" s="190">
        <v>22.57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201</v>
      </c>
      <c r="AU168" s="188" t="s">
        <v>83</v>
      </c>
      <c r="AV168" s="15" t="s">
        <v>188</v>
      </c>
      <c r="AW168" s="15" t="s">
        <v>34</v>
      </c>
      <c r="AX168" s="15" t="s">
        <v>81</v>
      </c>
      <c r="AY168" s="188" t="s">
        <v>180</v>
      </c>
    </row>
    <row r="169" spans="2:63" s="12" customFormat="1" ht="22.9" customHeight="1">
      <c r="B169" s="125"/>
      <c r="D169" s="126" t="s">
        <v>72</v>
      </c>
      <c r="E169" s="136" t="s">
        <v>188</v>
      </c>
      <c r="F169" s="136" t="s">
        <v>421</v>
      </c>
      <c r="I169" s="128"/>
      <c r="J169" s="137">
        <f>BK169</f>
        <v>0</v>
      </c>
      <c r="L169" s="125"/>
      <c r="M169" s="130"/>
      <c r="N169" s="131"/>
      <c r="O169" s="131"/>
      <c r="P169" s="132">
        <f>SUM(P170:P172)</f>
        <v>0</v>
      </c>
      <c r="Q169" s="131"/>
      <c r="R169" s="132">
        <f>SUM(R170:R172)</f>
        <v>0.236</v>
      </c>
      <c r="S169" s="131"/>
      <c r="T169" s="133">
        <f>SUM(T170:T172)</f>
        <v>0</v>
      </c>
      <c r="AR169" s="126" t="s">
        <v>81</v>
      </c>
      <c r="AT169" s="134" t="s">
        <v>72</v>
      </c>
      <c r="AU169" s="134" t="s">
        <v>81</v>
      </c>
      <c r="AY169" s="126" t="s">
        <v>180</v>
      </c>
      <c r="BK169" s="135">
        <f>SUM(BK170:BK172)</f>
        <v>0</v>
      </c>
    </row>
    <row r="170" spans="1:65" s="2" customFormat="1" ht="24.2" customHeight="1">
      <c r="A170" s="33"/>
      <c r="B170" s="138"/>
      <c r="C170" s="139" t="s">
        <v>301</v>
      </c>
      <c r="D170" s="139" t="s">
        <v>183</v>
      </c>
      <c r="E170" s="140" t="s">
        <v>422</v>
      </c>
      <c r="F170" s="141" t="s">
        <v>423</v>
      </c>
      <c r="G170" s="142" t="s">
        <v>236</v>
      </c>
      <c r="H170" s="143">
        <v>4</v>
      </c>
      <c r="I170" s="144"/>
      <c r="J170" s="145">
        <f>ROUND(I170*H170,2)</f>
        <v>0</v>
      </c>
      <c r="K170" s="141" t="s">
        <v>187</v>
      </c>
      <c r="L170" s="34"/>
      <c r="M170" s="146" t="s">
        <v>3</v>
      </c>
      <c r="N170" s="147" t="s">
        <v>44</v>
      </c>
      <c r="O170" s="54"/>
      <c r="P170" s="148">
        <f>O170*H170</f>
        <v>0</v>
      </c>
      <c r="Q170" s="148">
        <v>0.059</v>
      </c>
      <c r="R170" s="148">
        <f>Q170*H170</f>
        <v>0.236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188</v>
      </c>
      <c r="AT170" s="150" t="s">
        <v>183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188</v>
      </c>
      <c r="BM170" s="150" t="s">
        <v>424</v>
      </c>
    </row>
    <row r="171" spans="1:47" s="2" customFormat="1" ht="12">
      <c r="A171" s="33"/>
      <c r="B171" s="34"/>
      <c r="C171" s="33"/>
      <c r="D171" s="152" t="s">
        <v>190</v>
      </c>
      <c r="E171" s="33"/>
      <c r="F171" s="153" t="s">
        <v>425</v>
      </c>
      <c r="G171" s="33"/>
      <c r="H171" s="33"/>
      <c r="I171" s="154"/>
      <c r="J171" s="33"/>
      <c r="K171" s="33"/>
      <c r="L171" s="34"/>
      <c r="M171" s="155"/>
      <c r="N171" s="156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2:51" s="13" customFormat="1" ht="12">
      <c r="B172" s="157"/>
      <c r="D172" s="158" t="s">
        <v>201</v>
      </c>
      <c r="E172" s="159" t="s">
        <v>3</v>
      </c>
      <c r="F172" s="160" t="s">
        <v>188</v>
      </c>
      <c r="H172" s="161">
        <v>4</v>
      </c>
      <c r="I172" s="162"/>
      <c r="L172" s="157"/>
      <c r="M172" s="163"/>
      <c r="N172" s="164"/>
      <c r="O172" s="164"/>
      <c r="P172" s="164"/>
      <c r="Q172" s="164"/>
      <c r="R172" s="164"/>
      <c r="S172" s="164"/>
      <c r="T172" s="165"/>
      <c r="AT172" s="159" t="s">
        <v>201</v>
      </c>
      <c r="AU172" s="159" t="s">
        <v>83</v>
      </c>
      <c r="AV172" s="13" t="s">
        <v>83</v>
      </c>
      <c r="AW172" s="13" t="s">
        <v>34</v>
      </c>
      <c r="AX172" s="13" t="s">
        <v>81</v>
      </c>
      <c r="AY172" s="159" t="s">
        <v>180</v>
      </c>
    </row>
    <row r="173" spans="2:63" s="12" customFormat="1" ht="22.9" customHeight="1">
      <c r="B173" s="125"/>
      <c r="D173" s="126" t="s">
        <v>72</v>
      </c>
      <c r="E173" s="136" t="s">
        <v>213</v>
      </c>
      <c r="F173" s="136" t="s">
        <v>426</v>
      </c>
      <c r="I173" s="128"/>
      <c r="J173" s="137">
        <f>BK173</f>
        <v>0</v>
      </c>
      <c r="L173" s="125"/>
      <c r="M173" s="130"/>
      <c r="N173" s="131"/>
      <c r="O173" s="131"/>
      <c r="P173" s="132">
        <f>SUM(P174:P198)</f>
        <v>0</v>
      </c>
      <c r="Q173" s="131"/>
      <c r="R173" s="132">
        <f>SUM(R174:R198)</f>
        <v>9.23365376</v>
      </c>
      <c r="S173" s="131"/>
      <c r="T173" s="133">
        <f>SUM(T174:T198)</f>
        <v>0</v>
      </c>
      <c r="AR173" s="126" t="s">
        <v>81</v>
      </c>
      <c r="AT173" s="134" t="s">
        <v>72</v>
      </c>
      <c r="AU173" s="134" t="s">
        <v>81</v>
      </c>
      <c r="AY173" s="126" t="s">
        <v>180</v>
      </c>
      <c r="BK173" s="135">
        <f>SUM(BK174:BK198)</f>
        <v>0</v>
      </c>
    </row>
    <row r="174" spans="1:65" s="2" customFormat="1" ht="24.2" customHeight="1">
      <c r="A174" s="33"/>
      <c r="B174" s="138"/>
      <c r="C174" s="139" t="s">
        <v>8</v>
      </c>
      <c r="D174" s="139" t="s">
        <v>183</v>
      </c>
      <c r="E174" s="140" t="s">
        <v>606</v>
      </c>
      <c r="F174" s="141" t="s">
        <v>607</v>
      </c>
      <c r="G174" s="142" t="s">
        <v>225</v>
      </c>
      <c r="H174" s="143">
        <v>120.556</v>
      </c>
      <c r="I174" s="144"/>
      <c r="J174" s="145">
        <f>ROUND(I174*H174,2)</f>
        <v>0</v>
      </c>
      <c r="K174" s="141" t="s">
        <v>187</v>
      </c>
      <c r="L174" s="34"/>
      <c r="M174" s="146" t="s">
        <v>3</v>
      </c>
      <c r="N174" s="147" t="s">
        <v>44</v>
      </c>
      <c r="O174" s="54"/>
      <c r="P174" s="148">
        <f>O174*H174</f>
        <v>0</v>
      </c>
      <c r="Q174" s="148">
        <v>0.00438</v>
      </c>
      <c r="R174" s="148">
        <f>Q174*H174</f>
        <v>0.52803528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188</v>
      </c>
      <c r="AT174" s="150" t="s">
        <v>183</v>
      </c>
      <c r="AU174" s="150" t="s">
        <v>83</v>
      </c>
      <c r="AY174" s="18" t="s">
        <v>180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81</v>
      </c>
      <c r="BK174" s="151">
        <f>ROUND(I174*H174,2)</f>
        <v>0</v>
      </c>
      <c r="BL174" s="18" t="s">
        <v>188</v>
      </c>
      <c r="BM174" s="150" t="s">
        <v>608</v>
      </c>
    </row>
    <row r="175" spans="1:47" s="2" customFormat="1" ht="12">
      <c r="A175" s="33"/>
      <c r="B175" s="34"/>
      <c r="C175" s="33"/>
      <c r="D175" s="152" t="s">
        <v>190</v>
      </c>
      <c r="E175" s="33"/>
      <c r="F175" s="153" t="s">
        <v>609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190</v>
      </c>
      <c r="AU175" s="18" t="s">
        <v>83</v>
      </c>
    </row>
    <row r="176" spans="2:51" s="13" customFormat="1" ht="12">
      <c r="B176" s="157"/>
      <c r="D176" s="158" t="s">
        <v>201</v>
      </c>
      <c r="E176" s="159" t="s">
        <v>3</v>
      </c>
      <c r="F176" s="160" t="s">
        <v>610</v>
      </c>
      <c r="H176" s="161">
        <v>114.556</v>
      </c>
      <c r="I176" s="162"/>
      <c r="L176" s="157"/>
      <c r="M176" s="163"/>
      <c r="N176" s="164"/>
      <c r="O176" s="164"/>
      <c r="P176" s="164"/>
      <c r="Q176" s="164"/>
      <c r="R176" s="164"/>
      <c r="S176" s="164"/>
      <c r="T176" s="165"/>
      <c r="AT176" s="159" t="s">
        <v>201</v>
      </c>
      <c r="AU176" s="159" t="s">
        <v>83</v>
      </c>
      <c r="AV176" s="13" t="s">
        <v>83</v>
      </c>
      <c r="AW176" s="13" t="s">
        <v>34</v>
      </c>
      <c r="AX176" s="13" t="s">
        <v>73</v>
      </c>
      <c r="AY176" s="159" t="s">
        <v>180</v>
      </c>
    </row>
    <row r="177" spans="2:51" s="13" customFormat="1" ht="12">
      <c r="B177" s="157"/>
      <c r="D177" s="158" t="s">
        <v>201</v>
      </c>
      <c r="E177" s="159" t="s">
        <v>3</v>
      </c>
      <c r="F177" s="160" t="s">
        <v>611</v>
      </c>
      <c r="H177" s="161">
        <v>6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201</v>
      </c>
      <c r="AU177" s="159" t="s">
        <v>83</v>
      </c>
      <c r="AV177" s="13" t="s">
        <v>83</v>
      </c>
      <c r="AW177" s="13" t="s">
        <v>34</v>
      </c>
      <c r="AX177" s="13" t="s">
        <v>73</v>
      </c>
      <c r="AY177" s="159" t="s">
        <v>180</v>
      </c>
    </row>
    <row r="178" spans="2:51" s="15" customFormat="1" ht="12">
      <c r="B178" s="187"/>
      <c r="D178" s="158" t="s">
        <v>201</v>
      </c>
      <c r="E178" s="188" t="s">
        <v>3</v>
      </c>
      <c r="F178" s="189" t="s">
        <v>399</v>
      </c>
      <c r="H178" s="190">
        <v>120.556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8" t="s">
        <v>201</v>
      </c>
      <c r="AU178" s="188" t="s">
        <v>83</v>
      </c>
      <c r="AV178" s="15" t="s">
        <v>188</v>
      </c>
      <c r="AW178" s="15" t="s">
        <v>34</v>
      </c>
      <c r="AX178" s="15" t="s">
        <v>81</v>
      </c>
      <c r="AY178" s="188" t="s">
        <v>180</v>
      </c>
    </row>
    <row r="179" spans="1:65" s="2" customFormat="1" ht="16.5" customHeight="1">
      <c r="A179" s="33"/>
      <c r="B179" s="138"/>
      <c r="C179" s="139" t="s">
        <v>309</v>
      </c>
      <c r="D179" s="139" t="s">
        <v>183</v>
      </c>
      <c r="E179" s="140" t="s">
        <v>612</v>
      </c>
      <c r="F179" s="141" t="s">
        <v>613</v>
      </c>
      <c r="G179" s="142" t="s">
        <v>225</v>
      </c>
      <c r="H179" s="143">
        <v>221.669</v>
      </c>
      <c r="I179" s="144"/>
      <c r="J179" s="145">
        <f>ROUND(I179*H179,2)</f>
        <v>0</v>
      </c>
      <c r="K179" s="141" t="s">
        <v>187</v>
      </c>
      <c r="L179" s="34"/>
      <c r="M179" s="146" t="s">
        <v>3</v>
      </c>
      <c r="N179" s="147" t="s">
        <v>44</v>
      </c>
      <c r="O179" s="54"/>
      <c r="P179" s="148">
        <f>O179*H179</f>
        <v>0</v>
      </c>
      <c r="Q179" s="148">
        <v>0.003</v>
      </c>
      <c r="R179" s="148">
        <f>Q179*H179</f>
        <v>0.665007</v>
      </c>
      <c r="S179" s="148">
        <v>0</v>
      </c>
      <c r="T179" s="14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0" t="s">
        <v>188</v>
      </c>
      <c r="AT179" s="150" t="s">
        <v>183</v>
      </c>
      <c r="AU179" s="150" t="s">
        <v>83</v>
      </c>
      <c r="AY179" s="18" t="s">
        <v>180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8" t="s">
        <v>81</v>
      </c>
      <c r="BK179" s="151">
        <f>ROUND(I179*H179,2)</f>
        <v>0</v>
      </c>
      <c r="BL179" s="18" t="s">
        <v>188</v>
      </c>
      <c r="BM179" s="150" t="s">
        <v>614</v>
      </c>
    </row>
    <row r="180" spans="1:47" s="2" customFormat="1" ht="12">
      <c r="A180" s="33"/>
      <c r="B180" s="34"/>
      <c r="C180" s="33"/>
      <c r="D180" s="152" t="s">
        <v>190</v>
      </c>
      <c r="E180" s="33"/>
      <c r="F180" s="153" t="s">
        <v>615</v>
      </c>
      <c r="G180" s="33"/>
      <c r="H180" s="33"/>
      <c r="I180" s="154"/>
      <c r="J180" s="33"/>
      <c r="K180" s="33"/>
      <c r="L180" s="34"/>
      <c r="M180" s="155"/>
      <c r="N180" s="156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190</v>
      </c>
      <c r="AU180" s="18" t="s">
        <v>83</v>
      </c>
    </row>
    <row r="181" spans="2:51" s="14" customFormat="1" ht="12">
      <c r="B181" s="166"/>
      <c r="D181" s="158" t="s">
        <v>201</v>
      </c>
      <c r="E181" s="167" t="s">
        <v>3</v>
      </c>
      <c r="F181" s="168" t="s">
        <v>616</v>
      </c>
      <c r="H181" s="167" t="s">
        <v>3</v>
      </c>
      <c r="I181" s="169"/>
      <c r="L181" s="166"/>
      <c r="M181" s="170"/>
      <c r="N181" s="171"/>
      <c r="O181" s="171"/>
      <c r="P181" s="171"/>
      <c r="Q181" s="171"/>
      <c r="R181" s="171"/>
      <c r="S181" s="171"/>
      <c r="T181" s="172"/>
      <c r="AT181" s="167" t="s">
        <v>201</v>
      </c>
      <c r="AU181" s="167" t="s">
        <v>83</v>
      </c>
      <c r="AV181" s="14" t="s">
        <v>81</v>
      </c>
      <c r="AW181" s="14" t="s">
        <v>34</v>
      </c>
      <c r="AX181" s="14" t="s">
        <v>73</v>
      </c>
      <c r="AY181" s="167" t="s">
        <v>180</v>
      </c>
    </row>
    <row r="182" spans="2:51" s="13" customFormat="1" ht="12">
      <c r="B182" s="157"/>
      <c r="D182" s="158" t="s">
        <v>201</v>
      </c>
      <c r="E182" s="159" t="s">
        <v>3</v>
      </c>
      <c r="F182" s="160" t="s">
        <v>617</v>
      </c>
      <c r="H182" s="161">
        <v>221.669</v>
      </c>
      <c r="I182" s="162"/>
      <c r="L182" s="157"/>
      <c r="M182" s="163"/>
      <c r="N182" s="164"/>
      <c r="O182" s="164"/>
      <c r="P182" s="164"/>
      <c r="Q182" s="164"/>
      <c r="R182" s="164"/>
      <c r="S182" s="164"/>
      <c r="T182" s="165"/>
      <c r="AT182" s="159" t="s">
        <v>201</v>
      </c>
      <c r="AU182" s="159" t="s">
        <v>83</v>
      </c>
      <c r="AV182" s="13" t="s">
        <v>83</v>
      </c>
      <c r="AW182" s="13" t="s">
        <v>34</v>
      </c>
      <c r="AX182" s="13" t="s">
        <v>81</v>
      </c>
      <c r="AY182" s="159" t="s">
        <v>180</v>
      </c>
    </row>
    <row r="183" spans="1:65" s="2" customFormat="1" ht="24.2" customHeight="1">
      <c r="A183" s="33"/>
      <c r="B183" s="138"/>
      <c r="C183" s="139" t="s">
        <v>314</v>
      </c>
      <c r="D183" s="139" t="s">
        <v>183</v>
      </c>
      <c r="E183" s="140" t="s">
        <v>618</v>
      </c>
      <c r="F183" s="141" t="s">
        <v>619</v>
      </c>
      <c r="G183" s="142" t="s">
        <v>225</v>
      </c>
      <c r="H183" s="143">
        <v>114.556</v>
      </c>
      <c r="I183" s="144"/>
      <c r="J183" s="145">
        <f>ROUND(I183*H183,2)</f>
        <v>0</v>
      </c>
      <c r="K183" s="141" t="s">
        <v>187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0.01838</v>
      </c>
      <c r="R183" s="148">
        <f>Q183*H183</f>
        <v>2.10553928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620</v>
      </c>
    </row>
    <row r="184" spans="1:47" s="2" customFormat="1" ht="12">
      <c r="A184" s="33"/>
      <c r="B184" s="34"/>
      <c r="C184" s="33"/>
      <c r="D184" s="152" t="s">
        <v>190</v>
      </c>
      <c r="E184" s="33"/>
      <c r="F184" s="153" t="s">
        <v>621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1:65" s="2" customFormat="1" ht="21.75" customHeight="1">
      <c r="A185" s="33"/>
      <c r="B185" s="138"/>
      <c r="C185" s="139" t="s">
        <v>320</v>
      </c>
      <c r="D185" s="139" t="s">
        <v>183</v>
      </c>
      <c r="E185" s="140" t="s">
        <v>622</v>
      </c>
      <c r="F185" s="141" t="s">
        <v>623</v>
      </c>
      <c r="G185" s="142" t="s">
        <v>236</v>
      </c>
      <c r="H185" s="143">
        <v>12</v>
      </c>
      <c r="I185" s="144"/>
      <c r="J185" s="145">
        <f>ROUND(I185*H185,2)</f>
        <v>0</v>
      </c>
      <c r="K185" s="141" t="s">
        <v>187</v>
      </c>
      <c r="L185" s="34"/>
      <c r="M185" s="146" t="s">
        <v>3</v>
      </c>
      <c r="N185" s="147" t="s">
        <v>44</v>
      </c>
      <c r="O185" s="54"/>
      <c r="P185" s="148">
        <f>O185*H185</f>
        <v>0</v>
      </c>
      <c r="Q185" s="148">
        <v>0.1575</v>
      </c>
      <c r="R185" s="148">
        <f>Q185*H185</f>
        <v>1.8900000000000001</v>
      </c>
      <c r="S185" s="148">
        <v>0</v>
      </c>
      <c r="T185" s="14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188</v>
      </c>
      <c r="AT185" s="150" t="s">
        <v>183</v>
      </c>
      <c r="AU185" s="150" t="s">
        <v>83</v>
      </c>
      <c r="AY185" s="18" t="s">
        <v>180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8" t="s">
        <v>81</v>
      </c>
      <c r="BK185" s="151">
        <f>ROUND(I185*H185,2)</f>
        <v>0</v>
      </c>
      <c r="BL185" s="18" t="s">
        <v>188</v>
      </c>
      <c r="BM185" s="150" t="s">
        <v>624</v>
      </c>
    </row>
    <row r="186" spans="1:47" s="2" customFormat="1" ht="12">
      <c r="A186" s="33"/>
      <c r="B186" s="34"/>
      <c r="C186" s="33"/>
      <c r="D186" s="152" t="s">
        <v>190</v>
      </c>
      <c r="E186" s="33"/>
      <c r="F186" s="153" t="s">
        <v>625</v>
      </c>
      <c r="G186" s="33"/>
      <c r="H186" s="33"/>
      <c r="I186" s="154"/>
      <c r="J186" s="33"/>
      <c r="K186" s="33"/>
      <c r="L186" s="34"/>
      <c r="M186" s="155"/>
      <c r="N186" s="156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190</v>
      </c>
      <c r="AU186" s="18" t="s">
        <v>83</v>
      </c>
    </row>
    <row r="187" spans="2:51" s="13" customFormat="1" ht="12">
      <c r="B187" s="157"/>
      <c r="D187" s="158" t="s">
        <v>201</v>
      </c>
      <c r="E187" s="159" t="s">
        <v>3</v>
      </c>
      <c r="F187" s="160" t="s">
        <v>626</v>
      </c>
      <c r="H187" s="161">
        <v>12</v>
      </c>
      <c r="I187" s="162"/>
      <c r="L187" s="157"/>
      <c r="M187" s="163"/>
      <c r="N187" s="164"/>
      <c r="O187" s="164"/>
      <c r="P187" s="164"/>
      <c r="Q187" s="164"/>
      <c r="R187" s="164"/>
      <c r="S187" s="164"/>
      <c r="T187" s="165"/>
      <c r="AT187" s="159" t="s">
        <v>201</v>
      </c>
      <c r="AU187" s="159" t="s">
        <v>83</v>
      </c>
      <c r="AV187" s="13" t="s">
        <v>83</v>
      </c>
      <c r="AW187" s="13" t="s">
        <v>34</v>
      </c>
      <c r="AX187" s="13" t="s">
        <v>81</v>
      </c>
      <c r="AY187" s="159" t="s">
        <v>180</v>
      </c>
    </row>
    <row r="188" spans="1:65" s="2" customFormat="1" ht="16.5" customHeight="1">
      <c r="A188" s="33"/>
      <c r="B188" s="138"/>
      <c r="C188" s="139" t="s">
        <v>324</v>
      </c>
      <c r="D188" s="139" t="s">
        <v>183</v>
      </c>
      <c r="E188" s="140" t="s">
        <v>427</v>
      </c>
      <c r="F188" s="141" t="s">
        <v>428</v>
      </c>
      <c r="G188" s="142" t="s">
        <v>225</v>
      </c>
      <c r="H188" s="143">
        <v>8.24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0.03358</v>
      </c>
      <c r="R188" s="148">
        <f>Q188*H188</f>
        <v>0.2766992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188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188</v>
      </c>
      <c r="BM188" s="150" t="s">
        <v>429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430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2:51" s="13" customFormat="1" ht="12">
      <c r="B190" s="157"/>
      <c r="D190" s="158" t="s">
        <v>201</v>
      </c>
      <c r="E190" s="159" t="s">
        <v>3</v>
      </c>
      <c r="F190" s="160" t="s">
        <v>627</v>
      </c>
      <c r="H190" s="161">
        <v>3.2</v>
      </c>
      <c r="I190" s="162"/>
      <c r="L190" s="157"/>
      <c r="M190" s="163"/>
      <c r="N190" s="164"/>
      <c r="O190" s="164"/>
      <c r="P190" s="164"/>
      <c r="Q190" s="164"/>
      <c r="R190" s="164"/>
      <c r="S190" s="164"/>
      <c r="T190" s="165"/>
      <c r="AT190" s="159" t="s">
        <v>201</v>
      </c>
      <c r="AU190" s="159" t="s">
        <v>83</v>
      </c>
      <c r="AV190" s="13" t="s">
        <v>83</v>
      </c>
      <c r="AW190" s="13" t="s">
        <v>34</v>
      </c>
      <c r="AX190" s="13" t="s">
        <v>73</v>
      </c>
      <c r="AY190" s="159" t="s">
        <v>180</v>
      </c>
    </row>
    <row r="191" spans="2:51" s="13" customFormat="1" ht="12">
      <c r="B191" s="157"/>
      <c r="D191" s="158" t="s">
        <v>201</v>
      </c>
      <c r="E191" s="159" t="s">
        <v>3</v>
      </c>
      <c r="F191" s="160" t="s">
        <v>628</v>
      </c>
      <c r="H191" s="161">
        <v>2.16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201</v>
      </c>
      <c r="AU191" s="159" t="s">
        <v>83</v>
      </c>
      <c r="AV191" s="13" t="s">
        <v>83</v>
      </c>
      <c r="AW191" s="13" t="s">
        <v>34</v>
      </c>
      <c r="AX191" s="13" t="s">
        <v>73</v>
      </c>
      <c r="AY191" s="159" t="s">
        <v>180</v>
      </c>
    </row>
    <row r="192" spans="2:51" s="13" customFormat="1" ht="12">
      <c r="B192" s="157"/>
      <c r="D192" s="158" t="s">
        <v>201</v>
      </c>
      <c r="E192" s="159" t="s">
        <v>3</v>
      </c>
      <c r="F192" s="160" t="s">
        <v>629</v>
      </c>
      <c r="H192" s="161">
        <v>2.88</v>
      </c>
      <c r="I192" s="162"/>
      <c r="L192" s="157"/>
      <c r="M192" s="163"/>
      <c r="N192" s="164"/>
      <c r="O192" s="164"/>
      <c r="P192" s="164"/>
      <c r="Q192" s="164"/>
      <c r="R192" s="164"/>
      <c r="S192" s="164"/>
      <c r="T192" s="165"/>
      <c r="AT192" s="159" t="s">
        <v>201</v>
      </c>
      <c r="AU192" s="159" t="s">
        <v>83</v>
      </c>
      <c r="AV192" s="13" t="s">
        <v>83</v>
      </c>
      <c r="AW192" s="13" t="s">
        <v>34</v>
      </c>
      <c r="AX192" s="13" t="s">
        <v>73</v>
      </c>
      <c r="AY192" s="159" t="s">
        <v>180</v>
      </c>
    </row>
    <row r="193" spans="2:51" s="15" customFormat="1" ht="12">
      <c r="B193" s="187"/>
      <c r="D193" s="158" t="s">
        <v>201</v>
      </c>
      <c r="E193" s="188" t="s">
        <v>3</v>
      </c>
      <c r="F193" s="189" t="s">
        <v>399</v>
      </c>
      <c r="H193" s="190">
        <v>8.24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8" t="s">
        <v>201</v>
      </c>
      <c r="AU193" s="188" t="s">
        <v>83</v>
      </c>
      <c r="AV193" s="15" t="s">
        <v>188</v>
      </c>
      <c r="AW193" s="15" t="s">
        <v>34</v>
      </c>
      <c r="AX193" s="15" t="s">
        <v>81</v>
      </c>
      <c r="AY193" s="188" t="s">
        <v>180</v>
      </c>
    </row>
    <row r="194" spans="1:65" s="2" customFormat="1" ht="24.2" customHeight="1">
      <c r="A194" s="33"/>
      <c r="B194" s="138"/>
      <c r="C194" s="139" t="s">
        <v>330</v>
      </c>
      <c r="D194" s="139" t="s">
        <v>183</v>
      </c>
      <c r="E194" s="140" t="s">
        <v>630</v>
      </c>
      <c r="F194" s="141" t="s">
        <v>631</v>
      </c>
      <c r="G194" s="142" t="s">
        <v>225</v>
      </c>
      <c r="H194" s="143">
        <v>221.669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0.017</v>
      </c>
      <c r="R194" s="148">
        <f>Q194*H194</f>
        <v>3.7683730000000004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188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188</v>
      </c>
      <c r="BM194" s="150" t="s">
        <v>632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633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3" customFormat="1" ht="12">
      <c r="B196" s="157"/>
      <c r="D196" s="158" t="s">
        <v>201</v>
      </c>
      <c r="E196" s="159" t="s">
        <v>3</v>
      </c>
      <c r="F196" s="160" t="s">
        <v>634</v>
      </c>
      <c r="H196" s="161">
        <v>138.089</v>
      </c>
      <c r="I196" s="162"/>
      <c r="L196" s="157"/>
      <c r="M196" s="163"/>
      <c r="N196" s="164"/>
      <c r="O196" s="164"/>
      <c r="P196" s="164"/>
      <c r="Q196" s="164"/>
      <c r="R196" s="164"/>
      <c r="S196" s="164"/>
      <c r="T196" s="165"/>
      <c r="AT196" s="159" t="s">
        <v>201</v>
      </c>
      <c r="AU196" s="159" t="s">
        <v>83</v>
      </c>
      <c r="AV196" s="13" t="s">
        <v>83</v>
      </c>
      <c r="AW196" s="13" t="s">
        <v>34</v>
      </c>
      <c r="AX196" s="13" t="s">
        <v>73</v>
      </c>
      <c r="AY196" s="159" t="s">
        <v>180</v>
      </c>
    </row>
    <row r="197" spans="2:51" s="13" customFormat="1" ht="12">
      <c r="B197" s="157"/>
      <c r="D197" s="158" t="s">
        <v>201</v>
      </c>
      <c r="E197" s="159" t="s">
        <v>3</v>
      </c>
      <c r="F197" s="160" t="s">
        <v>635</v>
      </c>
      <c r="H197" s="161">
        <v>83.58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201</v>
      </c>
      <c r="AU197" s="159" t="s">
        <v>83</v>
      </c>
      <c r="AV197" s="13" t="s">
        <v>83</v>
      </c>
      <c r="AW197" s="13" t="s">
        <v>34</v>
      </c>
      <c r="AX197" s="13" t="s">
        <v>73</v>
      </c>
      <c r="AY197" s="159" t="s">
        <v>180</v>
      </c>
    </row>
    <row r="198" spans="2:51" s="15" customFormat="1" ht="12">
      <c r="B198" s="187"/>
      <c r="D198" s="158" t="s">
        <v>201</v>
      </c>
      <c r="E198" s="188" t="s">
        <v>3</v>
      </c>
      <c r="F198" s="189" t="s">
        <v>399</v>
      </c>
      <c r="H198" s="190">
        <v>221.669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201</v>
      </c>
      <c r="AU198" s="188" t="s">
        <v>83</v>
      </c>
      <c r="AV198" s="15" t="s">
        <v>188</v>
      </c>
      <c r="AW198" s="15" t="s">
        <v>34</v>
      </c>
      <c r="AX198" s="15" t="s">
        <v>81</v>
      </c>
      <c r="AY198" s="188" t="s">
        <v>180</v>
      </c>
    </row>
    <row r="199" spans="2:63" s="12" customFormat="1" ht="22.9" customHeight="1">
      <c r="B199" s="125"/>
      <c r="D199" s="126" t="s">
        <v>72</v>
      </c>
      <c r="E199" s="136" t="s">
        <v>238</v>
      </c>
      <c r="F199" s="136" t="s">
        <v>437</v>
      </c>
      <c r="I199" s="128"/>
      <c r="J199" s="137">
        <f>BK199</f>
        <v>0</v>
      </c>
      <c r="L199" s="125"/>
      <c r="M199" s="130"/>
      <c r="N199" s="131"/>
      <c r="O199" s="131"/>
      <c r="P199" s="132">
        <f>SUM(P200:P255)</f>
        <v>0</v>
      </c>
      <c r="Q199" s="131"/>
      <c r="R199" s="132">
        <f>SUM(R200:R255)</f>
        <v>0.047669699999999995</v>
      </c>
      <c r="S199" s="131"/>
      <c r="T199" s="133">
        <f>SUM(T200:T255)</f>
        <v>48.164905</v>
      </c>
      <c r="AR199" s="126" t="s">
        <v>81</v>
      </c>
      <c r="AT199" s="134" t="s">
        <v>72</v>
      </c>
      <c r="AU199" s="134" t="s">
        <v>81</v>
      </c>
      <c r="AY199" s="126" t="s">
        <v>180</v>
      </c>
      <c r="BK199" s="135">
        <f>SUM(BK200:BK255)</f>
        <v>0</v>
      </c>
    </row>
    <row r="200" spans="1:65" s="2" customFormat="1" ht="16.5" customHeight="1">
      <c r="A200" s="33"/>
      <c r="B200" s="138"/>
      <c r="C200" s="139" t="s">
        <v>336</v>
      </c>
      <c r="D200" s="139" t="s">
        <v>183</v>
      </c>
      <c r="E200" s="140" t="s">
        <v>438</v>
      </c>
      <c r="F200" s="141" t="s">
        <v>439</v>
      </c>
      <c r="G200" s="142" t="s">
        <v>225</v>
      </c>
      <c r="H200" s="143">
        <v>186.69</v>
      </c>
      <c r="I200" s="144"/>
      <c r="J200" s="145">
        <f>ROUND(I200*H200,2)</f>
        <v>0</v>
      </c>
      <c r="K200" s="141" t="s">
        <v>187</v>
      </c>
      <c r="L200" s="34"/>
      <c r="M200" s="146" t="s">
        <v>3</v>
      </c>
      <c r="N200" s="147" t="s">
        <v>44</v>
      </c>
      <c r="O200" s="54"/>
      <c r="P200" s="148">
        <f>O200*H200</f>
        <v>0</v>
      </c>
      <c r="Q200" s="148">
        <v>0.00013</v>
      </c>
      <c r="R200" s="148">
        <f>Q200*H200</f>
        <v>0.024269699999999998</v>
      </c>
      <c r="S200" s="148">
        <v>0</v>
      </c>
      <c r="T200" s="149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0" t="s">
        <v>188</v>
      </c>
      <c r="AT200" s="150" t="s">
        <v>183</v>
      </c>
      <c r="AU200" s="150" t="s">
        <v>83</v>
      </c>
      <c r="AY200" s="18" t="s">
        <v>180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8" t="s">
        <v>81</v>
      </c>
      <c r="BK200" s="151">
        <f>ROUND(I200*H200,2)</f>
        <v>0</v>
      </c>
      <c r="BL200" s="18" t="s">
        <v>188</v>
      </c>
      <c r="BM200" s="150" t="s">
        <v>636</v>
      </c>
    </row>
    <row r="201" spans="1:47" s="2" customFormat="1" ht="12">
      <c r="A201" s="33"/>
      <c r="B201" s="34"/>
      <c r="C201" s="33"/>
      <c r="D201" s="152" t="s">
        <v>190</v>
      </c>
      <c r="E201" s="33"/>
      <c r="F201" s="153" t="s">
        <v>441</v>
      </c>
      <c r="G201" s="33"/>
      <c r="H201" s="33"/>
      <c r="I201" s="154"/>
      <c r="J201" s="33"/>
      <c r="K201" s="33"/>
      <c r="L201" s="34"/>
      <c r="M201" s="155"/>
      <c r="N201" s="156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190</v>
      </c>
      <c r="AU201" s="18" t="s">
        <v>83</v>
      </c>
    </row>
    <row r="202" spans="2:51" s="13" customFormat="1" ht="12">
      <c r="B202" s="157"/>
      <c r="D202" s="158" t="s">
        <v>201</v>
      </c>
      <c r="E202" s="159" t="s">
        <v>3</v>
      </c>
      <c r="F202" s="160" t="s">
        <v>637</v>
      </c>
      <c r="H202" s="161">
        <v>146.73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201</v>
      </c>
      <c r="AU202" s="159" t="s">
        <v>83</v>
      </c>
      <c r="AV202" s="13" t="s">
        <v>83</v>
      </c>
      <c r="AW202" s="13" t="s">
        <v>34</v>
      </c>
      <c r="AX202" s="13" t="s">
        <v>73</v>
      </c>
      <c r="AY202" s="159" t="s">
        <v>180</v>
      </c>
    </row>
    <row r="203" spans="2:51" s="13" customFormat="1" ht="12">
      <c r="B203" s="157"/>
      <c r="D203" s="158" t="s">
        <v>201</v>
      </c>
      <c r="E203" s="159" t="s">
        <v>3</v>
      </c>
      <c r="F203" s="160" t="s">
        <v>638</v>
      </c>
      <c r="H203" s="161">
        <v>39.96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201</v>
      </c>
      <c r="AU203" s="159" t="s">
        <v>83</v>
      </c>
      <c r="AV203" s="13" t="s">
        <v>83</v>
      </c>
      <c r="AW203" s="13" t="s">
        <v>34</v>
      </c>
      <c r="AX203" s="13" t="s">
        <v>73</v>
      </c>
      <c r="AY203" s="159" t="s">
        <v>180</v>
      </c>
    </row>
    <row r="204" spans="2:51" s="15" customFormat="1" ht="12">
      <c r="B204" s="187"/>
      <c r="D204" s="158" t="s">
        <v>201</v>
      </c>
      <c r="E204" s="188" t="s">
        <v>3</v>
      </c>
      <c r="F204" s="189" t="s">
        <v>399</v>
      </c>
      <c r="H204" s="190">
        <v>186.69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8" t="s">
        <v>201</v>
      </c>
      <c r="AU204" s="188" t="s">
        <v>83</v>
      </c>
      <c r="AV204" s="15" t="s">
        <v>188</v>
      </c>
      <c r="AW204" s="15" t="s">
        <v>34</v>
      </c>
      <c r="AX204" s="15" t="s">
        <v>81</v>
      </c>
      <c r="AY204" s="188" t="s">
        <v>180</v>
      </c>
    </row>
    <row r="205" spans="1:65" s="2" customFormat="1" ht="16.5" customHeight="1">
      <c r="A205" s="33"/>
      <c r="B205" s="138"/>
      <c r="C205" s="139" t="s">
        <v>341</v>
      </c>
      <c r="D205" s="139" t="s">
        <v>183</v>
      </c>
      <c r="E205" s="140" t="s">
        <v>639</v>
      </c>
      <c r="F205" s="141" t="s">
        <v>640</v>
      </c>
      <c r="G205" s="142" t="s">
        <v>236</v>
      </c>
      <c r="H205" s="143">
        <v>2</v>
      </c>
      <c r="I205" s="144"/>
      <c r="J205" s="145">
        <f>ROUND(I205*H205,2)</f>
        <v>0</v>
      </c>
      <c r="K205" s="141" t="s">
        <v>3</v>
      </c>
      <c r="L205" s="34"/>
      <c r="M205" s="146" t="s">
        <v>3</v>
      </c>
      <c r="N205" s="147" t="s">
        <v>44</v>
      </c>
      <c r="O205" s="54"/>
      <c r="P205" s="148">
        <f>O205*H205</f>
        <v>0</v>
      </c>
      <c r="Q205" s="148">
        <v>0.0117</v>
      </c>
      <c r="R205" s="148">
        <f>Q205*H205</f>
        <v>0.0234</v>
      </c>
      <c r="S205" s="148">
        <v>0</v>
      </c>
      <c r="T205" s="149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0" t="s">
        <v>226</v>
      </c>
      <c r="AT205" s="150" t="s">
        <v>183</v>
      </c>
      <c r="AU205" s="150" t="s">
        <v>83</v>
      </c>
      <c r="AY205" s="18" t="s">
        <v>180</v>
      </c>
      <c r="BE205" s="151">
        <f>IF(N205="základní",J205,0)</f>
        <v>0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8" t="s">
        <v>81</v>
      </c>
      <c r="BK205" s="151">
        <f>ROUND(I205*H205,2)</f>
        <v>0</v>
      </c>
      <c r="BL205" s="18" t="s">
        <v>226</v>
      </c>
      <c r="BM205" s="150" t="s">
        <v>641</v>
      </c>
    </row>
    <row r="206" spans="1:65" s="2" customFormat="1" ht="24.2" customHeight="1">
      <c r="A206" s="33"/>
      <c r="B206" s="138"/>
      <c r="C206" s="139" t="s">
        <v>345</v>
      </c>
      <c r="D206" s="139" t="s">
        <v>183</v>
      </c>
      <c r="E206" s="140" t="s">
        <v>642</v>
      </c>
      <c r="F206" s="141" t="s">
        <v>643</v>
      </c>
      <c r="G206" s="142" t="s">
        <v>225</v>
      </c>
      <c r="H206" s="143">
        <v>52.135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</v>
      </c>
      <c r="R206" s="148">
        <f>Q206*H206</f>
        <v>0</v>
      </c>
      <c r="S206" s="148">
        <v>0.261</v>
      </c>
      <c r="T206" s="149">
        <f>S206*H206</f>
        <v>13.607235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188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188</v>
      </c>
      <c r="BM206" s="150" t="s">
        <v>644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645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2:51" s="13" customFormat="1" ht="12">
      <c r="B208" s="157"/>
      <c r="D208" s="158" t="s">
        <v>201</v>
      </c>
      <c r="E208" s="159" t="s">
        <v>3</v>
      </c>
      <c r="F208" s="160" t="s">
        <v>646</v>
      </c>
      <c r="H208" s="161">
        <v>56.875</v>
      </c>
      <c r="I208" s="162"/>
      <c r="L208" s="157"/>
      <c r="M208" s="163"/>
      <c r="N208" s="164"/>
      <c r="O208" s="164"/>
      <c r="P208" s="164"/>
      <c r="Q208" s="164"/>
      <c r="R208" s="164"/>
      <c r="S208" s="164"/>
      <c r="T208" s="165"/>
      <c r="AT208" s="159" t="s">
        <v>201</v>
      </c>
      <c r="AU208" s="159" t="s">
        <v>83</v>
      </c>
      <c r="AV208" s="13" t="s">
        <v>83</v>
      </c>
      <c r="AW208" s="13" t="s">
        <v>34</v>
      </c>
      <c r="AX208" s="13" t="s">
        <v>73</v>
      </c>
      <c r="AY208" s="159" t="s">
        <v>180</v>
      </c>
    </row>
    <row r="209" spans="2:51" s="13" customFormat="1" ht="12">
      <c r="B209" s="157"/>
      <c r="D209" s="158" t="s">
        <v>201</v>
      </c>
      <c r="E209" s="159" t="s">
        <v>3</v>
      </c>
      <c r="F209" s="160" t="s">
        <v>647</v>
      </c>
      <c r="H209" s="161">
        <v>-4.74</v>
      </c>
      <c r="I209" s="162"/>
      <c r="L209" s="157"/>
      <c r="M209" s="163"/>
      <c r="N209" s="164"/>
      <c r="O209" s="164"/>
      <c r="P209" s="164"/>
      <c r="Q209" s="164"/>
      <c r="R209" s="164"/>
      <c r="S209" s="164"/>
      <c r="T209" s="165"/>
      <c r="AT209" s="159" t="s">
        <v>201</v>
      </c>
      <c r="AU209" s="159" t="s">
        <v>83</v>
      </c>
      <c r="AV209" s="13" t="s">
        <v>83</v>
      </c>
      <c r="AW209" s="13" t="s">
        <v>34</v>
      </c>
      <c r="AX209" s="13" t="s">
        <v>73</v>
      </c>
      <c r="AY209" s="159" t="s">
        <v>180</v>
      </c>
    </row>
    <row r="210" spans="2:51" s="15" customFormat="1" ht="12">
      <c r="B210" s="187"/>
      <c r="D210" s="158" t="s">
        <v>201</v>
      </c>
      <c r="E210" s="188" t="s">
        <v>3</v>
      </c>
      <c r="F210" s="189" t="s">
        <v>399</v>
      </c>
      <c r="H210" s="190">
        <v>52.135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8" t="s">
        <v>201</v>
      </c>
      <c r="AU210" s="188" t="s">
        <v>83</v>
      </c>
      <c r="AV210" s="15" t="s">
        <v>188</v>
      </c>
      <c r="AW210" s="15" t="s">
        <v>34</v>
      </c>
      <c r="AX210" s="15" t="s">
        <v>81</v>
      </c>
      <c r="AY210" s="188" t="s">
        <v>180</v>
      </c>
    </row>
    <row r="211" spans="1:65" s="2" customFormat="1" ht="24.2" customHeight="1">
      <c r="A211" s="33"/>
      <c r="B211" s="138"/>
      <c r="C211" s="139" t="s">
        <v>230</v>
      </c>
      <c r="D211" s="139" t="s">
        <v>183</v>
      </c>
      <c r="E211" s="140" t="s">
        <v>648</v>
      </c>
      <c r="F211" s="141" t="s">
        <v>649</v>
      </c>
      <c r="G211" s="142" t="s">
        <v>264</v>
      </c>
      <c r="H211" s="143">
        <v>6.72</v>
      </c>
      <c r="I211" s="144"/>
      <c r="J211" s="145">
        <f>ROUND(I211*H211,2)</f>
        <v>0</v>
      </c>
      <c r="K211" s="141" t="s">
        <v>187</v>
      </c>
      <c r="L211" s="34"/>
      <c r="M211" s="146" t="s">
        <v>3</v>
      </c>
      <c r="N211" s="147" t="s">
        <v>44</v>
      </c>
      <c r="O211" s="54"/>
      <c r="P211" s="148">
        <f>O211*H211</f>
        <v>0</v>
      </c>
      <c r="Q211" s="148">
        <v>0</v>
      </c>
      <c r="R211" s="148">
        <f>Q211*H211</f>
        <v>0</v>
      </c>
      <c r="S211" s="148">
        <v>1.8</v>
      </c>
      <c r="T211" s="149">
        <f>S211*H211</f>
        <v>12.096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0" t="s">
        <v>188</v>
      </c>
      <c r="AT211" s="150" t="s">
        <v>183</v>
      </c>
      <c r="AU211" s="150" t="s">
        <v>83</v>
      </c>
      <c r="AY211" s="18" t="s">
        <v>180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8" t="s">
        <v>81</v>
      </c>
      <c r="BK211" s="151">
        <f>ROUND(I211*H211,2)</f>
        <v>0</v>
      </c>
      <c r="BL211" s="18" t="s">
        <v>188</v>
      </c>
      <c r="BM211" s="150" t="s">
        <v>650</v>
      </c>
    </row>
    <row r="212" spans="1:47" s="2" customFormat="1" ht="12">
      <c r="A212" s="33"/>
      <c r="B212" s="34"/>
      <c r="C212" s="33"/>
      <c r="D212" s="152" t="s">
        <v>190</v>
      </c>
      <c r="E212" s="33"/>
      <c r="F212" s="153" t="s">
        <v>651</v>
      </c>
      <c r="G212" s="33"/>
      <c r="H212" s="33"/>
      <c r="I212" s="154"/>
      <c r="J212" s="33"/>
      <c r="K212" s="33"/>
      <c r="L212" s="34"/>
      <c r="M212" s="155"/>
      <c r="N212" s="156"/>
      <c r="O212" s="54"/>
      <c r="P212" s="54"/>
      <c r="Q212" s="54"/>
      <c r="R212" s="54"/>
      <c r="S212" s="54"/>
      <c r="T212" s="55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190</v>
      </c>
      <c r="AU212" s="18" t="s">
        <v>83</v>
      </c>
    </row>
    <row r="213" spans="2:51" s="13" customFormat="1" ht="12">
      <c r="B213" s="157"/>
      <c r="D213" s="158" t="s">
        <v>201</v>
      </c>
      <c r="E213" s="159" t="s">
        <v>3</v>
      </c>
      <c r="F213" s="160" t="s">
        <v>652</v>
      </c>
      <c r="H213" s="161">
        <v>6.72</v>
      </c>
      <c r="I213" s="162"/>
      <c r="L213" s="157"/>
      <c r="M213" s="163"/>
      <c r="N213" s="164"/>
      <c r="O213" s="164"/>
      <c r="P213" s="164"/>
      <c r="Q213" s="164"/>
      <c r="R213" s="164"/>
      <c r="S213" s="164"/>
      <c r="T213" s="165"/>
      <c r="AT213" s="159" t="s">
        <v>201</v>
      </c>
      <c r="AU213" s="159" t="s">
        <v>83</v>
      </c>
      <c r="AV213" s="13" t="s">
        <v>83</v>
      </c>
      <c r="AW213" s="13" t="s">
        <v>34</v>
      </c>
      <c r="AX213" s="13" t="s">
        <v>81</v>
      </c>
      <c r="AY213" s="159" t="s">
        <v>180</v>
      </c>
    </row>
    <row r="214" spans="1:65" s="2" customFormat="1" ht="16.5" customHeight="1">
      <c r="A214" s="33"/>
      <c r="B214" s="138"/>
      <c r="C214" s="139" t="s">
        <v>356</v>
      </c>
      <c r="D214" s="139" t="s">
        <v>183</v>
      </c>
      <c r="E214" s="140" t="s">
        <v>653</v>
      </c>
      <c r="F214" s="141" t="s">
        <v>654</v>
      </c>
      <c r="G214" s="142" t="s">
        <v>264</v>
      </c>
      <c r="H214" s="143">
        <v>0.072</v>
      </c>
      <c r="I214" s="144"/>
      <c r="J214" s="145">
        <f>ROUND(I214*H214,2)</f>
        <v>0</v>
      </c>
      <c r="K214" s="141" t="s">
        <v>187</v>
      </c>
      <c r="L214" s="34"/>
      <c r="M214" s="146" t="s">
        <v>3</v>
      </c>
      <c r="N214" s="147" t="s">
        <v>44</v>
      </c>
      <c r="O214" s="54"/>
      <c r="P214" s="148">
        <f>O214*H214</f>
        <v>0</v>
      </c>
      <c r="Q214" s="148">
        <v>0</v>
      </c>
      <c r="R214" s="148">
        <f>Q214*H214</f>
        <v>0</v>
      </c>
      <c r="S214" s="148">
        <v>2.2</v>
      </c>
      <c r="T214" s="149">
        <f>S214*H214</f>
        <v>0.1584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188</v>
      </c>
      <c r="AT214" s="150" t="s">
        <v>183</v>
      </c>
      <c r="AU214" s="150" t="s">
        <v>83</v>
      </c>
      <c r="AY214" s="18" t="s">
        <v>180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81</v>
      </c>
      <c r="BK214" s="151">
        <f>ROUND(I214*H214,2)</f>
        <v>0</v>
      </c>
      <c r="BL214" s="18" t="s">
        <v>188</v>
      </c>
      <c r="BM214" s="150" t="s">
        <v>655</v>
      </c>
    </row>
    <row r="215" spans="1:47" s="2" customFormat="1" ht="12">
      <c r="A215" s="33"/>
      <c r="B215" s="34"/>
      <c r="C215" s="33"/>
      <c r="D215" s="152" t="s">
        <v>190</v>
      </c>
      <c r="E215" s="33"/>
      <c r="F215" s="153" t="s">
        <v>656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2:51" s="14" customFormat="1" ht="12">
      <c r="B216" s="166"/>
      <c r="D216" s="158" t="s">
        <v>201</v>
      </c>
      <c r="E216" s="167" t="s">
        <v>3</v>
      </c>
      <c r="F216" s="168" t="s">
        <v>534</v>
      </c>
      <c r="H216" s="167" t="s">
        <v>3</v>
      </c>
      <c r="I216" s="169"/>
      <c r="L216" s="166"/>
      <c r="M216" s="170"/>
      <c r="N216" s="171"/>
      <c r="O216" s="171"/>
      <c r="P216" s="171"/>
      <c r="Q216" s="171"/>
      <c r="R216" s="171"/>
      <c r="S216" s="171"/>
      <c r="T216" s="172"/>
      <c r="AT216" s="167" t="s">
        <v>201</v>
      </c>
      <c r="AU216" s="167" t="s">
        <v>83</v>
      </c>
      <c r="AV216" s="14" t="s">
        <v>81</v>
      </c>
      <c r="AW216" s="14" t="s">
        <v>34</v>
      </c>
      <c r="AX216" s="14" t="s">
        <v>73</v>
      </c>
      <c r="AY216" s="167" t="s">
        <v>180</v>
      </c>
    </row>
    <row r="217" spans="2:51" s="13" customFormat="1" ht="12">
      <c r="B217" s="157"/>
      <c r="D217" s="158" t="s">
        <v>201</v>
      </c>
      <c r="E217" s="159" t="s">
        <v>3</v>
      </c>
      <c r="F217" s="160" t="s">
        <v>657</v>
      </c>
      <c r="H217" s="161">
        <v>0.072</v>
      </c>
      <c r="I217" s="162"/>
      <c r="L217" s="157"/>
      <c r="M217" s="163"/>
      <c r="N217" s="164"/>
      <c r="O217" s="164"/>
      <c r="P217" s="164"/>
      <c r="Q217" s="164"/>
      <c r="R217" s="164"/>
      <c r="S217" s="164"/>
      <c r="T217" s="165"/>
      <c r="AT217" s="159" t="s">
        <v>201</v>
      </c>
      <c r="AU217" s="159" t="s">
        <v>83</v>
      </c>
      <c r="AV217" s="13" t="s">
        <v>83</v>
      </c>
      <c r="AW217" s="13" t="s">
        <v>34</v>
      </c>
      <c r="AX217" s="13" t="s">
        <v>81</v>
      </c>
      <c r="AY217" s="159" t="s">
        <v>180</v>
      </c>
    </row>
    <row r="218" spans="1:65" s="2" customFormat="1" ht="16.5" customHeight="1">
      <c r="A218" s="33"/>
      <c r="B218" s="138"/>
      <c r="C218" s="139" t="s">
        <v>287</v>
      </c>
      <c r="D218" s="139" t="s">
        <v>183</v>
      </c>
      <c r="E218" s="140" t="s">
        <v>658</v>
      </c>
      <c r="F218" s="141" t="s">
        <v>659</v>
      </c>
      <c r="G218" s="142" t="s">
        <v>225</v>
      </c>
      <c r="H218" s="143">
        <v>184.84</v>
      </c>
      <c r="I218" s="144"/>
      <c r="J218" s="145">
        <f>ROUND(I218*H218,2)</f>
        <v>0</v>
      </c>
      <c r="K218" s="141" t="s">
        <v>187</v>
      </c>
      <c r="L218" s="34"/>
      <c r="M218" s="146" t="s">
        <v>3</v>
      </c>
      <c r="N218" s="147" t="s">
        <v>44</v>
      </c>
      <c r="O218" s="54"/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188</v>
      </c>
      <c r="AT218" s="150" t="s">
        <v>183</v>
      </c>
      <c r="AU218" s="150" t="s">
        <v>83</v>
      </c>
      <c r="AY218" s="18" t="s">
        <v>180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81</v>
      </c>
      <c r="BK218" s="151">
        <f>ROUND(I218*H218,2)</f>
        <v>0</v>
      </c>
      <c r="BL218" s="18" t="s">
        <v>188</v>
      </c>
      <c r="BM218" s="150" t="s">
        <v>660</v>
      </c>
    </row>
    <row r="219" spans="1:47" s="2" customFormat="1" ht="12">
      <c r="A219" s="33"/>
      <c r="B219" s="34"/>
      <c r="C219" s="33"/>
      <c r="D219" s="152" t="s">
        <v>190</v>
      </c>
      <c r="E219" s="33"/>
      <c r="F219" s="153" t="s">
        <v>661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7"/>
      <c r="D220" s="158" t="s">
        <v>201</v>
      </c>
      <c r="E220" s="159" t="s">
        <v>3</v>
      </c>
      <c r="F220" s="160" t="s">
        <v>662</v>
      </c>
      <c r="H220" s="161">
        <v>184.84</v>
      </c>
      <c r="I220" s="162"/>
      <c r="L220" s="157"/>
      <c r="M220" s="163"/>
      <c r="N220" s="164"/>
      <c r="O220" s="164"/>
      <c r="P220" s="164"/>
      <c r="Q220" s="164"/>
      <c r="R220" s="164"/>
      <c r="S220" s="164"/>
      <c r="T220" s="165"/>
      <c r="AT220" s="159" t="s">
        <v>201</v>
      </c>
      <c r="AU220" s="159" t="s">
        <v>83</v>
      </c>
      <c r="AV220" s="13" t="s">
        <v>83</v>
      </c>
      <c r="AW220" s="13" t="s">
        <v>34</v>
      </c>
      <c r="AX220" s="13" t="s">
        <v>81</v>
      </c>
      <c r="AY220" s="159" t="s">
        <v>180</v>
      </c>
    </row>
    <row r="221" spans="1:65" s="2" customFormat="1" ht="24.2" customHeight="1">
      <c r="A221" s="33"/>
      <c r="B221" s="138"/>
      <c r="C221" s="139" t="s">
        <v>367</v>
      </c>
      <c r="D221" s="139" t="s">
        <v>183</v>
      </c>
      <c r="E221" s="140" t="s">
        <v>663</v>
      </c>
      <c r="F221" s="141" t="s">
        <v>664</v>
      </c>
      <c r="G221" s="142" t="s">
        <v>225</v>
      </c>
      <c r="H221" s="143">
        <v>39.96</v>
      </c>
      <c r="I221" s="144"/>
      <c r="J221" s="145">
        <f>ROUND(I221*H221,2)</f>
        <v>0</v>
      </c>
      <c r="K221" s="141" t="s">
        <v>187</v>
      </c>
      <c r="L221" s="34"/>
      <c r="M221" s="146" t="s">
        <v>3</v>
      </c>
      <c r="N221" s="147" t="s">
        <v>44</v>
      </c>
      <c r="O221" s="54"/>
      <c r="P221" s="148">
        <f>O221*H221</f>
        <v>0</v>
      </c>
      <c r="Q221" s="148">
        <v>0</v>
      </c>
      <c r="R221" s="148">
        <f>Q221*H221</f>
        <v>0</v>
      </c>
      <c r="S221" s="148">
        <v>0.035</v>
      </c>
      <c r="T221" s="149">
        <f>S221*H221</f>
        <v>1.3986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188</v>
      </c>
      <c r="AT221" s="150" t="s">
        <v>183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188</v>
      </c>
      <c r="BM221" s="150" t="s">
        <v>665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666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1:65" s="2" customFormat="1" ht="21.75" customHeight="1">
      <c r="A223" s="33"/>
      <c r="B223" s="138"/>
      <c r="C223" s="139" t="s">
        <v>371</v>
      </c>
      <c r="D223" s="139" t="s">
        <v>183</v>
      </c>
      <c r="E223" s="140" t="s">
        <v>667</v>
      </c>
      <c r="F223" s="141" t="s">
        <v>668</v>
      </c>
      <c r="G223" s="142" t="s">
        <v>225</v>
      </c>
      <c r="H223" s="143">
        <v>144.88</v>
      </c>
      <c r="I223" s="144"/>
      <c r="J223" s="145">
        <f>ROUND(I223*H223,2)</f>
        <v>0</v>
      </c>
      <c r="K223" s="141" t="s">
        <v>187</v>
      </c>
      <c r="L223" s="34"/>
      <c r="M223" s="146" t="s">
        <v>3</v>
      </c>
      <c r="N223" s="147" t="s">
        <v>44</v>
      </c>
      <c r="O223" s="54"/>
      <c r="P223" s="148">
        <f>O223*H223</f>
        <v>0</v>
      </c>
      <c r="Q223" s="148">
        <v>0</v>
      </c>
      <c r="R223" s="148">
        <f>Q223*H223</f>
        <v>0</v>
      </c>
      <c r="S223" s="148">
        <v>0.09</v>
      </c>
      <c r="T223" s="149">
        <f>S223*H223</f>
        <v>13.0392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0" t="s">
        <v>188</v>
      </c>
      <c r="AT223" s="150" t="s">
        <v>183</v>
      </c>
      <c r="AU223" s="150" t="s">
        <v>83</v>
      </c>
      <c r="AY223" s="18" t="s">
        <v>180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8" t="s">
        <v>81</v>
      </c>
      <c r="BK223" s="151">
        <f>ROUND(I223*H223,2)</f>
        <v>0</v>
      </c>
      <c r="BL223" s="18" t="s">
        <v>188</v>
      </c>
      <c r="BM223" s="150" t="s">
        <v>669</v>
      </c>
    </row>
    <row r="224" spans="1:47" s="2" customFormat="1" ht="12">
      <c r="A224" s="33"/>
      <c r="B224" s="34"/>
      <c r="C224" s="33"/>
      <c r="D224" s="152" t="s">
        <v>190</v>
      </c>
      <c r="E224" s="33"/>
      <c r="F224" s="153" t="s">
        <v>670</v>
      </c>
      <c r="G224" s="33"/>
      <c r="H224" s="33"/>
      <c r="I224" s="154"/>
      <c r="J224" s="33"/>
      <c r="K224" s="33"/>
      <c r="L224" s="34"/>
      <c r="M224" s="155"/>
      <c r="N224" s="156"/>
      <c r="O224" s="54"/>
      <c r="P224" s="54"/>
      <c r="Q224" s="54"/>
      <c r="R224" s="54"/>
      <c r="S224" s="54"/>
      <c r="T224" s="55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190</v>
      </c>
      <c r="AU224" s="18" t="s">
        <v>83</v>
      </c>
    </row>
    <row r="225" spans="2:51" s="13" customFormat="1" ht="12">
      <c r="B225" s="157"/>
      <c r="D225" s="158" t="s">
        <v>201</v>
      </c>
      <c r="E225" s="159" t="s">
        <v>3</v>
      </c>
      <c r="F225" s="160" t="s">
        <v>671</v>
      </c>
      <c r="H225" s="161">
        <v>144.88</v>
      </c>
      <c r="I225" s="162"/>
      <c r="L225" s="157"/>
      <c r="M225" s="163"/>
      <c r="N225" s="164"/>
      <c r="O225" s="164"/>
      <c r="P225" s="164"/>
      <c r="Q225" s="164"/>
      <c r="R225" s="164"/>
      <c r="S225" s="164"/>
      <c r="T225" s="165"/>
      <c r="AT225" s="159" t="s">
        <v>201</v>
      </c>
      <c r="AU225" s="159" t="s">
        <v>83</v>
      </c>
      <c r="AV225" s="13" t="s">
        <v>83</v>
      </c>
      <c r="AW225" s="13" t="s">
        <v>34</v>
      </c>
      <c r="AX225" s="13" t="s">
        <v>81</v>
      </c>
      <c r="AY225" s="159" t="s">
        <v>180</v>
      </c>
    </row>
    <row r="226" spans="1:65" s="2" customFormat="1" ht="24.2" customHeight="1">
      <c r="A226" s="33"/>
      <c r="B226" s="138"/>
      <c r="C226" s="139" t="s">
        <v>378</v>
      </c>
      <c r="D226" s="139" t="s">
        <v>183</v>
      </c>
      <c r="E226" s="140" t="s">
        <v>672</v>
      </c>
      <c r="F226" s="141" t="s">
        <v>673</v>
      </c>
      <c r="G226" s="142" t="s">
        <v>225</v>
      </c>
      <c r="H226" s="143">
        <v>2.7</v>
      </c>
      <c r="I226" s="144"/>
      <c r="J226" s="145">
        <f>ROUND(I226*H226,2)</f>
        <v>0</v>
      </c>
      <c r="K226" s="141" t="s">
        <v>187</v>
      </c>
      <c r="L226" s="34"/>
      <c r="M226" s="146" t="s">
        <v>3</v>
      </c>
      <c r="N226" s="147" t="s">
        <v>44</v>
      </c>
      <c r="O226" s="54"/>
      <c r="P226" s="148">
        <f>O226*H226</f>
        <v>0</v>
      </c>
      <c r="Q226" s="148">
        <v>0</v>
      </c>
      <c r="R226" s="148">
        <f>Q226*H226</f>
        <v>0</v>
      </c>
      <c r="S226" s="148">
        <v>0.055</v>
      </c>
      <c r="T226" s="149">
        <f>S226*H226</f>
        <v>0.14850000000000002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0" t="s">
        <v>188</v>
      </c>
      <c r="AT226" s="150" t="s">
        <v>183</v>
      </c>
      <c r="AU226" s="150" t="s">
        <v>83</v>
      </c>
      <c r="AY226" s="18" t="s">
        <v>180</v>
      </c>
      <c r="BE226" s="151">
        <f>IF(N226="základní",J226,0)</f>
        <v>0</v>
      </c>
      <c r="BF226" s="151">
        <f>IF(N226="snížená",J226,0)</f>
        <v>0</v>
      </c>
      <c r="BG226" s="151">
        <f>IF(N226="zákl. přenesená",J226,0)</f>
        <v>0</v>
      </c>
      <c r="BH226" s="151">
        <f>IF(N226="sníž. přenesená",J226,0)</f>
        <v>0</v>
      </c>
      <c r="BI226" s="151">
        <f>IF(N226="nulová",J226,0)</f>
        <v>0</v>
      </c>
      <c r="BJ226" s="18" t="s">
        <v>81</v>
      </c>
      <c r="BK226" s="151">
        <f>ROUND(I226*H226,2)</f>
        <v>0</v>
      </c>
      <c r="BL226" s="18" t="s">
        <v>188</v>
      </c>
      <c r="BM226" s="150" t="s">
        <v>674</v>
      </c>
    </row>
    <row r="227" spans="1:47" s="2" customFormat="1" ht="12">
      <c r="A227" s="33"/>
      <c r="B227" s="34"/>
      <c r="C227" s="33"/>
      <c r="D227" s="152" t="s">
        <v>190</v>
      </c>
      <c r="E227" s="33"/>
      <c r="F227" s="153" t="s">
        <v>675</v>
      </c>
      <c r="G227" s="33"/>
      <c r="H227" s="33"/>
      <c r="I227" s="154"/>
      <c r="J227" s="33"/>
      <c r="K227" s="33"/>
      <c r="L227" s="34"/>
      <c r="M227" s="155"/>
      <c r="N227" s="156"/>
      <c r="O227" s="54"/>
      <c r="P227" s="54"/>
      <c r="Q227" s="54"/>
      <c r="R227" s="54"/>
      <c r="S227" s="54"/>
      <c r="T227" s="55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190</v>
      </c>
      <c r="AU227" s="18" t="s">
        <v>83</v>
      </c>
    </row>
    <row r="228" spans="2:51" s="13" customFormat="1" ht="12">
      <c r="B228" s="157"/>
      <c r="D228" s="158" t="s">
        <v>201</v>
      </c>
      <c r="E228" s="159" t="s">
        <v>3</v>
      </c>
      <c r="F228" s="160" t="s">
        <v>676</v>
      </c>
      <c r="H228" s="161">
        <v>2.7</v>
      </c>
      <c r="I228" s="162"/>
      <c r="L228" s="157"/>
      <c r="M228" s="163"/>
      <c r="N228" s="164"/>
      <c r="O228" s="164"/>
      <c r="P228" s="164"/>
      <c r="Q228" s="164"/>
      <c r="R228" s="164"/>
      <c r="S228" s="164"/>
      <c r="T228" s="165"/>
      <c r="AT228" s="159" t="s">
        <v>201</v>
      </c>
      <c r="AU228" s="159" t="s">
        <v>83</v>
      </c>
      <c r="AV228" s="13" t="s">
        <v>83</v>
      </c>
      <c r="AW228" s="13" t="s">
        <v>34</v>
      </c>
      <c r="AX228" s="13" t="s">
        <v>81</v>
      </c>
      <c r="AY228" s="159" t="s">
        <v>180</v>
      </c>
    </row>
    <row r="229" spans="1:65" s="2" customFormat="1" ht="24.2" customHeight="1">
      <c r="A229" s="33"/>
      <c r="B229" s="138"/>
      <c r="C229" s="139" t="s">
        <v>677</v>
      </c>
      <c r="D229" s="139" t="s">
        <v>183</v>
      </c>
      <c r="E229" s="140" t="s">
        <v>443</v>
      </c>
      <c r="F229" s="141" t="s">
        <v>444</v>
      </c>
      <c r="G229" s="142" t="s">
        <v>225</v>
      </c>
      <c r="H229" s="143">
        <v>12.96</v>
      </c>
      <c r="I229" s="144"/>
      <c r="J229" s="145">
        <f>ROUND(I229*H229,2)</f>
        <v>0</v>
      </c>
      <c r="K229" s="141" t="s">
        <v>187</v>
      </c>
      <c r="L229" s="34"/>
      <c r="M229" s="146" t="s">
        <v>3</v>
      </c>
      <c r="N229" s="147" t="s">
        <v>44</v>
      </c>
      <c r="O229" s="54"/>
      <c r="P229" s="148">
        <f>O229*H229</f>
        <v>0</v>
      </c>
      <c r="Q229" s="148">
        <v>0</v>
      </c>
      <c r="R229" s="148">
        <f>Q229*H229</f>
        <v>0</v>
      </c>
      <c r="S229" s="148">
        <v>0.034</v>
      </c>
      <c r="T229" s="149">
        <f>S229*H229</f>
        <v>0.4406400000000001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0" t="s">
        <v>188</v>
      </c>
      <c r="AT229" s="150" t="s">
        <v>183</v>
      </c>
      <c r="AU229" s="150" t="s">
        <v>83</v>
      </c>
      <c r="AY229" s="18" t="s">
        <v>180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8" t="s">
        <v>81</v>
      </c>
      <c r="BK229" s="151">
        <f>ROUND(I229*H229,2)</f>
        <v>0</v>
      </c>
      <c r="BL229" s="18" t="s">
        <v>188</v>
      </c>
      <c r="BM229" s="150" t="s">
        <v>445</v>
      </c>
    </row>
    <row r="230" spans="1:47" s="2" customFormat="1" ht="12">
      <c r="A230" s="33"/>
      <c r="B230" s="34"/>
      <c r="C230" s="33"/>
      <c r="D230" s="152" t="s">
        <v>190</v>
      </c>
      <c r="E230" s="33"/>
      <c r="F230" s="153" t="s">
        <v>446</v>
      </c>
      <c r="G230" s="33"/>
      <c r="H230" s="33"/>
      <c r="I230" s="154"/>
      <c r="J230" s="33"/>
      <c r="K230" s="33"/>
      <c r="L230" s="34"/>
      <c r="M230" s="155"/>
      <c r="N230" s="156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2:51" s="13" customFormat="1" ht="12">
      <c r="B231" s="157"/>
      <c r="D231" s="158" t="s">
        <v>201</v>
      </c>
      <c r="E231" s="159" t="s">
        <v>3</v>
      </c>
      <c r="F231" s="160" t="s">
        <v>678</v>
      </c>
      <c r="H231" s="161">
        <v>12.96</v>
      </c>
      <c r="I231" s="162"/>
      <c r="L231" s="157"/>
      <c r="M231" s="163"/>
      <c r="N231" s="164"/>
      <c r="O231" s="164"/>
      <c r="P231" s="164"/>
      <c r="Q231" s="164"/>
      <c r="R231" s="164"/>
      <c r="S231" s="164"/>
      <c r="T231" s="165"/>
      <c r="AT231" s="159" t="s">
        <v>201</v>
      </c>
      <c r="AU231" s="159" t="s">
        <v>83</v>
      </c>
      <c r="AV231" s="13" t="s">
        <v>83</v>
      </c>
      <c r="AW231" s="13" t="s">
        <v>34</v>
      </c>
      <c r="AX231" s="13" t="s">
        <v>81</v>
      </c>
      <c r="AY231" s="159" t="s">
        <v>180</v>
      </c>
    </row>
    <row r="232" spans="1:65" s="2" customFormat="1" ht="24.2" customHeight="1">
      <c r="A232" s="33"/>
      <c r="B232" s="138"/>
      <c r="C232" s="139" t="s">
        <v>679</v>
      </c>
      <c r="D232" s="139" t="s">
        <v>183</v>
      </c>
      <c r="E232" s="140" t="s">
        <v>680</v>
      </c>
      <c r="F232" s="141" t="s">
        <v>681</v>
      </c>
      <c r="G232" s="142" t="s">
        <v>225</v>
      </c>
      <c r="H232" s="143">
        <v>4.74</v>
      </c>
      <c r="I232" s="144"/>
      <c r="J232" s="145">
        <f>ROUND(I232*H232,2)</f>
        <v>0</v>
      </c>
      <c r="K232" s="141" t="s">
        <v>187</v>
      </c>
      <c r="L232" s="34"/>
      <c r="M232" s="146" t="s">
        <v>3</v>
      </c>
      <c r="N232" s="147" t="s">
        <v>44</v>
      </c>
      <c r="O232" s="54"/>
      <c r="P232" s="148">
        <f>O232*H232</f>
        <v>0</v>
      </c>
      <c r="Q232" s="148">
        <v>0</v>
      </c>
      <c r="R232" s="148">
        <f>Q232*H232</f>
        <v>0</v>
      </c>
      <c r="S232" s="148">
        <v>0.076</v>
      </c>
      <c r="T232" s="149">
        <f>S232*H232</f>
        <v>0.36024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0" t="s">
        <v>188</v>
      </c>
      <c r="AT232" s="150" t="s">
        <v>183</v>
      </c>
      <c r="AU232" s="150" t="s">
        <v>83</v>
      </c>
      <c r="AY232" s="18" t="s">
        <v>180</v>
      </c>
      <c r="BE232" s="151">
        <f>IF(N232="základní",J232,0)</f>
        <v>0</v>
      </c>
      <c r="BF232" s="151">
        <f>IF(N232="snížená",J232,0)</f>
        <v>0</v>
      </c>
      <c r="BG232" s="151">
        <f>IF(N232="zákl. přenesená",J232,0)</f>
        <v>0</v>
      </c>
      <c r="BH232" s="151">
        <f>IF(N232="sníž. přenesená",J232,0)</f>
        <v>0</v>
      </c>
      <c r="BI232" s="151">
        <f>IF(N232="nulová",J232,0)</f>
        <v>0</v>
      </c>
      <c r="BJ232" s="18" t="s">
        <v>81</v>
      </c>
      <c r="BK232" s="151">
        <f>ROUND(I232*H232,2)</f>
        <v>0</v>
      </c>
      <c r="BL232" s="18" t="s">
        <v>188</v>
      </c>
      <c r="BM232" s="150" t="s">
        <v>682</v>
      </c>
    </row>
    <row r="233" spans="1:47" s="2" customFormat="1" ht="12">
      <c r="A233" s="33"/>
      <c r="B233" s="34"/>
      <c r="C233" s="33"/>
      <c r="D233" s="152" t="s">
        <v>190</v>
      </c>
      <c r="E233" s="33"/>
      <c r="F233" s="153" t="s">
        <v>683</v>
      </c>
      <c r="G233" s="33"/>
      <c r="H233" s="33"/>
      <c r="I233" s="154"/>
      <c r="J233" s="33"/>
      <c r="K233" s="33"/>
      <c r="L233" s="34"/>
      <c r="M233" s="155"/>
      <c r="N233" s="156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190</v>
      </c>
      <c r="AU233" s="18" t="s">
        <v>83</v>
      </c>
    </row>
    <row r="234" spans="2:51" s="13" customFormat="1" ht="12">
      <c r="B234" s="157"/>
      <c r="D234" s="158" t="s">
        <v>201</v>
      </c>
      <c r="E234" s="159" t="s">
        <v>3</v>
      </c>
      <c r="F234" s="160" t="s">
        <v>684</v>
      </c>
      <c r="H234" s="161">
        <v>4.74</v>
      </c>
      <c r="I234" s="162"/>
      <c r="L234" s="157"/>
      <c r="M234" s="163"/>
      <c r="N234" s="164"/>
      <c r="O234" s="164"/>
      <c r="P234" s="164"/>
      <c r="Q234" s="164"/>
      <c r="R234" s="164"/>
      <c r="S234" s="164"/>
      <c r="T234" s="165"/>
      <c r="AT234" s="159" t="s">
        <v>201</v>
      </c>
      <c r="AU234" s="159" t="s">
        <v>83</v>
      </c>
      <c r="AV234" s="13" t="s">
        <v>83</v>
      </c>
      <c r="AW234" s="13" t="s">
        <v>34</v>
      </c>
      <c r="AX234" s="13" t="s">
        <v>81</v>
      </c>
      <c r="AY234" s="159" t="s">
        <v>180</v>
      </c>
    </row>
    <row r="235" spans="1:65" s="2" customFormat="1" ht="24.2" customHeight="1">
      <c r="A235" s="33"/>
      <c r="B235" s="138"/>
      <c r="C235" s="139" t="s">
        <v>685</v>
      </c>
      <c r="D235" s="139" t="s">
        <v>183</v>
      </c>
      <c r="E235" s="140" t="s">
        <v>686</v>
      </c>
      <c r="F235" s="141" t="s">
        <v>687</v>
      </c>
      <c r="G235" s="142" t="s">
        <v>264</v>
      </c>
      <c r="H235" s="143">
        <v>0.329</v>
      </c>
      <c r="I235" s="144"/>
      <c r="J235" s="145">
        <f>ROUND(I235*H235,2)</f>
        <v>0</v>
      </c>
      <c r="K235" s="141" t="s">
        <v>187</v>
      </c>
      <c r="L235" s="34"/>
      <c r="M235" s="146" t="s">
        <v>3</v>
      </c>
      <c r="N235" s="147" t="s">
        <v>44</v>
      </c>
      <c r="O235" s="54"/>
      <c r="P235" s="148">
        <f>O235*H235</f>
        <v>0</v>
      </c>
      <c r="Q235" s="148">
        <v>0</v>
      </c>
      <c r="R235" s="148">
        <f>Q235*H235</f>
        <v>0</v>
      </c>
      <c r="S235" s="148">
        <v>1.8</v>
      </c>
      <c r="T235" s="149">
        <f>S235*H235</f>
        <v>0.5922000000000001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188</v>
      </c>
      <c r="AT235" s="150" t="s">
        <v>183</v>
      </c>
      <c r="AU235" s="150" t="s">
        <v>83</v>
      </c>
      <c r="AY235" s="18" t="s">
        <v>180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81</v>
      </c>
      <c r="BK235" s="151">
        <f>ROUND(I235*H235,2)</f>
        <v>0</v>
      </c>
      <c r="BL235" s="18" t="s">
        <v>188</v>
      </c>
      <c r="BM235" s="150" t="s">
        <v>688</v>
      </c>
    </row>
    <row r="236" spans="1:47" s="2" customFormat="1" ht="12">
      <c r="A236" s="33"/>
      <c r="B236" s="34"/>
      <c r="C236" s="33"/>
      <c r="D236" s="152" t="s">
        <v>190</v>
      </c>
      <c r="E236" s="33"/>
      <c r="F236" s="153" t="s">
        <v>689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2:51" s="14" customFormat="1" ht="12">
      <c r="B237" s="166"/>
      <c r="D237" s="158" t="s">
        <v>201</v>
      </c>
      <c r="E237" s="167" t="s">
        <v>3</v>
      </c>
      <c r="F237" s="168" t="s">
        <v>690</v>
      </c>
      <c r="H237" s="167" t="s">
        <v>3</v>
      </c>
      <c r="I237" s="169"/>
      <c r="L237" s="166"/>
      <c r="M237" s="170"/>
      <c r="N237" s="171"/>
      <c r="O237" s="171"/>
      <c r="P237" s="171"/>
      <c r="Q237" s="171"/>
      <c r="R237" s="171"/>
      <c r="S237" s="171"/>
      <c r="T237" s="172"/>
      <c r="AT237" s="167" t="s">
        <v>201</v>
      </c>
      <c r="AU237" s="167" t="s">
        <v>83</v>
      </c>
      <c r="AV237" s="14" t="s">
        <v>81</v>
      </c>
      <c r="AW237" s="14" t="s">
        <v>34</v>
      </c>
      <c r="AX237" s="14" t="s">
        <v>73</v>
      </c>
      <c r="AY237" s="167" t="s">
        <v>180</v>
      </c>
    </row>
    <row r="238" spans="2:51" s="13" customFormat="1" ht="12">
      <c r="B238" s="157"/>
      <c r="D238" s="158" t="s">
        <v>201</v>
      </c>
      <c r="E238" s="159" t="s">
        <v>3</v>
      </c>
      <c r="F238" s="160" t="s">
        <v>691</v>
      </c>
      <c r="H238" s="161">
        <v>0.329</v>
      </c>
      <c r="I238" s="162"/>
      <c r="L238" s="157"/>
      <c r="M238" s="163"/>
      <c r="N238" s="164"/>
      <c r="O238" s="164"/>
      <c r="P238" s="164"/>
      <c r="Q238" s="164"/>
      <c r="R238" s="164"/>
      <c r="S238" s="164"/>
      <c r="T238" s="165"/>
      <c r="AT238" s="159" t="s">
        <v>201</v>
      </c>
      <c r="AU238" s="159" t="s">
        <v>83</v>
      </c>
      <c r="AV238" s="13" t="s">
        <v>83</v>
      </c>
      <c r="AW238" s="13" t="s">
        <v>34</v>
      </c>
      <c r="AX238" s="13" t="s">
        <v>81</v>
      </c>
      <c r="AY238" s="159" t="s">
        <v>180</v>
      </c>
    </row>
    <row r="239" spans="1:65" s="2" customFormat="1" ht="24.2" customHeight="1">
      <c r="A239" s="33"/>
      <c r="B239" s="138"/>
      <c r="C239" s="139" t="s">
        <v>692</v>
      </c>
      <c r="D239" s="139" t="s">
        <v>183</v>
      </c>
      <c r="E239" s="140" t="s">
        <v>693</v>
      </c>
      <c r="F239" s="141" t="s">
        <v>694</v>
      </c>
      <c r="G239" s="142" t="s">
        <v>264</v>
      </c>
      <c r="H239" s="143">
        <v>0.6</v>
      </c>
      <c r="I239" s="144"/>
      <c r="J239" s="145">
        <f>ROUND(I239*H239,2)</f>
        <v>0</v>
      </c>
      <c r="K239" s="141" t="s">
        <v>187</v>
      </c>
      <c r="L239" s="34"/>
      <c r="M239" s="146" t="s">
        <v>3</v>
      </c>
      <c r="N239" s="147" t="s">
        <v>44</v>
      </c>
      <c r="O239" s="54"/>
      <c r="P239" s="148">
        <f>O239*H239</f>
        <v>0</v>
      </c>
      <c r="Q239" s="148">
        <v>0</v>
      </c>
      <c r="R239" s="148">
        <f>Q239*H239</f>
        <v>0</v>
      </c>
      <c r="S239" s="148">
        <v>1.8</v>
      </c>
      <c r="T239" s="149">
        <f>S239*H239</f>
        <v>1.08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188</v>
      </c>
      <c r="AT239" s="150" t="s">
        <v>183</v>
      </c>
      <c r="AU239" s="150" t="s">
        <v>83</v>
      </c>
      <c r="AY239" s="18" t="s">
        <v>180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81</v>
      </c>
      <c r="BK239" s="151">
        <f>ROUND(I239*H239,2)</f>
        <v>0</v>
      </c>
      <c r="BL239" s="18" t="s">
        <v>188</v>
      </c>
      <c r="BM239" s="150" t="s">
        <v>695</v>
      </c>
    </row>
    <row r="240" spans="1:47" s="2" customFormat="1" ht="12">
      <c r="A240" s="33"/>
      <c r="B240" s="34"/>
      <c r="C240" s="33"/>
      <c r="D240" s="152" t="s">
        <v>190</v>
      </c>
      <c r="E240" s="33"/>
      <c r="F240" s="153" t="s">
        <v>696</v>
      </c>
      <c r="G240" s="33"/>
      <c r="H240" s="33"/>
      <c r="I240" s="154"/>
      <c r="J240" s="33"/>
      <c r="K240" s="33"/>
      <c r="L240" s="34"/>
      <c r="M240" s="155"/>
      <c r="N240" s="156"/>
      <c r="O240" s="54"/>
      <c r="P240" s="54"/>
      <c r="Q240" s="54"/>
      <c r="R240" s="54"/>
      <c r="S240" s="54"/>
      <c r="T240" s="55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190</v>
      </c>
      <c r="AU240" s="18" t="s">
        <v>83</v>
      </c>
    </row>
    <row r="241" spans="2:51" s="14" customFormat="1" ht="12">
      <c r="B241" s="166"/>
      <c r="D241" s="158" t="s">
        <v>201</v>
      </c>
      <c r="E241" s="167" t="s">
        <v>3</v>
      </c>
      <c r="F241" s="168" t="s">
        <v>697</v>
      </c>
      <c r="H241" s="167" t="s">
        <v>3</v>
      </c>
      <c r="I241" s="169"/>
      <c r="L241" s="166"/>
      <c r="M241" s="170"/>
      <c r="N241" s="171"/>
      <c r="O241" s="171"/>
      <c r="P241" s="171"/>
      <c r="Q241" s="171"/>
      <c r="R241" s="171"/>
      <c r="S241" s="171"/>
      <c r="T241" s="172"/>
      <c r="AT241" s="167" t="s">
        <v>201</v>
      </c>
      <c r="AU241" s="167" t="s">
        <v>83</v>
      </c>
      <c r="AV241" s="14" t="s">
        <v>81</v>
      </c>
      <c r="AW241" s="14" t="s">
        <v>34</v>
      </c>
      <c r="AX241" s="14" t="s">
        <v>73</v>
      </c>
      <c r="AY241" s="167" t="s">
        <v>180</v>
      </c>
    </row>
    <row r="242" spans="2:51" s="13" customFormat="1" ht="12">
      <c r="B242" s="157"/>
      <c r="D242" s="158" t="s">
        <v>201</v>
      </c>
      <c r="E242" s="159" t="s">
        <v>3</v>
      </c>
      <c r="F242" s="160" t="s">
        <v>698</v>
      </c>
      <c r="H242" s="161">
        <v>0.6</v>
      </c>
      <c r="I242" s="162"/>
      <c r="L242" s="157"/>
      <c r="M242" s="163"/>
      <c r="N242" s="164"/>
      <c r="O242" s="164"/>
      <c r="P242" s="164"/>
      <c r="Q242" s="164"/>
      <c r="R242" s="164"/>
      <c r="S242" s="164"/>
      <c r="T242" s="165"/>
      <c r="AT242" s="159" t="s">
        <v>201</v>
      </c>
      <c r="AU242" s="159" t="s">
        <v>83</v>
      </c>
      <c r="AV242" s="13" t="s">
        <v>83</v>
      </c>
      <c r="AW242" s="13" t="s">
        <v>34</v>
      </c>
      <c r="AX242" s="13" t="s">
        <v>73</v>
      </c>
      <c r="AY242" s="159" t="s">
        <v>180</v>
      </c>
    </row>
    <row r="243" spans="2:51" s="15" customFormat="1" ht="12">
      <c r="B243" s="187"/>
      <c r="D243" s="158" t="s">
        <v>201</v>
      </c>
      <c r="E243" s="188" t="s">
        <v>3</v>
      </c>
      <c r="F243" s="189" t="s">
        <v>399</v>
      </c>
      <c r="H243" s="190">
        <v>0.6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8" t="s">
        <v>201</v>
      </c>
      <c r="AU243" s="188" t="s">
        <v>83</v>
      </c>
      <c r="AV243" s="15" t="s">
        <v>188</v>
      </c>
      <c r="AW243" s="15" t="s">
        <v>34</v>
      </c>
      <c r="AX243" s="15" t="s">
        <v>81</v>
      </c>
      <c r="AY243" s="188" t="s">
        <v>180</v>
      </c>
    </row>
    <row r="244" spans="1:65" s="2" customFormat="1" ht="24.2" customHeight="1">
      <c r="A244" s="33"/>
      <c r="B244" s="138"/>
      <c r="C244" s="139" t="s">
        <v>699</v>
      </c>
      <c r="D244" s="139" t="s">
        <v>183</v>
      </c>
      <c r="E244" s="140" t="s">
        <v>700</v>
      </c>
      <c r="F244" s="141" t="s">
        <v>701</v>
      </c>
      <c r="G244" s="142" t="s">
        <v>253</v>
      </c>
      <c r="H244" s="143">
        <v>19.2</v>
      </c>
      <c r="I244" s="144"/>
      <c r="J244" s="145">
        <f>ROUND(I244*H244,2)</f>
        <v>0</v>
      </c>
      <c r="K244" s="141" t="s">
        <v>187</v>
      </c>
      <c r="L244" s="34"/>
      <c r="M244" s="146" t="s">
        <v>3</v>
      </c>
      <c r="N244" s="147" t="s">
        <v>44</v>
      </c>
      <c r="O244" s="54"/>
      <c r="P244" s="148">
        <f>O244*H244</f>
        <v>0</v>
      </c>
      <c r="Q244" s="148">
        <v>0</v>
      </c>
      <c r="R244" s="148">
        <f>Q244*H244</f>
        <v>0</v>
      </c>
      <c r="S244" s="148">
        <v>0.071</v>
      </c>
      <c r="T244" s="149">
        <f>S244*H244</f>
        <v>1.3631999999999997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0" t="s">
        <v>188</v>
      </c>
      <c r="AT244" s="150" t="s">
        <v>183</v>
      </c>
      <c r="AU244" s="150" t="s">
        <v>83</v>
      </c>
      <c r="AY244" s="18" t="s">
        <v>180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8" t="s">
        <v>81</v>
      </c>
      <c r="BK244" s="151">
        <f>ROUND(I244*H244,2)</f>
        <v>0</v>
      </c>
      <c r="BL244" s="18" t="s">
        <v>188</v>
      </c>
      <c r="BM244" s="150" t="s">
        <v>702</v>
      </c>
    </row>
    <row r="245" spans="1:47" s="2" customFormat="1" ht="12">
      <c r="A245" s="33"/>
      <c r="B245" s="34"/>
      <c r="C245" s="33"/>
      <c r="D245" s="152" t="s">
        <v>190</v>
      </c>
      <c r="E245" s="33"/>
      <c r="F245" s="153" t="s">
        <v>703</v>
      </c>
      <c r="G245" s="33"/>
      <c r="H245" s="33"/>
      <c r="I245" s="154"/>
      <c r="J245" s="33"/>
      <c r="K245" s="33"/>
      <c r="L245" s="34"/>
      <c r="M245" s="155"/>
      <c r="N245" s="156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190</v>
      </c>
      <c r="AU245" s="18" t="s">
        <v>83</v>
      </c>
    </row>
    <row r="246" spans="2:51" s="14" customFormat="1" ht="12">
      <c r="B246" s="166"/>
      <c r="D246" s="158" t="s">
        <v>201</v>
      </c>
      <c r="E246" s="167" t="s">
        <v>3</v>
      </c>
      <c r="F246" s="168" t="s">
        <v>704</v>
      </c>
      <c r="H246" s="167" t="s">
        <v>3</v>
      </c>
      <c r="I246" s="169"/>
      <c r="L246" s="166"/>
      <c r="M246" s="170"/>
      <c r="N246" s="171"/>
      <c r="O246" s="171"/>
      <c r="P246" s="171"/>
      <c r="Q246" s="171"/>
      <c r="R246" s="171"/>
      <c r="S246" s="171"/>
      <c r="T246" s="172"/>
      <c r="AT246" s="167" t="s">
        <v>201</v>
      </c>
      <c r="AU246" s="167" t="s">
        <v>83</v>
      </c>
      <c r="AV246" s="14" t="s">
        <v>81</v>
      </c>
      <c r="AW246" s="14" t="s">
        <v>34</v>
      </c>
      <c r="AX246" s="14" t="s">
        <v>73</v>
      </c>
      <c r="AY246" s="167" t="s">
        <v>180</v>
      </c>
    </row>
    <row r="247" spans="2:51" s="13" customFormat="1" ht="12">
      <c r="B247" s="157"/>
      <c r="D247" s="158" t="s">
        <v>201</v>
      </c>
      <c r="E247" s="159" t="s">
        <v>3</v>
      </c>
      <c r="F247" s="160" t="s">
        <v>705</v>
      </c>
      <c r="H247" s="161">
        <v>19.2</v>
      </c>
      <c r="I247" s="162"/>
      <c r="L247" s="157"/>
      <c r="M247" s="163"/>
      <c r="N247" s="164"/>
      <c r="O247" s="164"/>
      <c r="P247" s="164"/>
      <c r="Q247" s="164"/>
      <c r="R247" s="164"/>
      <c r="S247" s="164"/>
      <c r="T247" s="165"/>
      <c r="AT247" s="159" t="s">
        <v>201</v>
      </c>
      <c r="AU247" s="159" t="s">
        <v>83</v>
      </c>
      <c r="AV247" s="13" t="s">
        <v>83</v>
      </c>
      <c r="AW247" s="13" t="s">
        <v>34</v>
      </c>
      <c r="AX247" s="13" t="s">
        <v>81</v>
      </c>
      <c r="AY247" s="159" t="s">
        <v>180</v>
      </c>
    </row>
    <row r="248" spans="1:65" s="2" customFormat="1" ht="24.2" customHeight="1">
      <c r="A248" s="33"/>
      <c r="B248" s="138"/>
      <c r="C248" s="139" t="s">
        <v>706</v>
      </c>
      <c r="D248" s="139" t="s">
        <v>183</v>
      </c>
      <c r="E248" s="140" t="s">
        <v>459</v>
      </c>
      <c r="F248" s="141" t="s">
        <v>460</v>
      </c>
      <c r="G248" s="142" t="s">
        <v>253</v>
      </c>
      <c r="H248" s="143">
        <v>25.6</v>
      </c>
      <c r="I248" s="144"/>
      <c r="J248" s="145">
        <f>ROUND(I248*H248,2)</f>
        <v>0</v>
      </c>
      <c r="K248" s="141" t="s">
        <v>187</v>
      </c>
      <c r="L248" s="34"/>
      <c r="M248" s="146" t="s">
        <v>3</v>
      </c>
      <c r="N248" s="147" t="s">
        <v>44</v>
      </c>
      <c r="O248" s="54"/>
      <c r="P248" s="148">
        <f>O248*H248</f>
        <v>0</v>
      </c>
      <c r="Q248" s="148">
        <v>0</v>
      </c>
      <c r="R248" s="148">
        <f>Q248*H248</f>
        <v>0</v>
      </c>
      <c r="S248" s="148">
        <v>0.065</v>
      </c>
      <c r="T248" s="149">
        <f>S248*H248</f>
        <v>1.6640000000000001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0" t="s">
        <v>188</v>
      </c>
      <c r="AT248" s="150" t="s">
        <v>183</v>
      </c>
      <c r="AU248" s="150" t="s">
        <v>83</v>
      </c>
      <c r="AY248" s="18" t="s">
        <v>180</v>
      </c>
      <c r="BE248" s="151">
        <f>IF(N248="základní",J248,0)</f>
        <v>0</v>
      </c>
      <c r="BF248" s="151">
        <f>IF(N248="snížená",J248,0)</f>
        <v>0</v>
      </c>
      <c r="BG248" s="151">
        <f>IF(N248="zákl. přenesená",J248,0)</f>
        <v>0</v>
      </c>
      <c r="BH248" s="151">
        <f>IF(N248="sníž. přenesená",J248,0)</f>
        <v>0</v>
      </c>
      <c r="BI248" s="151">
        <f>IF(N248="nulová",J248,0)</f>
        <v>0</v>
      </c>
      <c r="BJ248" s="18" t="s">
        <v>81</v>
      </c>
      <c r="BK248" s="151">
        <f>ROUND(I248*H248,2)</f>
        <v>0</v>
      </c>
      <c r="BL248" s="18" t="s">
        <v>188</v>
      </c>
      <c r="BM248" s="150" t="s">
        <v>461</v>
      </c>
    </row>
    <row r="249" spans="1:47" s="2" customFormat="1" ht="12">
      <c r="A249" s="33"/>
      <c r="B249" s="34"/>
      <c r="C249" s="33"/>
      <c r="D249" s="152" t="s">
        <v>190</v>
      </c>
      <c r="E249" s="33"/>
      <c r="F249" s="153" t="s">
        <v>462</v>
      </c>
      <c r="G249" s="33"/>
      <c r="H249" s="33"/>
      <c r="I249" s="154"/>
      <c r="J249" s="33"/>
      <c r="K249" s="33"/>
      <c r="L249" s="34"/>
      <c r="M249" s="155"/>
      <c r="N249" s="156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190</v>
      </c>
      <c r="AU249" s="18" t="s">
        <v>83</v>
      </c>
    </row>
    <row r="250" spans="2:51" s="13" customFormat="1" ht="12">
      <c r="B250" s="157"/>
      <c r="D250" s="158" t="s">
        <v>201</v>
      </c>
      <c r="E250" s="159" t="s">
        <v>3</v>
      </c>
      <c r="F250" s="160" t="s">
        <v>707</v>
      </c>
      <c r="H250" s="161">
        <v>25.6</v>
      </c>
      <c r="I250" s="162"/>
      <c r="L250" s="157"/>
      <c r="M250" s="163"/>
      <c r="N250" s="164"/>
      <c r="O250" s="164"/>
      <c r="P250" s="164"/>
      <c r="Q250" s="164"/>
      <c r="R250" s="164"/>
      <c r="S250" s="164"/>
      <c r="T250" s="165"/>
      <c r="AT250" s="159" t="s">
        <v>201</v>
      </c>
      <c r="AU250" s="159" t="s">
        <v>83</v>
      </c>
      <c r="AV250" s="13" t="s">
        <v>83</v>
      </c>
      <c r="AW250" s="13" t="s">
        <v>34</v>
      </c>
      <c r="AX250" s="13" t="s">
        <v>81</v>
      </c>
      <c r="AY250" s="159" t="s">
        <v>180</v>
      </c>
    </row>
    <row r="251" spans="1:65" s="2" customFormat="1" ht="24.2" customHeight="1">
      <c r="A251" s="33"/>
      <c r="B251" s="138"/>
      <c r="C251" s="139" t="s">
        <v>708</v>
      </c>
      <c r="D251" s="139" t="s">
        <v>183</v>
      </c>
      <c r="E251" s="140" t="s">
        <v>709</v>
      </c>
      <c r="F251" s="141" t="s">
        <v>710</v>
      </c>
      <c r="G251" s="142" t="s">
        <v>225</v>
      </c>
      <c r="H251" s="143">
        <v>221.669</v>
      </c>
      <c r="I251" s="144"/>
      <c r="J251" s="145">
        <f>ROUND(I251*H251,2)</f>
        <v>0</v>
      </c>
      <c r="K251" s="141" t="s">
        <v>187</v>
      </c>
      <c r="L251" s="34"/>
      <c r="M251" s="146" t="s">
        <v>3</v>
      </c>
      <c r="N251" s="147" t="s">
        <v>44</v>
      </c>
      <c r="O251" s="54"/>
      <c r="P251" s="148">
        <f>O251*H251</f>
        <v>0</v>
      </c>
      <c r="Q251" s="148">
        <v>0</v>
      </c>
      <c r="R251" s="148">
        <f>Q251*H251</f>
        <v>0</v>
      </c>
      <c r="S251" s="148">
        <v>0.01</v>
      </c>
      <c r="T251" s="149">
        <f>S251*H251</f>
        <v>2.2166900000000003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0" t="s">
        <v>188</v>
      </c>
      <c r="AT251" s="150" t="s">
        <v>183</v>
      </c>
      <c r="AU251" s="150" t="s">
        <v>83</v>
      </c>
      <c r="AY251" s="18" t="s">
        <v>180</v>
      </c>
      <c r="BE251" s="151">
        <f>IF(N251="základní",J251,0)</f>
        <v>0</v>
      </c>
      <c r="BF251" s="151">
        <f>IF(N251="snížená",J251,0)</f>
        <v>0</v>
      </c>
      <c r="BG251" s="151">
        <f>IF(N251="zákl. přenesená",J251,0)</f>
        <v>0</v>
      </c>
      <c r="BH251" s="151">
        <f>IF(N251="sníž. přenesená",J251,0)</f>
        <v>0</v>
      </c>
      <c r="BI251" s="151">
        <f>IF(N251="nulová",J251,0)</f>
        <v>0</v>
      </c>
      <c r="BJ251" s="18" t="s">
        <v>81</v>
      </c>
      <c r="BK251" s="151">
        <f>ROUND(I251*H251,2)</f>
        <v>0</v>
      </c>
      <c r="BL251" s="18" t="s">
        <v>188</v>
      </c>
      <c r="BM251" s="150" t="s">
        <v>711</v>
      </c>
    </row>
    <row r="252" spans="1:47" s="2" customFormat="1" ht="12">
      <c r="A252" s="33"/>
      <c r="B252" s="34"/>
      <c r="C252" s="33"/>
      <c r="D252" s="152" t="s">
        <v>190</v>
      </c>
      <c r="E252" s="33"/>
      <c r="F252" s="153" t="s">
        <v>712</v>
      </c>
      <c r="G252" s="33"/>
      <c r="H252" s="33"/>
      <c r="I252" s="154"/>
      <c r="J252" s="33"/>
      <c r="K252" s="33"/>
      <c r="L252" s="34"/>
      <c r="M252" s="155"/>
      <c r="N252" s="156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190</v>
      </c>
      <c r="AU252" s="18" t="s">
        <v>83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634</v>
      </c>
      <c r="H253" s="161">
        <v>138.089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73</v>
      </c>
      <c r="AY253" s="159" t="s">
        <v>180</v>
      </c>
    </row>
    <row r="254" spans="2:51" s="13" customFormat="1" ht="12">
      <c r="B254" s="157"/>
      <c r="D254" s="158" t="s">
        <v>201</v>
      </c>
      <c r="E254" s="159" t="s">
        <v>3</v>
      </c>
      <c r="F254" s="160" t="s">
        <v>635</v>
      </c>
      <c r="H254" s="161">
        <v>83.58</v>
      </c>
      <c r="I254" s="162"/>
      <c r="L254" s="157"/>
      <c r="M254" s="163"/>
      <c r="N254" s="164"/>
      <c r="O254" s="164"/>
      <c r="P254" s="164"/>
      <c r="Q254" s="164"/>
      <c r="R254" s="164"/>
      <c r="S254" s="164"/>
      <c r="T254" s="165"/>
      <c r="AT254" s="159" t="s">
        <v>201</v>
      </c>
      <c r="AU254" s="159" t="s">
        <v>83</v>
      </c>
      <c r="AV254" s="13" t="s">
        <v>83</v>
      </c>
      <c r="AW254" s="13" t="s">
        <v>34</v>
      </c>
      <c r="AX254" s="13" t="s">
        <v>73</v>
      </c>
      <c r="AY254" s="159" t="s">
        <v>180</v>
      </c>
    </row>
    <row r="255" spans="2:51" s="15" customFormat="1" ht="12">
      <c r="B255" s="187"/>
      <c r="D255" s="158" t="s">
        <v>201</v>
      </c>
      <c r="E255" s="188" t="s">
        <v>3</v>
      </c>
      <c r="F255" s="189" t="s">
        <v>399</v>
      </c>
      <c r="H255" s="190">
        <v>221.669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201</v>
      </c>
      <c r="AU255" s="188" t="s">
        <v>83</v>
      </c>
      <c r="AV255" s="15" t="s">
        <v>188</v>
      </c>
      <c r="AW255" s="15" t="s">
        <v>34</v>
      </c>
      <c r="AX255" s="15" t="s">
        <v>81</v>
      </c>
      <c r="AY255" s="188" t="s">
        <v>180</v>
      </c>
    </row>
    <row r="256" spans="2:63" s="12" customFormat="1" ht="22.9" customHeight="1">
      <c r="B256" s="125"/>
      <c r="D256" s="126" t="s">
        <v>72</v>
      </c>
      <c r="E256" s="136" t="s">
        <v>181</v>
      </c>
      <c r="F256" s="136" t="s">
        <v>182</v>
      </c>
      <c r="I256" s="128"/>
      <c r="J256" s="137">
        <f>BK256</f>
        <v>0</v>
      </c>
      <c r="L256" s="125"/>
      <c r="M256" s="130"/>
      <c r="N256" s="131"/>
      <c r="O256" s="131"/>
      <c r="P256" s="132">
        <f>SUM(P257:P268)</f>
        <v>0</v>
      </c>
      <c r="Q256" s="131"/>
      <c r="R256" s="132">
        <f>SUM(R257:R268)</f>
        <v>0</v>
      </c>
      <c r="S256" s="131"/>
      <c r="T256" s="133">
        <f>SUM(T257:T268)</f>
        <v>0</v>
      </c>
      <c r="AR256" s="126" t="s">
        <v>81</v>
      </c>
      <c r="AT256" s="134" t="s">
        <v>72</v>
      </c>
      <c r="AU256" s="134" t="s">
        <v>81</v>
      </c>
      <c r="AY256" s="126" t="s">
        <v>180</v>
      </c>
      <c r="BK256" s="135">
        <f>SUM(BK257:BK268)</f>
        <v>0</v>
      </c>
    </row>
    <row r="257" spans="1:65" s="2" customFormat="1" ht="24.2" customHeight="1">
      <c r="A257" s="33"/>
      <c r="B257" s="138"/>
      <c r="C257" s="139" t="s">
        <v>713</v>
      </c>
      <c r="D257" s="139" t="s">
        <v>183</v>
      </c>
      <c r="E257" s="140" t="s">
        <v>184</v>
      </c>
      <c r="F257" s="141" t="s">
        <v>185</v>
      </c>
      <c r="G257" s="142" t="s">
        <v>186</v>
      </c>
      <c r="H257" s="143">
        <v>52.985</v>
      </c>
      <c r="I257" s="144"/>
      <c r="J257" s="145">
        <f>ROUND(I257*H257,2)</f>
        <v>0</v>
      </c>
      <c r="K257" s="141" t="s">
        <v>187</v>
      </c>
      <c r="L257" s="34"/>
      <c r="M257" s="146" t="s">
        <v>3</v>
      </c>
      <c r="N257" s="147" t="s">
        <v>44</v>
      </c>
      <c r="O257" s="54"/>
      <c r="P257" s="148">
        <f>O257*H257</f>
        <v>0</v>
      </c>
      <c r="Q257" s="148">
        <v>0</v>
      </c>
      <c r="R257" s="148">
        <f>Q257*H257</f>
        <v>0</v>
      </c>
      <c r="S257" s="148">
        <v>0</v>
      </c>
      <c r="T257" s="149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0" t="s">
        <v>188</v>
      </c>
      <c r="AT257" s="150" t="s">
        <v>183</v>
      </c>
      <c r="AU257" s="150" t="s">
        <v>83</v>
      </c>
      <c r="AY257" s="18" t="s">
        <v>180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8" t="s">
        <v>81</v>
      </c>
      <c r="BK257" s="151">
        <f>ROUND(I257*H257,2)</f>
        <v>0</v>
      </c>
      <c r="BL257" s="18" t="s">
        <v>188</v>
      </c>
      <c r="BM257" s="150" t="s">
        <v>464</v>
      </c>
    </row>
    <row r="258" spans="1:47" s="2" customFormat="1" ht="12">
      <c r="A258" s="33"/>
      <c r="B258" s="34"/>
      <c r="C258" s="33"/>
      <c r="D258" s="152" t="s">
        <v>190</v>
      </c>
      <c r="E258" s="33"/>
      <c r="F258" s="153" t="s">
        <v>191</v>
      </c>
      <c r="G258" s="33"/>
      <c r="H258" s="33"/>
      <c r="I258" s="154"/>
      <c r="J258" s="33"/>
      <c r="K258" s="33"/>
      <c r="L258" s="34"/>
      <c r="M258" s="155"/>
      <c r="N258" s="156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190</v>
      </c>
      <c r="AU258" s="18" t="s">
        <v>83</v>
      </c>
    </row>
    <row r="259" spans="1:65" s="2" customFormat="1" ht="21.75" customHeight="1">
      <c r="A259" s="33"/>
      <c r="B259" s="138"/>
      <c r="C259" s="139" t="s">
        <v>714</v>
      </c>
      <c r="D259" s="139" t="s">
        <v>183</v>
      </c>
      <c r="E259" s="140" t="s">
        <v>192</v>
      </c>
      <c r="F259" s="141" t="s">
        <v>465</v>
      </c>
      <c r="G259" s="142" t="s">
        <v>186</v>
      </c>
      <c r="H259" s="143">
        <v>52.985</v>
      </c>
      <c r="I259" s="144"/>
      <c r="J259" s="145">
        <f>ROUND(I259*H259,2)</f>
        <v>0</v>
      </c>
      <c r="K259" s="141" t="s">
        <v>187</v>
      </c>
      <c r="L259" s="34"/>
      <c r="M259" s="146" t="s">
        <v>3</v>
      </c>
      <c r="N259" s="147" t="s">
        <v>44</v>
      </c>
      <c r="O259" s="54"/>
      <c r="P259" s="148">
        <f>O259*H259</f>
        <v>0</v>
      </c>
      <c r="Q259" s="148">
        <v>0</v>
      </c>
      <c r="R259" s="148">
        <f>Q259*H259</f>
        <v>0</v>
      </c>
      <c r="S259" s="148">
        <v>0</v>
      </c>
      <c r="T259" s="149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0" t="s">
        <v>188</v>
      </c>
      <c r="AT259" s="150" t="s">
        <v>183</v>
      </c>
      <c r="AU259" s="150" t="s">
        <v>83</v>
      </c>
      <c r="AY259" s="18" t="s">
        <v>180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8" t="s">
        <v>81</v>
      </c>
      <c r="BK259" s="151">
        <f>ROUND(I259*H259,2)</f>
        <v>0</v>
      </c>
      <c r="BL259" s="18" t="s">
        <v>188</v>
      </c>
      <c r="BM259" s="150" t="s">
        <v>466</v>
      </c>
    </row>
    <row r="260" spans="1:47" s="2" customFormat="1" ht="12">
      <c r="A260" s="33"/>
      <c r="B260" s="34"/>
      <c r="C260" s="33"/>
      <c r="D260" s="152" t="s">
        <v>190</v>
      </c>
      <c r="E260" s="33"/>
      <c r="F260" s="153" t="s">
        <v>195</v>
      </c>
      <c r="G260" s="33"/>
      <c r="H260" s="33"/>
      <c r="I260" s="154"/>
      <c r="J260" s="33"/>
      <c r="K260" s="33"/>
      <c r="L260" s="34"/>
      <c r="M260" s="155"/>
      <c r="N260" s="156"/>
      <c r="O260" s="54"/>
      <c r="P260" s="54"/>
      <c r="Q260" s="54"/>
      <c r="R260" s="54"/>
      <c r="S260" s="54"/>
      <c r="T260" s="55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190</v>
      </c>
      <c r="AU260" s="18" t="s">
        <v>83</v>
      </c>
    </row>
    <row r="261" spans="1:65" s="2" customFormat="1" ht="24.2" customHeight="1">
      <c r="A261" s="33"/>
      <c r="B261" s="138"/>
      <c r="C261" s="139" t="s">
        <v>715</v>
      </c>
      <c r="D261" s="139" t="s">
        <v>183</v>
      </c>
      <c r="E261" s="140" t="s">
        <v>197</v>
      </c>
      <c r="F261" s="141" t="s">
        <v>467</v>
      </c>
      <c r="G261" s="142" t="s">
        <v>186</v>
      </c>
      <c r="H261" s="143">
        <v>1006.715</v>
      </c>
      <c r="I261" s="144"/>
      <c r="J261" s="145">
        <f>ROUND(I261*H261,2)</f>
        <v>0</v>
      </c>
      <c r="K261" s="141" t="s">
        <v>187</v>
      </c>
      <c r="L261" s="34"/>
      <c r="M261" s="146" t="s">
        <v>3</v>
      </c>
      <c r="N261" s="147" t="s">
        <v>44</v>
      </c>
      <c r="O261" s="54"/>
      <c r="P261" s="148">
        <f>O261*H261</f>
        <v>0</v>
      </c>
      <c r="Q261" s="148">
        <v>0</v>
      </c>
      <c r="R261" s="148">
        <f>Q261*H261</f>
        <v>0</v>
      </c>
      <c r="S261" s="148">
        <v>0</v>
      </c>
      <c r="T261" s="149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0" t="s">
        <v>188</v>
      </c>
      <c r="AT261" s="150" t="s">
        <v>183</v>
      </c>
      <c r="AU261" s="150" t="s">
        <v>83</v>
      </c>
      <c r="AY261" s="18" t="s">
        <v>180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8" t="s">
        <v>81</v>
      </c>
      <c r="BK261" s="151">
        <f>ROUND(I261*H261,2)</f>
        <v>0</v>
      </c>
      <c r="BL261" s="18" t="s">
        <v>188</v>
      </c>
      <c r="BM261" s="150" t="s">
        <v>468</v>
      </c>
    </row>
    <row r="262" spans="1:47" s="2" customFormat="1" ht="12">
      <c r="A262" s="33"/>
      <c r="B262" s="34"/>
      <c r="C262" s="33"/>
      <c r="D262" s="152" t="s">
        <v>190</v>
      </c>
      <c r="E262" s="33"/>
      <c r="F262" s="153" t="s">
        <v>200</v>
      </c>
      <c r="G262" s="33"/>
      <c r="H262" s="33"/>
      <c r="I262" s="154"/>
      <c r="J262" s="33"/>
      <c r="K262" s="33"/>
      <c r="L262" s="34"/>
      <c r="M262" s="155"/>
      <c r="N262" s="156"/>
      <c r="O262" s="54"/>
      <c r="P262" s="54"/>
      <c r="Q262" s="54"/>
      <c r="R262" s="54"/>
      <c r="S262" s="54"/>
      <c r="T262" s="55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190</v>
      </c>
      <c r="AU262" s="18" t="s">
        <v>83</v>
      </c>
    </row>
    <row r="263" spans="2:51" s="13" customFormat="1" ht="12">
      <c r="B263" s="157"/>
      <c r="D263" s="158" t="s">
        <v>201</v>
      </c>
      <c r="E263" s="159" t="s">
        <v>3</v>
      </c>
      <c r="F263" s="160" t="s">
        <v>716</v>
      </c>
      <c r="H263" s="161">
        <v>1006.715</v>
      </c>
      <c r="I263" s="162"/>
      <c r="L263" s="157"/>
      <c r="M263" s="163"/>
      <c r="N263" s="164"/>
      <c r="O263" s="164"/>
      <c r="P263" s="164"/>
      <c r="Q263" s="164"/>
      <c r="R263" s="164"/>
      <c r="S263" s="164"/>
      <c r="T263" s="165"/>
      <c r="AT263" s="159" t="s">
        <v>201</v>
      </c>
      <c r="AU263" s="159" t="s">
        <v>83</v>
      </c>
      <c r="AV263" s="13" t="s">
        <v>83</v>
      </c>
      <c r="AW263" s="13" t="s">
        <v>34</v>
      </c>
      <c r="AX263" s="13" t="s">
        <v>81</v>
      </c>
      <c r="AY263" s="159" t="s">
        <v>180</v>
      </c>
    </row>
    <row r="264" spans="1:65" s="2" customFormat="1" ht="24.2" customHeight="1">
      <c r="A264" s="33"/>
      <c r="B264" s="138"/>
      <c r="C264" s="139" t="s">
        <v>717</v>
      </c>
      <c r="D264" s="139" t="s">
        <v>183</v>
      </c>
      <c r="E264" s="140" t="s">
        <v>203</v>
      </c>
      <c r="F264" s="141" t="s">
        <v>204</v>
      </c>
      <c r="G264" s="142" t="s">
        <v>186</v>
      </c>
      <c r="H264" s="143">
        <v>48.598</v>
      </c>
      <c r="I264" s="144"/>
      <c r="J264" s="145">
        <f>ROUND(I264*H264,2)</f>
        <v>0</v>
      </c>
      <c r="K264" s="141" t="s">
        <v>187</v>
      </c>
      <c r="L264" s="34"/>
      <c r="M264" s="146" t="s">
        <v>3</v>
      </c>
      <c r="N264" s="147" t="s">
        <v>44</v>
      </c>
      <c r="O264" s="54"/>
      <c r="P264" s="148">
        <f>O264*H264</f>
        <v>0</v>
      </c>
      <c r="Q264" s="148">
        <v>0</v>
      </c>
      <c r="R264" s="148">
        <f>Q264*H264</f>
        <v>0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188</v>
      </c>
      <c r="AT264" s="150" t="s">
        <v>183</v>
      </c>
      <c r="AU264" s="150" t="s">
        <v>83</v>
      </c>
      <c r="AY264" s="18" t="s">
        <v>180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81</v>
      </c>
      <c r="BK264" s="151">
        <f>ROUND(I264*H264,2)</f>
        <v>0</v>
      </c>
      <c r="BL264" s="18" t="s">
        <v>188</v>
      </c>
      <c r="BM264" s="150" t="s">
        <v>718</v>
      </c>
    </row>
    <row r="265" spans="1:47" s="2" customFormat="1" ht="12">
      <c r="A265" s="33"/>
      <c r="B265" s="34"/>
      <c r="C265" s="33"/>
      <c r="D265" s="152" t="s">
        <v>190</v>
      </c>
      <c r="E265" s="33"/>
      <c r="F265" s="153" t="s">
        <v>206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2:51" s="13" customFormat="1" ht="12">
      <c r="B266" s="157"/>
      <c r="D266" s="158" t="s">
        <v>201</v>
      </c>
      <c r="E266" s="159" t="s">
        <v>3</v>
      </c>
      <c r="F266" s="160" t="s">
        <v>719</v>
      </c>
      <c r="H266" s="161">
        <v>48.598</v>
      </c>
      <c r="I266" s="162"/>
      <c r="L266" s="157"/>
      <c r="M266" s="163"/>
      <c r="N266" s="164"/>
      <c r="O266" s="164"/>
      <c r="P266" s="164"/>
      <c r="Q266" s="164"/>
      <c r="R266" s="164"/>
      <c r="S266" s="164"/>
      <c r="T266" s="165"/>
      <c r="AT266" s="159" t="s">
        <v>201</v>
      </c>
      <c r="AU266" s="159" t="s">
        <v>83</v>
      </c>
      <c r="AV266" s="13" t="s">
        <v>83</v>
      </c>
      <c r="AW266" s="13" t="s">
        <v>34</v>
      </c>
      <c r="AX266" s="13" t="s">
        <v>81</v>
      </c>
      <c r="AY266" s="159" t="s">
        <v>180</v>
      </c>
    </row>
    <row r="267" spans="1:65" s="2" customFormat="1" ht="24.2" customHeight="1">
      <c r="A267" s="33"/>
      <c r="B267" s="138"/>
      <c r="C267" s="139" t="s">
        <v>720</v>
      </c>
      <c r="D267" s="139" t="s">
        <v>183</v>
      </c>
      <c r="E267" s="140" t="s">
        <v>721</v>
      </c>
      <c r="F267" s="141" t="s">
        <v>722</v>
      </c>
      <c r="G267" s="142" t="s">
        <v>186</v>
      </c>
      <c r="H267" s="143">
        <v>4.387</v>
      </c>
      <c r="I267" s="144"/>
      <c r="J267" s="145">
        <f>ROUND(I267*H267,2)</f>
        <v>0</v>
      </c>
      <c r="K267" s="141" t="s">
        <v>187</v>
      </c>
      <c r="L267" s="34"/>
      <c r="M267" s="146" t="s">
        <v>3</v>
      </c>
      <c r="N267" s="147" t="s">
        <v>44</v>
      </c>
      <c r="O267" s="54"/>
      <c r="P267" s="148">
        <f>O267*H267</f>
        <v>0</v>
      </c>
      <c r="Q267" s="148">
        <v>0</v>
      </c>
      <c r="R267" s="148">
        <f>Q267*H267</f>
        <v>0</v>
      </c>
      <c r="S267" s="148">
        <v>0</v>
      </c>
      <c r="T267" s="149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0" t="s">
        <v>188</v>
      </c>
      <c r="AT267" s="150" t="s">
        <v>183</v>
      </c>
      <c r="AU267" s="150" t="s">
        <v>83</v>
      </c>
      <c r="AY267" s="18" t="s">
        <v>180</v>
      </c>
      <c r="BE267" s="151">
        <f>IF(N267="základní",J267,0)</f>
        <v>0</v>
      </c>
      <c r="BF267" s="151">
        <f>IF(N267="snížená",J267,0)</f>
        <v>0</v>
      </c>
      <c r="BG267" s="151">
        <f>IF(N267="zákl. přenesená",J267,0)</f>
        <v>0</v>
      </c>
      <c r="BH267" s="151">
        <f>IF(N267="sníž. přenesená",J267,0)</f>
        <v>0</v>
      </c>
      <c r="BI267" s="151">
        <f>IF(N267="nulová",J267,0)</f>
        <v>0</v>
      </c>
      <c r="BJ267" s="18" t="s">
        <v>81</v>
      </c>
      <c r="BK267" s="151">
        <f>ROUND(I267*H267,2)</f>
        <v>0</v>
      </c>
      <c r="BL267" s="18" t="s">
        <v>188</v>
      </c>
      <c r="BM267" s="150" t="s">
        <v>723</v>
      </c>
    </row>
    <row r="268" spans="1:47" s="2" customFormat="1" ht="12">
      <c r="A268" s="33"/>
      <c r="B268" s="34"/>
      <c r="C268" s="33"/>
      <c r="D268" s="152" t="s">
        <v>190</v>
      </c>
      <c r="E268" s="33"/>
      <c r="F268" s="153" t="s">
        <v>724</v>
      </c>
      <c r="G268" s="33"/>
      <c r="H268" s="33"/>
      <c r="I268" s="154"/>
      <c r="J268" s="33"/>
      <c r="K268" s="33"/>
      <c r="L268" s="34"/>
      <c r="M268" s="155"/>
      <c r="N268" s="156"/>
      <c r="O268" s="54"/>
      <c r="P268" s="54"/>
      <c r="Q268" s="54"/>
      <c r="R268" s="54"/>
      <c r="S268" s="54"/>
      <c r="T268" s="55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190</v>
      </c>
      <c r="AU268" s="18" t="s">
        <v>83</v>
      </c>
    </row>
    <row r="269" spans="2:63" s="12" customFormat="1" ht="22.9" customHeight="1">
      <c r="B269" s="125"/>
      <c r="D269" s="126" t="s">
        <v>72</v>
      </c>
      <c r="E269" s="136" t="s">
        <v>471</v>
      </c>
      <c r="F269" s="136" t="s">
        <v>472</v>
      </c>
      <c r="I269" s="128"/>
      <c r="J269" s="137">
        <f>BK269</f>
        <v>0</v>
      </c>
      <c r="L269" s="125"/>
      <c r="M269" s="130"/>
      <c r="N269" s="131"/>
      <c r="O269" s="131"/>
      <c r="P269" s="132">
        <f>SUM(P270:P271)</f>
        <v>0</v>
      </c>
      <c r="Q269" s="131"/>
      <c r="R269" s="132">
        <f>SUM(R270:R271)</f>
        <v>0</v>
      </c>
      <c r="S269" s="131"/>
      <c r="T269" s="133">
        <f>SUM(T270:T271)</f>
        <v>0</v>
      </c>
      <c r="AR269" s="126" t="s">
        <v>81</v>
      </c>
      <c r="AT269" s="134" t="s">
        <v>72</v>
      </c>
      <c r="AU269" s="134" t="s">
        <v>81</v>
      </c>
      <c r="AY269" s="126" t="s">
        <v>180</v>
      </c>
      <c r="BK269" s="135">
        <f>SUM(BK270:BK271)</f>
        <v>0</v>
      </c>
    </row>
    <row r="270" spans="1:65" s="2" customFormat="1" ht="33" customHeight="1">
      <c r="A270" s="33"/>
      <c r="B270" s="138"/>
      <c r="C270" s="139" t="s">
        <v>725</v>
      </c>
      <c r="D270" s="139" t="s">
        <v>183</v>
      </c>
      <c r="E270" s="140" t="s">
        <v>473</v>
      </c>
      <c r="F270" s="141" t="s">
        <v>474</v>
      </c>
      <c r="G270" s="142" t="s">
        <v>186</v>
      </c>
      <c r="H270" s="143">
        <v>29.764</v>
      </c>
      <c r="I270" s="144"/>
      <c r="J270" s="145">
        <f>ROUND(I270*H270,2)</f>
        <v>0</v>
      </c>
      <c r="K270" s="141" t="s">
        <v>187</v>
      </c>
      <c r="L270" s="34"/>
      <c r="M270" s="146" t="s">
        <v>3</v>
      </c>
      <c r="N270" s="147" t="s">
        <v>44</v>
      </c>
      <c r="O270" s="54"/>
      <c r="P270" s="148">
        <f>O270*H270</f>
        <v>0</v>
      </c>
      <c r="Q270" s="148">
        <v>0</v>
      </c>
      <c r="R270" s="148">
        <f>Q270*H270</f>
        <v>0</v>
      </c>
      <c r="S270" s="148">
        <v>0</v>
      </c>
      <c r="T270" s="149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0" t="s">
        <v>188</v>
      </c>
      <c r="AT270" s="150" t="s">
        <v>183</v>
      </c>
      <c r="AU270" s="150" t="s">
        <v>83</v>
      </c>
      <c r="AY270" s="18" t="s">
        <v>180</v>
      </c>
      <c r="BE270" s="151">
        <f>IF(N270="základní",J270,0)</f>
        <v>0</v>
      </c>
      <c r="BF270" s="151">
        <f>IF(N270="snížená",J270,0)</f>
        <v>0</v>
      </c>
      <c r="BG270" s="151">
        <f>IF(N270="zákl. přenesená",J270,0)</f>
        <v>0</v>
      </c>
      <c r="BH270" s="151">
        <f>IF(N270="sníž. přenesená",J270,0)</f>
        <v>0</v>
      </c>
      <c r="BI270" s="151">
        <f>IF(N270="nulová",J270,0)</f>
        <v>0</v>
      </c>
      <c r="BJ270" s="18" t="s">
        <v>81</v>
      </c>
      <c r="BK270" s="151">
        <f>ROUND(I270*H270,2)</f>
        <v>0</v>
      </c>
      <c r="BL270" s="18" t="s">
        <v>188</v>
      </c>
      <c r="BM270" s="150" t="s">
        <v>475</v>
      </c>
    </row>
    <row r="271" spans="1:47" s="2" customFormat="1" ht="12">
      <c r="A271" s="33"/>
      <c r="B271" s="34"/>
      <c r="C271" s="33"/>
      <c r="D271" s="152" t="s">
        <v>190</v>
      </c>
      <c r="E271" s="33"/>
      <c r="F271" s="153" t="s">
        <v>476</v>
      </c>
      <c r="G271" s="33"/>
      <c r="H271" s="33"/>
      <c r="I271" s="154"/>
      <c r="J271" s="33"/>
      <c r="K271" s="33"/>
      <c r="L271" s="34"/>
      <c r="M271" s="155"/>
      <c r="N271" s="156"/>
      <c r="O271" s="54"/>
      <c r="P271" s="54"/>
      <c r="Q271" s="54"/>
      <c r="R271" s="54"/>
      <c r="S271" s="54"/>
      <c r="T271" s="55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190</v>
      </c>
      <c r="AU271" s="18" t="s">
        <v>83</v>
      </c>
    </row>
    <row r="272" spans="2:63" s="12" customFormat="1" ht="25.9" customHeight="1">
      <c r="B272" s="125"/>
      <c r="D272" s="126" t="s">
        <v>72</v>
      </c>
      <c r="E272" s="127" t="s">
        <v>218</v>
      </c>
      <c r="F272" s="127" t="s">
        <v>219</v>
      </c>
      <c r="I272" s="128"/>
      <c r="J272" s="129">
        <f>BK272</f>
        <v>0</v>
      </c>
      <c r="L272" s="125"/>
      <c r="M272" s="130"/>
      <c r="N272" s="131"/>
      <c r="O272" s="131"/>
      <c r="P272" s="132">
        <f>P273+P289+P304+P326+P338+P347+P356+P376+P390</f>
        <v>0</v>
      </c>
      <c r="Q272" s="131"/>
      <c r="R272" s="132">
        <f>R273+R289+R304+R326+R338+R347+R356+R376+R390</f>
        <v>16.73166152</v>
      </c>
      <c r="S272" s="131"/>
      <c r="T272" s="133">
        <f>T273+T289+T304+T326+T338+T347+T356+T376+T390</f>
        <v>4.8200242399999995</v>
      </c>
      <c r="AR272" s="126" t="s">
        <v>83</v>
      </c>
      <c r="AT272" s="134" t="s">
        <v>72</v>
      </c>
      <c r="AU272" s="134" t="s">
        <v>73</v>
      </c>
      <c r="AY272" s="126" t="s">
        <v>180</v>
      </c>
      <c r="BK272" s="135">
        <f>BK273+BK289+BK304+BK326+BK338+BK347+BK356+BK376+BK390</f>
        <v>0</v>
      </c>
    </row>
    <row r="273" spans="2:63" s="12" customFormat="1" ht="22.9" customHeight="1">
      <c r="B273" s="125"/>
      <c r="D273" s="126" t="s">
        <v>72</v>
      </c>
      <c r="E273" s="136" t="s">
        <v>726</v>
      </c>
      <c r="F273" s="136" t="s">
        <v>727</v>
      </c>
      <c r="I273" s="128"/>
      <c r="J273" s="137">
        <f>BK273</f>
        <v>0</v>
      </c>
      <c r="L273" s="125"/>
      <c r="M273" s="130"/>
      <c r="N273" s="131"/>
      <c r="O273" s="131"/>
      <c r="P273" s="132">
        <f>SUM(P274:P288)</f>
        <v>0</v>
      </c>
      <c r="Q273" s="131"/>
      <c r="R273" s="132">
        <f>SUM(R274:R288)</f>
        <v>0.2025079</v>
      </c>
      <c r="S273" s="131"/>
      <c r="T273" s="133">
        <f>SUM(T274:T288)</f>
        <v>0</v>
      </c>
      <c r="AR273" s="126" t="s">
        <v>83</v>
      </c>
      <c r="AT273" s="134" t="s">
        <v>72</v>
      </c>
      <c r="AU273" s="134" t="s">
        <v>81</v>
      </c>
      <c r="AY273" s="126" t="s">
        <v>180</v>
      </c>
      <c r="BK273" s="135">
        <f>SUM(BK274:BK288)</f>
        <v>0</v>
      </c>
    </row>
    <row r="274" spans="1:65" s="2" customFormat="1" ht="24.2" customHeight="1">
      <c r="A274" s="33"/>
      <c r="B274" s="138"/>
      <c r="C274" s="139" t="s">
        <v>728</v>
      </c>
      <c r="D274" s="139" t="s">
        <v>183</v>
      </c>
      <c r="E274" s="140" t="s">
        <v>729</v>
      </c>
      <c r="F274" s="141" t="s">
        <v>730</v>
      </c>
      <c r="G274" s="142" t="s">
        <v>225</v>
      </c>
      <c r="H274" s="143">
        <v>48.02</v>
      </c>
      <c r="I274" s="144"/>
      <c r="J274" s="145">
        <f>ROUND(I274*H274,2)</f>
        <v>0</v>
      </c>
      <c r="K274" s="141" t="s">
        <v>187</v>
      </c>
      <c r="L274" s="34"/>
      <c r="M274" s="146" t="s">
        <v>3</v>
      </c>
      <c r="N274" s="147" t="s">
        <v>44</v>
      </c>
      <c r="O274" s="54"/>
      <c r="P274" s="148">
        <f>O274*H274</f>
        <v>0</v>
      </c>
      <c r="Q274" s="148">
        <v>0.00012</v>
      </c>
      <c r="R274" s="148">
        <f>Q274*H274</f>
        <v>0.005762400000000001</v>
      </c>
      <c r="S274" s="148">
        <v>0</v>
      </c>
      <c r="T274" s="149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0" t="s">
        <v>226</v>
      </c>
      <c r="AT274" s="150" t="s">
        <v>183</v>
      </c>
      <c r="AU274" s="150" t="s">
        <v>83</v>
      </c>
      <c r="AY274" s="18" t="s">
        <v>180</v>
      </c>
      <c r="BE274" s="151">
        <f>IF(N274="základní",J274,0)</f>
        <v>0</v>
      </c>
      <c r="BF274" s="151">
        <f>IF(N274="snížená",J274,0)</f>
        <v>0</v>
      </c>
      <c r="BG274" s="151">
        <f>IF(N274="zákl. přenesená",J274,0)</f>
        <v>0</v>
      </c>
      <c r="BH274" s="151">
        <f>IF(N274="sníž. přenesená",J274,0)</f>
        <v>0</v>
      </c>
      <c r="BI274" s="151">
        <f>IF(N274="nulová",J274,0)</f>
        <v>0</v>
      </c>
      <c r="BJ274" s="18" t="s">
        <v>81</v>
      </c>
      <c r="BK274" s="151">
        <f>ROUND(I274*H274,2)</f>
        <v>0</v>
      </c>
      <c r="BL274" s="18" t="s">
        <v>226</v>
      </c>
      <c r="BM274" s="150" t="s">
        <v>731</v>
      </c>
    </row>
    <row r="275" spans="1:47" s="2" customFormat="1" ht="12">
      <c r="A275" s="33"/>
      <c r="B275" s="34"/>
      <c r="C275" s="33"/>
      <c r="D275" s="152" t="s">
        <v>190</v>
      </c>
      <c r="E275" s="33"/>
      <c r="F275" s="153" t="s">
        <v>732</v>
      </c>
      <c r="G275" s="33"/>
      <c r="H275" s="33"/>
      <c r="I275" s="154"/>
      <c r="J275" s="33"/>
      <c r="K275" s="33"/>
      <c r="L275" s="34"/>
      <c r="M275" s="155"/>
      <c r="N275" s="156"/>
      <c r="O275" s="54"/>
      <c r="P275" s="54"/>
      <c r="Q275" s="54"/>
      <c r="R275" s="54"/>
      <c r="S275" s="54"/>
      <c r="T275" s="55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190</v>
      </c>
      <c r="AU275" s="18" t="s">
        <v>83</v>
      </c>
    </row>
    <row r="276" spans="2:51" s="14" customFormat="1" ht="12">
      <c r="B276" s="166"/>
      <c r="D276" s="158" t="s">
        <v>201</v>
      </c>
      <c r="E276" s="167" t="s">
        <v>3</v>
      </c>
      <c r="F276" s="168" t="s">
        <v>733</v>
      </c>
      <c r="H276" s="167" t="s">
        <v>3</v>
      </c>
      <c r="I276" s="169"/>
      <c r="L276" s="166"/>
      <c r="M276" s="170"/>
      <c r="N276" s="171"/>
      <c r="O276" s="171"/>
      <c r="P276" s="171"/>
      <c r="Q276" s="171"/>
      <c r="R276" s="171"/>
      <c r="S276" s="171"/>
      <c r="T276" s="172"/>
      <c r="AT276" s="167" t="s">
        <v>201</v>
      </c>
      <c r="AU276" s="167" t="s">
        <v>83</v>
      </c>
      <c r="AV276" s="14" t="s">
        <v>81</v>
      </c>
      <c r="AW276" s="14" t="s">
        <v>34</v>
      </c>
      <c r="AX276" s="14" t="s">
        <v>73</v>
      </c>
      <c r="AY276" s="167" t="s">
        <v>180</v>
      </c>
    </row>
    <row r="277" spans="2:51" s="13" customFormat="1" ht="12">
      <c r="B277" s="157"/>
      <c r="D277" s="158" t="s">
        <v>201</v>
      </c>
      <c r="E277" s="159" t="s">
        <v>3</v>
      </c>
      <c r="F277" s="160" t="s">
        <v>734</v>
      </c>
      <c r="H277" s="161">
        <v>27.44</v>
      </c>
      <c r="I277" s="162"/>
      <c r="L277" s="157"/>
      <c r="M277" s="163"/>
      <c r="N277" s="164"/>
      <c r="O277" s="164"/>
      <c r="P277" s="164"/>
      <c r="Q277" s="164"/>
      <c r="R277" s="164"/>
      <c r="S277" s="164"/>
      <c r="T277" s="165"/>
      <c r="AT277" s="159" t="s">
        <v>201</v>
      </c>
      <c r="AU277" s="159" t="s">
        <v>83</v>
      </c>
      <c r="AV277" s="13" t="s">
        <v>83</v>
      </c>
      <c r="AW277" s="13" t="s">
        <v>34</v>
      </c>
      <c r="AX277" s="13" t="s">
        <v>73</v>
      </c>
      <c r="AY277" s="159" t="s">
        <v>180</v>
      </c>
    </row>
    <row r="278" spans="2:51" s="13" customFormat="1" ht="12">
      <c r="B278" s="157"/>
      <c r="D278" s="158" t="s">
        <v>201</v>
      </c>
      <c r="E278" s="159" t="s">
        <v>3</v>
      </c>
      <c r="F278" s="160" t="s">
        <v>735</v>
      </c>
      <c r="H278" s="161">
        <v>20.58</v>
      </c>
      <c r="I278" s="162"/>
      <c r="L278" s="157"/>
      <c r="M278" s="163"/>
      <c r="N278" s="164"/>
      <c r="O278" s="164"/>
      <c r="P278" s="164"/>
      <c r="Q278" s="164"/>
      <c r="R278" s="164"/>
      <c r="S278" s="164"/>
      <c r="T278" s="165"/>
      <c r="AT278" s="159" t="s">
        <v>201</v>
      </c>
      <c r="AU278" s="159" t="s">
        <v>83</v>
      </c>
      <c r="AV278" s="13" t="s">
        <v>83</v>
      </c>
      <c r="AW278" s="13" t="s">
        <v>34</v>
      </c>
      <c r="AX278" s="13" t="s">
        <v>73</v>
      </c>
      <c r="AY278" s="159" t="s">
        <v>180</v>
      </c>
    </row>
    <row r="279" spans="2:51" s="15" customFormat="1" ht="12">
      <c r="B279" s="187"/>
      <c r="D279" s="158" t="s">
        <v>201</v>
      </c>
      <c r="E279" s="188" t="s">
        <v>3</v>
      </c>
      <c r="F279" s="189" t="s">
        <v>399</v>
      </c>
      <c r="H279" s="190">
        <v>48.019999999999996</v>
      </c>
      <c r="I279" s="191"/>
      <c r="L279" s="187"/>
      <c r="M279" s="192"/>
      <c r="N279" s="193"/>
      <c r="O279" s="193"/>
      <c r="P279" s="193"/>
      <c r="Q279" s="193"/>
      <c r="R279" s="193"/>
      <c r="S279" s="193"/>
      <c r="T279" s="194"/>
      <c r="AT279" s="188" t="s">
        <v>201</v>
      </c>
      <c r="AU279" s="188" t="s">
        <v>83</v>
      </c>
      <c r="AV279" s="15" t="s">
        <v>188</v>
      </c>
      <c r="AW279" s="15" t="s">
        <v>34</v>
      </c>
      <c r="AX279" s="15" t="s">
        <v>81</v>
      </c>
      <c r="AY279" s="188" t="s">
        <v>180</v>
      </c>
    </row>
    <row r="280" spans="1:65" s="2" customFormat="1" ht="16.5" customHeight="1">
      <c r="A280" s="33"/>
      <c r="B280" s="138"/>
      <c r="C280" s="173" t="s">
        <v>736</v>
      </c>
      <c r="D280" s="173" t="s">
        <v>284</v>
      </c>
      <c r="E280" s="174" t="s">
        <v>737</v>
      </c>
      <c r="F280" s="175" t="s">
        <v>738</v>
      </c>
      <c r="G280" s="176" t="s">
        <v>225</v>
      </c>
      <c r="H280" s="177">
        <v>20.58</v>
      </c>
      <c r="I280" s="178"/>
      <c r="J280" s="179">
        <f>ROUND(I280*H280,2)</f>
        <v>0</v>
      </c>
      <c r="K280" s="175" t="s">
        <v>187</v>
      </c>
      <c r="L280" s="180"/>
      <c r="M280" s="181" t="s">
        <v>3</v>
      </c>
      <c r="N280" s="182" t="s">
        <v>44</v>
      </c>
      <c r="O280" s="54"/>
      <c r="P280" s="148">
        <f>O280*H280</f>
        <v>0</v>
      </c>
      <c r="Q280" s="148">
        <v>0.0048</v>
      </c>
      <c r="R280" s="148">
        <f>Q280*H280</f>
        <v>0.09878399999999998</v>
      </c>
      <c r="S280" s="148">
        <v>0</v>
      </c>
      <c r="T280" s="149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50" t="s">
        <v>287</v>
      </c>
      <c r="AT280" s="150" t="s">
        <v>284</v>
      </c>
      <c r="AU280" s="150" t="s">
        <v>83</v>
      </c>
      <c r="AY280" s="18" t="s">
        <v>180</v>
      </c>
      <c r="BE280" s="151">
        <f>IF(N280="základní",J280,0)</f>
        <v>0</v>
      </c>
      <c r="BF280" s="151">
        <f>IF(N280="snížená",J280,0)</f>
        <v>0</v>
      </c>
      <c r="BG280" s="151">
        <f>IF(N280="zákl. přenesená",J280,0)</f>
        <v>0</v>
      </c>
      <c r="BH280" s="151">
        <f>IF(N280="sníž. přenesená",J280,0)</f>
        <v>0</v>
      </c>
      <c r="BI280" s="151">
        <f>IF(N280="nulová",J280,0)</f>
        <v>0</v>
      </c>
      <c r="BJ280" s="18" t="s">
        <v>81</v>
      </c>
      <c r="BK280" s="151">
        <f>ROUND(I280*H280,2)</f>
        <v>0</v>
      </c>
      <c r="BL280" s="18" t="s">
        <v>226</v>
      </c>
      <c r="BM280" s="150" t="s">
        <v>739</v>
      </c>
    </row>
    <row r="281" spans="1:47" s="2" customFormat="1" ht="12">
      <c r="A281" s="33"/>
      <c r="B281" s="34"/>
      <c r="C281" s="33"/>
      <c r="D281" s="152" t="s">
        <v>190</v>
      </c>
      <c r="E281" s="33"/>
      <c r="F281" s="153" t="s">
        <v>740</v>
      </c>
      <c r="G281" s="33"/>
      <c r="H281" s="33"/>
      <c r="I281" s="154"/>
      <c r="J281" s="33"/>
      <c r="K281" s="33"/>
      <c r="L281" s="34"/>
      <c r="M281" s="155"/>
      <c r="N281" s="156"/>
      <c r="O281" s="54"/>
      <c r="P281" s="54"/>
      <c r="Q281" s="54"/>
      <c r="R281" s="54"/>
      <c r="S281" s="54"/>
      <c r="T281" s="55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8" t="s">
        <v>190</v>
      </c>
      <c r="AU281" s="18" t="s">
        <v>83</v>
      </c>
    </row>
    <row r="282" spans="2:51" s="13" customFormat="1" ht="12">
      <c r="B282" s="157"/>
      <c r="D282" s="158" t="s">
        <v>201</v>
      </c>
      <c r="E282" s="159" t="s">
        <v>3</v>
      </c>
      <c r="F282" s="160" t="s">
        <v>735</v>
      </c>
      <c r="H282" s="161">
        <v>20.58</v>
      </c>
      <c r="I282" s="162"/>
      <c r="L282" s="157"/>
      <c r="M282" s="163"/>
      <c r="N282" s="164"/>
      <c r="O282" s="164"/>
      <c r="P282" s="164"/>
      <c r="Q282" s="164"/>
      <c r="R282" s="164"/>
      <c r="S282" s="164"/>
      <c r="T282" s="165"/>
      <c r="AT282" s="159" t="s">
        <v>201</v>
      </c>
      <c r="AU282" s="159" t="s">
        <v>83</v>
      </c>
      <c r="AV282" s="13" t="s">
        <v>83</v>
      </c>
      <c r="AW282" s="13" t="s">
        <v>34</v>
      </c>
      <c r="AX282" s="13" t="s">
        <v>81</v>
      </c>
      <c r="AY282" s="159" t="s">
        <v>180</v>
      </c>
    </row>
    <row r="283" spans="1:65" s="2" customFormat="1" ht="16.5" customHeight="1">
      <c r="A283" s="33"/>
      <c r="B283" s="138"/>
      <c r="C283" s="173" t="s">
        <v>741</v>
      </c>
      <c r="D283" s="173" t="s">
        <v>284</v>
      </c>
      <c r="E283" s="174" t="s">
        <v>742</v>
      </c>
      <c r="F283" s="175" t="s">
        <v>743</v>
      </c>
      <c r="G283" s="176" t="s">
        <v>225</v>
      </c>
      <c r="H283" s="177">
        <v>27.989</v>
      </c>
      <c r="I283" s="178"/>
      <c r="J283" s="179">
        <f>ROUND(I283*H283,2)</f>
        <v>0</v>
      </c>
      <c r="K283" s="175" t="s">
        <v>187</v>
      </c>
      <c r="L283" s="180"/>
      <c r="M283" s="181" t="s">
        <v>3</v>
      </c>
      <c r="N283" s="182" t="s">
        <v>44</v>
      </c>
      <c r="O283" s="54"/>
      <c r="P283" s="148">
        <f>O283*H283</f>
        <v>0</v>
      </c>
      <c r="Q283" s="148">
        <v>0.0035</v>
      </c>
      <c r="R283" s="148">
        <f>Q283*H283</f>
        <v>0.0979615</v>
      </c>
      <c r="S283" s="148">
        <v>0</v>
      </c>
      <c r="T283" s="149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0" t="s">
        <v>287</v>
      </c>
      <c r="AT283" s="150" t="s">
        <v>284</v>
      </c>
      <c r="AU283" s="150" t="s">
        <v>83</v>
      </c>
      <c r="AY283" s="18" t="s">
        <v>180</v>
      </c>
      <c r="BE283" s="151">
        <f>IF(N283="základní",J283,0)</f>
        <v>0</v>
      </c>
      <c r="BF283" s="151">
        <f>IF(N283="snížená",J283,0)</f>
        <v>0</v>
      </c>
      <c r="BG283" s="151">
        <f>IF(N283="zákl. přenesená",J283,0)</f>
        <v>0</v>
      </c>
      <c r="BH283" s="151">
        <f>IF(N283="sníž. přenesená",J283,0)</f>
        <v>0</v>
      </c>
      <c r="BI283" s="151">
        <f>IF(N283="nulová",J283,0)</f>
        <v>0</v>
      </c>
      <c r="BJ283" s="18" t="s">
        <v>81</v>
      </c>
      <c r="BK283" s="151">
        <f>ROUND(I283*H283,2)</f>
        <v>0</v>
      </c>
      <c r="BL283" s="18" t="s">
        <v>226</v>
      </c>
      <c r="BM283" s="150" t="s">
        <v>744</v>
      </c>
    </row>
    <row r="284" spans="1:47" s="2" customFormat="1" ht="12">
      <c r="A284" s="33"/>
      <c r="B284" s="34"/>
      <c r="C284" s="33"/>
      <c r="D284" s="152" t="s">
        <v>190</v>
      </c>
      <c r="E284" s="33"/>
      <c r="F284" s="153" t="s">
        <v>745</v>
      </c>
      <c r="G284" s="33"/>
      <c r="H284" s="33"/>
      <c r="I284" s="154"/>
      <c r="J284" s="33"/>
      <c r="K284" s="33"/>
      <c r="L284" s="34"/>
      <c r="M284" s="155"/>
      <c r="N284" s="156"/>
      <c r="O284" s="54"/>
      <c r="P284" s="54"/>
      <c r="Q284" s="54"/>
      <c r="R284" s="54"/>
      <c r="S284" s="54"/>
      <c r="T284" s="55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190</v>
      </c>
      <c r="AU284" s="18" t="s">
        <v>83</v>
      </c>
    </row>
    <row r="285" spans="2:51" s="13" customFormat="1" ht="12">
      <c r="B285" s="157"/>
      <c r="D285" s="158" t="s">
        <v>201</v>
      </c>
      <c r="E285" s="159" t="s">
        <v>3</v>
      </c>
      <c r="F285" s="160" t="s">
        <v>734</v>
      </c>
      <c r="H285" s="161">
        <v>27.44</v>
      </c>
      <c r="I285" s="162"/>
      <c r="L285" s="157"/>
      <c r="M285" s="163"/>
      <c r="N285" s="164"/>
      <c r="O285" s="164"/>
      <c r="P285" s="164"/>
      <c r="Q285" s="164"/>
      <c r="R285" s="164"/>
      <c r="S285" s="164"/>
      <c r="T285" s="165"/>
      <c r="AT285" s="159" t="s">
        <v>201</v>
      </c>
      <c r="AU285" s="159" t="s">
        <v>83</v>
      </c>
      <c r="AV285" s="13" t="s">
        <v>83</v>
      </c>
      <c r="AW285" s="13" t="s">
        <v>34</v>
      </c>
      <c r="AX285" s="13" t="s">
        <v>81</v>
      </c>
      <c r="AY285" s="159" t="s">
        <v>180</v>
      </c>
    </row>
    <row r="286" spans="2:51" s="13" customFormat="1" ht="12">
      <c r="B286" s="157"/>
      <c r="D286" s="158" t="s">
        <v>201</v>
      </c>
      <c r="F286" s="160" t="s">
        <v>746</v>
      </c>
      <c r="H286" s="161">
        <v>27.989</v>
      </c>
      <c r="I286" s="162"/>
      <c r="L286" s="157"/>
      <c r="M286" s="163"/>
      <c r="N286" s="164"/>
      <c r="O286" s="164"/>
      <c r="P286" s="164"/>
      <c r="Q286" s="164"/>
      <c r="R286" s="164"/>
      <c r="S286" s="164"/>
      <c r="T286" s="165"/>
      <c r="AT286" s="159" t="s">
        <v>201</v>
      </c>
      <c r="AU286" s="159" t="s">
        <v>83</v>
      </c>
      <c r="AV286" s="13" t="s">
        <v>83</v>
      </c>
      <c r="AW286" s="13" t="s">
        <v>4</v>
      </c>
      <c r="AX286" s="13" t="s">
        <v>81</v>
      </c>
      <c r="AY286" s="159" t="s">
        <v>180</v>
      </c>
    </row>
    <row r="287" spans="1:65" s="2" customFormat="1" ht="24.2" customHeight="1">
      <c r="A287" s="33"/>
      <c r="B287" s="138"/>
      <c r="C287" s="139" t="s">
        <v>747</v>
      </c>
      <c r="D287" s="139" t="s">
        <v>183</v>
      </c>
      <c r="E287" s="140" t="s">
        <v>748</v>
      </c>
      <c r="F287" s="141" t="s">
        <v>749</v>
      </c>
      <c r="G287" s="142" t="s">
        <v>186</v>
      </c>
      <c r="H287" s="143">
        <v>0.203</v>
      </c>
      <c r="I287" s="144"/>
      <c r="J287" s="145">
        <f>ROUND(I287*H287,2)</f>
        <v>0</v>
      </c>
      <c r="K287" s="141" t="s">
        <v>187</v>
      </c>
      <c r="L287" s="34"/>
      <c r="M287" s="146" t="s">
        <v>3</v>
      </c>
      <c r="N287" s="147" t="s">
        <v>44</v>
      </c>
      <c r="O287" s="54"/>
      <c r="P287" s="148">
        <f>O287*H287</f>
        <v>0</v>
      </c>
      <c r="Q287" s="148">
        <v>0</v>
      </c>
      <c r="R287" s="148">
        <f>Q287*H287</f>
        <v>0</v>
      </c>
      <c r="S287" s="148">
        <v>0</v>
      </c>
      <c r="T287" s="149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0" t="s">
        <v>226</v>
      </c>
      <c r="AT287" s="150" t="s">
        <v>183</v>
      </c>
      <c r="AU287" s="150" t="s">
        <v>83</v>
      </c>
      <c r="AY287" s="18" t="s">
        <v>180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8" t="s">
        <v>81</v>
      </c>
      <c r="BK287" s="151">
        <f>ROUND(I287*H287,2)</f>
        <v>0</v>
      </c>
      <c r="BL287" s="18" t="s">
        <v>226</v>
      </c>
      <c r="BM287" s="150" t="s">
        <v>750</v>
      </c>
    </row>
    <row r="288" spans="1:47" s="2" customFormat="1" ht="12">
      <c r="A288" s="33"/>
      <c r="B288" s="34"/>
      <c r="C288" s="33"/>
      <c r="D288" s="152" t="s">
        <v>190</v>
      </c>
      <c r="E288" s="33"/>
      <c r="F288" s="153" t="s">
        <v>751</v>
      </c>
      <c r="G288" s="33"/>
      <c r="H288" s="33"/>
      <c r="I288" s="154"/>
      <c r="J288" s="33"/>
      <c r="K288" s="33"/>
      <c r="L288" s="34"/>
      <c r="M288" s="155"/>
      <c r="N288" s="156"/>
      <c r="O288" s="54"/>
      <c r="P288" s="54"/>
      <c r="Q288" s="54"/>
      <c r="R288" s="54"/>
      <c r="S288" s="54"/>
      <c r="T288" s="55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190</v>
      </c>
      <c r="AU288" s="18" t="s">
        <v>83</v>
      </c>
    </row>
    <row r="289" spans="2:63" s="12" customFormat="1" ht="22.9" customHeight="1">
      <c r="B289" s="125"/>
      <c r="D289" s="126" t="s">
        <v>72</v>
      </c>
      <c r="E289" s="136" t="s">
        <v>248</v>
      </c>
      <c r="F289" s="136" t="s">
        <v>249</v>
      </c>
      <c r="I289" s="128"/>
      <c r="J289" s="137">
        <f>BK289</f>
        <v>0</v>
      </c>
      <c r="L289" s="125"/>
      <c r="M289" s="130"/>
      <c r="N289" s="131"/>
      <c r="O289" s="131"/>
      <c r="P289" s="132">
        <f>SUM(P290:P303)</f>
        <v>0</v>
      </c>
      <c r="Q289" s="131"/>
      <c r="R289" s="132">
        <f>SUM(R290:R303)</f>
        <v>1.2455775500000001</v>
      </c>
      <c r="S289" s="131"/>
      <c r="T289" s="133">
        <f>SUM(T290:T303)</f>
        <v>0.0176</v>
      </c>
      <c r="AR289" s="126" t="s">
        <v>83</v>
      </c>
      <c r="AT289" s="134" t="s">
        <v>72</v>
      </c>
      <c r="AU289" s="134" t="s">
        <v>81</v>
      </c>
      <c r="AY289" s="126" t="s">
        <v>180</v>
      </c>
      <c r="BK289" s="135">
        <f>SUM(BK290:BK303)</f>
        <v>0</v>
      </c>
    </row>
    <row r="290" spans="1:65" s="2" customFormat="1" ht="24.2" customHeight="1">
      <c r="A290" s="33"/>
      <c r="B290" s="138"/>
      <c r="C290" s="139" t="s">
        <v>752</v>
      </c>
      <c r="D290" s="139" t="s">
        <v>183</v>
      </c>
      <c r="E290" s="140" t="s">
        <v>753</v>
      </c>
      <c r="F290" s="141" t="s">
        <v>754</v>
      </c>
      <c r="G290" s="142" t="s">
        <v>253</v>
      </c>
      <c r="H290" s="143">
        <v>34.3</v>
      </c>
      <c r="I290" s="144"/>
      <c r="J290" s="145">
        <f>ROUND(I290*H290,2)</f>
        <v>0</v>
      </c>
      <c r="K290" s="141" t="s">
        <v>187</v>
      </c>
      <c r="L290" s="34"/>
      <c r="M290" s="146" t="s">
        <v>3</v>
      </c>
      <c r="N290" s="147" t="s">
        <v>44</v>
      </c>
      <c r="O290" s="54"/>
      <c r="P290" s="148">
        <f>O290*H290</f>
        <v>0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0" t="s">
        <v>226</v>
      </c>
      <c r="AT290" s="150" t="s">
        <v>183</v>
      </c>
      <c r="AU290" s="150" t="s">
        <v>83</v>
      </c>
      <c r="AY290" s="18" t="s">
        <v>180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8" t="s">
        <v>81</v>
      </c>
      <c r="BK290" s="151">
        <f>ROUND(I290*H290,2)</f>
        <v>0</v>
      </c>
      <c r="BL290" s="18" t="s">
        <v>226</v>
      </c>
      <c r="BM290" s="150" t="s">
        <v>755</v>
      </c>
    </row>
    <row r="291" spans="1:47" s="2" customFormat="1" ht="12">
      <c r="A291" s="33"/>
      <c r="B291" s="34"/>
      <c r="C291" s="33"/>
      <c r="D291" s="152" t="s">
        <v>190</v>
      </c>
      <c r="E291" s="33"/>
      <c r="F291" s="153" t="s">
        <v>756</v>
      </c>
      <c r="G291" s="33"/>
      <c r="H291" s="33"/>
      <c r="I291" s="154"/>
      <c r="J291" s="33"/>
      <c r="K291" s="33"/>
      <c r="L291" s="34"/>
      <c r="M291" s="155"/>
      <c r="N291" s="156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190</v>
      </c>
      <c r="AU291" s="18" t="s">
        <v>83</v>
      </c>
    </row>
    <row r="292" spans="2:51" s="14" customFormat="1" ht="12">
      <c r="B292" s="166"/>
      <c r="D292" s="158" t="s">
        <v>201</v>
      </c>
      <c r="E292" s="167" t="s">
        <v>3</v>
      </c>
      <c r="F292" s="168" t="s">
        <v>757</v>
      </c>
      <c r="H292" s="167" t="s">
        <v>3</v>
      </c>
      <c r="I292" s="169"/>
      <c r="L292" s="166"/>
      <c r="M292" s="170"/>
      <c r="N292" s="171"/>
      <c r="O292" s="171"/>
      <c r="P292" s="171"/>
      <c r="Q292" s="171"/>
      <c r="R292" s="171"/>
      <c r="S292" s="171"/>
      <c r="T292" s="172"/>
      <c r="AT292" s="167" t="s">
        <v>201</v>
      </c>
      <c r="AU292" s="167" t="s">
        <v>83</v>
      </c>
      <c r="AV292" s="14" t="s">
        <v>81</v>
      </c>
      <c r="AW292" s="14" t="s">
        <v>34</v>
      </c>
      <c r="AX292" s="14" t="s">
        <v>73</v>
      </c>
      <c r="AY292" s="167" t="s">
        <v>180</v>
      </c>
    </row>
    <row r="293" spans="2:51" s="13" customFormat="1" ht="12">
      <c r="B293" s="157"/>
      <c r="D293" s="158" t="s">
        <v>201</v>
      </c>
      <c r="E293" s="159" t="s">
        <v>3</v>
      </c>
      <c r="F293" s="160" t="s">
        <v>758</v>
      </c>
      <c r="H293" s="161">
        <v>34.3</v>
      </c>
      <c r="I293" s="162"/>
      <c r="L293" s="157"/>
      <c r="M293" s="163"/>
      <c r="N293" s="164"/>
      <c r="O293" s="164"/>
      <c r="P293" s="164"/>
      <c r="Q293" s="164"/>
      <c r="R293" s="164"/>
      <c r="S293" s="164"/>
      <c r="T293" s="165"/>
      <c r="AT293" s="159" t="s">
        <v>201</v>
      </c>
      <c r="AU293" s="159" t="s">
        <v>83</v>
      </c>
      <c r="AV293" s="13" t="s">
        <v>83</v>
      </c>
      <c r="AW293" s="13" t="s">
        <v>34</v>
      </c>
      <c r="AX293" s="13" t="s">
        <v>81</v>
      </c>
      <c r="AY293" s="159" t="s">
        <v>180</v>
      </c>
    </row>
    <row r="294" spans="1:65" s="2" customFormat="1" ht="16.5" customHeight="1">
      <c r="A294" s="33"/>
      <c r="B294" s="138"/>
      <c r="C294" s="173" t="s">
        <v>759</v>
      </c>
      <c r="D294" s="173" t="s">
        <v>284</v>
      </c>
      <c r="E294" s="174" t="s">
        <v>760</v>
      </c>
      <c r="F294" s="175" t="s">
        <v>761</v>
      </c>
      <c r="G294" s="176" t="s">
        <v>264</v>
      </c>
      <c r="H294" s="177">
        <v>1.605</v>
      </c>
      <c r="I294" s="178"/>
      <c r="J294" s="179">
        <f>ROUND(I294*H294,2)</f>
        <v>0</v>
      </c>
      <c r="K294" s="175" t="s">
        <v>187</v>
      </c>
      <c r="L294" s="180"/>
      <c r="M294" s="181" t="s">
        <v>3</v>
      </c>
      <c r="N294" s="182" t="s">
        <v>44</v>
      </c>
      <c r="O294" s="54"/>
      <c r="P294" s="148">
        <f>O294*H294</f>
        <v>0</v>
      </c>
      <c r="Q294" s="148">
        <v>0.55</v>
      </c>
      <c r="R294" s="148">
        <f>Q294*H294</f>
        <v>0.88275</v>
      </c>
      <c r="S294" s="148">
        <v>0</v>
      </c>
      <c r="T294" s="149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50" t="s">
        <v>287</v>
      </c>
      <c r="AT294" s="150" t="s">
        <v>284</v>
      </c>
      <c r="AU294" s="150" t="s">
        <v>83</v>
      </c>
      <c r="AY294" s="18" t="s">
        <v>180</v>
      </c>
      <c r="BE294" s="151">
        <f>IF(N294="základní",J294,0)</f>
        <v>0</v>
      </c>
      <c r="BF294" s="151">
        <f>IF(N294="snížená",J294,0)</f>
        <v>0</v>
      </c>
      <c r="BG294" s="151">
        <f>IF(N294="zákl. přenesená",J294,0)</f>
        <v>0</v>
      </c>
      <c r="BH294" s="151">
        <f>IF(N294="sníž. přenesená",J294,0)</f>
        <v>0</v>
      </c>
      <c r="BI294" s="151">
        <f>IF(N294="nulová",J294,0)</f>
        <v>0</v>
      </c>
      <c r="BJ294" s="18" t="s">
        <v>81</v>
      </c>
      <c r="BK294" s="151">
        <f>ROUND(I294*H294,2)</f>
        <v>0</v>
      </c>
      <c r="BL294" s="18" t="s">
        <v>226</v>
      </c>
      <c r="BM294" s="150" t="s">
        <v>762</v>
      </c>
    </row>
    <row r="295" spans="1:47" s="2" customFormat="1" ht="12">
      <c r="A295" s="33"/>
      <c r="B295" s="34"/>
      <c r="C295" s="33"/>
      <c r="D295" s="152" t="s">
        <v>190</v>
      </c>
      <c r="E295" s="33"/>
      <c r="F295" s="153" t="s">
        <v>763</v>
      </c>
      <c r="G295" s="33"/>
      <c r="H295" s="33"/>
      <c r="I295" s="154"/>
      <c r="J295" s="33"/>
      <c r="K295" s="33"/>
      <c r="L295" s="34"/>
      <c r="M295" s="155"/>
      <c r="N295" s="156"/>
      <c r="O295" s="54"/>
      <c r="P295" s="54"/>
      <c r="Q295" s="54"/>
      <c r="R295" s="54"/>
      <c r="S295" s="54"/>
      <c r="T295" s="55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8" t="s">
        <v>190</v>
      </c>
      <c r="AU295" s="18" t="s">
        <v>83</v>
      </c>
    </row>
    <row r="296" spans="2:51" s="13" customFormat="1" ht="12">
      <c r="B296" s="157"/>
      <c r="D296" s="158" t="s">
        <v>201</v>
      </c>
      <c r="E296" s="159" t="s">
        <v>3</v>
      </c>
      <c r="F296" s="160" t="s">
        <v>764</v>
      </c>
      <c r="H296" s="161">
        <v>1.605</v>
      </c>
      <c r="I296" s="162"/>
      <c r="L296" s="157"/>
      <c r="M296" s="163"/>
      <c r="N296" s="164"/>
      <c r="O296" s="164"/>
      <c r="P296" s="164"/>
      <c r="Q296" s="164"/>
      <c r="R296" s="164"/>
      <c r="S296" s="164"/>
      <c r="T296" s="165"/>
      <c r="AT296" s="159" t="s">
        <v>201</v>
      </c>
      <c r="AU296" s="159" t="s">
        <v>83</v>
      </c>
      <c r="AV296" s="13" t="s">
        <v>83</v>
      </c>
      <c r="AW296" s="13" t="s">
        <v>34</v>
      </c>
      <c r="AX296" s="13" t="s">
        <v>81</v>
      </c>
      <c r="AY296" s="159" t="s">
        <v>180</v>
      </c>
    </row>
    <row r="297" spans="1:65" s="2" customFormat="1" ht="16.5" customHeight="1">
      <c r="A297" s="33"/>
      <c r="B297" s="138"/>
      <c r="C297" s="139" t="s">
        <v>765</v>
      </c>
      <c r="D297" s="139" t="s">
        <v>183</v>
      </c>
      <c r="E297" s="140" t="s">
        <v>766</v>
      </c>
      <c r="F297" s="141" t="s">
        <v>767</v>
      </c>
      <c r="G297" s="142" t="s">
        <v>236</v>
      </c>
      <c r="H297" s="143">
        <v>4</v>
      </c>
      <c r="I297" s="144"/>
      <c r="J297" s="145">
        <f>ROUND(I297*H297,2)</f>
        <v>0</v>
      </c>
      <c r="K297" s="141" t="s">
        <v>3</v>
      </c>
      <c r="L297" s="34"/>
      <c r="M297" s="146" t="s">
        <v>3</v>
      </c>
      <c r="N297" s="147" t="s">
        <v>44</v>
      </c>
      <c r="O297" s="54"/>
      <c r="P297" s="148">
        <f>O297*H297</f>
        <v>0</v>
      </c>
      <c r="Q297" s="148">
        <v>0.009</v>
      </c>
      <c r="R297" s="148">
        <f>Q297*H297</f>
        <v>0.036</v>
      </c>
      <c r="S297" s="148">
        <v>0.0044</v>
      </c>
      <c r="T297" s="149">
        <f>S297*H297</f>
        <v>0.0176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0" t="s">
        <v>226</v>
      </c>
      <c r="AT297" s="150" t="s">
        <v>183</v>
      </c>
      <c r="AU297" s="150" t="s">
        <v>83</v>
      </c>
      <c r="AY297" s="18" t="s">
        <v>180</v>
      </c>
      <c r="BE297" s="151">
        <f>IF(N297="základní",J297,0)</f>
        <v>0</v>
      </c>
      <c r="BF297" s="151">
        <f>IF(N297="snížená",J297,0)</f>
        <v>0</v>
      </c>
      <c r="BG297" s="151">
        <f>IF(N297="zákl. přenesená",J297,0)</f>
        <v>0</v>
      </c>
      <c r="BH297" s="151">
        <f>IF(N297="sníž. přenesená",J297,0)</f>
        <v>0</v>
      </c>
      <c r="BI297" s="151">
        <f>IF(N297="nulová",J297,0)</f>
        <v>0</v>
      </c>
      <c r="BJ297" s="18" t="s">
        <v>81</v>
      </c>
      <c r="BK297" s="151">
        <f>ROUND(I297*H297,2)</f>
        <v>0</v>
      </c>
      <c r="BL297" s="18" t="s">
        <v>226</v>
      </c>
      <c r="BM297" s="150" t="s">
        <v>768</v>
      </c>
    </row>
    <row r="298" spans="1:65" s="2" customFormat="1" ht="24.2" customHeight="1">
      <c r="A298" s="33"/>
      <c r="B298" s="138"/>
      <c r="C298" s="139" t="s">
        <v>769</v>
      </c>
      <c r="D298" s="139" t="s">
        <v>183</v>
      </c>
      <c r="E298" s="140" t="s">
        <v>770</v>
      </c>
      <c r="F298" s="141" t="s">
        <v>771</v>
      </c>
      <c r="G298" s="142" t="s">
        <v>225</v>
      </c>
      <c r="H298" s="143">
        <v>32.585</v>
      </c>
      <c r="I298" s="144"/>
      <c r="J298" s="145">
        <f>ROUND(I298*H298,2)</f>
        <v>0</v>
      </c>
      <c r="K298" s="141" t="s">
        <v>187</v>
      </c>
      <c r="L298" s="34"/>
      <c r="M298" s="146" t="s">
        <v>3</v>
      </c>
      <c r="N298" s="147" t="s">
        <v>44</v>
      </c>
      <c r="O298" s="54"/>
      <c r="P298" s="148">
        <f>O298*H298</f>
        <v>0</v>
      </c>
      <c r="Q298" s="148">
        <v>0.01003</v>
      </c>
      <c r="R298" s="148">
        <f>Q298*H298</f>
        <v>0.32682755</v>
      </c>
      <c r="S298" s="148">
        <v>0</v>
      </c>
      <c r="T298" s="149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0" t="s">
        <v>226</v>
      </c>
      <c r="AT298" s="150" t="s">
        <v>183</v>
      </c>
      <c r="AU298" s="150" t="s">
        <v>83</v>
      </c>
      <c r="AY298" s="18" t="s">
        <v>180</v>
      </c>
      <c r="BE298" s="151">
        <f>IF(N298="základní",J298,0)</f>
        <v>0</v>
      </c>
      <c r="BF298" s="151">
        <f>IF(N298="snížená",J298,0)</f>
        <v>0</v>
      </c>
      <c r="BG298" s="151">
        <f>IF(N298="zákl. přenesená",J298,0)</f>
        <v>0</v>
      </c>
      <c r="BH298" s="151">
        <f>IF(N298="sníž. přenesená",J298,0)</f>
        <v>0</v>
      </c>
      <c r="BI298" s="151">
        <f>IF(N298="nulová",J298,0)</f>
        <v>0</v>
      </c>
      <c r="BJ298" s="18" t="s">
        <v>81</v>
      </c>
      <c r="BK298" s="151">
        <f>ROUND(I298*H298,2)</f>
        <v>0</v>
      </c>
      <c r="BL298" s="18" t="s">
        <v>226</v>
      </c>
      <c r="BM298" s="150" t="s">
        <v>772</v>
      </c>
    </row>
    <row r="299" spans="1:47" s="2" customFormat="1" ht="12">
      <c r="A299" s="33"/>
      <c r="B299" s="34"/>
      <c r="C299" s="33"/>
      <c r="D299" s="152" t="s">
        <v>190</v>
      </c>
      <c r="E299" s="33"/>
      <c r="F299" s="153" t="s">
        <v>773</v>
      </c>
      <c r="G299" s="33"/>
      <c r="H299" s="33"/>
      <c r="I299" s="154"/>
      <c r="J299" s="33"/>
      <c r="K299" s="33"/>
      <c r="L299" s="34"/>
      <c r="M299" s="155"/>
      <c r="N299" s="156"/>
      <c r="O299" s="54"/>
      <c r="P299" s="54"/>
      <c r="Q299" s="54"/>
      <c r="R299" s="54"/>
      <c r="S299" s="54"/>
      <c r="T299" s="55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190</v>
      </c>
      <c r="AU299" s="18" t="s">
        <v>83</v>
      </c>
    </row>
    <row r="300" spans="2:51" s="14" customFormat="1" ht="12">
      <c r="B300" s="166"/>
      <c r="D300" s="158" t="s">
        <v>201</v>
      </c>
      <c r="E300" s="167" t="s">
        <v>3</v>
      </c>
      <c r="F300" s="168" t="s">
        <v>774</v>
      </c>
      <c r="H300" s="167" t="s">
        <v>3</v>
      </c>
      <c r="I300" s="169"/>
      <c r="L300" s="166"/>
      <c r="M300" s="170"/>
      <c r="N300" s="171"/>
      <c r="O300" s="171"/>
      <c r="P300" s="171"/>
      <c r="Q300" s="171"/>
      <c r="R300" s="171"/>
      <c r="S300" s="171"/>
      <c r="T300" s="172"/>
      <c r="AT300" s="167" t="s">
        <v>201</v>
      </c>
      <c r="AU300" s="167" t="s">
        <v>83</v>
      </c>
      <c r="AV300" s="14" t="s">
        <v>81</v>
      </c>
      <c r="AW300" s="14" t="s">
        <v>34</v>
      </c>
      <c r="AX300" s="14" t="s">
        <v>73</v>
      </c>
      <c r="AY300" s="167" t="s">
        <v>180</v>
      </c>
    </row>
    <row r="301" spans="2:51" s="13" customFormat="1" ht="12">
      <c r="B301" s="157"/>
      <c r="D301" s="158" t="s">
        <v>201</v>
      </c>
      <c r="E301" s="159" t="s">
        <v>3</v>
      </c>
      <c r="F301" s="160" t="s">
        <v>775</v>
      </c>
      <c r="H301" s="161">
        <v>32.585</v>
      </c>
      <c r="I301" s="162"/>
      <c r="L301" s="157"/>
      <c r="M301" s="163"/>
      <c r="N301" s="164"/>
      <c r="O301" s="164"/>
      <c r="P301" s="164"/>
      <c r="Q301" s="164"/>
      <c r="R301" s="164"/>
      <c r="S301" s="164"/>
      <c r="T301" s="165"/>
      <c r="AT301" s="159" t="s">
        <v>201</v>
      </c>
      <c r="AU301" s="159" t="s">
        <v>83</v>
      </c>
      <c r="AV301" s="13" t="s">
        <v>83</v>
      </c>
      <c r="AW301" s="13" t="s">
        <v>34</v>
      </c>
      <c r="AX301" s="13" t="s">
        <v>81</v>
      </c>
      <c r="AY301" s="159" t="s">
        <v>180</v>
      </c>
    </row>
    <row r="302" spans="1:65" s="2" customFormat="1" ht="24.2" customHeight="1">
      <c r="A302" s="33"/>
      <c r="B302" s="138"/>
      <c r="C302" s="139" t="s">
        <v>776</v>
      </c>
      <c r="D302" s="139" t="s">
        <v>183</v>
      </c>
      <c r="E302" s="140" t="s">
        <v>269</v>
      </c>
      <c r="F302" s="141" t="s">
        <v>270</v>
      </c>
      <c r="G302" s="142" t="s">
        <v>186</v>
      </c>
      <c r="H302" s="143">
        <v>1.246</v>
      </c>
      <c r="I302" s="144"/>
      <c r="J302" s="145">
        <f>ROUND(I302*H302,2)</f>
        <v>0</v>
      </c>
      <c r="K302" s="141" t="s">
        <v>187</v>
      </c>
      <c r="L302" s="34"/>
      <c r="M302" s="146" t="s">
        <v>3</v>
      </c>
      <c r="N302" s="147" t="s">
        <v>44</v>
      </c>
      <c r="O302" s="54"/>
      <c r="P302" s="148">
        <f>O302*H302</f>
        <v>0</v>
      </c>
      <c r="Q302" s="148">
        <v>0</v>
      </c>
      <c r="R302" s="148">
        <f>Q302*H302</f>
        <v>0</v>
      </c>
      <c r="S302" s="148">
        <v>0</v>
      </c>
      <c r="T302" s="149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0" t="s">
        <v>226</v>
      </c>
      <c r="AT302" s="150" t="s">
        <v>183</v>
      </c>
      <c r="AU302" s="150" t="s">
        <v>83</v>
      </c>
      <c r="AY302" s="18" t="s">
        <v>180</v>
      </c>
      <c r="BE302" s="151">
        <f>IF(N302="základní",J302,0)</f>
        <v>0</v>
      </c>
      <c r="BF302" s="151">
        <f>IF(N302="snížená",J302,0)</f>
        <v>0</v>
      </c>
      <c r="BG302" s="151">
        <f>IF(N302="zákl. přenesená",J302,0)</f>
        <v>0</v>
      </c>
      <c r="BH302" s="151">
        <f>IF(N302="sníž. přenesená",J302,0)</f>
        <v>0</v>
      </c>
      <c r="BI302" s="151">
        <f>IF(N302="nulová",J302,0)</f>
        <v>0</v>
      </c>
      <c r="BJ302" s="18" t="s">
        <v>81</v>
      </c>
      <c r="BK302" s="151">
        <f>ROUND(I302*H302,2)</f>
        <v>0</v>
      </c>
      <c r="BL302" s="18" t="s">
        <v>226</v>
      </c>
      <c r="BM302" s="150" t="s">
        <v>777</v>
      </c>
    </row>
    <row r="303" spans="1:47" s="2" customFormat="1" ht="12">
      <c r="A303" s="33"/>
      <c r="B303" s="34"/>
      <c r="C303" s="33"/>
      <c r="D303" s="152" t="s">
        <v>190</v>
      </c>
      <c r="E303" s="33"/>
      <c r="F303" s="153" t="s">
        <v>272</v>
      </c>
      <c r="G303" s="33"/>
      <c r="H303" s="33"/>
      <c r="I303" s="154"/>
      <c r="J303" s="33"/>
      <c r="K303" s="33"/>
      <c r="L303" s="34"/>
      <c r="M303" s="155"/>
      <c r="N303" s="156"/>
      <c r="O303" s="54"/>
      <c r="P303" s="54"/>
      <c r="Q303" s="54"/>
      <c r="R303" s="54"/>
      <c r="S303" s="54"/>
      <c r="T303" s="55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190</v>
      </c>
      <c r="AU303" s="18" t="s">
        <v>83</v>
      </c>
    </row>
    <row r="304" spans="2:63" s="12" customFormat="1" ht="22.9" customHeight="1">
      <c r="B304" s="125"/>
      <c r="D304" s="126" t="s">
        <v>72</v>
      </c>
      <c r="E304" s="136" t="s">
        <v>778</v>
      </c>
      <c r="F304" s="136" t="s">
        <v>779</v>
      </c>
      <c r="I304" s="128"/>
      <c r="J304" s="137">
        <f>BK304</f>
        <v>0</v>
      </c>
      <c r="L304" s="125"/>
      <c r="M304" s="130"/>
      <c r="N304" s="131"/>
      <c r="O304" s="131"/>
      <c r="P304" s="132">
        <f>SUM(P305:P325)</f>
        <v>0</v>
      </c>
      <c r="Q304" s="131"/>
      <c r="R304" s="132">
        <f>SUM(R305:R325)</f>
        <v>3.4477456199999996</v>
      </c>
      <c r="S304" s="131"/>
      <c r="T304" s="133">
        <f>SUM(T305:T325)</f>
        <v>4.38657085</v>
      </c>
      <c r="AR304" s="126" t="s">
        <v>83</v>
      </c>
      <c r="AT304" s="134" t="s">
        <v>72</v>
      </c>
      <c r="AU304" s="134" t="s">
        <v>81</v>
      </c>
      <c r="AY304" s="126" t="s">
        <v>180</v>
      </c>
      <c r="BK304" s="135">
        <f>SUM(BK305:BK325)</f>
        <v>0</v>
      </c>
    </row>
    <row r="305" spans="1:65" s="2" customFormat="1" ht="33" customHeight="1">
      <c r="A305" s="33"/>
      <c r="B305" s="138"/>
      <c r="C305" s="139" t="s">
        <v>780</v>
      </c>
      <c r="D305" s="139" t="s">
        <v>183</v>
      </c>
      <c r="E305" s="140" t="s">
        <v>781</v>
      </c>
      <c r="F305" s="141" t="s">
        <v>782</v>
      </c>
      <c r="G305" s="142" t="s">
        <v>225</v>
      </c>
      <c r="H305" s="143">
        <v>30</v>
      </c>
      <c r="I305" s="144"/>
      <c r="J305" s="145">
        <f>ROUND(I305*H305,2)</f>
        <v>0</v>
      </c>
      <c r="K305" s="141" t="s">
        <v>187</v>
      </c>
      <c r="L305" s="34"/>
      <c r="M305" s="146" t="s">
        <v>3</v>
      </c>
      <c r="N305" s="147" t="s">
        <v>44</v>
      </c>
      <c r="O305" s="54"/>
      <c r="P305" s="148">
        <f>O305*H305</f>
        <v>0</v>
      </c>
      <c r="Q305" s="148">
        <v>0.02793</v>
      </c>
      <c r="R305" s="148">
        <f>Q305*H305</f>
        <v>0.8379</v>
      </c>
      <c r="S305" s="148">
        <v>0</v>
      </c>
      <c r="T305" s="149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0" t="s">
        <v>226</v>
      </c>
      <c r="AT305" s="150" t="s">
        <v>183</v>
      </c>
      <c r="AU305" s="150" t="s">
        <v>83</v>
      </c>
      <c r="AY305" s="18" t="s">
        <v>180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8" t="s">
        <v>81</v>
      </c>
      <c r="BK305" s="151">
        <f>ROUND(I305*H305,2)</f>
        <v>0</v>
      </c>
      <c r="BL305" s="18" t="s">
        <v>226</v>
      </c>
      <c r="BM305" s="150" t="s">
        <v>783</v>
      </c>
    </row>
    <row r="306" spans="1:47" s="2" customFormat="1" ht="12">
      <c r="A306" s="33"/>
      <c r="B306" s="34"/>
      <c r="C306" s="33"/>
      <c r="D306" s="152" t="s">
        <v>190</v>
      </c>
      <c r="E306" s="33"/>
      <c r="F306" s="153" t="s">
        <v>784</v>
      </c>
      <c r="G306" s="33"/>
      <c r="H306" s="33"/>
      <c r="I306" s="154"/>
      <c r="J306" s="33"/>
      <c r="K306" s="33"/>
      <c r="L306" s="34"/>
      <c r="M306" s="155"/>
      <c r="N306" s="156"/>
      <c r="O306" s="54"/>
      <c r="P306" s="54"/>
      <c r="Q306" s="54"/>
      <c r="R306" s="54"/>
      <c r="S306" s="54"/>
      <c r="T306" s="55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190</v>
      </c>
      <c r="AU306" s="18" t="s">
        <v>83</v>
      </c>
    </row>
    <row r="307" spans="1:65" s="2" customFormat="1" ht="24.2" customHeight="1">
      <c r="A307" s="33"/>
      <c r="B307" s="138"/>
      <c r="C307" s="139" t="s">
        <v>785</v>
      </c>
      <c r="D307" s="139" t="s">
        <v>183</v>
      </c>
      <c r="E307" s="140" t="s">
        <v>786</v>
      </c>
      <c r="F307" s="141" t="s">
        <v>787</v>
      </c>
      <c r="G307" s="142" t="s">
        <v>225</v>
      </c>
      <c r="H307" s="143">
        <v>30</v>
      </c>
      <c r="I307" s="144"/>
      <c r="J307" s="145">
        <f>ROUND(I307*H307,2)</f>
        <v>0</v>
      </c>
      <c r="K307" s="141" t="s">
        <v>187</v>
      </c>
      <c r="L307" s="34"/>
      <c r="M307" s="146" t="s">
        <v>3</v>
      </c>
      <c r="N307" s="147" t="s">
        <v>44</v>
      </c>
      <c r="O307" s="54"/>
      <c r="P307" s="148">
        <f>O307*H307</f>
        <v>0</v>
      </c>
      <c r="Q307" s="148">
        <v>0.0002</v>
      </c>
      <c r="R307" s="148">
        <f>Q307*H307</f>
        <v>0.006</v>
      </c>
      <c r="S307" s="148">
        <v>0</v>
      </c>
      <c r="T307" s="149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0" t="s">
        <v>226</v>
      </c>
      <c r="AT307" s="150" t="s">
        <v>183</v>
      </c>
      <c r="AU307" s="150" t="s">
        <v>83</v>
      </c>
      <c r="AY307" s="18" t="s">
        <v>180</v>
      </c>
      <c r="BE307" s="151">
        <f>IF(N307="základní",J307,0)</f>
        <v>0</v>
      </c>
      <c r="BF307" s="151">
        <f>IF(N307="snížená",J307,0)</f>
        <v>0</v>
      </c>
      <c r="BG307" s="151">
        <f>IF(N307="zákl. přenesená",J307,0)</f>
        <v>0</v>
      </c>
      <c r="BH307" s="151">
        <f>IF(N307="sníž. přenesená",J307,0)</f>
        <v>0</v>
      </c>
      <c r="BI307" s="151">
        <f>IF(N307="nulová",J307,0)</f>
        <v>0</v>
      </c>
      <c r="BJ307" s="18" t="s">
        <v>81</v>
      </c>
      <c r="BK307" s="151">
        <f>ROUND(I307*H307,2)</f>
        <v>0</v>
      </c>
      <c r="BL307" s="18" t="s">
        <v>226</v>
      </c>
      <c r="BM307" s="150" t="s">
        <v>788</v>
      </c>
    </row>
    <row r="308" spans="1:47" s="2" customFormat="1" ht="12">
      <c r="A308" s="33"/>
      <c r="B308" s="34"/>
      <c r="C308" s="33"/>
      <c r="D308" s="152" t="s">
        <v>190</v>
      </c>
      <c r="E308" s="33"/>
      <c r="F308" s="153" t="s">
        <v>789</v>
      </c>
      <c r="G308" s="33"/>
      <c r="H308" s="33"/>
      <c r="I308" s="154"/>
      <c r="J308" s="33"/>
      <c r="K308" s="33"/>
      <c r="L308" s="34"/>
      <c r="M308" s="155"/>
      <c r="N308" s="156"/>
      <c r="O308" s="54"/>
      <c r="P308" s="54"/>
      <c r="Q308" s="54"/>
      <c r="R308" s="54"/>
      <c r="S308" s="54"/>
      <c r="T308" s="55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190</v>
      </c>
      <c r="AU308" s="18" t="s">
        <v>83</v>
      </c>
    </row>
    <row r="309" spans="1:65" s="2" customFormat="1" ht="24.2" customHeight="1">
      <c r="A309" s="33"/>
      <c r="B309" s="138"/>
      <c r="C309" s="139" t="s">
        <v>790</v>
      </c>
      <c r="D309" s="139" t="s">
        <v>183</v>
      </c>
      <c r="E309" s="140" t="s">
        <v>791</v>
      </c>
      <c r="F309" s="141" t="s">
        <v>792</v>
      </c>
      <c r="G309" s="142" t="s">
        <v>225</v>
      </c>
      <c r="H309" s="143">
        <v>111.6</v>
      </c>
      <c r="I309" s="144"/>
      <c r="J309" s="145">
        <f>ROUND(I309*H309,2)</f>
        <v>0</v>
      </c>
      <c r="K309" s="141" t="s">
        <v>187</v>
      </c>
      <c r="L309" s="34"/>
      <c r="M309" s="146" t="s">
        <v>3</v>
      </c>
      <c r="N309" s="147" t="s">
        <v>44</v>
      </c>
      <c r="O309" s="54"/>
      <c r="P309" s="148">
        <f>O309*H309</f>
        <v>0</v>
      </c>
      <c r="Q309" s="148">
        <v>0.01577</v>
      </c>
      <c r="R309" s="148">
        <f>Q309*H309</f>
        <v>1.7599319999999998</v>
      </c>
      <c r="S309" s="148">
        <v>0</v>
      </c>
      <c r="T309" s="149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0" t="s">
        <v>226</v>
      </c>
      <c r="AT309" s="150" t="s">
        <v>183</v>
      </c>
      <c r="AU309" s="150" t="s">
        <v>83</v>
      </c>
      <c r="AY309" s="18" t="s">
        <v>180</v>
      </c>
      <c r="BE309" s="151">
        <f>IF(N309="základní",J309,0)</f>
        <v>0</v>
      </c>
      <c r="BF309" s="151">
        <f>IF(N309="snížená",J309,0)</f>
        <v>0</v>
      </c>
      <c r="BG309" s="151">
        <f>IF(N309="zákl. přenesená",J309,0)</f>
        <v>0</v>
      </c>
      <c r="BH309" s="151">
        <f>IF(N309="sníž. přenesená",J309,0)</f>
        <v>0</v>
      </c>
      <c r="BI309" s="151">
        <f>IF(N309="nulová",J309,0)</f>
        <v>0</v>
      </c>
      <c r="BJ309" s="18" t="s">
        <v>81</v>
      </c>
      <c r="BK309" s="151">
        <f>ROUND(I309*H309,2)</f>
        <v>0</v>
      </c>
      <c r="BL309" s="18" t="s">
        <v>226</v>
      </c>
      <c r="BM309" s="150" t="s">
        <v>793</v>
      </c>
    </row>
    <row r="310" spans="1:47" s="2" customFormat="1" ht="12">
      <c r="A310" s="33"/>
      <c r="B310" s="34"/>
      <c r="C310" s="33"/>
      <c r="D310" s="152" t="s">
        <v>190</v>
      </c>
      <c r="E310" s="33"/>
      <c r="F310" s="153" t="s">
        <v>794</v>
      </c>
      <c r="G310" s="33"/>
      <c r="H310" s="33"/>
      <c r="I310" s="154"/>
      <c r="J310" s="33"/>
      <c r="K310" s="33"/>
      <c r="L310" s="34"/>
      <c r="M310" s="155"/>
      <c r="N310" s="156"/>
      <c r="O310" s="54"/>
      <c r="P310" s="54"/>
      <c r="Q310" s="54"/>
      <c r="R310" s="54"/>
      <c r="S310" s="54"/>
      <c r="T310" s="55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190</v>
      </c>
      <c r="AU310" s="18" t="s">
        <v>83</v>
      </c>
    </row>
    <row r="311" spans="1:65" s="2" customFormat="1" ht="24.2" customHeight="1">
      <c r="A311" s="33"/>
      <c r="B311" s="138"/>
      <c r="C311" s="139" t="s">
        <v>795</v>
      </c>
      <c r="D311" s="139" t="s">
        <v>183</v>
      </c>
      <c r="E311" s="140" t="s">
        <v>796</v>
      </c>
      <c r="F311" s="141" t="s">
        <v>797</v>
      </c>
      <c r="G311" s="142" t="s">
        <v>225</v>
      </c>
      <c r="H311" s="143">
        <v>151.6</v>
      </c>
      <c r="I311" s="144"/>
      <c r="J311" s="145">
        <f>ROUND(I311*H311,2)</f>
        <v>0</v>
      </c>
      <c r="K311" s="141" t="s">
        <v>187</v>
      </c>
      <c r="L311" s="34"/>
      <c r="M311" s="146" t="s">
        <v>3</v>
      </c>
      <c r="N311" s="147" t="s">
        <v>44</v>
      </c>
      <c r="O311" s="54"/>
      <c r="P311" s="148">
        <f>O311*H311</f>
        <v>0</v>
      </c>
      <c r="Q311" s="148">
        <v>0.0001</v>
      </c>
      <c r="R311" s="148">
        <f>Q311*H311</f>
        <v>0.01516</v>
      </c>
      <c r="S311" s="148">
        <v>0</v>
      </c>
      <c r="T311" s="149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0" t="s">
        <v>226</v>
      </c>
      <c r="AT311" s="150" t="s">
        <v>183</v>
      </c>
      <c r="AU311" s="150" t="s">
        <v>83</v>
      </c>
      <c r="AY311" s="18" t="s">
        <v>180</v>
      </c>
      <c r="BE311" s="151">
        <f>IF(N311="základní",J311,0)</f>
        <v>0</v>
      </c>
      <c r="BF311" s="151">
        <f>IF(N311="snížená",J311,0)</f>
        <v>0</v>
      </c>
      <c r="BG311" s="151">
        <f>IF(N311="zákl. přenesená",J311,0)</f>
        <v>0</v>
      </c>
      <c r="BH311" s="151">
        <f>IF(N311="sníž. přenesená",J311,0)</f>
        <v>0</v>
      </c>
      <c r="BI311" s="151">
        <f>IF(N311="nulová",J311,0)</f>
        <v>0</v>
      </c>
      <c r="BJ311" s="18" t="s">
        <v>81</v>
      </c>
      <c r="BK311" s="151">
        <f>ROUND(I311*H311,2)</f>
        <v>0</v>
      </c>
      <c r="BL311" s="18" t="s">
        <v>226</v>
      </c>
      <c r="BM311" s="150" t="s">
        <v>798</v>
      </c>
    </row>
    <row r="312" spans="1:47" s="2" customFormat="1" ht="12">
      <c r="A312" s="33"/>
      <c r="B312" s="34"/>
      <c r="C312" s="33"/>
      <c r="D312" s="152" t="s">
        <v>190</v>
      </c>
      <c r="E312" s="33"/>
      <c r="F312" s="153" t="s">
        <v>799</v>
      </c>
      <c r="G312" s="33"/>
      <c r="H312" s="33"/>
      <c r="I312" s="154"/>
      <c r="J312" s="33"/>
      <c r="K312" s="33"/>
      <c r="L312" s="34"/>
      <c r="M312" s="155"/>
      <c r="N312" s="156"/>
      <c r="O312" s="54"/>
      <c r="P312" s="54"/>
      <c r="Q312" s="54"/>
      <c r="R312" s="54"/>
      <c r="S312" s="54"/>
      <c r="T312" s="55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190</v>
      </c>
      <c r="AU312" s="18" t="s">
        <v>83</v>
      </c>
    </row>
    <row r="313" spans="2:51" s="13" customFormat="1" ht="12">
      <c r="B313" s="157"/>
      <c r="D313" s="158" t="s">
        <v>201</v>
      </c>
      <c r="E313" s="159" t="s">
        <v>3</v>
      </c>
      <c r="F313" s="160" t="s">
        <v>800</v>
      </c>
      <c r="H313" s="161">
        <v>151.6</v>
      </c>
      <c r="I313" s="162"/>
      <c r="L313" s="157"/>
      <c r="M313" s="163"/>
      <c r="N313" s="164"/>
      <c r="O313" s="164"/>
      <c r="P313" s="164"/>
      <c r="Q313" s="164"/>
      <c r="R313" s="164"/>
      <c r="S313" s="164"/>
      <c r="T313" s="165"/>
      <c r="AT313" s="159" t="s">
        <v>201</v>
      </c>
      <c r="AU313" s="159" t="s">
        <v>83</v>
      </c>
      <c r="AV313" s="13" t="s">
        <v>83</v>
      </c>
      <c r="AW313" s="13" t="s">
        <v>34</v>
      </c>
      <c r="AX313" s="13" t="s">
        <v>81</v>
      </c>
      <c r="AY313" s="159" t="s">
        <v>180</v>
      </c>
    </row>
    <row r="314" spans="1:65" s="2" customFormat="1" ht="24.2" customHeight="1">
      <c r="A314" s="33"/>
      <c r="B314" s="138"/>
      <c r="C314" s="139" t="s">
        <v>801</v>
      </c>
      <c r="D314" s="139" t="s">
        <v>183</v>
      </c>
      <c r="E314" s="140" t="s">
        <v>802</v>
      </c>
      <c r="F314" s="141" t="s">
        <v>803</v>
      </c>
      <c r="G314" s="142" t="s">
        <v>225</v>
      </c>
      <c r="H314" s="143">
        <v>111.6</v>
      </c>
      <c r="I314" s="144"/>
      <c r="J314" s="145">
        <f>ROUND(I314*H314,2)</f>
        <v>0</v>
      </c>
      <c r="K314" s="141" t="s">
        <v>187</v>
      </c>
      <c r="L314" s="34"/>
      <c r="M314" s="146" t="s">
        <v>3</v>
      </c>
      <c r="N314" s="147" t="s">
        <v>44</v>
      </c>
      <c r="O314" s="54"/>
      <c r="P314" s="148">
        <f>O314*H314</f>
        <v>0</v>
      </c>
      <c r="Q314" s="148">
        <v>0</v>
      </c>
      <c r="R314" s="148">
        <f>Q314*H314</f>
        <v>0</v>
      </c>
      <c r="S314" s="148">
        <v>0</v>
      </c>
      <c r="T314" s="149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0" t="s">
        <v>226</v>
      </c>
      <c r="AT314" s="150" t="s">
        <v>183</v>
      </c>
      <c r="AU314" s="150" t="s">
        <v>83</v>
      </c>
      <c r="AY314" s="18" t="s">
        <v>180</v>
      </c>
      <c r="BE314" s="151">
        <f>IF(N314="základní",J314,0)</f>
        <v>0</v>
      </c>
      <c r="BF314" s="151">
        <f>IF(N314="snížená",J314,0)</f>
        <v>0</v>
      </c>
      <c r="BG314" s="151">
        <f>IF(N314="zákl. přenesená",J314,0)</f>
        <v>0</v>
      </c>
      <c r="BH314" s="151">
        <f>IF(N314="sníž. přenesená",J314,0)</f>
        <v>0</v>
      </c>
      <c r="BI314" s="151">
        <f>IF(N314="nulová",J314,0)</f>
        <v>0</v>
      </c>
      <c r="BJ314" s="18" t="s">
        <v>81</v>
      </c>
      <c r="BK314" s="151">
        <f>ROUND(I314*H314,2)</f>
        <v>0</v>
      </c>
      <c r="BL314" s="18" t="s">
        <v>226</v>
      </c>
      <c r="BM314" s="150" t="s">
        <v>804</v>
      </c>
    </row>
    <row r="315" spans="1:47" s="2" customFormat="1" ht="12">
      <c r="A315" s="33"/>
      <c r="B315" s="34"/>
      <c r="C315" s="33"/>
      <c r="D315" s="152" t="s">
        <v>190</v>
      </c>
      <c r="E315" s="33"/>
      <c r="F315" s="153" t="s">
        <v>805</v>
      </c>
      <c r="G315" s="33"/>
      <c r="H315" s="33"/>
      <c r="I315" s="154"/>
      <c r="J315" s="33"/>
      <c r="K315" s="33"/>
      <c r="L315" s="34"/>
      <c r="M315" s="155"/>
      <c r="N315" s="156"/>
      <c r="O315" s="54"/>
      <c r="P315" s="54"/>
      <c r="Q315" s="54"/>
      <c r="R315" s="54"/>
      <c r="S315" s="54"/>
      <c r="T315" s="55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8" t="s">
        <v>190</v>
      </c>
      <c r="AU315" s="18" t="s">
        <v>83</v>
      </c>
    </row>
    <row r="316" spans="1:65" s="2" customFormat="1" ht="16.5" customHeight="1">
      <c r="A316" s="33"/>
      <c r="B316" s="138"/>
      <c r="C316" s="173" t="s">
        <v>806</v>
      </c>
      <c r="D316" s="173" t="s">
        <v>284</v>
      </c>
      <c r="E316" s="174" t="s">
        <v>807</v>
      </c>
      <c r="F316" s="175" t="s">
        <v>808</v>
      </c>
      <c r="G316" s="176" t="s">
        <v>225</v>
      </c>
      <c r="H316" s="177">
        <v>125.383</v>
      </c>
      <c r="I316" s="178"/>
      <c r="J316" s="179">
        <f>ROUND(I316*H316,2)</f>
        <v>0</v>
      </c>
      <c r="K316" s="175" t="s">
        <v>187</v>
      </c>
      <c r="L316" s="180"/>
      <c r="M316" s="181" t="s">
        <v>3</v>
      </c>
      <c r="N316" s="182" t="s">
        <v>44</v>
      </c>
      <c r="O316" s="54"/>
      <c r="P316" s="148">
        <f>O316*H316</f>
        <v>0</v>
      </c>
      <c r="Q316" s="148">
        <v>0.00014</v>
      </c>
      <c r="R316" s="148">
        <f>Q316*H316</f>
        <v>0.01755362</v>
      </c>
      <c r="S316" s="148">
        <v>0</v>
      </c>
      <c r="T316" s="149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0" t="s">
        <v>287</v>
      </c>
      <c r="AT316" s="150" t="s">
        <v>284</v>
      </c>
      <c r="AU316" s="150" t="s">
        <v>83</v>
      </c>
      <c r="AY316" s="18" t="s">
        <v>180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8" t="s">
        <v>81</v>
      </c>
      <c r="BK316" s="151">
        <f>ROUND(I316*H316,2)</f>
        <v>0</v>
      </c>
      <c r="BL316" s="18" t="s">
        <v>226</v>
      </c>
      <c r="BM316" s="150" t="s">
        <v>809</v>
      </c>
    </row>
    <row r="317" spans="1:47" s="2" customFormat="1" ht="12">
      <c r="A317" s="33"/>
      <c r="B317" s="34"/>
      <c r="C317" s="33"/>
      <c r="D317" s="152" t="s">
        <v>190</v>
      </c>
      <c r="E317" s="33"/>
      <c r="F317" s="153" t="s">
        <v>810</v>
      </c>
      <c r="G317" s="33"/>
      <c r="H317" s="33"/>
      <c r="I317" s="154"/>
      <c r="J317" s="33"/>
      <c r="K317" s="33"/>
      <c r="L317" s="34"/>
      <c r="M317" s="155"/>
      <c r="N317" s="156"/>
      <c r="O317" s="54"/>
      <c r="P317" s="54"/>
      <c r="Q317" s="54"/>
      <c r="R317" s="54"/>
      <c r="S317" s="54"/>
      <c r="T317" s="55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190</v>
      </c>
      <c r="AU317" s="18" t="s">
        <v>83</v>
      </c>
    </row>
    <row r="318" spans="2:51" s="13" customFormat="1" ht="12">
      <c r="B318" s="157"/>
      <c r="D318" s="158" t="s">
        <v>201</v>
      </c>
      <c r="F318" s="160" t="s">
        <v>811</v>
      </c>
      <c r="H318" s="161">
        <v>125.383</v>
      </c>
      <c r="I318" s="162"/>
      <c r="L318" s="157"/>
      <c r="M318" s="163"/>
      <c r="N318" s="164"/>
      <c r="O318" s="164"/>
      <c r="P318" s="164"/>
      <c r="Q318" s="164"/>
      <c r="R318" s="164"/>
      <c r="S318" s="164"/>
      <c r="T318" s="165"/>
      <c r="AT318" s="159" t="s">
        <v>201</v>
      </c>
      <c r="AU318" s="159" t="s">
        <v>83</v>
      </c>
      <c r="AV318" s="13" t="s">
        <v>83</v>
      </c>
      <c r="AW318" s="13" t="s">
        <v>4</v>
      </c>
      <c r="AX318" s="13" t="s">
        <v>81</v>
      </c>
      <c r="AY318" s="159" t="s">
        <v>180</v>
      </c>
    </row>
    <row r="319" spans="1:65" s="2" customFormat="1" ht="24.2" customHeight="1">
      <c r="A319" s="33"/>
      <c r="B319" s="138"/>
      <c r="C319" s="139" t="s">
        <v>812</v>
      </c>
      <c r="D319" s="139" t="s">
        <v>183</v>
      </c>
      <c r="E319" s="140" t="s">
        <v>813</v>
      </c>
      <c r="F319" s="141" t="s">
        <v>814</v>
      </c>
      <c r="G319" s="142" t="s">
        <v>225</v>
      </c>
      <c r="H319" s="143">
        <v>254.885</v>
      </c>
      <c r="I319" s="144"/>
      <c r="J319" s="145">
        <f>ROUND(I319*H319,2)</f>
        <v>0</v>
      </c>
      <c r="K319" s="141" t="s">
        <v>187</v>
      </c>
      <c r="L319" s="34"/>
      <c r="M319" s="146" t="s">
        <v>3</v>
      </c>
      <c r="N319" s="147" t="s">
        <v>44</v>
      </c>
      <c r="O319" s="54"/>
      <c r="P319" s="148">
        <f>O319*H319</f>
        <v>0</v>
      </c>
      <c r="Q319" s="148">
        <v>0</v>
      </c>
      <c r="R319" s="148">
        <f>Q319*H319</f>
        <v>0</v>
      </c>
      <c r="S319" s="148">
        <v>0.01721</v>
      </c>
      <c r="T319" s="149">
        <f>S319*H319</f>
        <v>4.38657085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50" t="s">
        <v>226</v>
      </c>
      <c r="AT319" s="150" t="s">
        <v>183</v>
      </c>
      <c r="AU319" s="150" t="s">
        <v>83</v>
      </c>
      <c r="AY319" s="18" t="s">
        <v>180</v>
      </c>
      <c r="BE319" s="151">
        <f>IF(N319="základní",J319,0)</f>
        <v>0</v>
      </c>
      <c r="BF319" s="151">
        <f>IF(N319="snížená",J319,0)</f>
        <v>0</v>
      </c>
      <c r="BG319" s="151">
        <f>IF(N319="zákl. přenesená",J319,0)</f>
        <v>0</v>
      </c>
      <c r="BH319" s="151">
        <f>IF(N319="sníž. přenesená",J319,0)</f>
        <v>0</v>
      </c>
      <c r="BI319" s="151">
        <f>IF(N319="nulová",J319,0)</f>
        <v>0</v>
      </c>
      <c r="BJ319" s="18" t="s">
        <v>81</v>
      </c>
      <c r="BK319" s="151">
        <f>ROUND(I319*H319,2)</f>
        <v>0</v>
      </c>
      <c r="BL319" s="18" t="s">
        <v>226</v>
      </c>
      <c r="BM319" s="150" t="s">
        <v>815</v>
      </c>
    </row>
    <row r="320" spans="1:47" s="2" customFormat="1" ht="12">
      <c r="A320" s="33"/>
      <c r="B320" s="34"/>
      <c r="C320" s="33"/>
      <c r="D320" s="152" t="s">
        <v>190</v>
      </c>
      <c r="E320" s="33"/>
      <c r="F320" s="153" t="s">
        <v>816</v>
      </c>
      <c r="G320" s="33"/>
      <c r="H320" s="33"/>
      <c r="I320" s="154"/>
      <c r="J320" s="33"/>
      <c r="K320" s="33"/>
      <c r="L320" s="34"/>
      <c r="M320" s="155"/>
      <c r="N320" s="156"/>
      <c r="O320" s="54"/>
      <c r="P320" s="54"/>
      <c r="Q320" s="54"/>
      <c r="R320" s="54"/>
      <c r="S320" s="54"/>
      <c r="T320" s="55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8" t="s">
        <v>190</v>
      </c>
      <c r="AU320" s="18" t="s">
        <v>83</v>
      </c>
    </row>
    <row r="321" spans="2:51" s="13" customFormat="1" ht="12">
      <c r="B321" s="157"/>
      <c r="D321" s="158" t="s">
        <v>201</v>
      </c>
      <c r="E321" s="159" t="s">
        <v>3</v>
      </c>
      <c r="F321" s="160" t="s">
        <v>817</v>
      </c>
      <c r="H321" s="161">
        <v>254.885</v>
      </c>
      <c r="I321" s="162"/>
      <c r="L321" s="157"/>
      <c r="M321" s="163"/>
      <c r="N321" s="164"/>
      <c r="O321" s="164"/>
      <c r="P321" s="164"/>
      <c r="Q321" s="164"/>
      <c r="R321" s="164"/>
      <c r="S321" s="164"/>
      <c r="T321" s="165"/>
      <c r="AT321" s="159" t="s">
        <v>201</v>
      </c>
      <c r="AU321" s="159" t="s">
        <v>83</v>
      </c>
      <c r="AV321" s="13" t="s">
        <v>83</v>
      </c>
      <c r="AW321" s="13" t="s">
        <v>34</v>
      </c>
      <c r="AX321" s="13" t="s">
        <v>81</v>
      </c>
      <c r="AY321" s="159" t="s">
        <v>180</v>
      </c>
    </row>
    <row r="322" spans="1:65" s="2" customFormat="1" ht="24.2" customHeight="1">
      <c r="A322" s="33"/>
      <c r="B322" s="138"/>
      <c r="C322" s="139" t="s">
        <v>818</v>
      </c>
      <c r="D322" s="139" t="s">
        <v>183</v>
      </c>
      <c r="E322" s="140" t="s">
        <v>819</v>
      </c>
      <c r="F322" s="141" t="s">
        <v>820</v>
      </c>
      <c r="G322" s="142" t="s">
        <v>225</v>
      </c>
      <c r="H322" s="143">
        <v>40</v>
      </c>
      <c r="I322" s="144"/>
      <c r="J322" s="145">
        <f>ROUND(I322*H322,2)</f>
        <v>0</v>
      </c>
      <c r="K322" s="141" t="s">
        <v>187</v>
      </c>
      <c r="L322" s="34"/>
      <c r="M322" s="146" t="s">
        <v>3</v>
      </c>
      <c r="N322" s="147" t="s">
        <v>44</v>
      </c>
      <c r="O322" s="54"/>
      <c r="P322" s="148">
        <f>O322*H322</f>
        <v>0</v>
      </c>
      <c r="Q322" s="148">
        <v>0.02028</v>
      </c>
      <c r="R322" s="148">
        <f>Q322*H322</f>
        <v>0.8111999999999999</v>
      </c>
      <c r="S322" s="148">
        <v>0</v>
      </c>
      <c r="T322" s="149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0" t="s">
        <v>226</v>
      </c>
      <c r="AT322" s="150" t="s">
        <v>183</v>
      </c>
      <c r="AU322" s="150" t="s">
        <v>83</v>
      </c>
      <c r="AY322" s="18" t="s">
        <v>180</v>
      </c>
      <c r="BE322" s="151">
        <f>IF(N322="základní",J322,0)</f>
        <v>0</v>
      </c>
      <c r="BF322" s="151">
        <f>IF(N322="snížená",J322,0)</f>
        <v>0</v>
      </c>
      <c r="BG322" s="151">
        <f>IF(N322="zákl. přenesená",J322,0)</f>
        <v>0</v>
      </c>
      <c r="BH322" s="151">
        <f>IF(N322="sníž. přenesená",J322,0)</f>
        <v>0</v>
      </c>
      <c r="BI322" s="151">
        <f>IF(N322="nulová",J322,0)</f>
        <v>0</v>
      </c>
      <c r="BJ322" s="18" t="s">
        <v>81</v>
      </c>
      <c r="BK322" s="151">
        <f>ROUND(I322*H322,2)</f>
        <v>0</v>
      </c>
      <c r="BL322" s="18" t="s">
        <v>226</v>
      </c>
      <c r="BM322" s="150" t="s">
        <v>821</v>
      </c>
    </row>
    <row r="323" spans="1:47" s="2" customFormat="1" ht="12">
      <c r="A323" s="33"/>
      <c r="B323" s="34"/>
      <c r="C323" s="33"/>
      <c r="D323" s="152" t="s">
        <v>190</v>
      </c>
      <c r="E323" s="33"/>
      <c r="F323" s="153" t="s">
        <v>822</v>
      </c>
      <c r="G323" s="33"/>
      <c r="H323" s="33"/>
      <c r="I323" s="154"/>
      <c r="J323" s="33"/>
      <c r="K323" s="33"/>
      <c r="L323" s="34"/>
      <c r="M323" s="155"/>
      <c r="N323" s="156"/>
      <c r="O323" s="54"/>
      <c r="P323" s="54"/>
      <c r="Q323" s="54"/>
      <c r="R323" s="54"/>
      <c r="S323" s="54"/>
      <c r="T323" s="55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8" t="s">
        <v>190</v>
      </c>
      <c r="AU323" s="18" t="s">
        <v>83</v>
      </c>
    </row>
    <row r="324" spans="1:65" s="2" customFormat="1" ht="37.9" customHeight="1">
      <c r="A324" s="33"/>
      <c r="B324" s="138"/>
      <c r="C324" s="139" t="s">
        <v>823</v>
      </c>
      <c r="D324" s="139" t="s">
        <v>183</v>
      </c>
      <c r="E324" s="140" t="s">
        <v>824</v>
      </c>
      <c r="F324" s="141" t="s">
        <v>825</v>
      </c>
      <c r="G324" s="142" t="s">
        <v>186</v>
      </c>
      <c r="H324" s="143">
        <v>3.448</v>
      </c>
      <c r="I324" s="144"/>
      <c r="J324" s="145">
        <f>ROUND(I324*H324,2)</f>
        <v>0</v>
      </c>
      <c r="K324" s="141" t="s">
        <v>187</v>
      </c>
      <c r="L324" s="34"/>
      <c r="M324" s="146" t="s">
        <v>3</v>
      </c>
      <c r="N324" s="147" t="s">
        <v>44</v>
      </c>
      <c r="O324" s="54"/>
      <c r="P324" s="148">
        <f>O324*H324</f>
        <v>0</v>
      </c>
      <c r="Q324" s="148">
        <v>0</v>
      </c>
      <c r="R324" s="148">
        <f>Q324*H324</f>
        <v>0</v>
      </c>
      <c r="S324" s="148">
        <v>0</v>
      </c>
      <c r="T324" s="149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0" t="s">
        <v>226</v>
      </c>
      <c r="AT324" s="150" t="s">
        <v>183</v>
      </c>
      <c r="AU324" s="150" t="s">
        <v>83</v>
      </c>
      <c r="AY324" s="18" t="s">
        <v>180</v>
      </c>
      <c r="BE324" s="151">
        <f>IF(N324="základní",J324,0)</f>
        <v>0</v>
      </c>
      <c r="BF324" s="151">
        <f>IF(N324="snížená",J324,0)</f>
        <v>0</v>
      </c>
      <c r="BG324" s="151">
        <f>IF(N324="zákl. přenesená",J324,0)</f>
        <v>0</v>
      </c>
      <c r="BH324" s="151">
        <f>IF(N324="sníž. přenesená",J324,0)</f>
        <v>0</v>
      </c>
      <c r="BI324" s="151">
        <f>IF(N324="nulová",J324,0)</f>
        <v>0</v>
      </c>
      <c r="BJ324" s="18" t="s">
        <v>81</v>
      </c>
      <c r="BK324" s="151">
        <f>ROUND(I324*H324,2)</f>
        <v>0</v>
      </c>
      <c r="BL324" s="18" t="s">
        <v>226</v>
      </c>
      <c r="BM324" s="150" t="s">
        <v>826</v>
      </c>
    </row>
    <row r="325" spans="1:47" s="2" customFormat="1" ht="12">
      <c r="A325" s="33"/>
      <c r="B325" s="34"/>
      <c r="C325" s="33"/>
      <c r="D325" s="152" t="s">
        <v>190</v>
      </c>
      <c r="E325" s="33"/>
      <c r="F325" s="153" t="s">
        <v>827</v>
      </c>
      <c r="G325" s="33"/>
      <c r="H325" s="33"/>
      <c r="I325" s="154"/>
      <c r="J325" s="33"/>
      <c r="K325" s="33"/>
      <c r="L325" s="34"/>
      <c r="M325" s="155"/>
      <c r="N325" s="156"/>
      <c r="O325" s="54"/>
      <c r="P325" s="54"/>
      <c r="Q325" s="54"/>
      <c r="R325" s="54"/>
      <c r="S325" s="54"/>
      <c r="T325" s="55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190</v>
      </c>
      <c r="AU325" s="18" t="s">
        <v>83</v>
      </c>
    </row>
    <row r="326" spans="2:63" s="12" customFormat="1" ht="22.9" customHeight="1">
      <c r="B326" s="125"/>
      <c r="D326" s="126" t="s">
        <v>72</v>
      </c>
      <c r="E326" s="136" t="s">
        <v>477</v>
      </c>
      <c r="F326" s="136" t="s">
        <v>478</v>
      </c>
      <c r="I326" s="128"/>
      <c r="J326" s="137">
        <f>BK326</f>
        <v>0</v>
      </c>
      <c r="L326" s="125"/>
      <c r="M326" s="130"/>
      <c r="N326" s="131"/>
      <c r="O326" s="131"/>
      <c r="P326" s="132">
        <f>SUM(P327:P337)</f>
        <v>0</v>
      </c>
      <c r="Q326" s="131"/>
      <c r="R326" s="132">
        <f>SUM(R327:R337)</f>
        <v>0</v>
      </c>
      <c r="S326" s="131"/>
      <c r="T326" s="133">
        <f>SUM(T327:T337)</f>
        <v>0.347136</v>
      </c>
      <c r="AR326" s="126" t="s">
        <v>83</v>
      </c>
      <c r="AT326" s="134" t="s">
        <v>72</v>
      </c>
      <c r="AU326" s="134" t="s">
        <v>81</v>
      </c>
      <c r="AY326" s="126" t="s">
        <v>180</v>
      </c>
      <c r="BK326" s="135">
        <f>SUM(BK327:BK337)</f>
        <v>0</v>
      </c>
    </row>
    <row r="327" spans="1:65" s="2" customFormat="1" ht="16.5" customHeight="1">
      <c r="A327" s="33"/>
      <c r="B327" s="138"/>
      <c r="C327" s="139" t="s">
        <v>828</v>
      </c>
      <c r="D327" s="139" t="s">
        <v>183</v>
      </c>
      <c r="E327" s="140" t="s">
        <v>829</v>
      </c>
      <c r="F327" s="141" t="s">
        <v>830</v>
      </c>
      <c r="G327" s="142" t="s">
        <v>225</v>
      </c>
      <c r="H327" s="143">
        <v>20.48</v>
      </c>
      <c r="I327" s="144"/>
      <c r="J327" s="145">
        <f>ROUND(I327*H327,2)</f>
        <v>0</v>
      </c>
      <c r="K327" s="141" t="s">
        <v>187</v>
      </c>
      <c r="L327" s="34"/>
      <c r="M327" s="146" t="s">
        <v>3</v>
      </c>
      <c r="N327" s="147" t="s">
        <v>44</v>
      </c>
      <c r="O327" s="54"/>
      <c r="P327" s="148">
        <f>O327*H327</f>
        <v>0</v>
      </c>
      <c r="Q327" s="148">
        <v>0</v>
      </c>
      <c r="R327" s="148">
        <f>Q327*H327</f>
        <v>0</v>
      </c>
      <c r="S327" s="148">
        <v>0.01695</v>
      </c>
      <c r="T327" s="149">
        <f>S327*H327</f>
        <v>0.347136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50" t="s">
        <v>226</v>
      </c>
      <c r="AT327" s="150" t="s">
        <v>183</v>
      </c>
      <c r="AU327" s="150" t="s">
        <v>83</v>
      </c>
      <c r="AY327" s="18" t="s">
        <v>180</v>
      </c>
      <c r="BE327" s="151">
        <f>IF(N327="základní",J327,0)</f>
        <v>0</v>
      </c>
      <c r="BF327" s="151">
        <f>IF(N327="snížená",J327,0)</f>
        <v>0</v>
      </c>
      <c r="BG327" s="151">
        <f>IF(N327="zákl. přenesená",J327,0)</f>
        <v>0</v>
      </c>
      <c r="BH327" s="151">
        <f>IF(N327="sníž. přenesená",J327,0)</f>
        <v>0</v>
      </c>
      <c r="BI327" s="151">
        <f>IF(N327="nulová",J327,0)</f>
        <v>0</v>
      </c>
      <c r="BJ327" s="18" t="s">
        <v>81</v>
      </c>
      <c r="BK327" s="151">
        <f>ROUND(I327*H327,2)</f>
        <v>0</v>
      </c>
      <c r="BL327" s="18" t="s">
        <v>226</v>
      </c>
      <c r="BM327" s="150" t="s">
        <v>831</v>
      </c>
    </row>
    <row r="328" spans="1:47" s="2" customFormat="1" ht="12">
      <c r="A328" s="33"/>
      <c r="B328" s="34"/>
      <c r="C328" s="33"/>
      <c r="D328" s="152" t="s">
        <v>190</v>
      </c>
      <c r="E328" s="33"/>
      <c r="F328" s="153" t="s">
        <v>832</v>
      </c>
      <c r="G328" s="33"/>
      <c r="H328" s="33"/>
      <c r="I328" s="154"/>
      <c r="J328" s="33"/>
      <c r="K328" s="33"/>
      <c r="L328" s="34"/>
      <c r="M328" s="155"/>
      <c r="N328" s="156"/>
      <c r="O328" s="54"/>
      <c r="P328" s="54"/>
      <c r="Q328" s="54"/>
      <c r="R328" s="54"/>
      <c r="S328" s="54"/>
      <c r="T328" s="55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190</v>
      </c>
      <c r="AU328" s="18" t="s">
        <v>83</v>
      </c>
    </row>
    <row r="329" spans="2:51" s="13" customFormat="1" ht="12">
      <c r="B329" s="157"/>
      <c r="D329" s="158" t="s">
        <v>201</v>
      </c>
      <c r="E329" s="159" t="s">
        <v>3</v>
      </c>
      <c r="F329" s="160" t="s">
        <v>833</v>
      </c>
      <c r="H329" s="161">
        <v>20.48</v>
      </c>
      <c r="I329" s="162"/>
      <c r="L329" s="157"/>
      <c r="M329" s="163"/>
      <c r="N329" s="164"/>
      <c r="O329" s="164"/>
      <c r="P329" s="164"/>
      <c r="Q329" s="164"/>
      <c r="R329" s="164"/>
      <c r="S329" s="164"/>
      <c r="T329" s="165"/>
      <c r="AT329" s="159" t="s">
        <v>201</v>
      </c>
      <c r="AU329" s="159" t="s">
        <v>83</v>
      </c>
      <c r="AV329" s="13" t="s">
        <v>83</v>
      </c>
      <c r="AW329" s="13" t="s">
        <v>34</v>
      </c>
      <c r="AX329" s="13" t="s">
        <v>81</v>
      </c>
      <c r="AY329" s="159" t="s">
        <v>180</v>
      </c>
    </row>
    <row r="330" spans="1:65" s="2" customFormat="1" ht="16.5" customHeight="1">
      <c r="A330" s="33"/>
      <c r="B330" s="138"/>
      <c r="C330" s="139" t="s">
        <v>834</v>
      </c>
      <c r="D330" s="139" t="s">
        <v>183</v>
      </c>
      <c r="E330" s="140" t="s">
        <v>835</v>
      </c>
      <c r="F330" s="141" t="s">
        <v>836</v>
      </c>
      <c r="G330" s="142" t="s">
        <v>236</v>
      </c>
      <c r="H330" s="143">
        <v>2</v>
      </c>
      <c r="I330" s="144"/>
      <c r="J330" s="145">
        <f>ROUND(I330*H330,2)</f>
        <v>0</v>
      </c>
      <c r="K330" s="141" t="s">
        <v>3</v>
      </c>
      <c r="L330" s="34"/>
      <c r="M330" s="146" t="s">
        <v>3</v>
      </c>
      <c r="N330" s="147" t="s">
        <v>44</v>
      </c>
      <c r="O330" s="54"/>
      <c r="P330" s="148">
        <f>O330*H330</f>
        <v>0</v>
      </c>
      <c r="Q330" s="148">
        <v>0</v>
      </c>
      <c r="R330" s="148">
        <f>Q330*H330</f>
        <v>0</v>
      </c>
      <c r="S330" s="148">
        <v>0</v>
      </c>
      <c r="T330" s="149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0" t="s">
        <v>226</v>
      </c>
      <c r="AT330" s="150" t="s">
        <v>183</v>
      </c>
      <c r="AU330" s="150" t="s">
        <v>83</v>
      </c>
      <c r="AY330" s="18" t="s">
        <v>180</v>
      </c>
      <c r="BE330" s="151">
        <f>IF(N330="základní",J330,0)</f>
        <v>0</v>
      </c>
      <c r="BF330" s="151">
        <f>IF(N330="snížená",J330,0)</f>
        <v>0</v>
      </c>
      <c r="BG330" s="151">
        <f>IF(N330="zákl. přenesená",J330,0)</f>
        <v>0</v>
      </c>
      <c r="BH330" s="151">
        <f>IF(N330="sníž. přenesená",J330,0)</f>
        <v>0</v>
      </c>
      <c r="BI330" s="151">
        <f>IF(N330="nulová",J330,0)</f>
        <v>0</v>
      </c>
      <c r="BJ330" s="18" t="s">
        <v>81</v>
      </c>
      <c r="BK330" s="151">
        <f>ROUND(I330*H330,2)</f>
        <v>0</v>
      </c>
      <c r="BL330" s="18" t="s">
        <v>226</v>
      </c>
      <c r="BM330" s="150" t="s">
        <v>837</v>
      </c>
    </row>
    <row r="331" spans="1:65" s="2" customFormat="1" ht="16.5" customHeight="1">
      <c r="A331" s="33"/>
      <c r="B331" s="138"/>
      <c r="C331" s="139" t="s">
        <v>838</v>
      </c>
      <c r="D331" s="139" t="s">
        <v>183</v>
      </c>
      <c r="E331" s="140" t="s">
        <v>839</v>
      </c>
      <c r="F331" s="141" t="s">
        <v>840</v>
      </c>
      <c r="G331" s="142" t="s">
        <v>236</v>
      </c>
      <c r="H331" s="143">
        <v>1</v>
      </c>
      <c r="I331" s="144"/>
      <c r="J331" s="145">
        <f>ROUND(I331*H331,2)</f>
        <v>0</v>
      </c>
      <c r="K331" s="141" t="s">
        <v>3</v>
      </c>
      <c r="L331" s="34"/>
      <c r="M331" s="146" t="s">
        <v>3</v>
      </c>
      <c r="N331" s="147" t="s">
        <v>44</v>
      </c>
      <c r="O331" s="54"/>
      <c r="P331" s="148">
        <f>O331*H331</f>
        <v>0</v>
      </c>
      <c r="Q331" s="148">
        <v>0</v>
      </c>
      <c r="R331" s="148">
        <f>Q331*H331</f>
        <v>0</v>
      </c>
      <c r="S331" s="148">
        <v>0</v>
      </c>
      <c r="T331" s="149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50" t="s">
        <v>226</v>
      </c>
      <c r="AT331" s="150" t="s">
        <v>183</v>
      </c>
      <c r="AU331" s="150" t="s">
        <v>83</v>
      </c>
      <c r="AY331" s="18" t="s">
        <v>180</v>
      </c>
      <c r="BE331" s="151">
        <f>IF(N331="základní",J331,0)</f>
        <v>0</v>
      </c>
      <c r="BF331" s="151">
        <f>IF(N331="snížená",J331,0)</f>
        <v>0</v>
      </c>
      <c r="BG331" s="151">
        <f>IF(N331="zákl. přenesená",J331,0)</f>
        <v>0</v>
      </c>
      <c r="BH331" s="151">
        <f>IF(N331="sníž. přenesená",J331,0)</f>
        <v>0</v>
      </c>
      <c r="BI331" s="151">
        <f>IF(N331="nulová",J331,0)</f>
        <v>0</v>
      </c>
      <c r="BJ331" s="18" t="s">
        <v>81</v>
      </c>
      <c r="BK331" s="151">
        <f>ROUND(I331*H331,2)</f>
        <v>0</v>
      </c>
      <c r="BL331" s="18" t="s">
        <v>226</v>
      </c>
      <c r="BM331" s="150" t="s">
        <v>841</v>
      </c>
    </row>
    <row r="332" spans="1:65" s="2" customFormat="1" ht="16.5" customHeight="1">
      <c r="A332" s="33"/>
      <c r="B332" s="138"/>
      <c r="C332" s="139" t="s">
        <v>842</v>
      </c>
      <c r="D332" s="139" t="s">
        <v>183</v>
      </c>
      <c r="E332" s="140" t="s">
        <v>843</v>
      </c>
      <c r="F332" s="141" t="s">
        <v>844</v>
      </c>
      <c r="G332" s="142" t="s">
        <v>236</v>
      </c>
      <c r="H332" s="143">
        <v>3</v>
      </c>
      <c r="I332" s="144"/>
      <c r="J332" s="145">
        <f>ROUND(I332*H332,2)</f>
        <v>0</v>
      </c>
      <c r="K332" s="141" t="s">
        <v>3</v>
      </c>
      <c r="L332" s="34"/>
      <c r="M332" s="146" t="s">
        <v>3</v>
      </c>
      <c r="N332" s="147" t="s">
        <v>44</v>
      </c>
      <c r="O332" s="54"/>
      <c r="P332" s="148">
        <f>O332*H332</f>
        <v>0</v>
      </c>
      <c r="Q332" s="148">
        <v>0</v>
      </c>
      <c r="R332" s="148">
        <f>Q332*H332</f>
        <v>0</v>
      </c>
      <c r="S332" s="148">
        <v>0</v>
      </c>
      <c r="T332" s="149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0" t="s">
        <v>226</v>
      </c>
      <c r="AT332" s="150" t="s">
        <v>183</v>
      </c>
      <c r="AU332" s="150" t="s">
        <v>83</v>
      </c>
      <c r="AY332" s="18" t="s">
        <v>180</v>
      </c>
      <c r="BE332" s="151">
        <f>IF(N332="základní",J332,0)</f>
        <v>0</v>
      </c>
      <c r="BF332" s="151">
        <f>IF(N332="snížená",J332,0)</f>
        <v>0</v>
      </c>
      <c r="BG332" s="151">
        <f>IF(N332="zákl. přenesená",J332,0)</f>
        <v>0</v>
      </c>
      <c r="BH332" s="151">
        <f>IF(N332="sníž. přenesená",J332,0)</f>
        <v>0</v>
      </c>
      <c r="BI332" s="151">
        <f>IF(N332="nulová",J332,0)</f>
        <v>0</v>
      </c>
      <c r="BJ332" s="18" t="s">
        <v>81</v>
      </c>
      <c r="BK332" s="151">
        <f>ROUND(I332*H332,2)</f>
        <v>0</v>
      </c>
      <c r="BL332" s="18" t="s">
        <v>226</v>
      </c>
      <c r="BM332" s="150" t="s">
        <v>845</v>
      </c>
    </row>
    <row r="333" spans="2:51" s="13" customFormat="1" ht="12">
      <c r="B333" s="157"/>
      <c r="D333" s="158" t="s">
        <v>201</v>
      </c>
      <c r="E333" s="159" t="s">
        <v>3</v>
      </c>
      <c r="F333" s="160" t="s">
        <v>846</v>
      </c>
      <c r="H333" s="161">
        <v>3</v>
      </c>
      <c r="I333" s="162"/>
      <c r="L333" s="157"/>
      <c r="M333" s="163"/>
      <c r="N333" s="164"/>
      <c r="O333" s="164"/>
      <c r="P333" s="164"/>
      <c r="Q333" s="164"/>
      <c r="R333" s="164"/>
      <c r="S333" s="164"/>
      <c r="T333" s="165"/>
      <c r="AT333" s="159" t="s">
        <v>201</v>
      </c>
      <c r="AU333" s="159" t="s">
        <v>83</v>
      </c>
      <c r="AV333" s="13" t="s">
        <v>83</v>
      </c>
      <c r="AW333" s="13" t="s">
        <v>34</v>
      </c>
      <c r="AX333" s="13" t="s">
        <v>81</v>
      </c>
      <c r="AY333" s="159" t="s">
        <v>180</v>
      </c>
    </row>
    <row r="334" spans="1:65" s="2" customFormat="1" ht="16.5" customHeight="1">
      <c r="A334" s="33"/>
      <c r="B334" s="138"/>
      <c r="C334" s="139" t="s">
        <v>847</v>
      </c>
      <c r="D334" s="139" t="s">
        <v>183</v>
      </c>
      <c r="E334" s="140" t="s">
        <v>848</v>
      </c>
      <c r="F334" s="141" t="s">
        <v>849</v>
      </c>
      <c r="G334" s="142" t="s">
        <v>236</v>
      </c>
      <c r="H334" s="143">
        <v>1</v>
      </c>
      <c r="I334" s="144"/>
      <c r="J334" s="145">
        <f>ROUND(I334*H334,2)</f>
        <v>0</v>
      </c>
      <c r="K334" s="141" t="s">
        <v>3</v>
      </c>
      <c r="L334" s="34"/>
      <c r="M334" s="146" t="s">
        <v>3</v>
      </c>
      <c r="N334" s="147" t="s">
        <v>44</v>
      </c>
      <c r="O334" s="54"/>
      <c r="P334" s="148">
        <f>O334*H334</f>
        <v>0</v>
      </c>
      <c r="Q334" s="148">
        <v>0</v>
      </c>
      <c r="R334" s="148">
        <f>Q334*H334</f>
        <v>0</v>
      </c>
      <c r="S334" s="148">
        <v>0</v>
      </c>
      <c r="T334" s="149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0" t="s">
        <v>226</v>
      </c>
      <c r="AT334" s="150" t="s">
        <v>183</v>
      </c>
      <c r="AU334" s="150" t="s">
        <v>83</v>
      </c>
      <c r="AY334" s="18" t="s">
        <v>180</v>
      </c>
      <c r="BE334" s="151">
        <f>IF(N334="základní",J334,0)</f>
        <v>0</v>
      </c>
      <c r="BF334" s="151">
        <f>IF(N334="snížená",J334,0)</f>
        <v>0</v>
      </c>
      <c r="BG334" s="151">
        <f>IF(N334="zákl. přenesená",J334,0)</f>
        <v>0</v>
      </c>
      <c r="BH334" s="151">
        <f>IF(N334="sníž. přenesená",J334,0)</f>
        <v>0</v>
      </c>
      <c r="BI334" s="151">
        <f>IF(N334="nulová",J334,0)</f>
        <v>0</v>
      </c>
      <c r="BJ334" s="18" t="s">
        <v>81</v>
      </c>
      <c r="BK334" s="151">
        <f>ROUND(I334*H334,2)</f>
        <v>0</v>
      </c>
      <c r="BL334" s="18" t="s">
        <v>226</v>
      </c>
      <c r="BM334" s="150" t="s">
        <v>850</v>
      </c>
    </row>
    <row r="335" spans="2:51" s="13" customFormat="1" ht="12">
      <c r="B335" s="157"/>
      <c r="D335" s="158" t="s">
        <v>201</v>
      </c>
      <c r="E335" s="159" t="s">
        <v>3</v>
      </c>
      <c r="F335" s="160" t="s">
        <v>81</v>
      </c>
      <c r="H335" s="161">
        <v>1</v>
      </c>
      <c r="I335" s="162"/>
      <c r="L335" s="157"/>
      <c r="M335" s="163"/>
      <c r="N335" s="164"/>
      <c r="O335" s="164"/>
      <c r="P335" s="164"/>
      <c r="Q335" s="164"/>
      <c r="R335" s="164"/>
      <c r="S335" s="164"/>
      <c r="T335" s="165"/>
      <c r="AT335" s="159" t="s">
        <v>201</v>
      </c>
      <c r="AU335" s="159" t="s">
        <v>83</v>
      </c>
      <c r="AV335" s="13" t="s">
        <v>83</v>
      </c>
      <c r="AW335" s="13" t="s">
        <v>34</v>
      </c>
      <c r="AX335" s="13" t="s">
        <v>81</v>
      </c>
      <c r="AY335" s="159" t="s">
        <v>180</v>
      </c>
    </row>
    <row r="336" spans="1:65" s="2" customFormat="1" ht="16.5" customHeight="1">
      <c r="A336" s="33"/>
      <c r="B336" s="138"/>
      <c r="C336" s="139" t="s">
        <v>851</v>
      </c>
      <c r="D336" s="139" t="s">
        <v>183</v>
      </c>
      <c r="E336" s="140" t="s">
        <v>852</v>
      </c>
      <c r="F336" s="141" t="s">
        <v>853</v>
      </c>
      <c r="G336" s="142" t="s">
        <v>236</v>
      </c>
      <c r="H336" s="143">
        <v>1</v>
      </c>
      <c r="I336" s="144"/>
      <c r="J336" s="145">
        <f>ROUND(I336*H336,2)</f>
        <v>0</v>
      </c>
      <c r="K336" s="141" t="s">
        <v>3</v>
      </c>
      <c r="L336" s="34"/>
      <c r="M336" s="146" t="s">
        <v>3</v>
      </c>
      <c r="N336" s="147" t="s">
        <v>44</v>
      </c>
      <c r="O336" s="54"/>
      <c r="P336" s="148">
        <f>O336*H336</f>
        <v>0</v>
      </c>
      <c r="Q336" s="148">
        <v>0</v>
      </c>
      <c r="R336" s="148">
        <f>Q336*H336</f>
        <v>0</v>
      </c>
      <c r="S336" s="148">
        <v>0</v>
      </c>
      <c r="T336" s="149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50" t="s">
        <v>226</v>
      </c>
      <c r="AT336" s="150" t="s">
        <v>183</v>
      </c>
      <c r="AU336" s="150" t="s">
        <v>83</v>
      </c>
      <c r="AY336" s="18" t="s">
        <v>180</v>
      </c>
      <c r="BE336" s="151">
        <f>IF(N336="základní",J336,0)</f>
        <v>0</v>
      </c>
      <c r="BF336" s="151">
        <f>IF(N336="snížená",J336,0)</f>
        <v>0</v>
      </c>
      <c r="BG336" s="151">
        <f>IF(N336="zákl. přenesená",J336,0)</f>
        <v>0</v>
      </c>
      <c r="BH336" s="151">
        <f>IF(N336="sníž. přenesená",J336,0)</f>
        <v>0</v>
      </c>
      <c r="BI336" s="151">
        <f>IF(N336="nulová",J336,0)</f>
        <v>0</v>
      </c>
      <c r="BJ336" s="18" t="s">
        <v>81</v>
      </c>
      <c r="BK336" s="151">
        <f>ROUND(I336*H336,2)</f>
        <v>0</v>
      </c>
      <c r="BL336" s="18" t="s">
        <v>226</v>
      </c>
      <c r="BM336" s="150" t="s">
        <v>854</v>
      </c>
    </row>
    <row r="337" spans="1:65" s="2" customFormat="1" ht="16.5" customHeight="1">
      <c r="A337" s="33"/>
      <c r="B337" s="138"/>
      <c r="C337" s="139" t="s">
        <v>855</v>
      </c>
      <c r="D337" s="139" t="s">
        <v>183</v>
      </c>
      <c r="E337" s="140" t="s">
        <v>856</v>
      </c>
      <c r="F337" s="141" t="s">
        <v>857</v>
      </c>
      <c r="G337" s="142" t="s">
        <v>236</v>
      </c>
      <c r="H337" s="143">
        <v>1</v>
      </c>
      <c r="I337" s="144"/>
      <c r="J337" s="145">
        <f>ROUND(I337*H337,2)</f>
        <v>0</v>
      </c>
      <c r="K337" s="141" t="s">
        <v>3</v>
      </c>
      <c r="L337" s="34"/>
      <c r="M337" s="146" t="s">
        <v>3</v>
      </c>
      <c r="N337" s="147" t="s">
        <v>44</v>
      </c>
      <c r="O337" s="54"/>
      <c r="P337" s="148">
        <f>O337*H337</f>
        <v>0</v>
      </c>
      <c r="Q337" s="148">
        <v>0</v>
      </c>
      <c r="R337" s="148">
        <f>Q337*H337</f>
        <v>0</v>
      </c>
      <c r="S337" s="148">
        <v>0</v>
      </c>
      <c r="T337" s="149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50" t="s">
        <v>226</v>
      </c>
      <c r="AT337" s="150" t="s">
        <v>183</v>
      </c>
      <c r="AU337" s="150" t="s">
        <v>83</v>
      </c>
      <c r="AY337" s="18" t="s">
        <v>180</v>
      </c>
      <c r="BE337" s="151">
        <f>IF(N337="základní",J337,0)</f>
        <v>0</v>
      </c>
      <c r="BF337" s="151">
        <f>IF(N337="snížená",J337,0)</f>
        <v>0</v>
      </c>
      <c r="BG337" s="151">
        <f>IF(N337="zákl. přenesená",J337,0)</f>
        <v>0</v>
      </c>
      <c r="BH337" s="151">
        <f>IF(N337="sníž. přenesená",J337,0)</f>
        <v>0</v>
      </c>
      <c r="BI337" s="151">
        <f>IF(N337="nulová",J337,0)</f>
        <v>0</v>
      </c>
      <c r="BJ337" s="18" t="s">
        <v>81</v>
      </c>
      <c r="BK337" s="151">
        <f>ROUND(I337*H337,2)</f>
        <v>0</v>
      </c>
      <c r="BL337" s="18" t="s">
        <v>226</v>
      </c>
      <c r="BM337" s="150" t="s">
        <v>858</v>
      </c>
    </row>
    <row r="338" spans="2:63" s="12" customFormat="1" ht="22.9" customHeight="1">
      <c r="B338" s="125"/>
      <c r="D338" s="126" t="s">
        <v>72</v>
      </c>
      <c r="E338" s="136" t="s">
        <v>365</v>
      </c>
      <c r="F338" s="136" t="s">
        <v>366</v>
      </c>
      <c r="I338" s="128"/>
      <c r="J338" s="137">
        <f>BK338</f>
        <v>0</v>
      </c>
      <c r="L338" s="125"/>
      <c r="M338" s="130"/>
      <c r="N338" s="131"/>
      <c r="O338" s="131"/>
      <c r="P338" s="132">
        <f>SUM(P339:P346)</f>
        <v>0</v>
      </c>
      <c r="Q338" s="131"/>
      <c r="R338" s="132">
        <f>SUM(R339:R346)</f>
        <v>0.09151068999999999</v>
      </c>
      <c r="S338" s="131"/>
      <c r="T338" s="133">
        <f>SUM(T339:T346)</f>
        <v>0</v>
      </c>
      <c r="AR338" s="126" t="s">
        <v>83</v>
      </c>
      <c r="AT338" s="134" t="s">
        <v>72</v>
      </c>
      <c r="AU338" s="134" t="s">
        <v>81</v>
      </c>
      <c r="AY338" s="126" t="s">
        <v>180</v>
      </c>
      <c r="BK338" s="135">
        <f>SUM(BK339:BK346)</f>
        <v>0</v>
      </c>
    </row>
    <row r="339" spans="1:65" s="2" customFormat="1" ht="16.5" customHeight="1">
      <c r="A339" s="33"/>
      <c r="B339" s="138"/>
      <c r="C339" s="139" t="s">
        <v>859</v>
      </c>
      <c r="D339" s="139" t="s">
        <v>183</v>
      </c>
      <c r="E339" s="140" t="s">
        <v>483</v>
      </c>
      <c r="F339" s="141" t="s">
        <v>860</v>
      </c>
      <c r="G339" s="142" t="s">
        <v>236</v>
      </c>
      <c r="H339" s="143">
        <v>4</v>
      </c>
      <c r="I339" s="144"/>
      <c r="J339" s="145">
        <f>ROUND(I339*H339,2)</f>
        <v>0</v>
      </c>
      <c r="K339" s="141" t="s">
        <v>3</v>
      </c>
      <c r="L339" s="34"/>
      <c r="M339" s="146" t="s">
        <v>3</v>
      </c>
      <c r="N339" s="147" t="s">
        <v>44</v>
      </c>
      <c r="O339" s="54"/>
      <c r="P339" s="148">
        <f>O339*H339</f>
        <v>0</v>
      </c>
      <c r="Q339" s="148">
        <v>0.00027</v>
      </c>
      <c r="R339" s="148">
        <f>Q339*H339</f>
        <v>0.00108</v>
      </c>
      <c r="S339" s="148">
        <v>0</v>
      </c>
      <c r="T339" s="149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50" t="s">
        <v>226</v>
      </c>
      <c r="AT339" s="150" t="s">
        <v>183</v>
      </c>
      <c r="AU339" s="150" t="s">
        <v>83</v>
      </c>
      <c r="AY339" s="18" t="s">
        <v>180</v>
      </c>
      <c r="BE339" s="151">
        <f>IF(N339="základní",J339,0)</f>
        <v>0</v>
      </c>
      <c r="BF339" s="151">
        <f>IF(N339="snížená",J339,0)</f>
        <v>0</v>
      </c>
      <c r="BG339" s="151">
        <f>IF(N339="zákl. přenesená",J339,0)</f>
        <v>0</v>
      </c>
      <c r="BH339" s="151">
        <f>IF(N339="sníž. přenesená",J339,0)</f>
        <v>0</v>
      </c>
      <c r="BI339" s="151">
        <f>IF(N339="nulová",J339,0)</f>
        <v>0</v>
      </c>
      <c r="BJ339" s="18" t="s">
        <v>81</v>
      </c>
      <c r="BK339" s="151">
        <f>ROUND(I339*H339,2)</f>
        <v>0</v>
      </c>
      <c r="BL339" s="18" t="s">
        <v>226</v>
      </c>
      <c r="BM339" s="150" t="s">
        <v>485</v>
      </c>
    </row>
    <row r="340" spans="1:65" s="2" customFormat="1" ht="24.2" customHeight="1">
      <c r="A340" s="33"/>
      <c r="B340" s="138"/>
      <c r="C340" s="139" t="s">
        <v>861</v>
      </c>
      <c r="D340" s="139" t="s">
        <v>183</v>
      </c>
      <c r="E340" s="140" t="s">
        <v>862</v>
      </c>
      <c r="F340" s="141" t="s">
        <v>863</v>
      </c>
      <c r="G340" s="142" t="s">
        <v>236</v>
      </c>
      <c r="H340" s="143">
        <v>1</v>
      </c>
      <c r="I340" s="144"/>
      <c r="J340" s="145">
        <f>ROUND(I340*H340,2)</f>
        <v>0</v>
      </c>
      <c r="K340" s="141" t="s">
        <v>3</v>
      </c>
      <c r="L340" s="34"/>
      <c r="M340" s="146" t="s">
        <v>3</v>
      </c>
      <c r="N340" s="147" t="s">
        <v>44</v>
      </c>
      <c r="O340" s="54"/>
      <c r="P340" s="148">
        <f>O340*H340</f>
        <v>0</v>
      </c>
      <c r="Q340" s="148">
        <v>0</v>
      </c>
      <c r="R340" s="148">
        <f>Q340*H340</f>
        <v>0</v>
      </c>
      <c r="S340" s="148">
        <v>0</v>
      </c>
      <c r="T340" s="149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50" t="s">
        <v>226</v>
      </c>
      <c r="AT340" s="150" t="s">
        <v>183</v>
      </c>
      <c r="AU340" s="150" t="s">
        <v>83</v>
      </c>
      <c r="AY340" s="18" t="s">
        <v>180</v>
      </c>
      <c r="BE340" s="151">
        <f>IF(N340="základní",J340,0)</f>
        <v>0</v>
      </c>
      <c r="BF340" s="151">
        <f>IF(N340="snížená",J340,0)</f>
        <v>0</v>
      </c>
      <c r="BG340" s="151">
        <f>IF(N340="zákl. přenesená",J340,0)</f>
        <v>0</v>
      </c>
      <c r="BH340" s="151">
        <f>IF(N340="sníž. přenesená",J340,0)</f>
        <v>0</v>
      </c>
      <c r="BI340" s="151">
        <f>IF(N340="nulová",J340,0)</f>
        <v>0</v>
      </c>
      <c r="BJ340" s="18" t="s">
        <v>81</v>
      </c>
      <c r="BK340" s="151">
        <f>ROUND(I340*H340,2)</f>
        <v>0</v>
      </c>
      <c r="BL340" s="18" t="s">
        <v>226</v>
      </c>
      <c r="BM340" s="150" t="s">
        <v>491</v>
      </c>
    </row>
    <row r="341" spans="2:51" s="13" customFormat="1" ht="12">
      <c r="B341" s="157"/>
      <c r="D341" s="158" t="s">
        <v>201</v>
      </c>
      <c r="E341" s="159" t="s">
        <v>3</v>
      </c>
      <c r="F341" s="160" t="s">
        <v>81</v>
      </c>
      <c r="H341" s="161">
        <v>1</v>
      </c>
      <c r="I341" s="162"/>
      <c r="L341" s="157"/>
      <c r="M341" s="163"/>
      <c r="N341" s="164"/>
      <c r="O341" s="164"/>
      <c r="P341" s="164"/>
      <c r="Q341" s="164"/>
      <c r="R341" s="164"/>
      <c r="S341" s="164"/>
      <c r="T341" s="165"/>
      <c r="AT341" s="159" t="s">
        <v>201</v>
      </c>
      <c r="AU341" s="159" t="s">
        <v>83</v>
      </c>
      <c r="AV341" s="13" t="s">
        <v>83</v>
      </c>
      <c r="AW341" s="13" t="s">
        <v>34</v>
      </c>
      <c r="AX341" s="13" t="s">
        <v>81</v>
      </c>
      <c r="AY341" s="159" t="s">
        <v>180</v>
      </c>
    </row>
    <row r="342" spans="1:65" s="2" customFormat="1" ht="16.5" customHeight="1">
      <c r="A342" s="33"/>
      <c r="B342" s="138"/>
      <c r="C342" s="139" t="s">
        <v>864</v>
      </c>
      <c r="D342" s="139" t="s">
        <v>183</v>
      </c>
      <c r="E342" s="140" t="s">
        <v>865</v>
      </c>
      <c r="F342" s="141" t="s">
        <v>866</v>
      </c>
      <c r="G342" s="142" t="s">
        <v>277</v>
      </c>
      <c r="H342" s="143">
        <v>952</v>
      </c>
      <c r="I342" s="144"/>
      <c r="J342" s="145">
        <f>ROUND(I342*H342,2)</f>
        <v>0</v>
      </c>
      <c r="K342" s="141" t="s">
        <v>3</v>
      </c>
      <c r="L342" s="34"/>
      <c r="M342" s="146" t="s">
        <v>3</v>
      </c>
      <c r="N342" s="147" t="s">
        <v>44</v>
      </c>
      <c r="O342" s="54"/>
      <c r="P342" s="148">
        <f>O342*H342</f>
        <v>0</v>
      </c>
      <c r="Q342" s="148">
        <v>7E-05</v>
      </c>
      <c r="R342" s="148">
        <f>Q342*H342</f>
        <v>0.06663999999999999</v>
      </c>
      <c r="S342" s="148">
        <v>0</v>
      </c>
      <c r="T342" s="149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50" t="s">
        <v>226</v>
      </c>
      <c r="AT342" s="150" t="s">
        <v>183</v>
      </c>
      <c r="AU342" s="150" t="s">
        <v>83</v>
      </c>
      <c r="AY342" s="18" t="s">
        <v>180</v>
      </c>
      <c r="BE342" s="151">
        <f>IF(N342="základní",J342,0)</f>
        <v>0</v>
      </c>
      <c r="BF342" s="151">
        <f>IF(N342="snížená",J342,0)</f>
        <v>0</v>
      </c>
      <c r="BG342" s="151">
        <f>IF(N342="zákl. přenesená",J342,0)</f>
        <v>0</v>
      </c>
      <c r="BH342" s="151">
        <f>IF(N342="sníž. přenesená",J342,0)</f>
        <v>0</v>
      </c>
      <c r="BI342" s="151">
        <f>IF(N342="nulová",J342,0)</f>
        <v>0</v>
      </c>
      <c r="BJ342" s="18" t="s">
        <v>81</v>
      </c>
      <c r="BK342" s="151">
        <f>ROUND(I342*H342,2)</f>
        <v>0</v>
      </c>
      <c r="BL342" s="18" t="s">
        <v>226</v>
      </c>
      <c r="BM342" s="150" t="s">
        <v>867</v>
      </c>
    </row>
    <row r="343" spans="1:65" s="2" customFormat="1" ht="16.5" customHeight="1">
      <c r="A343" s="33"/>
      <c r="B343" s="138"/>
      <c r="C343" s="139" t="s">
        <v>868</v>
      </c>
      <c r="D343" s="139" t="s">
        <v>183</v>
      </c>
      <c r="E343" s="140" t="s">
        <v>869</v>
      </c>
      <c r="F343" s="141" t="s">
        <v>870</v>
      </c>
      <c r="G343" s="142" t="s">
        <v>236</v>
      </c>
      <c r="H343" s="143">
        <v>1</v>
      </c>
      <c r="I343" s="144"/>
      <c r="J343" s="145">
        <f>ROUND(I343*H343,2)</f>
        <v>0</v>
      </c>
      <c r="K343" s="141" t="s">
        <v>3</v>
      </c>
      <c r="L343" s="34"/>
      <c r="M343" s="146" t="s">
        <v>3</v>
      </c>
      <c r="N343" s="147" t="s">
        <v>44</v>
      </c>
      <c r="O343" s="54"/>
      <c r="P343" s="148">
        <f>O343*H343</f>
        <v>0</v>
      </c>
      <c r="Q343" s="148">
        <v>7E-05</v>
      </c>
      <c r="R343" s="148">
        <f>Q343*H343</f>
        <v>7E-05</v>
      </c>
      <c r="S343" s="148">
        <v>0</v>
      </c>
      <c r="T343" s="149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50" t="s">
        <v>226</v>
      </c>
      <c r="AT343" s="150" t="s">
        <v>183</v>
      </c>
      <c r="AU343" s="150" t="s">
        <v>83</v>
      </c>
      <c r="AY343" s="18" t="s">
        <v>180</v>
      </c>
      <c r="BE343" s="151">
        <f>IF(N343="základní",J343,0)</f>
        <v>0</v>
      </c>
      <c r="BF343" s="151">
        <f>IF(N343="snížená",J343,0)</f>
        <v>0</v>
      </c>
      <c r="BG343" s="151">
        <f>IF(N343="zákl. přenesená",J343,0)</f>
        <v>0</v>
      </c>
      <c r="BH343" s="151">
        <f>IF(N343="sníž. přenesená",J343,0)</f>
        <v>0</v>
      </c>
      <c r="BI343" s="151">
        <f>IF(N343="nulová",J343,0)</f>
        <v>0</v>
      </c>
      <c r="BJ343" s="18" t="s">
        <v>81</v>
      </c>
      <c r="BK343" s="151">
        <f>ROUND(I343*H343,2)</f>
        <v>0</v>
      </c>
      <c r="BL343" s="18" t="s">
        <v>226</v>
      </c>
      <c r="BM343" s="150" t="s">
        <v>871</v>
      </c>
    </row>
    <row r="344" spans="1:65" s="2" customFormat="1" ht="16.5" customHeight="1">
      <c r="A344" s="33"/>
      <c r="B344" s="138"/>
      <c r="C344" s="139" t="s">
        <v>872</v>
      </c>
      <c r="D344" s="139" t="s">
        <v>183</v>
      </c>
      <c r="E344" s="140" t="s">
        <v>372</v>
      </c>
      <c r="F344" s="141" t="s">
        <v>873</v>
      </c>
      <c r="G344" s="142" t="s">
        <v>277</v>
      </c>
      <c r="H344" s="143">
        <v>337.867</v>
      </c>
      <c r="I344" s="144"/>
      <c r="J344" s="145">
        <f>ROUND(I344*H344,2)</f>
        <v>0</v>
      </c>
      <c r="K344" s="141" t="s">
        <v>3</v>
      </c>
      <c r="L344" s="34"/>
      <c r="M344" s="146" t="s">
        <v>3</v>
      </c>
      <c r="N344" s="147" t="s">
        <v>44</v>
      </c>
      <c r="O344" s="54"/>
      <c r="P344" s="148">
        <f>O344*H344</f>
        <v>0</v>
      </c>
      <c r="Q344" s="148">
        <v>7E-05</v>
      </c>
      <c r="R344" s="148">
        <f>Q344*H344</f>
        <v>0.02365069</v>
      </c>
      <c r="S344" s="148">
        <v>0</v>
      </c>
      <c r="T344" s="149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0" t="s">
        <v>226</v>
      </c>
      <c r="AT344" s="150" t="s">
        <v>183</v>
      </c>
      <c r="AU344" s="150" t="s">
        <v>83</v>
      </c>
      <c r="AY344" s="18" t="s">
        <v>180</v>
      </c>
      <c r="BE344" s="151">
        <f>IF(N344="základní",J344,0)</f>
        <v>0</v>
      </c>
      <c r="BF344" s="151">
        <f>IF(N344="snížená",J344,0)</f>
        <v>0</v>
      </c>
      <c r="BG344" s="151">
        <f>IF(N344="zákl. přenesená",J344,0)</f>
        <v>0</v>
      </c>
      <c r="BH344" s="151">
        <f>IF(N344="sníž. přenesená",J344,0)</f>
        <v>0</v>
      </c>
      <c r="BI344" s="151">
        <f>IF(N344="nulová",J344,0)</f>
        <v>0</v>
      </c>
      <c r="BJ344" s="18" t="s">
        <v>81</v>
      </c>
      <c r="BK344" s="151">
        <f>ROUND(I344*H344,2)</f>
        <v>0</v>
      </c>
      <c r="BL344" s="18" t="s">
        <v>226</v>
      </c>
      <c r="BM344" s="150" t="s">
        <v>874</v>
      </c>
    </row>
    <row r="345" spans="2:51" s="13" customFormat="1" ht="12">
      <c r="B345" s="157"/>
      <c r="D345" s="158" t="s">
        <v>201</v>
      </c>
      <c r="E345" s="159" t="s">
        <v>3</v>
      </c>
      <c r="F345" s="160" t="s">
        <v>875</v>
      </c>
      <c r="H345" s="161">
        <v>337.867</v>
      </c>
      <c r="I345" s="162"/>
      <c r="L345" s="157"/>
      <c r="M345" s="163"/>
      <c r="N345" s="164"/>
      <c r="O345" s="164"/>
      <c r="P345" s="164"/>
      <c r="Q345" s="164"/>
      <c r="R345" s="164"/>
      <c r="S345" s="164"/>
      <c r="T345" s="165"/>
      <c r="AT345" s="159" t="s">
        <v>201</v>
      </c>
      <c r="AU345" s="159" t="s">
        <v>83</v>
      </c>
      <c r="AV345" s="13" t="s">
        <v>83</v>
      </c>
      <c r="AW345" s="13" t="s">
        <v>34</v>
      </c>
      <c r="AX345" s="13" t="s">
        <v>81</v>
      </c>
      <c r="AY345" s="159" t="s">
        <v>180</v>
      </c>
    </row>
    <row r="346" spans="1:65" s="2" customFormat="1" ht="16.5" customHeight="1">
      <c r="A346" s="33"/>
      <c r="B346" s="138"/>
      <c r="C346" s="139" t="s">
        <v>876</v>
      </c>
      <c r="D346" s="139" t="s">
        <v>183</v>
      </c>
      <c r="E346" s="140" t="s">
        <v>877</v>
      </c>
      <c r="F346" s="141" t="s">
        <v>878</v>
      </c>
      <c r="G346" s="142" t="s">
        <v>236</v>
      </c>
      <c r="H346" s="143">
        <v>1</v>
      </c>
      <c r="I346" s="144"/>
      <c r="J346" s="145">
        <f>ROUND(I346*H346,2)</f>
        <v>0</v>
      </c>
      <c r="K346" s="141" t="s">
        <v>3</v>
      </c>
      <c r="L346" s="34"/>
      <c r="M346" s="146" t="s">
        <v>3</v>
      </c>
      <c r="N346" s="147" t="s">
        <v>44</v>
      </c>
      <c r="O346" s="54"/>
      <c r="P346" s="148">
        <f>O346*H346</f>
        <v>0</v>
      </c>
      <c r="Q346" s="148">
        <v>7E-05</v>
      </c>
      <c r="R346" s="148">
        <f>Q346*H346</f>
        <v>7E-05</v>
      </c>
      <c r="S346" s="148">
        <v>0</v>
      </c>
      <c r="T346" s="149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0" t="s">
        <v>226</v>
      </c>
      <c r="AT346" s="150" t="s">
        <v>183</v>
      </c>
      <c r="AU346" s="150" t="s">
        <v>83</v>
      </c>
      <c r="AY346" s="18" t="s">
        <v>180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8" t="s">
        <v>81</v>
      </c>
      <c r="BK346" s="151">
        <f>ROUND(I346*H346,2)</f>
        <v>0</v>
      </c>
      <c r="BL346" s="18" t="s">
        <v>226</v>
      </c>
      <c r="BM346" s="150" t="s">
        <v>879</v>
      </c>
    </row>
    <row r="347" spans="2:63" s="12" customFormat="1" ht="22.9" customHeight="1">
      <c r="B347" s="125"/>
      <c r="D347" s="126" t="s">
        <v>72</v>
      </c>
      <c r="E347" s="136" t="s">
        <v>880</v>
      </c>
      <c r="F347" s="136" t="s">
        <v>881</v>
      </c>
      <c r="I347" s="128"/>
      <c r="J347" s="137">
        <f>BK347</f>
        <v>0</v>
      </c>
      <c r="L347" s="125"/>
      <c r="M347" s="130"/>
      <c r="N347" s="131"/>
      <c r="O347" s="131"/>
      <c r="P347" s="132">
        <f>SUM(P348:P355)</f>
        <v>0</v>
      </c>
      <c r="Q347" s="131"/>
      <c r="R347" s="132">
        <f>SUM(R348:R355)</f>
        <v>9.982232</v>
      </c>
      <c r="S347" s="131"/>
      <c r="T347" s="133">
        <f>SUM(T348:T355)</f>
        <v>0</v>
      </c>
      <c r="AR347" s="126" t="s">
        <v>83</v>
      </c>
      <c r="AT347" s="134" t="s">
        <v>72</v>
      </c>
      <c r="AU347" s="134" t="s">
        <v>81</v>
      </c>
      <c r="AY347" s="126" t="s">
        <v>180</v>
      </c>
      <c r="BK347" s="135">
        <f>SUM(BK348:BK355)</f>
        <v>0</v>
      </c>
    </row>
    <row r="348" spans="1:65" s="2" customFormat="1" ht="24.2" customHeight="1">
      <c r="A348" s="33"/>
      <c r="B348" s="138"/>
      <c r="C348" s="139" t="s">
        <v>882</v>
      </c>
      <c r="D348" s="139" t="s">
        <v>183</v>
      </c>
      <c r="E348" s="140" t="s">
        <v>883</v>
      </c>
      <c r="F348" s="141" t="s">
        <v>884</v>
      </c>
      <c r="G348" s="142" t="s">
        <v>225</v>
      </c>
      <c r="H348" s="143">
        <v>144.88</v>
      </c>
      <c r="I348" s="144"/>
      <c r="J348" s="145">
        <f>ROUND(I348*H348,2)</f>
        <v>0</v>
      </c>
      <c r="K348" s="141" t="s">
        <v>187</v>
      </c>
      <c r="L348" s="34"/>
      <c r="M348" s="146" t="s">
        <v>3</v>
      </c>
      <c r="N348" s="147" t="s">
        <v>44</v>
      </c>
      <c r="O348" s="54"/>
      <c r="P348" s="148">
        <f>O348*H348</f>
        <v>0</v>
      </c>
      <c r="Q348" s="148">
        <v>0.0095</v>
      </c>
      <c r="R348" s="148">
        <f>Q348*H348</f>
        <v>1.37636</v>
      </c>
      <c r="S348" s="148">
        <v>0</v>
      </c>
      <c r="T348" s="149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0" t="s">
        <v>226</v>
      </c>
      <c r="AT348" s="150" t="s">
        <v>183</v>
      </c>
      <c r="AU348" s="150" t="s">
        <v>83</v>
      </c>
      <c r="AY348" s="18" t="s">
        <v>180</v>
      </c>
      <c r="BE348" s="151">
        <f>IF(N348="základní",J348,0)</f>
        <v>0</v>
      </c>
      <c r="BF348" s="151">
        <f>IF(N348="snížená",J348,0)</f>
        <v>0</v>
      </c>
      <c r="BG348" s="151">
        <f>IF(N348="zákl. přenesená",J348,0)</f>
        <v>0</v>
      </c>
      <c r="BH348" s="151">
        <f>IF(N348="sníž. přenesená",J348,0)</f>
        <v>0</v>
      </c>
      <c r="BI348" s="151">
        <f>IF(N348="nulová",J348,0)</f>
        <v>0</v>
      </c>
      <c r="BJ348" s="18" t="s">
        <v>81</v>
      </c>
      <c r="BK348" s="151">
        <f>ROUND(I348*H348,2)</f>
        <v>0</v>
      </c>
      <c r="BL348" s="18" t="s">
        <v>226</v>
      </c>
      <c r="BM348" s="150" t="s">
        <v>885</v>
      </c>
    </row>
    <row r="349" spans="1:47" s="2" customFormat="1" ht="12">
      <c r="A349" s="33"/>
      <c r="B349" s="34"/>
      <c r="C349" s="33"/>
      <c r="D349" s="152" t="s">
        <v>190</v>
      </c>
      <c r="E349" s="33"/>
      <c r="F349" s="153" t="s">
        <v>886</v>
      </c>
      <c r="G349" s="33"/>
      <c r="H349" s="33"/>
      <c r="I349" s="154"/>
      <c r="J349" s="33"/>
      <c r="K349" s="33"/>
      <c r="L349" s="34"/>
      <c r="M349" s="155"/>
      <c r="N349" s="156"/>
      <c r="O349" s="54"/>
      <c r="P349" s="54"/>
      <c r="Q349" s="54"/>
      <c r="R349" s="54"/>
      <c r="S349" s="54"/>
      <c r="T349" s="55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T349" s="18" t="s">
        <v>190</v>
      </c>
      <c r="AU349" s="18" t="s">
        <v>83</v>
      </c>
    </row>
    <row r="350" spans="2:51" s="14" customFormat="1" ht="12">
      <c r="B350" s="166"/>
      <c r="D350" s="158" t="s">
        <v>201</v>
      </c>
      <c r="E350" s="167" t="s">
        <v>3</v>
      </c>
      <c r="F350" s="168" t="s">
        <v>887</v>
      </c>
      <c r="H350" s="167" t="s">
        <v>3</v>
      </c>
      <c r="I350" s="169"/>
      <c r="L350" s="166"/>
      <c r="M350" s="170"/>
      <c r="N350" s="171"/>
      <c r="O350" s="171"/>
      <c r="P350" s="171"/>
      <c r="Q350" s="171"/>
      <c r="R350" s="171"/>
      <c r="S350" s="171"/>
      <c r="T350" s="172"/>
      <c r="AT350" s="167" t="s">
        <v>201</v>
      </c>
      <c r="AU350" s="167" t="s">
        <v>83</v>
      </c>
      <c r="AV350" s="14" t="s">
        <v>81</v>
      </c>
      <c r="AW350" s="14" t="s">
        <v>34</v>
      </c>
      <c r="AX350" s="14" t="s">
        <v>73</v>
      </c>
      <c r="AY350" s="167" t="s">
        <v>180</v>
      </c>
    </row>
    <row r="351" spans="2:51" s="13" customFormat="1" ht="12">
      <c r="B351" s="157"/>
      <c r="D351" s="158" t="s">
        <v>201</v>
      </c>
      <c r="E351" s="159" t="s">
        <v>3</v>
      </c>
      <c r="F351" s="160" t="s">
        <v>671</v>
      </c>
      <c r="H351" s="161">
        <v>144.88</v>
      </c>
      <c r="I351" s="162"/>
      <c r="L351" s="157"/>
      <c r="M351" s="163"/>
      <c r="N351" s="164"/>
      <c r="O351" s="164"/>
      <c r="P351" s="164"/>
      <c r="Q351" s="164"/>
      <c r="R351" s="164"/>
      <c r="S351" s="164"/>
      <c r="T351" s="165"/>
      <c r="AT351" s="159" t="s">
        <v>201</v>
      </c>
      <c r="AU351" s="159" t="s">
        <v>83</v>
      </c>
      <c r="AV351" s="13" t="s">
        <v>83</v>
      </c>
      <c r="AW351" s="13" t="s">
        <v>34</v>
      </c>
      <c r="AX351" s="13" t="s">
        <v>81</v>
      </c>
      <c r="AY351" s="159" t="s">
        <v>180</v>
      </c>
    </row>
    <row r="352" spans="1:65" s="2" customFormat="1" ht="16.5" customHeight="1">
      <c r="A352" s="33"/>
      <c r="B352" s="138"/>
      <c r="C352" s="173" t="s">
        <v>888</v>
      </c>
      <c r="D352" s="173" t="s">
        <v>284</v>
      </c>
      <c r="E352" s="174" t="s">
        <v>889</v>
      </c>
      <c r="F352" s="175" t="s">
        <v>890</v>
      </c>
      <c r="G352" s="176" t="s">
        <v>225</v>
      </c>
      <c r="H352" s="177">
        <v>159.368</v>
      </c>
      <c r="I352" s="178"/>
      <c r="J352" s="179">
        <f>ROUND(I352*H352,2)</f>
        <v>0</v>
      </c>
      <c r="K352" s="175" t="s">
        <v>3</v>
      </c>
      <c r="L352" s="180"/>
      <c r="M352" s="181" t="s">
        <v>3</v>
      </c>
      <c r="N352" s="182" t="s">
        <v>44</v>
      </c>
      <c r="O352" s="54"/>
      <c r="P352" s="148">
        <f>O352*H352</f>
        <v>0</v>
      </c>
      <c r="Q352" s="148">
        <v>0.054</v>
      </c>
      <c r="R352" s="148">
        <f>Q352*H352</f>
        <v>8.605872</v>
      </c>
      <c r="S352" s="148">
        <v>0</v>
      </c>
      <c r="T352" s="149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50" t="s">
        <v>287</v>
      </c>
      <c r="AT352" s="150" t="s">
        <v>284</v>
      </c>
      <c r="AU352" s="150" t="s">
        <v>83</v>
      </c>
      <c r="AY352" s="18" t="s">
        <v>180</v>
      </c>
      <c r="BE352" s="151">
        <f>IF(N352="základní",J352,0)</f>
        <v>0</v>
      </c>
      <c r="BF352" s="151">
        <f>IF(N352="snížená",J352,0)</f>
        <v>0</v>
      </c>
      <c r="BG352" s="151">
        <f>IF(N352="zákl. přenesená",J352,0)</f>
        <v>0</v>
      </c>
      <c r="BH352" s="151">
        <f>IF(N352="sníž. přenesená",J352,0)</f>
        <v>0</v>
      </c>
      <c r="BI352" s="151">
        <f>IF(N352="nulová",J352,0)</f>
        <v>0</v>
      </c>
      <c r="BJ352" s="18" t="s">
        <v>81</v>
      </c>
      <c r="BK352" s="151">
        <f>ROUND(I352*H352,2)</f>
        <v>0</v>
      </c>
      <c r="BL352" s="18" t="s">
        <v>226</v>
      </c>
      <c r="BM352" s="150" t="s">
        <v>891</v>
      </c>
    </row>
    <row r="353" spans="2:51" s="13" customFormat="1" ht="12">
      <c r="B353" s="157"/>
      <c r="D353" s="158" t="s">
        <v>201</v>
      </c>
      <c r="F353" s="160" t="s">
        <v>892</v>
      </c>
      <c r="H353" s="161">
        <v>159.368</v>
      </c>
      <c r="I353" s="162"/>
      <c r="L353" s="157"/>
      <c r="M353" s="163"/>
      <c r="N353" s="164"/>
      <c r="O353" s="164"/>
      <c r="P353" s="164"/>
      <c r="Q353" s="164"/>
      <c r="R353" s="164"/>
      <c r="S353" s="164"/>
      <c r="T353" s="165"/>
      <c r="AT353" s="159" t="s">
        <v>201</v>
      </c>
      <c r="AU353" s="159" t="s">
        <v>83</v>
      </c>
      <c r="AV353" s="13" t="s">
        <v>83</v>
      </c>
      <c r="AW353" s="13" t="s">
        <v>4</v>
      </c>
      <c r="AX353" s="13" t="s">
        <v>81</v>
      </c>
      <c r="AY353" s="159" t="s">
        <v>180</v>
      </c>
    </row>
    <row r="354" spans="1:65" s="2" customFormat="1" ht="33" customHeight="1">
      <c r="A354" s="33"/>
      <c r="B354" s="138"/>
      <c r="C354" s="139" t="s">
        <v>893</v>
      </c>
      <c r="D354" s="139" t="s">
        <v>183</v>
      </c>
      <c r="E354" s="140" t="s">
        <v>894</v>
      </c>
      <c r="F354" s="141" t="s">
        <v>895</v>
      </c>
      <c r="G354" s="142" t="s">
        <v>186</v>
      </c>
      <c r="H354" s="143">
        <v>9.982</v>
      </c>
      <c r="I354" s="144"/>
      <c r="J354" s="145">
        <f>ROUND(I354*H354,2)</f>
        <v>0</v>
      </c>
      <c r="K354" s="141" t="s">
        <v>187</v>
      </c>
      <c r="L354" s="34"/>
      <c r="M354" s="146" t="s">
        <v>3</v>
      </c>
      <c r="N354" s="147" t="s">
        <v>44</v>
      </c>
      <c r="O354" s="54"/>
      <c r="P354" s="148">
        <f>O354*H354</f>
        <v>0</v>
      </c>
      <c r="Q354" s="148">
        <v>0</v>
      </c>
      <c r="R354" s="148">
        <f>Q354*H354</f>
        <v>0</v>
      </c>
      <c r="S354" s="148">
        <v>0</v>
      </c>
      <c r="T354" s="149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0" t="s">
        <v>226</v>
      </c>
      <c r="AT354" s="150" t="s">
        <v>183</v>
      </c>
      <c r="AU354" s="150" t="s">
        <v>83</v>
      </c>
      <c r="AY354" s="18" t="s">
        <v>180</v>
      </c>
      <c r="BE354" s="151">
        <f>IF(N354="základní",J354,0)</f>
        <v>0</v>
      </c>
      <c r="BF354" s="151">
        <f>IF(N354="snížená",J354,0)</f>
        <v>0</v>
      </c>
      <c r="BG354" s="151">
        <f>IF(N354="zákl. přenesená",J354,0)</f>
        <v>0</v>
      </c>
      <c r="BH354" s="151">
        <f>IF(N354="sníž. přenesená",J354,0)</f>
        <v>0</v>
      </c>
      <c r="BI354" s="151">
        <f>IF(N354="nulová",J354,0)</f>
        <v>0</v>
      </c>
      <c r="BJ354" s="18" t="s">
        <v>81</v>
      </c>
      <c r="BK354" s="151">
        <f>ROUND(I354*H354,2)</f>
        <v>0</v>
      </c>
      <c r="BL354" s="18" t="s">
        <v>226</v>
      </c>
      <c r="BM354" s="150" t="s">
        <v>896</v>
      </c>
    </row>
    <row r="355" spans="1:47" s="2" customFormat="1" ht="12">
      <c r="A355" s="33"/>
      <c r="B355" s="34"/>
      <c r="C355" s="33"/>
      <c r="D355" s="152" t="s">
        <v>190</v>
      </c>
      <c r="E355" s="33"/>
      <c r="F355" s="153" t="s">
        <v>897</v>
      </c>
      <c r="G355" s="33"/>
      <c r="H355" s="33"/>
      <c r="I355" s="154"/>
      <c r="J355" s="33"/>
      <c r="K355" s="33"/>
      <c r="L355" s="34"/>
      <c r="M355" s="155"/>
      <c r="N355" s="156"/>
      <c r="O355" s="54"/>
      <c r="P355" s="54"/>
      <c r="Q355" s="54"/>
      <c r="R355" s="54"/>
      <c r="S355" s="54"/>
      <c r="T355" s="55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190</v>
      </c>
      <c r="AU355" s="18" t="s">
        <v>83</v>
      </c>
    </row>
    <row r="356" spans="2:63" s="12" customFormat="1" ht="22.9" customHeight="1">
      <c r="B356" s="125"/>
      <c r="D356" s="126" t="s">
        <v>72</v>
      </c>
      <c r="E356" s="136" t="s">
        <v>898</v>
      </c>
      <c r="F356" s="136" t="s">
        <v>899</v>
      </c>
      <c r="I356" s="128"/>
      <c r="J356" s="137">
        <f>BK356</f>
        <v>0</v>
      </c>
      <c r="L356" s="125"/>
      <c r="M356" s="130"/>
      <c r="N356" s="131"/>
      <c r="O356" s="131"/>
      <c r="P356" s="132">
        <f>SUM(P357:P375)</f>
        <v>0</v>
      </c>
      <c r="Q356" s="131"/>
      <c r="R356" s="132">
        <f>SUM(R357:R375)</f>
        <v>0.6746423</v>
      </c>
      <c r="S356" s="131"/>
      <c r="T356" s="133">
        <f>SUM(T357:T375)</f>
        <v>0</v>
      </c>
      <c r="AR356" s="126" t="s">
        <v>83</v>
      </c>
      <c r="AT356" s="134" t="s">
        <v>72</v>
      </c>
      <c r="AU356" s="134" t="s">
        <v>81</v>
      </c>
      <c r="AY356" s="126" t="s">
        <v>180</v>
      </c>
      <c r="BK356" s="135">
        <f>SUM(BK357:BK375)</f>
        <v>0</v>
      </c>
    </row>
    <row r="357" spans="1:65" s="2" customFormat="1" ht="21.75" customHeight="1">
      <c r="A357" s="33"/>
      <c r="B357" s="138"/>
      <c r="C357" s="139" t="s">
        <v>900</v>
      </c>
      <c r="D357" s="139" t="s">
        <v>183</v>
      </c>
      <c r="E357" s="140" t="s">
        <v>901</v>
      </c>
      <c r="F357" s="141" t="s">
        <v>902</v>
      </c>
      <c r="G357" s="142" t="s">
        <v>225</v>
      </c>
      <c r="H357" s="143">
        <v>39.96</v>
      </c>
      <c r="I357" s="144"/>
      <c r="J357" s="145">
        <f>ROUND(I357*H357,2)</f>
        <v>0</v>
      </c>
      <c r="K357" s="141" t="s">
        <v>187</v>
      </c>
      <c r="L357" s="34"/>
      <c r="M357" s="146" t="s">
        <v>3</v>
      </c>
      <c r="N357" s="147" t="s">
        <v>44</v>
      </c>
      <c r="O357" s="54"/>
      <c r="P357" s="148">
        <f>O357*H357</f>
        <v>0</v>
      </c>
      <c r="Q357" s="148">
        <v>3E-05</v>
      </c>
      <c r="R357" s="148">
        <f>Q357*H357</f>
        <v>0.0011988</v>
      </c>
      <c r="S357" s="148">
        <v>0</v>
      </c>
      <c r="T357" s="149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50" t="s">
        <v>226</v>
      </c>
      <c r="AT357" s="150" t="s">
        <v>183</v>
      </c>
      <c r="AU357" s="150" t="s">
        <v>83</v>
      </c>
      <c r="AY357" s="18" t="s">
        <v>180</v>
      </c>
      <c r="BE357" s="151">
        <f>IF(N357="základní",J357,0)</f>
        <v>0</v>
      </c>
      <c r="BF357" s="151">
        <f>IF(N357="snížená",J357,0)</f>
        <v>0</v>
      </c>
      <c r="BG357" s="151">
        <f>IF(N357="zákl. přenesená",J357,0)</f>
        <v>0</v>
      </c>
      <c r="BH357" s="151">
        <f>IF(N357="sníž. přenesená",J357,0)</f>
        <v>0</v>
      </c>
      <c r="BI357" s="151">
        <f>IF(N357="nulová",J357,0)</f>
        <v>0</v>
      </c>
      <c r="BJ357" s="18" t="s">
        <v>81</v>
      </c>
      <c r="BK357" s="151">
        <f>ROUND(I357*H357,2)</f>
        <v>0</v>
      </c>
      <c r="BL357" s="18" t="s">
        <v>226</v>
      </c>
      <c r="BM357" s="150" t="s">
        <v>903</v>
      </c>
    </row>
    <row r="358" spans="1:47" s="2" customFormat="1" ht="12">
      <c r="A358" s="33"/>
      <c r="B358" s="34"/>
      <c r="C358" s="33"/>
      <c r="D358" s="152" t="s">
        <v>190</v>
      </c>
      <c r="E358" s="33"/>
      <c r="F358" s="153" t="s">
        <v>904</v>
      </c>
      <c r="G358" s="33"/>
      <c r="H358" s="33"/>
      <c r="I358" s="154"/>
      <c r="J358" s="33"/>
      <c r="K358" s="33"/>
      <c r="L358" s="34"/>
      <c r="M358" s="155"/>
      <c r="N358" s="156"/>
      <c r="O358" s="54"/>
      <c r="P358" s="54"/>
      <c r="Q358" s="54"/>
      <c r="R358" s="54"/>
      <c r="S358" s="54"/>
      <c r="T358" s="55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T358" s="18" t="s">
        <v>190</v>
      </c>
      <c r="AU358" s="18" t="s">
        <v>83</v>
      </c>
    </row>
    <row r="359" spans="2:51" s="13" customFormat="1" ht="12">
      <c r="B359" s="157"/>
      <c r="D359" s="158" t="s">
        <v>201</v>
      </c>
      <c r="E359" s="159" t="s">
        <v>3</v>
      </c>
      <c r="F359" s="160" t="s">
        <v>638</v>
      </c>
      <c r="H359" s="161">
        <v>39.96</v>
      </c>
      <c r="I359" s="162"/>
      <c r="L359" s="157"/>
      <c r="M359" s="163"/>
      <c r="N359" s="164"/>
      <c r="O359" s="164"/>
      <c r="P359" s="164"/>
      <c r="Q359" s="164"/>
      <c r="R359" s="164"/>
      <c r="S359" s="164"/>
      <c r="T359" s="165"/>
      <c r="AT359" s="159" t="s">
        <v>201</v>
      </c>
      <c r="AU359" s="159" t="s">
        <v>83</v>
      </c>
      <c r="AV359" s="13" t="s">
        <v>83</v>
      </c>
      <c r="AW359" s="13" t="s">
        <v>34</v>
      </c>
      <c r="AX359" s="13" t="s">
        <v>81</v>
      </c>
      <c r="AY359" s="159" t="s">
        <v>180</v>
      </c>
    </row>
    <row r="360" spans="1:65" s="2" customFormat="1" ht="21.75" customHeight="1">
      <c r="A360" s="33"/>
      <c r="B360" s="138"/>
      <c r="C360" s="139" t="s">
        <v>905</v>
      </c>
      <c r="D360" s="139" t="s">
        <v>183</v>
      </c>
      <c r="E360" s="140" t="s">
        <v>906</v>
      </c>
      <c r="F360" s="141" t="s">
        <v>907</v>
      </c>
      <c r="G360" s="142" t="s">
        <v>225</v>
      </c>
      <c r="H360" s="143">
        <v>39.96</v>
      </c>
      <c r="I360" s="144"/>
      <c r="J360" s="145">
        <f>ROUND(I360*H360,2)</f>
        <v>0</v>
      </c>
      <c r="K360" s="141" t="s">
        <v>187</v>
      </c>
      <c r="L360" s="34"/>
      <c r="M360" s="146" t="s">
        <v>3</v>
      </c>
      <c r="N360" s="147" t="s">
        <v>44</v>
      </c>
      <c r="O360" s="54"/>
      <c r="P360" s="148">
        <f>O360*H360</f>
        <v>0</v>
      </c>
      <c r="Q360" s="148">
        <v>0.012</v>
      </c>
      <c r="R360" s="148">
        <f>Q360*H360</f>
        <v>0.47952</v>
      </c>
      <c r="S360" s="148">
        <v>0</v>
      </c>
      <c r="T360" s="149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0" t="s">
        <v>226</v>
      </c>
      <c r="AT360" s="150" t="s">
        <v>183</v>
      </c>
      <c r="AU360" s="150" t="s">
        <v>83</v>
      </c>
      <c r="AY360" s="18" t="s">
        <v>180</v>
      </c>
      <c r="BE360" s="151">
        <f>IF(N360="základní",J360,0)</f>
        <v>0</v>
      </c>
      <c r="BF360" s="151">
        <f>IF(N360="snížená",J360,0)</f>
        <v>0</v>
      </c>
      <c r="BG360" s="151">
        <f>IF(N360="zákl. přenesená",J360,0)</f>
        <v>0</v>
      </c>
      <c r="BH360" s="151">
        <f>IF(N360="sníž. přenesená",J360,0)</f>
        <v>0</v>
      </c>
      <c r="BI360" s="151">
        <f>IF(N360="nulová",J360,0)</f>
        <v>0</v>
      </c>
      <c r="BJ360" s="18" t="s">
        <v>81</v>
      </c>
      <c r="BK360" s="151">
        <f>ROUND(I360*H360,2)</f>
        <v>0</v>
      </c>
      <c r="BL360" s="18" t="s">
        <v>226</v>
      </c>
      <c r="BM360" s="150" t="s">
        <v>908</v>
      </c>
    </row>
    <row r="361" spans="1:47" s="2" customFormat="1" ht="12">
      <c r="A361" s="33"/>
      <c r="B361" s="34"/>
      <c r="C361" s="33"/>
      <c r="D361" s="152" t="s">
        <v>190</v>
      </c>
      <c r="E361" s="33"/>
      <c r="F361" s="153" t="s">
        <v>909</v>
      </c>
      <c r="G361" s="33"/>
      <c r="H361" s="33"/>
      <c r="I361" s="154"/>
      <c r="J361" s="33"/>
      <c r="K361" s="33"/>
      <c r="L361" s="34"/>
      <c r="M361" s="155"/>
      <c r="N361" s="156"/>
      <c r="O361" s="54"/>
      <c r="P361" s="54"/>
      <c r="Q361" s="54"/>
      <c r="R361" s="54"/>
      <c r="S361" s="54"/>
      <c r="T361" s="55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T361" s="18" t="s">
        <v>190</v>
      </c>
      <c r="AU361" s="18" t="s">
        <v>83</v>
      </c>
    </row>
    <row r="362" spans="2:51" s="13" customFormat="1" ht="12">
      <c r="B362" s="157"/>
      <c r="D362" s="158" t="s">
        <v>201</v>
      </c>
      <c r="E362" s="159" t="s">
        <v>3</v>
      </c>
      <c r="F362" s="160" t="s">
        <v>638</v>
      </c>
      <c r="H362" s="161">
        <v>39.96</v>
      </c>
      <c r="I362" s="162"/>
      <c r="L362" s="157"/>
      <c r="M362" s="163"/>
      <c r="N362" s="164"/>
      <c r="O362" s="164"/>
      <c r="P362" s="164"/>
      <c r="Q362" s="164"/>
      <c r="R362" s="164"/>
      <c r="S362" s="164"/>
      <c r="T362" s="165"/>
      <c r="AT362" s="159" t="s">
        <v>201</v>
      </c>
      <c r="AU362" s="159" t="s">
        <v>83</v>
      </c>
      <c r="AV362" s="13" t="s">
        <v>83</v>
      </c>
      <c r="AW362" s="13" t="s">
        <v>34</v>
      </c>
      <c r="AX362" s="13" t="s">
        <v>81</v>
      </c>
      <c r="AY362" s="159" t="s">
        <v>180</v>
      </c>
    </row>
    <row r="363" spans="1:65" s="2" customFormat="1" ht="16.5" customHeight="1">
      <c r="A363" s="33"/>
      <c r="B363" s="138"/>
      <c r="C363" s="139" t="s">
        <v>910</v>
      </c>
      <c r="D363" s="139" t="s">
        <v>183</v>
      </c>
      <c r="E363" s="140" t="s">
        <v>911</v>
      </c>
      <c r="F363" s="141" t="s">
        <v>912</v>
      </c>
      <c r="G363" s="142" t="s">
        <v>225</v>
      </c>
      <c r="H363" s="143">
        <v>39.96</v>
      </c>
      <c r="I363" s="144"/>
      <c r="J363" s="145">
        <f>ROUND(I363*H363,2)</f>
        <v>0</v>
      </c>
      <c r="K363" s="141" t="s">
        <v>187</v>
      </c>
      <c r="L363" s="34"/>
      <c r="M363" s="146" t="s">
        <v>3</v>
      </c>
      <c r="N363" s="147" t="s">
        <v>44</v>
      </c>
      <c r="O363" s="54"/>
      <c r="P363" s="148">
        <f>O363*H363</f>
        <v>0</v>
      </c>
      <c r="Q363" s="148">
        <v>0.0004</v>
      </c>
      <c r="R363" s="148">
        <f>Q363*H363</f>
        <v>0.015984</v>
      </c>
      <c r="S363" s="148">
        <v>0</v>
      </c>
      <c r="T363" s="149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0" t="s">
        <v>226</v>
      </c>
      <c r="AT363" s="150" t="s">
        <v>183</v>
      </c>
      <c r="AU363" s="150" t="s">
        <v>83</v>
      </c>
      <c r="AY363" s="18" t="s">
        <v>180</v>
      </c>
      <c r="BE363" s="151">
        <f>IF(N363="základní",J363,0)</f>
        <v>0</v>
      </c>
      <c r="BF363" s="151">
        <f>IF(N363="snížená",J363,0)</f>
        <v>0</v>
      </c>
      <c r="BG363" s="151">
        <f>IF(N363="zákl. přenesená",J363,0)</f>
        <v>0</v>
      </c>
      <c r="BH363" s="151">
        <f>IF(N363="sníž. přenesená",J363,0)</f>
        <v>0</v>
      </c>
      <c r="BI363" s="151">
        <f>IF(N363="nulová",J363,0)</f>
        <v>0</v>
      </c>
      <c r="BJ363" s="18" t="s">
        <v>81</v>
      </c>
      <c r="BK363" s="151">
        <f>ROUND(I363*H363,2)</f>
        <v>0</v>
      </c>
      <c r="BL363" s="18" t="s">
        <v>226</v>
      </c>
      <c r="BM363" s="150" t="s">
        <v>913</v>
      </c>
    </row>
    <row r="364" spans="1:47" s="2" customFormat="1" ht="12">
      <c r="A364" s="33"/>
      <c r="B364" s="34"/>
      <c r="C364" s="33"/>
      <c r="D364" s="152" t="s">
        <v>190</v>
      </c>
      <c r="E364" s="33"/>
      <c r="F364" s="153" t="s">
        <v>914</v>
      </c>
      <c r="G364" s="33"/>
      <c r="H364" s="33"/>
      <c r="I364" s="154"/>
      <c r="J364" s="33"/>
      <c r="K364" s="33"/>
      <c r="L364" s="34"/>
      <c r="M364" s="155"/>
      <c r="N364" s="156"/>
      <c r="O364" s="54"/>
      <c r="P364" s="54"/>
      <c r="Q364" s="54"/>
      <c r="R364" s="54"/>
      <c r="S364" s="54"/>
      <c r="T364" s="55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190</v>
      </c>
      <c r="AU364" s="18" t="s">
        <v>83</v>
      </c>
    </row>
    <row r="365" spans="1:65" s="2" customFormat="1" ht="16.5" customHeight="1">
      <c r="A365" s="33"/>
      <c r="B365" s="138"/>
      <c r="C365" s="173" t="s">
        <v>915</v>
      </c>
      <c r="D365" s="173" t="s">
        <v>284</v>
      </c>
      <c r="E365" s="174" t="s">
        <v>916</v>
      </c>
      <c r="F365" s="175" t="s">
        <v>917</v>
      </c>
      <c r="G365" s="176" t="s">
        <v>225</v>
      </c>
      <c r="H365" s="177">
        <v>51.713</v>
      </c>
      <c r="I365" s="178"/>
      <c r="J365" s="179">
        <f>ROUND(I365*H365,2)</f>
        <v>0</v>
      </c>
      <c r="K365" s="175" t="s">
        <v>187</v>
      </c>
      <c r="L365" s="180"/>
      <c r="M365" s="181" t="s">
        <v>3</v>
      </c>
      <c r="N365" s="182" t="s">
        <v>44</v>
      </c>
      <c r="O365" s="54"/>
      <c r="P365" s="148">
        <f>O365*H365</f>
        <v>0</v>
      </c>
      <c r="Q365" s="148">
        <v>0.0034</v>
      </c>
      <c r="R365" s="148">
        <f>Q365*H365</f>
        <v>0.17582419999999999</v>
      </c>
      <c r="S365" s="148">
        <v>0</v>
      </c>
      <c r="T365" s="149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50" t="s">
        <v>287</v>
      </c>
      <c r="AT365" s="150" t="s">
        <v>284</v>
      </c>
      <c r="AU365" s="150" t="s">
        <v>83</v>
      </c>
      <c r="AY365" s="18" t="s">
        <v>180</v>
      </c>
      <c r="BE365" s="151">
        <f>IF(N365="základní",J365,0)</f>
        <v>0</v>
      </c>
      <c r="BF365" s="151">
        <f>IF(N365="snížená",J365,0)</f>
        <v>0</v>
      </c>
      <c r="BG365" s="151">
        <f>IF(N365="zákl. přenesená",J365,0)</f>
        <v>0</v>
      </c>
      <c r="BH365" s="151">
        <f>IF(N365="sníž. přenesená",J365,0)</f>
        <v>0</v>
      </c>
      <c r="BI365" s="151">
        <f>IF(N365="nulová",J365,0)</f>
        <v>0</v>
      </c>
      <c r="BJ365" s="18" t="s">
        <v>81</v>
      </c>
      <c r="BK365" s="151">
        <f>ROUND(I365*H365,2)</f>
        <v>0</v>
      </c>
      <c r="BL365" s="18" t="s">
        <v>226</v>
      </c>
      <c r="BM365" s="150" t="s">
        <v>918</v>
      </c>
    </row>
    <row r="366" spans="1:47" s="2" customFormat="1" ht="12">
      <c r="A366" s="33"/>
      <c r="B366" s="34"/>
      <c r="C366" s="33"/>
      <c r="D366" s="152" t="s">
        <v>190</v>
      </c>
      <c r="E366" s="33"/>
      <c r="F366" s="153" t="s">
        <v>919</v>
      </c>
      <c r="G366" s="33"/>
      <c r="H366" s="33"/>
      <c r="I366" s="154"/>
      <c r="J366" s="33"/>
      <c r="K366" s="33"/>
      <c r="L366" s="34"/>
      <c r="M366" s="155"/>
      <c r="N366" s="156"/>
      <c r="O366" s="54"/>
      <c r="P366" s="54"/>
      <c r="Q366" s="54"/>
      <c r="R366" s="54"/>
      <c r="S366" s="54"/>
      <c r="T366" s="55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T366" s="18" t="s">
        <v>190</v>
      </c>
      <c r="AU366" s="18" t="s">
        <v>83</v>
      </c>
    </row>
    <row r="367" spans="2:51" s="13" customFormat="1" ht="12">
      <c r="B367" s="157"/>
      <c r="D367" s="158" t="s">
        <v>201</v>
      </c>
      <c r="E367" s="159" t="s">
        <v>3</v>
      </c>
      <c r="F367" s="160" t="s">
        <v>638</v>
      </c>
      <c r="H367" s="161">
        <v>39.96</v>
      </c>
      <c r="I367" s="162"/>
      <c r="L367" s="157"/>
      <c r="M367" s="163"/>
      <c r="N367" s="164"/>
      <c r="O367" s="164"/>
      <c r="P367" s="164"/>
      <c r="Q367" s="164"/>
      <c r="R367" s="164"/>
      <c r="S367" s="164"/>
      <c r="T367" s="165"/>
      <c r="AT367" s="159" t="s">
        <v>201</v>
      </c>
      <c r="AU367" s="159" t="s">
        <v>83</v>
      </c>
      <c r="AV367" s="13" t="s">
        <v>83</v>
      </c>
      <c r="AW367" s="13" t="s">
        <v>34</v>
      </c>
      <c r="AX367" s="13" t="s">
        <v>73</v>
      </c>
      <c r="AY367" s="159" t="s">
        <v>180</v>
      </c>
    </row>
    <row r="368" spans="2:51" s="13" customFormat="1" ht="12">
      <c r="B368" s="157"/>
      <c r="D368" s="158" t="s">
        <v>201</v>
      </c>
      <c r="E368" s="159" t="s">
        <v>3</v>
      </c>
      <c r="F368" s="160" t="s">
        <v>920</v>
      </c>
      <c r="H368" s="161">
        <v>7.052</v>
      </c>
      <c r="I368" s="162"/>
      <c r="L368" s="157"/>
      <c r="M368" s="163"/>
      <c r="N368" s="164"/>
      <c r="O368" s="164"/>
      <c r="P368" s="164"/>
      <c r="Q368" s="164"/>
      <c r="R368" s="164"/>
      <c r="S368" s="164"/>
      <c r="T368" s="165"/>
      <c r="AT368" s="159" t="s">
        <v>201</v>
      </c>
      <c r="AU368" s="159" t="s">
        <v>83</v>
      </c>
      <c r="AV368" s="13" t="s">
        <v>83</v>
      </c>
      <c r="AW368" s="13" t="s">
        <v>34</v>
      </c>
      <c r="AX368" s="13" t="s">
        <v>73</v>
      </c>
      <c r="AY368" s="159" t="s">
        <v>180</v>
      </c>
    </row>
    <row r="369" spans="2:51" s="15" customFormat="1" ht="12">
      <c r="B369" s="187"/>
      <c r="D369" s="158" t="s">
        <v>201</v>
      </c>
      <c r="E369" s="188" t="s">
        <v>3</v>
      </c>
      <c r="F369" s="189" t="s">
        <v>399</v>
      </c>
      <c r="H369" s="190">
        <v>47.012</v>
      </c>
      <c r="I369" s="191"/>
      <c r="L369" s="187"/>
      <c r="M369" s="192"/>
      <c r="N369" s="193"/>
      <c r="O369" s="193"/>
      <c r="P369" s="193"/>
      <c r="Q369" s="193"/>
      <c r="R369" s="193"/>
      <c r="S369" s="193"/>
      <c r="T369" s="194"/>
      <c r="AT369" s="188" t="s">
        <v>201</v>
      </c>
      <c r="AU369" s="188" t="s">
        <v>83</v>
      </c>
      <c r="AV369" s="15" t="s">
        <v>188</v>
      </c>
      <c r="AW369" s="15" t="s">
        <v>34</v>
      </c>
      <c r="AX369" s="15" t="s">
        <v>81</v>
      </c>
      <c r="AY369" s="188" t="s">
        <v>180</v>
      </c>
    </row>
    <row r="370" spans="2:51" s="13" customFormat="1" ht="12">
      <c r="B370" s="157"/>
      <c r="D370" s="158" t="s">
        <v>201</v>
      </c>
      <c r="F370" s="160" t="s">
        <v>921</v>
      </c>
      <c r="H370" s="161">
        <v>51.713</v>
      </c>
      <c r="I370" s="162"/>
      <c r="L370" s="157"/>
      <c r="M370" s="163"/>
      <c r="N370" s="164"/>
      <c r="O370" s="164"/>
      <c r="P370" s="164"/>
      <c r="Q370" s="164"/>
      <c r="R370" s="164"/>
      <c r="S370" s="164"/>
      <c r="T370" s="165"/>
      <c r="AT370" s="159" t="s">
        <v>201</v>
      </c>
      <c r="AU370" s="159" t="s">
        <v>83</v>
      </c>
      <c r="AV370" s="13" t="s">
        <v>83</v>
      </c>
      <c r="AW370" s="13" t="s">
        <v>4</v>
      </c>
      <c r="AX370" s="13" t="s">
        <v>81</v>
      </c>
      <c r="AY370" s="159" t="s">
        <v>180</v>
      </c>
    </row>
    <row r="371" spans="1:65" s="2" customFormat="1" ht="16.5" customHeight="1">
      <c r="A371" s="33"/>
      <c r="B371" s="138"/>
      <c r="C371" s="139" t="s">
        <v>922</v>
      </c>
      <c r="D371" s="139" t="s">
        <v>183</v>
      </c>
      <c r="E371" s="140" t="s">
        <v>923</v>
      </c>
      <c r="F371" s="141" t="s">
        <v>924</v>
      </c>
      <c r="G371" s="142" t="s">
        <v>253</v>
      </c>
      <c r="H371" s="143">
        <v>70.51</v>
      </c>
      <c r="I371" s="144"/>
      <c r="J371" s="145">
        <f>ROUND(I371*H371,2)</f>
        <v>0</v>
      </c>
      <c r="K371" s="141" t="s">
        <v>187</v>
      </c>
      <c r="L371" s="34"/>
      <c r="M371" s="146" t="s">
        <v>3</v>
      </c>
      <c r="N371" s="147" t="s">
        <v>44</v>
      </c>
      <c r="O371" s="54"/>
      <c r="P371" s="148">
        <f>O371*H371</f>
        <v>0</v>
      </c>
      <c r="Q371" s="148">
        <v>3E-05</v>
      </c>
      <c r="R371" s="148">
        <f>Q371*H371</f>
        <v>0.0021153</v>
      </c>
      <c r="S371" s="148">
        <v>0</v>
      </c>
      <c r="T371" s="149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50" t="s">
        <v>226</v>
      </c>
      <c r="AT371" s="150" t="s">
        <v>183</v>
      </c>
      <c r="AU371" s="150" t="s">
        <v>83</v>
      </c>
      <c r="AY371" s="18" t="s">
        <v>180</v>
      </c>
      <c r="BE371" s="151">
        <f>IF(N371="základní",J371,0)</f>
        <v>0</v>
      </c>
      <c r="BF371" s="151">
        <f>IF(N371="snížená",J371,0)</f>
        <v>0</v>
      </c>
      <c r="BG371" s="151">
        <f>IF(N371="zákl. přenesená",J371,0)</f>
        <v>0</v>
      </c>
      <c r="BH371" s="151">
        <f>IF(N371="sníž. přenesená",J371,0)</f>
        <v>0</v>
      </c>
      <c r="BI371" s="151">
        <f>IF(N371="nulová",J371,0)</f>
        <v>0</v>
      </c>
      <c r="BJ371" s="18" t="s">
        <v>81</v>
      </c>
      <c r="BK371" s="151">
        <f>ROUND(I371*H371,2)</f>
        <v>0</v>
      </c>
      <c r="BL371" s="18" t="s">
        <v>226</v>
      </c>
      <c r="BM371" s="150" t="s">
        <v>925</v>
      </c>
    </row>
    <row r="372" spans="1:47" s="2" customFormat="1" ht="12">
      <c r="A372" s="33"/>
      <c r="B372" s="34"/>
      <c r="C372" s="33"/>
      <c r="D372" s="152" t="s">
        <v>190</v>
      </c>
      <c r="E372" s="33"/>
      <c r="F372" s="153" t="s">
        <v>926</v>
      </c>
      <c r="G372" s="33"/>
      <c r="H372" s="33"/>
      <c r="I372" s="154"/>
      <c r="J372" s="33"/>
      <c r="K372" s="33"/>
      <c r="L372" s="34"/>
      <c r="M372" s="155"/>
      <c r="N372" s="156"/>
      <c r="O372" s="54"/>
      <c r="P372" s="54"/>
      <c r="Q372" s="54"/>
      <c r="R372" s="54"/>
      <c r="S372" s="54"/>
      <c r="T372" s="55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T372" s="18" t="s">
        <v>190</v>
      </c>
      <c r="AU372" s="18" t="s">
        <v>83</v>
      </c>
    </row>
    <row r="373" spans="2:51" s="13" customFormat="1" ht="12">
      <c r="B373" s="157"/>
      <c r="D373" s="158" t="s">
        <v>201</v>
      </c>
      <c r="E373" s="159" t="s">
        <v>3</v>
      </c>
      <c r="F373" s="160" t="s">
        <v>927</v>
      </c>
      <c r="H373" s="161">
        <v>70.51</v>
      </c>
      <c r="I373" s="162"/>
      <c r="L373" s="157"/>
      <c r="M373" s="163"/>
      <c r="N373" s="164"/>
      <c r="O373" s="164"/>
      <c r="P373" s="164"/>
      <c r="Q373" s="164"/>
      <c r="R373" s="164"/>
      <c r="S373" s="164"/>
      <c r="T373" s="165"/>
      <c r="AT373" s="159" t="s">
        <v>201</v>
      </c>
      <c r="AU373" s="159" t="s">
        <v>83</v>
      </c>
      <c r="AV373" s="13" t="s">
        <v>83</v>
      </c>
      <c r="AW373" s="13" t="s">
        <v>34</v>
      </c>
      <c r="AX373" s="13" t="s">
        <v>81</v>
      </c>
      <c r="AY373" s="159" t="s">
        <v>180</v>
      </c>
    </row>
    <row r="374" spans="1:65" s="2" customFormat="1" ht="24.2" customHeight="1">
      <c r="A374" s="33"/>
      <c r="B374" s="138"/>
      <c r="C374" s="139" t="s">
        <v>928</v>
      </c>
      <c r="D374" s="139" t="s">
        <v>183</v>
      </c>
      <c r="E374" s="140" t="s">
        <v>929</v>
      </c>
      <c r="F374" s="141" t="s">
        <v>930</v>
      </c>
      <c r="G374" s="142" t="s">
        <v>186</v>
      </c>
      <c r="H374" s="143">
        <v>0.675</v>
      </c>
      <c r="I374" s="144"/>
      <c r="J374" s="145">
        <f>ROUND(I374*H374,2)</f>
        <v>0</v>
      </c>
      <c r="K374" s="141" t="s">
        <v>187</v>
      </c>
      <c r="L374" s="34"/>
      <c r="M374" s="146" t="s">
        <v>3</v>
      </c>
      <c r="N374" s="147" t="s">
        <v>44</v>
      </c>
      <c r="O374" s="54"/>
      <c r="P374" s="148">
        <f>O374*H374</f>
        <v>0</v>
      </c>
      <c r="Q374" s="148">
        <v>0</v>
      </c>
      <c r="R374" s="148">
        <f>Q374*H374</f>
        <v>0</v>
      </c>
      <c r="S374" s="148">
        <v>0</v>
      </c>
      <c r="T374" s="149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0" t="s">
        <v>226</v>
      </c>
      <c r="AT374" s="150" t="s">
        <v>183</v>
      </c>
      <c r="AU374" s="150" t="s">
        <v>83</v>
      </c>
      <c r="AY374" s="18" t="s">
        <v>180</v>
      </c>
      <c r="BE374" s="151">
        <f>IF(N374="základní",J374,0)</f>
        <v>0</v>
      </c>
      <c r="BF374" s="151">
        <f>IF(N374="snížená",J374,0)</f>
        <v>0</v>
      </c>
      <c r="BG374" s="151">
        <f>IF(N374="zákl. přenesená",J374,0)</f>
        <v>0</v>
      </c>
      <c r="BH374" s="151">
        <f>IF(N374="sníž. přenesená",J374,0)</f>
        <v>0</v>
      </c>
      <c r="BI374" s="151">
        <f>IF(N374="nulová",J374,0)</f>
        <v>0</v>
      </c>
      <c r="BJ374" s="18" t="s">
        <v>81</v>
      </c>
      <c r="BK374" s="151">
        <f>ROUND(I374*H374,2)</f>
        <v>0</v>
      </c>
      <c r="BL374" s="18" t="s">
        <v>226</v>
      </c>
      <c r="BM374" s="150" t="s">
        <v>931</v>
      </c>
    </row>
    <row r="375" spans="1:47" s="2" customFormat="1" ht="12">
      <c r="A375" s="33"/>
      <c r="B375" s="34"/>
      <c r="C375" s="33"/>
      <c r="D375" s="152" t="s">
        <v>190</v>
      </c>
      <c r="E375" s="33"/>
      <c r="F375" s="153" t="s">
        <v>932</v>
      </c>
      <c r="G375" s="33"/>
      <c r="H375" s="33"/>
      <c r="I375" s="154"/>
      <c r="J375" s="33"/>
      <c r="K375" s="33"/>
      <c r="L375" s="34"/>
      <c r="M375" s="155"/>
      <c r="N375" s="156"/>
      <c r="O375" s="54"/>
      <c r="P375" s="54"/>
      <c r="Q375" s="54"/>
      <c r="R375" s="54"/>
      <c r="S375" s="54"/>
      <c r="T375" s="55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T375" s="18" t="s">
        <v>190</v>
      </c>
      <c r="AU375" s="18" t="s">
        <v>83</v>
      </c>
    </row>
    <row r="376" spans="2:63" s="12" customFormat="1" ht="22.9" customHeight="1">
      <c r="B376" s="125"/>
      <c r="D376" s="126" t="s">
        <v>72</v>
      </c>
      <c r="E376" s="136" t="s">
        <v>497</v>
      </c>
      <c r="F376" s="136" t="s">
        <v>498</v>
      </c>
      <c r="I376" s="128"/>
      <c r="J376" s="137">
        <f>BK376</f>
        <v>0</v>
      </c>
      <c r="L376" s="125"/>
      <c r="M376" s="130"/>
      <c r="N376" s="131"/>
      <c r="O376" s="131"/>
      <c r="P376" s="132">
        <f>SUM(P377:P389)</f>
        <v>0</v>
      </c>
      <c r="Q376" s="131"/>
      <c r="R376" s="132">
        <f>SUM(R377:R389)</f>
        <v>0.66713696</v>
      </c>
      <c r="S376" s="131"/>
      <c r="T376" s="133">
        <f>SUM(T377:T389)</f>
        <v>0</v>
      </c>
      <c r="AR376" s="126" t="s">
        <v>83</v>
      </c>
      <c r="AT376" s="134" t="s">
        <v>72</v>
      </c>
      <c r="AU376" s="134" t="s">
        <v>81</v>
      </c>
      <c r="AY376" s="126" t="s">
        <v>180</v>
      </c>
      <c r="BK376" s="135">
        <f>SUM(BK377:BK389)</f>
        <v>0</v>
      </c>
    </row>
    <row r="377" spans="1:65" s="2" customFormat="1" ht="24.2" customHeight="1">
      <c r="A377" s="33"/>
      <c r="B377" s="138"/>
      <c r="C377" s="139" t="s">
        <v>933</v>
      </c>
      <c r="D377" s="139" t="s">
        <v>183</v>
      </c>
      <c r="E377" s="140" t="s">
        <v>934</v>
      </c>
      <c r="F377" s="141" t="s">
        <v>935</v>
      </c>
      <c r="G377" s="142" t="s">
        <v>225</v>
      </c>
      <c r="H377" s="143">
        <v>3018.4</v>
      </c>
      <c r="I377" s="144"/>
      <c r="J377" s="145">
        <f>ROUND(I377*H377,2)</f>
        <v>0</v>
      </c>
      <c r="K377" s="141" t="s">
        <v>187</v>
      </c>
      <c r="L377" s="34"/>
      <c r="M377" s="146" t="s">
        <v>3</v>
      </c>
      <c r="N377" s="147" t="s">
        <v>44</v>
      </c>
      <c r="O377" s="54"/>
      <c r="P377" s="148">
        <f>O377*H377</f>
        <v>0</v>
      </c>
      <c r="Q377" s="148">
        <v>0.00022</v>
      </c>
      <c r="R377" s="148">
        <f>Q377*H377</f>
        <v>0.6640480000000001</v>
      </c>
      <c r="S377" s="148">
        <v>0</v>
      </c>
      <c r="T377" s="149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50" t="s">
        <v>226</v>
      </c>
      <c r="AT377" s="150" t="s">
        <v>183</v>
      </c>
      <c r="AU377" s="150" t="s">
        <v>83</v>
      </c>
      <c r="AY377" s="18" t="s">
        <v>180</v>
      </c>
      <c r="BE377" s="151">
        <f>IF(N377="základní",J377,0)</f>
        <v>0</v>
      </c>
      <c r="BF377" s="151">
        <f>IF(N377="snížená",J377,0)</f>
        <v>0</v>
      </c>
      <c r="BG377" s="151">
        <f>IF(N377="zákl. přenesená",J377,0)</f>
        <v>0</v>
      </c>
      <c r="BH377" s="151">
        <f>IF(N377="sníž. přenesená",J377,0)</f>
        <v>0</v>
      </c>
      <c r="BI377" s="151">
        <f>IF(N377="nulová",J377,0)</f>
        <v>0</v>
      </c>
      <c r="BJ377" s="18" t="s">
        <v>81</v>
      </c>
      <c r="BK377" s="151">
        <f>ROUND(I377*H377,2)</f>
        <v>0</v>
      </c>
      <c r="BL377" s="18" t="s">
        <v>226</v>
      </c>
      <c r="BM377" s="150" t="s">
        <v>936</v>
      </c>
    </row>
    <row r="378" spans="1:47" s="2" customFormat="1" ht="12">
      <c r="A378" s="33"/>
      <c r="B378" s="34"/>
      <c r="C378" s="33"/>
      <c r="D378" s="152" t="s">
        <v>190</v>
      </c>
      <c r="E378" s="33"/>
      <c r="F378" s="153" t="s">
        <v>937</v>
      </c>
      <c r="G378" s="33"/>
      <c r="H378" s="33"/>
      <c r="I378" s="154"/>
      <c r="J378" s="33"/>
      <c r="K378" s="33"/>
      <c r="L378" s="34"/>
      <c r="M378" s="155"/>
      <c r="N378" s="156"/>
      <c r="O378" s="54"/>
      <c r="P378" s="54"/>
      <c r="Q378" s="54"/>
      <c r="R378" s="54"/>
      <c r="S378" s="54"/>
      <c r="T378" s="55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190</v>
      </c>
      <c r="AU378" s="18" t="s">
        <v>83</v>
      </c>
    </row>
    <row r="379" spans="2:51" s="13" customFormat="1" ht="12">
      <c r="B379" s="157"/>
      <c r="D379" s="158" t="s">
        <v>201</v>
      </c>
      <c r="E379" s="159" t="s">
        <v>3</v>
      </c>
      <c r="F379" s="160" t="s">
        <v>938</v>
      </c>
      <c r="H379" s="161">
        <v>3018.4</v>
      </c>
      <c r="I379" s="162"/>
      <c r="L379" s="157"/>
      <c r="M379" s="163"/>
      <c r="N379" s="164"/>
      <c r="O379" s="164"/>
      <c r="P379" s="164"/>
      <c r="Q379" s="164"/>
      <c r="R379" s="164"/>
      <c r="S379" s="164"/>
      <c r="T379" s="165"/>
      <c r="AT379" s="159" t="s">
        <v>201</v>
      </c>
      <c r="AU379" s="159" t="s">
        <v>83</v>
      </c>
      <c r="AV379" s="13" t="s">
        <v>83</v>
      </c>
      <c r="AW379" s="13" t="s">
        <v>34</v>
      </c>
      <c r="AX379" s="13" t="s">
        <v>81</v>
      </c>
      <c r="AY379" s="159" t="s">
        <v>180</v>
      </c>
    </row>
    <row r="380" spans="1:65" s="2" customFormat="1" ht="24.2" customHeight="1">
      <c r="A380" s="33"/>
      <c r="B380" s="138"/>
      <c r="C380" s="139" t="s">
        <v>939</v>
      </c>
      <c r="D380" s="139" t="s">
        <v>183</v>
      </c>
      <c r="E380" s="140" t="s">
        <v>940</v>
      </c>
      <c r="F380" s="141" t="s">
        <v>941</v>
      </c>
      <c r="G380" s="142" t="s">
        <v>225</v>
      </c>
      <c r="H380" s="143">
        <v>6.304</v>
      </c>
      <c r="I380" s="144"/>
      <c r="J380" s="145">
        <f>ROUND(I380*H380,2)</f>
        <v>0</v>
      </c>
      <c r="K380" s="141" t="s">
        <v>187</v>
      </c>
      <c r="L380" s="34"/>
      <c r="M380" s="146" t="s">
        <v>3</v>
      </c>
      <c r="N380" s="147" t="s">
        <v>44</v>
      </c>
      <c r="O380" s="54"/>
      <c r="P380" s="148">
        <f>O380*H380</f>
        <v>0</v>
      </c>
      <c r="Q380" s="148">
        <v>8E-05</v>
      </c>
      <c r="R380" s="148">
        <f>Q380*H380</f>
        <v>0.00050432</v>
      </c>
      <c r="S380" s="148">
        <v>0</v>
      </c>
      <c r="T380" s="149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50" t="s">
        <v>226</v>
      </c>
      <c r="AT380" s="150" t="s">
        <v>183</v>
      </c>
      <c r="AU380" s="150" t="s">
        <v>83</v>
      </c>
      <c r="AY380" s="18" t="s">
        <v>180</v>
      </c>
      <c r="BE380" s="151">
        <f>IF(N380="základní",J380,0)</f>
        <v>0</v>
      </c>
      <c r="BF380" s="151">
        <f>IF(N380="snížená",J380,0)</f>
        <v>0</v>
      </c>
      <c r="BG380" s="151">
        <f>IF(N380="zákl. přenesená",J380,0)</f>
        <v>0</v>
      </c>
      <c r="BH380" s="151">
        <f>IF(N380="sníž. přenesená",J380,0)</f>
        <v>0</v>
      </c>
      <c r="BI380" s="151">
        <f>IF(N380="nulová",J380,0)</f>
        <v>0</v>
      </c>
      <c r="BJ380" s="18" t="s">
        <v>81</v>
      </c>
      <c r="BK380" s="151">
        <f>ROUND(I380*H380,2)</f>
        <v>0</v>
      </c>
      <c r="BL380" s="18" t="s">
        <v>226</v>
      </c>
      <c r="BM380" s="150" t="s">
        <v>942</v>
      </c>
    </row>
    <row r="381" spans="1:47" s="2" customFormat="1" ht="12">
      <c r="A381" s="33"/>
      <c r="B381" s="34"/>
      <c r="C381" s="33"/>
      <c r="D381" s="152" t="s">
        <v>190</v>
      </c>
      <c r="E381" s="33"/>
      <c r="F381" s="153" t="s">
        <v>943</v>
      </c>
      <c r="G381" s="33"/>
      <c r="H381" s="33"/>
      <c r="I381" s="154"/>
      <c r="J381" s="33"/>
      <c r="K381" s="33"/>
      <c r="L381" s="34"/>
      <c r="M381" s="155"/>
      <c r="N381" s="156"/>
      <c r="O381" s="54"/>
      <c r="P381" s="54"/>
      <c r="Q381" s="54"/>
      <c r="R381" s="54"/>
      <c r="S381" s="54"/>
      <c r="T381" s="55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T381" s="18" t="s">
        <v>190</v>
      </c>
      <c r="AU381" s="18" t="s">
        <v>83</v>
      </c>
    </row>
    <row r="382" spans="2:51" s="14" customFormat="1" ht="12">
      <c r="B382" s="166"/>
      <c r="D382" s="158" t="s">
        <v>201</v>
      </c>
      <c r="E382" s="167" t="s">
        <v>3</v>
      </c>
      <c r="F382" s="168" t="s">
        <v>944</v>
      </c>
      <c r="H382" s="167" t="s">
        <v>3</v>
      </c>
      <c r="I382" s="169"/>
      <c r="L382" s="166"/>
      <c r="M382" s="170"/>
      <c r="N382" s="171"/>
      <c r="O382" s="171"/>
      <c r="P382" s="171"/>
      <c r="Q382" s="171"/>
      <c r="R382" s="171"/>
      <c r="S382" s="171"/>
      <c r="T382" s="172"/>
      <c r="AT382" s="167" t="s">
        <v>201</v>
      </c>
      <c r="AU382" s="167" t="s">
        <v>83</v>
      </c>
      <c r="AV382" s="14" t="s">
        <v>81</v>
      </c>
      <c r="AW382" s="14" t="s">
        <v>34</v>
      </c>
      <c r="AX382" s="14" t="s">
        <v>73</v>
      </c>
      <c r="AY382" s="167" t="s">
        <v>180</v>
      </c>
    </row>
    <row r="383" spans="2:51" s="13" customFormat="1" ht="12">
      <c r="B383" s="157"/>
      <c r="D383" s="158" t="s">
        <v>201</v>
      </c>
      <c r="E383" s="159" t="s">
        <v>3</v>
      </c>
      <c r="F383" s="160" t="s">
        <v>945</v>
      </c>
      <c r="H383" s="161">
        <v>6.304</v>
      </c>
      <c r="I383" s="162"/>
      <c r="L383" s="157"/>
      <c r="M383" s="163"/>
      <c r="N383" s="164"/>
      <c r="O383" s="164"/>
      <c r="P383" s="164"/>
      <c r="Q383" s="164"/>
      <c r="R383" s="164"/>
      <c r="S383" s="164"/>
      <c r="T383" s="165"/>
      <c r="AT383" s="159" t="s">
        <v>201</v>
      </c>
      <c r="AU383" s="159" t="s">
        <v>83</v>
      </c>
      <c r="AV383" s="13" t="s">
        <v>83</v>
      </c>
      <c r="AW383" s="13" t="s">
        <v>34</v>
      </c>
      <c r="AX383" s="13" t="s">
        <v>81</v>
      </c>
      <c r="AY383" s="159" t="s">
        <v>180</v>
      </c>
    </row>
    <row r="384" spans="1:65" s="2" customFormat="1" ht="16.5" customHeight="1">
      <c r="A384" s="33"/>
      <c r="B384" s="138"/>
      <c r="C384" s="139" t="s">
        <v>946</v>
      </c>
      <c r="D384" s="139" t="s">
        <v>183</v>
      </c>
      <c r="E384" s="140" t="s">
        <v>947</v>
      </c>
      <c r="F384" s="141" t="s">
        <v>948</v>
      </c>
      <c r="G384" s="142" t="s">
        <v>225</v>
      </c>
      <c r="H384" s="143">
        <v>6.304</v>
      </c>
      <c r="I384" s="144"/>
      <c r="J384" s="145">
        <f>ROUND(I384*H384,2)</f>
        <v>0</v>
      </c>
      <c r="K384" s="141" t="s">
        <v>187</v>
      </c>
      <c r="L384" s="34"/>
      <c r="M384" s="146" t="s">
        <v>3</v>
      </c>
      <c r="N384" s="147" t="s">
        <v>44</v>
      </c>
      <c r="O384" s="54"/>
      <c r="P384" s="148">
        <f>O384*H384</f>
        <v>0</v>
      </c>
      <c r="Q384" s="148">
        <v>0.00017</v>
      </c>
      <c r="R384" s="148">
        <f>Q384*H384</f>
        <v>0.0010716800000000002</v>
      </c>
      <c r="S384" s="148">
        <v>0</v>
      </c>
      <c r="T384" s="149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50" t="s">
        <v>226</v>
      </c>
      <c r="AT384" s="150" t="s">
        <v>183</v>
      </c>
      <c r="AU384" s="150" t="s">
        <v>83</v>
      </c>
      <c r="AY384" s="18" t="s">
        <v>180</v>
      </c>
      <c r="BE384" s="151">
        <f>IF(N384="základní",J384,0)</f>
        <v>0</v>
      </c>
      <c r="BF384" s="151">
        <f>IF(N384="snížená",J384,0)</f>
        <v>0</v>
      </c>
      <c r="BG384" s="151">
        <f>IF(N384="zákl. přenesená",J384,0)</f>
        <v>0</v>
      </c>
      <c r="BH384" s="151">
        <f>IF(N384="sníž. přenesená",J384,0)</f>
        <v>0</v>
      </c>
      <c r="BI384" s="151">
        <f>IF(N384="nulová",J384,0)</f>
        <v>0</v>
      </c>
      <c r="BJ384" s="18" t="s">
        <v>81</v>
      </c>
      <c r="BK384" s="151">
        <f>ROUND(I384*H384,2)</f>
        <v>0</v>
      </c>
      <c r="BL384" s="18" t="s">
        <v>226</v>
      </c>
      <c r="BM384" s="150" t="s">
        <v>949</v>
      </c>
    </row>
    <row r="385" spans="1:47" s="2" customFormat="1" ht="12">
      <c r="A385" s="33"/>
      <c r="B385" s="34"/>
      <c r="C385" s="33"/>
      <c r="D385" s="152" t="s">
        <v>190</v>
      </c>
      <c r="E385" s="33"/>
      <c r="F385" s="153" t="s">
        <v>950</v>
      </c>
      <c r="G385" s="33"/>
      <c r="H385" s="33"/>
      <c r="I385" s="154"/>
      <c r="J385" s="33"/>
      <c r="K385" s="33"/>
      <c r="L385" s="34"/>
      <c r="M385" s="155"/>
      <c r="N385" s="156"/>
      <c r="O385" s="54"/>
      <c r="P385" s="54"/>
      <c r="Q385" s="54"/>
      <c r="R385" s="54"/>
      <c r="S385" s="54"/>
      <c r="T385" s="55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8" t="s">
        <v>190</v>
      </c>
      <c r="AU385" s="18" t="s">
        <v>83</v>
      </c>
    </row>
    <row r="386" spans="1:65" s="2" customFormat="1" ht="16.5" customHeight="1">
      <c r="A386" s="33"/>
      <c r="B386" s="138"/>
      <c r="C386" s="139" t="s">
        <v>951</v>
      </c>
      <c r="D386" s="139" t="s">
        <v>183</v>
      </c>
      <c r="E386" s="140" t="s">
        <v>952</v>
      </c>
      <c r="F386" s="141" t="s">
        <v>953</v>
      </c>
      <c r="G386" s="142" t="s">
        <v>225</v>
      </c>
      <c r="H386" s="143">
        <v>6.304</v>
      </c>
      <c r="I386" s="144"/>
      <c r="J386" s="145">
        <f>ROUND(I386*H386,2)</f>
        <v>0</v>
      </c>
      <c r="K386" s="141" t="s">
        <v>187</v>
      </c>
      <c r="L386" s="34"/>
      <c r="M386" s="146" t="s">
        <v>3</v>
      </c>
      <c r="N386" s="147" t="s">
        <v>44</v>
      </c>
      <c r="O386" s="54"/>
      <c r="P386" s="148">
        <f>O386*H386</f>
        <v>0</v>
      </c>
      <c r="Q386" s="148">
        <v>0.00012</v>
      </c>
      <c r="R386" s="148">
        <f>Q386*H386</f>
        <v>0.00075648</v>
      </c>
      <c r="S386" s="148">
        <v>0</v>
      </c>
      <c r="T386" s="149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50" t="s">
        <v>226</v>
      </c>
      <c r="AT386" s="150" t="s">
        <v>183</v>
      </c>
      <c r="AU386" s="150" t="s">
        <v>83</v>
      </c>
      <c r="AY386" s="18" t="s">
        <v>180</v>
      </c>
      <c r="BE386" s="151">
        <f>IF(N386="základní",J386,0)</f>
        <v>0</v>
      </c>
      <c r="BF386" s="151">
        <f>IF(N386="snížená",J386,0)</f>
        <v>0</v>
      </c>
      <c r="BG386" s="151">
        <f>IF(N386="zákl. přenesená",J386,0)</f>
        <v>0</v>
      </c>
      <c r="BH386" s="151">
        <f>IF(N386="sníž. přenesená",J386,0)</f>
        <v>0</v>
      </c>
      <c r="BI386" s="151">
        <f>IF(N386="nulová",J386,0)</f>
        <v>0</v>
      </c>
      <c r="BJ386" s="18" t="s">
        <v>81</v>
      </c>
      <c r="BK386" s="151">
        <f>ROUND(I386*H386,2)</f>
        <v>0</v>
      </c>
      <c r="BL386" s="18" t="s">
        <v>226</v>
      </c>
      <c r="BM386" s="150" t="s">
        <v>954</v>
      </c>
    </row>
    <row r="387" spans="1:47" s="2" customFormat="1" ht="12">
      <c r="A387" s="33"/>
      <c r="B387" s="34"/>
      <c r="C387" s="33"/>
      <c r="D387" s="152" t="s">
        <v>190</v>
      </c>
      <c r="E387" s="33"/>
      <c r="F387" s="153" t="s">
        <v>955</v>
      </c>
      <c r="G387" s="33"/>
      <c r="H387" s="33"/>
      <c r="I387" s="154"/>
      <c r="J387" s="33"/>
      <c r="K387" s="33"/>
      <c r="L387" s="34"/>
      <c r="M387" s="155"/>
      <c r="N387" s="156"/>
      <c r="O387" s="54"/>
      <c r="P387" s="54"/>
      <c r="Q387" s="54"/>
      <c r="R387" s="54"/>
      <c r="S387" s="54"/>
      <c r="T387" s="55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T387" s="18" t="s">
        <v>190</v>
      </c>
      <c r="AU387" s="18" t="s">
        <v>83</v>
      </c>
    </row>
    <row r="388" spans="1:65" s="2" customFormat="1" ht="16.5" customHeight="1">
      <c r="A388" s="33"/>
      <c r="B388" s="138"/>
      <c r="C388" s="139" t="s">
        <v>956</v>
      </c>
      <c r="D388" s="139" t="s">
        <v>183</v>
      </c>
      <c r="E388" s="140" t="s">
        <v>957</v>
      </c>
      <c r="F388" s="141" t="s">
        <v>958</v>
      </c>
      <c r="G388" s="142" t="s">
        <v>225</v>
      </c>
      <c r="H388" s="143">
        <v>6.304</v>
      </c>
      <c r="I388" s="144"/>
      <c r="J388" s="145">
        <f>ROUND(I388*H388,2)</f>
        <v>0</v>
      </c>
      <c r="K388" s="141" t="s">
        <v>187</v>
      </c>
      <c r="L388" s="34"/>
      <c r="M388" s="146" t="s">
        <v>3</v>
      </c>
      <c r="N388" s="147" t="s">
        <v>44</v>
      </c>
      <c r="O388" s="54"/>
      <c r="P388" s="148">
        <f>O388*H388</f>
        <v>0</v>
      </c>
      <c r="Q388" s="148">
        <v>0.00012</v>
      </c>
      <c r="R388" s="148">
        <f>Q388*H388</f>
        <v>0.00075648</v>
      </c>
      <c r="S388" s="148">
        <v>0</v>
      </c>
      <c r="T388" s="149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50" t="s">
        <v>226</v>
      </c>
      <c r="AT388" s="150" t="s">
        <v>183</v>
      </c>
      <c r="AU388" s="150" t="s">
        <v>83</v>
      </c>
      <c r="AY388" s="18" t="s">
        <v>180</v>
      </c>
      <c r="BE388" s="151">
        <f>IF(N388="základní",J388,0)</f>
        <v>0</v>
      </c>
      <c r="BF388" s="151">
        <f>IF(N388="snížená",J388,0)</f>
        <v>0</v>
      </c>
      <c r="BG388" s="151">
        <f>IF(N388="zákl. přenesená",J388,0)</f>
        <v>0</v>
      </c>
      <c r="BH388" s="151">
        <f>IF(N388="sníž. přenesená",J388,0)</f>
        <v>0</v>
      </c>
      <c r="BI388" s="151">
        <f>IF(N388="nulová",J388,0)</f>
        <v>0</v>
      </c>
      <c r="BJ388" s="18" t="s">
        <v>81</v>
      </c>
      <c r="BK388" s="151">
        <f>ROUND(I388*H388,2)</f>
        <v>0</v>
      </c>
      <c r="BL388" s="18" t="s">
        <v>226</v>
      </c>
      <c r="BM388" s="150" t="s">
        <v>959</v>
      </c>
    </row>
    <row r="389" spans="1:47" s="2" customFormat="1" ht="12">
      <c r="A389" s="33"/>
      <c r="B389" s="34"/>
      <c r="C389" s="33"/>
      <c r="D389" s="152" t="s">
        <v>190</v>
      </c>
      <c r="E389" s="33"/>
      <c r="F389" s="153" t="s">
        <v>960</v>
      </c>
      <c r="G389" s="33"/>
      <c r="H389" s="33"/>
      <c r="I389" s="154"/>
      <c r="J389" s="33"/>
      <c r="K389" s="33"/>
      <c r="L389" s="34"/>
      <c r="M389" s="155"/>
      <c r="N389" s="156"/>
      <c r="O389" s="54"/>
      <c r="P389" s="54"/>
      <c r="Q389" s="54"/>
      <c r="R389" s="54"/>
      <c r="S389" s="54"/>
      <c r="T389" s="55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T389" s="18" t="s">
        <v>190</v>
      </c>
      <c r="AU389" s="18" t="s">
        <v>83</v>
      </c>
    </row>
    <row r="390" spans="2:63" s="12" customFormat="1" ht="22.9" customHeight="1">
      <c r="B390" s="125"/>
      <c r="D390" s="126" t="s">
        <v>72</v>
      </c>
      <c r="E390" s="136" t="s">
        <v>961</v>
      </c>
      <c r="F390" s="136" t="s">
        <v>962</v>
      </c>
      <c r="I390" s="128"/>
      <c r="J390" s="137">
        <f>BK390</f>
        <v>0</v>
      </c>
      <c r="L390" s="125"/>
      <c r="M390" s="130"/>
      <c r="N390" s="131"/>
      <c r="O390" s="131"/>
      <c r="P390" s="132">
        <f>SUM(P391:P408)</f>
        <v>0</v>
      </c>
      <c r="Q390" s="131"/>
      <c r="R390" s="132">
        <f>SUM(R391:R408)</f>
        <v>0.42030850000000003</v>
      </c>
      <c r="S390" s="131"/>
      <c r="T390" s="133">
        <f>SUM(T391:T408)</f>
        <v>0.06871739</v>
      </c>
      <c r="AR390" s="126" t="s">
        <v>83</v>
      </c>
      <c r="AT390" s="134" t="s">
        <v>72</v>
      </c>
      <c r="AU390" s="134" t="s">
        <v>81</v>
      </c>
      <c r="AY390" s="126" t="s">
        <v>180</v>
      </c>
      <c r="BK390" s="135">
        <f>SUM(BK391:BK408)</f>
        <v>0</v>
      </c>
    </row>
    <row r="391" spans="1:65" s="2" customFormat="1" ht="16.5" customHeight="1">
      <c r="A391" s="33"/>
      <c r="B391" s="138"/>
      <c r="C391" s="139" t="s">
        <v>963</v>
      </c>
      <c r="D391" s="139" t="s">
        <v>183</v>
      </c>
      <c r="E391" s="140" t="s">
        <v>964</v>
      </c>
      <c r="F391" s="141" t="s">
        <v>965</v>
      </c>
      <c r="G391" s="142" t="s">
        <v>225</v>
      </c>
      <c r="H391" s="143">
        <v>221.669</v>
      </c>
      <c r="I391" s="144"/>
      <c r="J391" s="145">
        <f>ROUND(I391*H391,2)</f>
        <v>0</v>
      </c>
      <c r="K391" s="141" t="s">
        <v>187</v>
      </c>
      <c r="L391" s="34"/>
      <c r="M391" s="146" t="s">
        <v>3</v>
      </c>
      <c r="N391" s="147" t="s">
        <v>44</v>
      </c>
      <c r="O391" s="54"/>
      <c r="P391" s="148">
        <f>O391*H391</f>
        <v>0</v>
      </c>
      <c r="Q391" s="148">
        <v>0</v>
      </c>
      <c r="R391" s="148">
        <f>Q391*H391</f>
        <v>0</v>
      </c>
      <c r="S391" s="148">
        <v>0</v>
      </c>
      <c r="T391" s="149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50" t="s">
        <v>226</v>
      </c>
      <c r="AT391" s="150" t="s">
        <v>183</v>
      </c>
      <c r="AU391" s="150" t="s">
        <v>83</v>
      </c>
      <c r="AY391" s="18" t="s">
        <v>180</v>
      </c>
      <c r="BE391" s="151">
        <f>IF(N391="základní",J391,0)</f>
        <v>0</v>
      </c>
      <c r="BF391" s="151">
        <f>IF(N391="snížená",J391,0)</f>
        <v>0</v>
      </c>
      <c r="BG391" s="151">
        <f>IF(N391="zákl. přenesená",J391,0)</f>
        <v>0</v>
      </c>
      <c r="BH391" s="151">
        <f>IF(N391="sníž. přenesená",J391,0)</f>
        <v>0</v>
      </c>
      <c r="BI391" s="151">
        <f>IF(N391="nulová",J391,0)</f>
        <v>0</v>
      </c>
      <c r="BJ391" s="18" t="s">
        <v>81</v>
      </c>
      <c r="BK391" s="151">
        <f>ROUND(I391*H391,2)</f>
        <v>0</v>
      </c>
      <c r="BL391" s="18" t="s">
        <v>226</v>
      </c>
      <c r="BM391" s="150" t="s">
        <v>966</v>
      </c>
    </row>
    <row r="392" spans="1:47" s="2" customFormat="1" ht="12">
      <c r="A392" s="33"/>
      <c r="B392" s="34"/>
      <c r="C392" s="33"/>
      <c r="D392" s="152" t="s">
        <v>190</v>
      </c>
      <c r="E392" s="33"/>
      <c r="F392" s="153" t="s">
        <v>967</v>
      </c>
      <c r="G392" s="33"/>
      <c r="H392" s="33"/>
      <c r="I392" s="154"/>
      <c r="J392" s="33"/>
      <c r="K392" s="33"/>
      <c r="L392" s="34"/>
      <c r="M392" s="155"/>
      <c r="N392" s="156"/>
      <c r="O392" s="54"/>
      <c r="P392" s="54"/>
      <c r="Q392" s="54"/>
      <c r="R392" s="54"/>
      <c r="S392" s="54"/>
      <c r="T392" s="55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T392" s="18" t="s">
        <v>190</v>
      </c>
      <c r="AU392" s="18" t="s">
        <v>83</v>
      </c>
    </row>
    <row r="393" spans="2:51" s="13" customFormat="1" ht="12">
      <c r="B393" s="157"/>
      <c r="D393" s="158" t="s">
        <v>201</v>
      </c>
      <c r="E393" s="159" t="s">
        <v>3</v>
      </c>
      <c r="F393" s="160" t="s">
        <v>634</v>
      </c>
      <c r="H393" s="161">
        <v>138.089</v>
      </c>
      <c r="I393" s="162"/>
      <c r="L393" s="157"/>
      <c r="M393" s="163"/>
      <c r="N393" s="164"/>
      <c r="O393" s="164"/>
      <c r="P393" s="164"/>
      <c r="Q393" s="164"/>
      <c r="R393" s="164"/>
      <c r="S393" s="164"/>
      <c r="T393" s="165"/>
      <c r="AT393" s="159" t="s">
        <v>201</v>
      </c>
      <c r="AU393" s="159" t="s">
        <v>83</v>
      </c>
      <c r="AV393" s="13" t="s">
        <v>83</v>
      </c>
      <c r="AW393" s="13" t="s">
        <v>34</v>
      </c>
      <c r="AX393" s="13" t="s">
        <v>73</v>
      </c>
      <c r="AY393" s="159" t="s">
        <v>180</v>
      </c>
    </row>
    <row r="394" spans="2:51" s="13" customFormat="1" ht="12">
      <c r="B394" s="157"/>
      <c r="D394" s="158" t="s">
        <v>201</v>
      </c>
      <c r="E394" s="159" t="s">
        <v>3</v>
      </c>
      <c r="F394" s="160" t="s">
        <v>635</v>
      </c>
      <c r="H394" s="161">
        <v>83.58</v>
      </c>
      <c r="I394" s="162"/>
      <c r="L394" s="157"/>
      <c r="M394" s="163"/>
      <c r="N394" s="164"/>
      <c r="O394" s="164"/>
      <c r="P394" s="164"/>
      <c r="Q394" s="164"/>
      <c r="R394" s="164"/>
      <c r="S394" s="164"/>
      <c r="T394" s="165"/>
      <c r="AT394" s="159" t="s">
        <v>201</v>
      </c>
      <c r="AU394" s="159" t="s">
        <v>83</v>
      </c>
      <c r="AV394" s="13" t="s">
        <v>83</v>
      </c>
      <c r="AW394" s="13" t="s">
        <v>34</v>
      </c>
      <c r="AX394" s="13" t="s">
        <v>73</v>
      </c>
      <c r="AY394" s="159" t="s">
        <v>180</v>
      </c>
    </row>
    <row r="395" spans="2:51" s="15" customFormat="1" ht="12">
      <c r="B395" s="187"/>
      <c r="D395" s="158" t="s">
        <v>201</v>
      </c>
      <c r="E395" s="188" t="s">
        <v>3</v>
      </c>
      <c r="F395" s="189" t="s">
        <v>399</v>
      </c>
      <c r="H395" s="190">
        <v>221.669</v>
      </c>
      <c r="I395" s="191"/>
      <c r="L395" s="187"/>
      <c r="M395" s="192"/>
      <c r="N395" s="193"/>
      <c r="O395" s="193"/>
      <c r="P395" s="193"/>
      <c r="Q395" s="193"/>
      <c r="R395" s="193"/>
      <c r="S395" s="193"/>
      <c r="T395" s="194"/>
      <c r="AT395" s="188" t="s">
        <v>201</v>
      </c>
      <c r="AU395" s="188" t="s">
        <v>83</v>
      </c>
      <c r="AV395" s="15" t="s">
        <v>188</v>
      </c>
      <c r="AW395" s="15" t="s">
        <v>34</v>
      </c>
      <c r="AX395" s="15" t="s">
        <v>81</v>
      </c>
      <c r="AY395" s="188" t="s">
        <v>180</v>
      </c>
    </row>
    <row r="396" spans="1:65" s="2" customFormat="1" ht="16.5" customHeight="1">
      <c r="A396" s="33"/>
      <c r="B396" s="138"/>
      <c r="C396" s="139" t="s">
        <v>968</v>
      </c>
      <c r="D396" s="139" t="s">
        <v>183</v>
      </c>
      <c r="E396" s="140" t="s">
        <v>969</v>
      </c>
      <c r="F396" s="141" t="s">
        <v>970</v>
      </c>
      <c r="G396" s="142" t="s">
        <v>225</v>
      </c>
      <c r="H396" s="143">
        <v>221.669</v>
      </c>
      <c r="I396" s="144"/>
      <c r="J396" s="145">
        <f>ROUND(I396*H396,2)</f>
        <v>0</v>
      </c>
      <c r="K396" s="141" t="s">
        <v>187</v>
      </c>
      <c r="L396" s="34"/>
      <c r="M396" s="146" t="s">
        <v>3</v>
      </c>
      <c r="N396" s="147" t="s">
        <v>44</v>
      </c>
      <c r="O396" s="54"/>
      <c r="P396" s="148">
        <f>O396*H396</f>
        <v>0</v>
      </c>
      <c r="Q396" s="148">
        <v>0.001</v>
      </c>
      <c r="R396" s="148">
        <f>Q396*H396</f>
        <v>0.221669</v>
      </c>
      <c r="S396" s="148">
        <v>0.00031</v>
      </c>
      <c r="T396" s="149">
        <f>S396*H396</f>
        <v>0.06871739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50" t="s">
        <v>226</v>
      </c>
      <c r="AT396" s="150" t="s">
        <v>183</v>
      </c>
      <c r="AU396" s="150" t="s">
        <v>83</v>
      </c>
      <c r="AY396" s="18" t="s">
        <v>180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8" t="s">
        <v>81</v>
      </c>
      <c r="BK396" s="151">
        <f>ROUND(I396*H396,2)</f>
        <v>0</v>
      </c>
      <c r="BL396" s="18" t="s">
        <v>226</v>
      </c>
      <c r="BM396" s="150" t="s">
        <v>971</v>
      </c>
    </row>
    <row r="397" spans="1:47" s="2" customFormat="1" ht="12">
      <c r="A397" s="33"/>
      <c r="B397" s="34"/>
      <c r="C397" s="33"/>
      <c r="D397" s="152" t="s">
        <v>190</v>
      </c>
      <c r="E397" s="33"/>
      <c r="F397" s="153" t="s">
        <v>972</v>
      </c>
      <c r="G397" s="33"/>
      <c r="H397" s="33"/>
      <c r="I397" s="154"/>
      <c r="J397" s="33"/>
      <c r="K397" s="33"/>
      <c r="L397" s="34"/>
      <c r="M397" s="155"/>
      <c r="N397" s="156"/>
      <c r="O397" s="54"/>
      <c r="P397" s="54"/>
      <c r="Q397" s="54"/>
      <c r="R397" s="54"/>
      <c r="S397" s="54"/>
      <c r="T397" s="55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T397" s="18" t="s">
        <v>190</v>
      </c>
      <c r="AU397" s="18" t="s">
        <v>83</v>
      </c>
    </row>
    <row r="398" spans="2:51" s="13" customFormat="1" ht="12">
      <c r="B398" s="157"/>
      <c r="D398" s="158" t="s">
        <v>201</v>
      </c>
      <c r="E398" s="159" t="s">
        <v>3</v>
      </c>
      <c r="F398" s="160" t="s">
        <v>634</v>
      </c>
      <c r="H398" s="161">
        <v>138.089</v>
      </c>
      <c r="I398" s="162"/>
      <c r="L398" s="157"/>
      <c r="M398" s="163"/>
      <c r="N398" s="164"/>
      <c r="O398" s="164"/>
      <c r="P398" s="164"/>
      <c r="Q398" s="164"/>
      <c r="R398" s="164"/>
      <c r="S398" s="164"/>
      <c r="T398" s="165"/>
      <c r="AT398" s="159" t="s">
        <v>201</v>
      </c>
      <c r="AU398" s="159" t="s">
        <v>83</v>
      </c>
      <c r="AV398" s="13" t="s">
        <v>83</v>
      </c>
      <c r="AW398" s="13" t="s">
        <v>34</v>
      </c>
      <c r="AX398" s="13" t="s">
        <v>73</v>
      </c>
      <c r="AY398" s="159" t="s">
        <v>180</v>
      </c>
    </row>
    <row r="399" spans="2:51" s="13" customFormat="1" ht="12">
      <c r="B399" s="157"/>
      <c r="D399" s="158" t="s">
        <v>201</v>
      </c>
      <c r="E399" s="159" t="s">
        <v>3</v>
      </c>
      <c r="F399" s="160" t="s">
        <v>635</v>
      </c>
      <c r="H399" s="161">
        <v>83.58</v>
      </c>
      <c r="I399" s="162"/>
      <c r="L399" s="157"/>
      <c r="M399" s="163"/>
      <c r="N399" s="164"/>
      <c r="O399" s="164"/>
      <c r="P399" s="164"/>
      <c r="Q399" s="164"/>
      <c r="R399" s="164"/>
      <c r="S399" s="164"/>
      <c r="T399" s="165"/>
      <c r="AT399" s="159" t="s">
        <v>201</v>
      </c>
      <c r="AU399" s="159" t="s">
        <v>83</v>
      </c>
      <c r="AV399" s="13" t="s">
        <v>83</v>
      </c>
      <c r="AW399" s="13" t="s">
        <v>34</v>
      </c>
      <c r="AX399" s="13" t="s">
        <v>73</v>
      </c>
      <c r="AY399" s="159" t="s">
        <v>180</v>
      </c>
    </row>
    <row r="400" spans="2:51" s="15" customFormat="1" ht="12">
      <c r="B400" s="187"/>
      <c r="D400" s="158" t="s">
        <v>201</v>
      </c>
      <c r="E400" s="188" t="s">
        <v>3</v>
      </c>
      <c r="F400" s="189" t="s">
        <v>399</v>
      </c>
      <c r="H400" s="190">
        <v>221.669</v>
      </c>
      <c r="I400" s="191"/>
      <c r="L400" s="187"/>
      <c r="M400" s="192"/>
      <c r="N400" s="193"/>
      <c r="O400" s="193"/>
      <c r="P400" s="193"/>
      <c r="Q400" s="193"/>
      <c r="R400" s="193"/>
      <c r="S400" s="193"/>
      <c r="T400" s="194"/>
      <c r="AT400" s="188" t="s">
        <v>201</v>
      </c>
      <c r="AU400" s="188" t="s">
        <v>83</v>
      </c>
      <c r="AV400" s="15" t="s">
        <v>188</v>
      </c>
      <c r="AW400" s="15" t="s">
        <v>34</v>
      </c>
      <c r="AX400" s="15" t="s">
        <v>81</v>
      </c>
      <c r="AY400" s="188" t="s">
        <v>180</v>
      </c>
    </row>
    <row r="401" spans="1:65" s="2" customFormat="1" ht="16.5" customHeight="1">
      <c r="A401" s="33"/>
      <c r="B401" s="138"/>
      <c r="C401" s="139" t="s">
        <v>973</v>
      </c>
      <c r="D401" s="139" t="s">
        <v>183</v>
      </c>
      <c r="E401" s="140" t="s">
        <v>974</v>
      </c>
      <c r="F401" s="141" t="s">
        <v>975</v>
      </c>
      <c r="G401" s="142" t="s">
        <v>225</v>
      </c>
      <c r="H401" s="143">
        <v>431.825</v>
      </c>
      <c r="I401" s="144"/>
      <c r="J401" s="145">
        <f>ROUND(I401*H401,2)</f>
        <v>0</v>
      </c>
      <c r="K401" s="141" t="s">
        <v>187</v>
      </c>
      <c r="L401" s="34"/>
      <c r="M401" s="146" t="s">
        <v>3</v>
      </c>
      <c r="N401" s="147" t="s">
        <v>44</v>
      </c>
      <c r="O401" s="54"/>
      <c r="P401" s="148">
        <f>O401*H401</f>
        <v>0</v>
      </c>
      <c r="Q401" s="148">
        <v>0.0002</v>
      </c>
      <c r="R401" s="148">
        <f>Q401*H401</f>
        <v>0.086365</v>
      </c>
      <c r="S401" s="148">
        <v>0</v>
      </c>
      <c r="T401" s="149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50" t="s">
        <v>226</v>
      </c>
      <c r="AT401" s="150" t="s">
        <v>183</v>
      </c>
      <c r="AU401" s="150" t="s">
        <v>83</v>
      </c>
      <c r="AY401" s="18" t="s">
        <v>180</v>
      </c>
      <c r="BE401" s="151">
        <f>IF(N401="základní",J401,0)</f>
        <v>0</v>
      </c>
      <c r="BF401" s="151">
        <f>IF(N401="snížená",J401,0)</f>
        <v>0</v>
      </c>
      <c r="BG401" s="151">
        <f>IF(N401="zákl. přenesená",J401,0)</f>
        <v>0</v>
      </c>
      <c r="BH401" s="151">
        <f>IF(N401="sníž. přenesená",J401,0)</f>
        <v>0</v>
      </c>
      <c r="BI401" s="151">
        <f>IF(N401="nulová",J401,0)</f>
        <v>0</v>
      </c>
      <c r="BJ401" s="18" t="s">
        <v>81</v>
      </c>
      <c r="BK401" s="151">
        <f>ROUND(I401*H401,2)</f>
        <v>0</v>
      </c>
      <c r="BL401" s="18" t="s">
        <v>226</v>
      </c>
      <c r="BM401" s="150" t="s">
        <v>976</v>
      </c>
    </row>
    <row r="402" spans="1:47" s="2" customFormat="1" ht="12">
      <c r="A402" s="33"/>
      <c r="B402" s="34"/>
      <c r="C402" s="33"/>
      <c r="D402" s="152" t="s">
        <v>190</v>
      </c>
      <c r="E402" s="33"/>
      <c r="F402" s="153" t="s">
        <v>977</v>
      </c>
      <c r="G402" s="33"/>
      <c r="H402" s="33"/>
      <c r="I402" s="154"/>
      <c r="J402" s="33"/>
      <c r="K402" s="33"/>
      <c r="L402" s="34"/>
      <c r="M402" s="155"/>
      <c r="N402" s="156"/>
      <c r="O402" s="54"/>
      <c r="P402" s="54"/>
      <c r="Q402" s="54"/>
      <c r="R402" s="54"/>
      <c r="S402" s="54"/>
      <c r="T402" s="55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T402" s="18" t="s">
        <v>190</v>
      </c>
      <c r="AU402" s="18" t="s">
        <v>83</v>
      </c>
    </row>
    <row r="403" spans="1:65" s="2" customFormat="1" ht="24.2" customHeight="1">
      <c r="A403" s="33"/>
      <c r="B403" s="138"/>
      <c r="C403" s="139" t="s">
        <v>978</v>
      </c>
      <c r="D403" s="139" t="s">
        <v>183</v>
      </c>
      <c r="E403" s="140" t="s">
        <v>979</v>
      </c>
      <c r="F403" s="141" t="s">
        <v>980</v>
      </c>
      <c r="G403" s="142" t="s">
        <v>225</v>
      </c>
      <c r="H403" s="143">
        <v>431.825</v>
      </c>
      <c r="I403" s="144"/>
      <c r="J403" s="145">
        <f>ROUND(I403*H403,2)</f>
        <v>0</v>
      </c>
      <c r="K403" s="141" t="s">
        <v>187</v>
      </c>
      <c r="L403" s="34"/>
      <c r="M403" s="146" t="s">
        <v>3</v>
      </c>
      <c r="N403" s="147" t="s">
        <v>44</v>
      </c>
      <c r="O403" s="54"/>
      <c r="P403" s="148">
        <f>O403*H403</f>
        <v>0</v>
      </c>
      <c r="Q403" s="148">
        <v>0.00026</v>
      </c>
      <c r="R403" s="148">
        <f>Q403*H403</f>
        <v>0.11227449999999999</v>
      </c>
      <c r="S403" s="148">
        <v>0</v>
      </c>
      <c r="T403" s="149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0" t="s">
        <v>226</v>
      </c>
      <c r="AT403" s="150" t="s">
        <v>183</v>
      </c>
      <c r="AU403" s="150" t="s">
        <v>83</v>
      </c>
      <c r="AY403" s="18" t="s">
        <v>180</v>
      </c>
      <c r="BE403" s="151">
        <f>IF(N403="základní",J403,0)</f>
        <v>0</v>
      </c>
      <c r="BF403" s="151">
        <f>IF(N403="snížená",J403,0)</f>
        <v>0</v>
      </c>
      <c r="BG403" s="151">
        <f>IF(N403="zákl. přenesená",J403,0)</f>
        <v>0</v>
      </c>
      <c r="BH403" s="151">
        <f>IF(N403="sníž. přenesená",J403,0)</f>
        <v>0</v>
      </c>
      <c r="BI403" s="151">
        <f>IF(N403="nulová",J403,0)</f>
        <v>0</v>
      </c>
      <c r="BJ403" s="18" t="s">
        <v>81</v>
      </c>
      <c r="BK403" s="151">
        <f>ROUND(I403*H403,2)</f>
        <v>0</v>
      </c>
      <c r="BL403" s="18" t="s">
        <v>226</v>
      </c>
      <c r="BM403" s="150" t="s">
        <v>981</v>
      </c>
    </row>
    <row r="404" spans="1:47" s="2" customFormat="1" ht="12">
      <c r="A404" s="33"/>
      <c r="B404" s="34"/>
      <c r="C404" s="33"/>
      <c r="D404" s="152" t="s">
        <v>190</v>
      </c>
      <c r="E404" s="33"/>
      <c r="F404" s="153" t="s">
        <v>982</v>
      </c>
      <c r="G404" s="33"/>
      <c r="H404" s="33"/>
      <c r="I404" s="154"/>
      <c r="J404" s="33"/>
      <c r="K404" s="33"/>
      <c r="L404" s="34"/>
      <c r="M404" s="155"/>
      <c r="N404" s="156"/>
      <c r="O404" s="54"/>
      <c r="P404" s="54"/>
      <c r="Q404" s="54"/>
      <c r="R404" s="54"/>
      <c r="S404" s="54"/>
      <c r="T404" s="55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190</v>
      </c>
      <c r="AU404" s="18" t="s">
        <v>83</v>
      </c>
    </row>
    <row r="405" spans="2:51" s="13" customFormat="1" ht="12">
      <c r="B405" s="157"/>
      <c r="D405" s="158" t="s">
        <v>201</v>
      </c>
      <c r="E405" s="159" t="s">
        <v>3</v>
      </c>
      <c r="F405" s="160" t="s">
        <v>983</v>
      </c>
      <c r="H405" s="161">
        <v>39.36</v>
      </c>
      <c r="I405" s="162"/>
      <c r="L405" s="157"/>
      <c r="M405" s="163"/>
      <c r="N405" s="164"/>
      <c r="O405" s="164"/>
      <c r="P405" s="164"/>
      <c r="Q405" s="164"/>
      <c r="R405" s="164"/>
      <c r="S405" s="164"/>
      <c r="T405" s="165"/>
      <c r="AT405" s="159" t="s">
        <v>201</v>
      </c>
      <c r="AU405" s="159" t="s">
        <v>83</v>
      </c>
      <c r="AV405" s="13" t="s">
        <v>83</v>
      </c>
      <c r="AW405" s="13" t="s">
        <v>34</v>
      </c>
      <c r="AX405" s="13" t="s">
        <v>73</v>
      </c>
      <c r="AY405" s="159" t="s">
        <v>180</v>
      </c>
    </row>
    <row r="406" spans="2:51" s="13" customFormat="1" ht="12">
      <c r="B406" s="157"/>
      <c r="D406" s="158" t="s">
        <v>201</v>
      </c>
      <c r="E406" s="159" t="s">
        <v>3</v>
      </c>
      <c r="F406" s="160" t="s">
        <v>617</v>
      </c>
      <c r="H406" s="161">
        <v>221.669</v>
      </c>
      <c r="I406" s="162"/>
      <c r="L406" s="157"/>
      <c r="M406" s="163"/>
      <c r="N406" s="164"/>
      <c r="O406" s="164"/>
      <c r="P406" s="164"/>
      <c r="Q406" s="164"/>
      <c r="R406" s="164"/>
      <c r="S406" s="164"/>
      <c r="T406" s="165"/>
      <c r="AT406" s="159" t="s">
        <v>201</v>
      </c>
      <c r="AU406" s="159" t="s">
        <v>83</v>
      </c>
      <c r="AV406" s="13" t="s">
        <v>83</v>
      </c>
      <c r="AW406" s="13" t="s">
        <v>34</v>
      </c>
      <c r="AX406" s="13" t="s">
        <v>73</v>
      </c>
      <c r="AY406" s="159" t="s">
        <v>180</v>
      </c>
    </row>
    <row r="407" spans="2:51" s="13" customFormat="1" ht="12">
      <c r="B407" s="157"/>
      <c r="D407" s="158" t="s">
        <v>201</v>
      </c>
      <c r="E407" s="159" t="s">
        <v>3</v>
      </c>
      <c r="F407" s="160" t="s">
        <v>984</v>
      </c>
      <c r="H407" s="161">
        <v>170.796</v>
      </c>
      <c r="I407" s="162"/>
      <c r="L407" s="157"/>
      <c r="M407" s="163"/>
      <c r="N407" s="164"/>
      <c r="O407" s="164"/>
      <c r="P407" s="164"/>
      <c r="Q407" s="164"/>
      <c r="R407" s="164"/>
      <c r="S407" s="164"/>
      <c r="T407" s="165"/>
      <c r="AT407" s="159" t="s">
        <v>201</v>
      </c>
      <c r="AU407" s="159" t="s">
        <v>83</v>
      </c>
      <c r="AV407" s="13" t="s">
        <v>83</v>
      </c>
      <c r="AW407" s="13" t="s">
        <v>34</v>
      </c>
      <c r="AX407" s="13" t="s">
        <v>73</v>
      </c>
      <c r="AY407" s="159" t="s">
        <v>180</v>
      </c>
    </row>
    <row r="408" spans="2:51" s="15" customFormat="1" ht="12">
      <c r="B408" s="187"/>
      <c r="D408" s="158" t="s">
        <v>201</v>
      </c>
      <c r="E408" s="188" t="s">
        <v>3</v>
      </c>
      <c r="F408" s="189" t="s">
        <v>399</v>
      </c>
      <c r="H408" s="190">
        <v>431.825</v>
      </c>
      <c r="I408" s="191"/>
      <c r="L408" s="187"/>
      <c r="M408" s="198"/>
      <c r="N408" s="199"/>
      <c r="O408" s="199"/>
      <c r="P408" s="199"/>
      <c r="Q408" s="199"/>
      <c r="R408" s="199"/>
      <c r="S408" s="199"/>
      <c r="T408" s="200"/>
      <c r="AT408" s="188" t="s">
        <v>201</v>
      </c>
      <c r="AU408" s="188" t="s">
        <v>83</v>
      </c>
      <c r="AV408" s="15" t="s">
        <v>188</v>
      </c>
      <c r="AW408" s="15" t="s">
        <v>34</v>
      </c>
      <c r="AX408" s="15" t="s">
        <v>81</v>
      </c>
      <c r="AY408" s="188" t="s">
        <v>180</v>
      </c>
    </row>
    <row r="409" spans="1:31" s="2" customFormat="1" ht="6.95" customHeight="1">
      <c r="A409" s="33"/>
      <c r="B409" s="43"/>
      <c r="C409" s="44"/>
      <c r="D409" s="44"/>
      <c r="E409" s="44"/>
      <c r="F409" s="44"/>
      <c r="G409" s="44"/>
      <c r="H409" s="44"/>
      <c r="I409" s="44"/>
      <c r="J409" s="44"/>
      <c r="K409" s="44"/>
      <c r="L409" s="34"/>
      <c r="M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</row>
  </sheetData>
  <autoFilter ref="C97:K408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2" r:id="rId1" display="https://podminky.urs.cz/item/CS_URS_2021_01/139751101"/>
    <hyperlink ref="F106" r:id="rId2" display="https://podminky.urs.cz/item/CS_URS_2021_01/162211311"/>
    <hyperlink ref="F108" r:id="rId3" display="https://podminky.urs.cz/item/CS_URS_2021_01/162751117"/>
    <hyperlink ref="F110" r:id="rId4" display="https://podminky.urs.cz/item/CS_URS_2021_01/162751119"/>
    <hyperlink ref="F113" r:id="rId5" display="https://podminky.urs.cz/item/CS_URS_2021_01/171201201"/>
    <hyperlink ref="F115" r:id="rId6" display="https://podminky.urs.cz/item/CS_URS_2021_01/171201221"/>
    <hyperlink ref="F119" r:id="rId7" display="https://podminky.urs.cz/item/CS_URS_2021_01/275321511"/>
    <hyperlink ref="F122" r:id="rId8" display="https://podminky.urs.cz/item/CS_URS_2021_01/275351121"/>
    <hyperlink ref="F125" r:id="rId9" display="https://podminky.urs.cz/item/CS_URS_2021_01/275351122"/>
    <hyperlink ref="F127" r:id="rId10" display="https://podminky.urs.cz/item/CS_URS_2021_01/275361821"/>
    <hyperlink ref="F131" r:id="rId11" display="https://podminky.urs.cz/item/CS_URS_2021_01/310239411"/>
    <hyperlink ref="F133" r:id="rId12" display="https://podminky.urs.cz/item/CS_URS_2021_01/317234410"/>
    <hyperlink ref="F138" r:id="rId13" display="https://podminky.urs.cz/item/CS_URS_2021_01/317944323"/>
    <hyperlink ref="F143" r:id="rId14" display="https://podminky.urs.cz/item/CS_URS_2021_01/317944325"/>
    <hyperlink ref="F146" r:id="rId15" display="https://podminky.urs.cz/item/CS_URS_2021_01/319201321"/>
    <hyperlink ref="F151" r:id="rId16" display="https://podminky.urs.cz/item/CS_URS_2021_01/340271031"/>
    <hyperlink ref="F154" r:id="rId17" display="https://podminky.urs.cz/item/CS_URS_2021_01/342272235"/>
    <hyperlink ref="F159" r:id="rId18" display="https://podminky.urs.cz/item/CS_URS_2021_01/346244381"/>
    <hyperlink ref="F164" r:id="rId19" display="https://podminky.urs.cz/item/CS_URS_2021_01/346481111"/>
    <hyperlink ref="F171" r:id="rId20" display="https://podminky.urs.cz/item/CS_URS_2021_01/413232221"/>
    <hyperlink ref="F175" r:id="rId21" display="https://podminky.urs.cz/item/CS_URS_2021_01/612142001"/>
    <hyperlink ref="F180" r:id="rId22" display="https://podminky.urs.cz/item/CS_URS_2021_01/612311131"/>
    <hyperlink ref="F184" r:id="rId23" display="https://podminky.urs.cz/item/CS_URS_2021_01/612321141"/>
    <hyperlink ref="F186" r:id="rId24" display="https://podminky.urs.cz/item/CS_URS_2021_01/612325225"/>
    <hyperlink ref="F189" r:id="rId25" display="https://podminky.urs.cz/item/CS_URS_2021_01/612325302"/>
    <hyperlink ref="F195" r:id="rId26" display="https://podminky.urs.cz/item/CS_URS_2021_01/612325422"/>
    <hyperlink ref="F201" r:id="rId27" display="https://podminky.urs.cz/item/CS_URS_2021_01/949101111"/>
    <hyperlink ref="F207" r:id="rId28" display="https://podminky.urs.cz/item/CS_URS_2021_01/962031133"/>
    <hyperlink ref="F212" r:id="rId29" display="https://podminky.urs.cz/item/CS_URS_2021_01/962032231"/>
    <hyperlink ref="F215" r:id="rId30" display="https://podminky.urs.cz/item/CS_URS_2021_01/965043421"/>
    <hyperlink ref="F219" r:id="rId31" display="https://podminky.urs.cz/item/CS_URS_2021_01/965046111"/>
    <hyperlink ref="F222" r:id="rId32" display="https://podminky.urs.cz/item/CS_URS_2021_01/965081213"/>
    <hyperlink ref="F224" r:id="rId33" display="https://podminky.urs.cz/item/CS_URS_2021_01/965081333"/>
    <hyperlink ref="F227" r:id="rId34" display="https://podminky.urs.cz/item/CS_URS_2021_01/967031132"/>
    <hyperlink ref="F230" r:id="rId35" display="https://podminky.urs.cz/item/CS_URS_2021_01/968062376"/>
    <hyperlink ref="F233" r:id="rId36" display="https://podminky.urs.cz/item/CS_URS_2021_01/968072455"/>
    <hyperlink ref="F236" r:id="rId37" display="https://podminky.urs.cz/item/CS_URS_2021_01/971033541"/>
    <hyperlink ref="F240" r:id="rId38" display="https://podminky.urs.cz/item/CS_URS_2021_01/971033641"/>
    <hyperlink ref="F245" r:id="rId39" display="https://podminky.urs.cz/item/CS_URS_2021_01/974031285"/>
    <hyperlink ref="F249" r:id="rId40" display="https://podminky.urs.cz/item/CS_URS_2021_01/974031666"/>
    <hyperlink ref="F252" r:id="rId41" display="https://podminky.urs.cz/item/CS_URS_2021_01/978013141"/>
    <hyperlink ref="F258" r:id="rId42" display="https://podminky.urs.cz/item/CS_URS_2021_01/997013112"/>
    <hyperlink ref="F260" r:id="rId43" display="https://podminky.urs.cz/item/CS_URS_2021_01/997013501"/>
    <hyperlink ref="F262" r:id="rId44" display="https://podminky.urs.cz/item/CS_URS_2021_01/997013509"/>
    <hyperlink ref="F265" r:id="rId45" display="https://podminky.urs.cz/item/CS_URS_2021_01/997013631"/>
    <hyperlink ref="F268" r:id="rId46" display="https://podminky.urs.cz/item/CS_URS_2021_01/997013812"/>
    <hyperlink ref="F271" r:id="rId47" display="https://podminky.urs.cz/item/CS_URS_2021_01/998011002"/>
    <hyperlink ref="F275" r:id="rId48" display="https://podminky.urs.cz/item/CS_URS_2021_01/713131135"/>
    <hyperlink ref="F281" r:id="rId49" display="https://podminky.urs.cz/item/CS_URS_2021_01/28375991"/>
    <hyperlink ref="F284" r:id="rId50" display="https://podminky.urs.cz/item/CS_URS_2021_01/63141447"/>
    <hyperlink ref="F288" r:id="rId51" display="https://podminky.urs.cz/item/CS_URS_2021_01/998713102"/>
    <hyperlink ref="F291" r:id="rId52" display="https://podminky.urs.cz/item/CS_URS_2021_01/762332135"/>
    <hyperlink ref="F295" r:id="rId53" display="https://podminky.urs.cz/item/CS_URS_2021_01/60512140"/>
    <hyperlink ref="F299" r:id="rId54" display="https://podminky.urs.cz/item/CS_URS_2021_01/762341043"/>
    <hyperlink ref="F303" r:id="rId55" display="https://podminky.urs.cz/item/CS_URS_2021_01/998762102"/>
    <hyperlink ref="F306" r:id="rId56" display="https://podminky.urs.cz/item/CS_URS_2021_01/763111321"/>
    <hyperlink ref="F308" r:id="rId57" display="https://podminky.urs.cz/item/CS_URS_2021_01/763111717"/>
    <hyperlink ref="F310" r:id="rId58" display="https://podminky.urs.cz/item/CS_URS_2021_01/763131412"/>
    <hyperlink ref="F312" r:id="rId59" display="https://podminky.urs.cz/item/CS_URS_2021_01/763131714"/>
    <hyperlink ref="F315" r:id="rId60" display="https://podminky.urs.cz/item/CS_URS_2021_01/763131751"/>
    <hyperlink ref="F317" r:id="rId61" display="https://podminky.urs.cz/item/CS_URS_2021_01/28329276"/>
    <hyperlink ref="F320" r:id="rId62" display="https://podminky.urs.cz/item/CS_URS_2021_01/763131821"/>
    <hyperlink ref="F323" r:id="rId63" display="https://podminky.urs.cz/item/CS_URS_2021_01/763161720"/>
    <hyperlink ref="F325" r:id="rId64" display="https://podminky.urs.cz/item/CS_URS_2021_01/998763302"/>
    <hyperlink ref="F328" r:id="rId65" display="https://podminky.urs.cz/item/CS_URS_2021_01/766111820"/>
    <hyperlink ref="F349" r:id="rId66" display="https://podminky.urs.cz/item/CS_URS_2021_01/772521240"/>
    <hyperlink ref="F355" r:id="rId67" display="https://podminky.urs.cz/item/CS_URS_2021_01/998772102"/>
    <hyperlink ref="F358" r:id="rId68" display="https://podminky.urs.cz/item/CS_URS_2021_01/776121111"/>
    <hyperlink ref="F361" r:id="rId69" display="https://podminky.urs.cz/item/CS_URS_2021_01/776141113"/>
    <hyperlink ref="F364" r:id="rId70" display="https://podminky.urs.cz/item/CS_URS_2021_01/776251111"/>
    <hyperlink ref="F366" r:id="rId71" display="https://podminky.urs.cz/item/CS_URS_2021_01/28411069"/>
    <hyperlink ref="F372" r:id="rId72" display="https://podminky.urs.cz/item/CS_URS_2021_01/776411112"/>
    <hyperlink ref="F375" r:id="rId73" display="https://podminky.urs.cz/item/CS_URS_2021_01/998776102"/>
    <hyperlink ref="F378" r:id="rId74" display="https://podminky.urs.cz/item/CS_URS_2021_01/783213021"/>
    <hyperlink ref="F381" r:id="rId75" display="https://podminky.urs.cz/item/CS_URS_2021_01/783301311"/>
    <hyperlink ref="F385" r:id="rId76" display="https://podminky.urs.cz/item/CS_URS_2021_01/783314201"/>
    <hyperlink ref="F387" r:id="rId77" display="https://podminky.urs.cz/item/CS_URS_2021_01/783315101"/>
    <hyperlink ref="F389" r:id="rId78" display="https://podminky.urs.cz/item/CS_URS_2021_01/783317101"/>
    <hyperlink ref="F392" r:id="rId79" display="https://podminky.urs.cz/item/CS_URS_2021_01/784111031"/>
    <hyperlink ref="F397" r:id="rId80" display="https://podminky.urs.cz/item/CS_URS_2021_01/784121001"/>
    <hyperlink ref="F402" r:id="rId81" display="https://podminky.urs.cz/item/CS_URS_2021_01/784181121"/>
    <hyperlink ref="F404" r:id="rId82" display="https://podminky.urs.cz/item/CS_URS_2021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604"/>
  <sheetViews>
    <sheetView showGridLines="0" workbookViewId="0" topLeftCell="A1">
      <selection activeCell="F558" sqref="F558:F56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5.0039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985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ROUND(J99,2)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ROUND((SUM(BE99:BE603)),2)</f>
        <v>0</v>
      </c>
      <c r="G33" s="33"/>
      <c r="H33" s="33"/>
      <c r="I33" s="97">
        <v>0.21</v>
      </c>
      <c r="J33" s="96">
        <f>ROUND(((SUM(BE99:BE603))*I33),2)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ROUND((SUM(BF99:BF603)),2)</f>
        <v>0</v>
      </c>
      <c r="G34" s="33"/>
      <c r="H34" s="33"/>
      <c r="I34" s="97">
        <v>0.15</v>
      </c>
      <c r="J34" s="96">
        <f>ROUND(((SUM(BF99:BF603))*I34),2)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ROUND((SUM(BG99:BG603)),2)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ROUND((SUM(BH99:BH603)),2)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ROUND((SUM(BI99:BI603)),2)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3N1O - SO.03 - N1+O - Rozšíření provozních prostor - zázemí pro zaměstnance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J99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J100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J101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J139</f>
        <v>0</v>
      </c>
      <c r="L62" s="111"/>
    </row>
    <row r="63" spans="2:12" s="10" customFormat="1" ht="19.9" customHeight="1">
      <c r="B63" s="111"/>
      <c r="D63" s="112" t="s">
        <v>386</v>
      </c>
      <c r="E63" s="113"/>
      <c r="F63" s="113"/>
      <c r="G63" s="113"/>
      <c r="H63" s="113"/>
      <c r="I63" s="113"/>
      <c r="J63" s="114">
        <f>J163</f>
        <v>0</v>
      </c>
      <c r="L63" s="111"/>
    </row>
    <row r="64" spans="2:12" s="10" customFormat="1" ht="19.9" customHeight="1">
      <c r="B64" s="111"/>
      <c r="D64" s="112" t="s">
        <v>387</v>
      </c>
      <c r="E64" s="113"/>
      <c r="F64" s="113"/>
      <c r="G64" s="113"/>
      <c r="H64" s="113"/>
      <c r="I64" s="113"/>
      <c r="J64" s="114">
        <f>J227</f>
        <v>0</v>
      </c>
      <c r="L64" s="111"/>
    </row>
    <row r="65" spans="2:12" s="10" customFormat="1" ht="19.9" customHeight="1">
      <c r="B65" s="111"/>
      <c r="D65" s="112" t="s">
        <v>986</v>
      </c>
      <c r="E65" s="113"/>
      <c r="F65" s="113"/>
      <c r="G65" s="113"/>
      <c r="H65" s="113"/>
      <c r="I65" s="113"/>
      <c r="J65" s="114">
        <f>J292</f>
        <v>0</v>
      </c>
      <c r="L65" s="111"/>
    </row>
    <row r="66" spans="2:12" s="10" customFormat="1" ht="19.9" customHeight="1">
      <c r="B66" s="111"/>
      <c r="D66" s="112" t="s">
        <v>388</v>
      </c>
      <c r="E66" s="113"/>
      <c r="F66" s="113"/>
      <c r="G66" s="113"/>
      <c r="H66" s="113"/>
      <c r="I66" s="113"/>
      <c r="J66" s="114">
        <f>J312</f>
        <v>0</v>
      </c>
      <c r="L66" s="111"/>
    </row>
    <row r="67" spans="2:12" s="10" customFormat="1" ht="19.9" customHeight="1">
      <c r="B67" s="111"/>
      <c r="D67" s="112" t="s">
        <v>389</v>
      </c>
      <c r="E67" s="113"/>
      <c r="F67" s="113"/>
      <c r="G67" s="113"/>
      <c r="H67" s="113"/>
      <c r="I67" s="113"/>
      <c r="J67" s="114">
        <f>J374</f>
        <v>0</v>
      </c>
      <c r="L67" s="111"/>
    </row>
    <row r="68" spans="2:12" s="10" customFormat="1" ht="19.9" customHeight="1">
      <c r="B68" s="111"/>
      <c r="D68" s="112" t="s">
        <v>156</v>
      </c>
      <c r="E68" s="113"/>
      <c r="F68" s="113"/>
      <c r="G68" s="113"/>
      <c r="H68" s="113"/>
      <c r="I68" s="113"/>
      <c r="J68" s="114">
        <f>J394</f>
        <v>0</v>
      </c>
      <c r="L68" s="111"/>
    </row>
    <row r="69" spans="2:12" s="10" customFormat="1" ht="19.9" customHeight="1">
      <c r="B69" s="111"/>
      <c r="D69" s="112" t="s">
        <v>390</v>
      </c>
      <c r="E69" s="113"/>
      <c r="F69" s="113"/>
      <c r="G69" s="113"/>
      <c r="H69" s="113"/>
      <c r="I69" s="113"/>
      <c r="J69" s="114">
        <f>J402</f>
        <v>0</v>
      </c>
      <c r="L69" s="111"/>
    </row>
    <row r="70" spans="2:12" s="9" customFormat="1" ht="24.95" customHeight="1">
      <c r="B70" s="107"/>
      <c r="D70" s="108" t="s">
        <v>157</v>
      </c>
      <c r="E70" s="109"/>
      <c r="F70" s="109"/>
      <c r="G70" s="109"/>
      <c r="H70" s="109"/>
      <c r="I70" s="109"/>
      <c r="J70" s="110">
        <f>J405</f>
        <v>0</v>
      </c>
      <c r="L70" s="107"/>
    </row>
    <row r="71" spans="2:12" s="10" customFormat="1" ht="19.9" customHeight="1">
      <c r="B71" s="111"/>
      <c r="D71" s="112" t="s">
        <v>987</v>
      </c>
      <c r="E71" s="113"/>
      <c r="F71" s="113"/>
      <c r="G71" s="113"/>
      <c r="H71" s="113"/>
      <c r="I71" s="113"/>
      <c r="J71" s="114">
        <f>J406</f>
        <v>0</v>
      </c>
      <c r="L71" s="111"/>
    </row>
    <row r="72" spans="2:12" s="10" customFormat="1" ht="19.9" customHeight="1">
      <c r="B72" s="111"/>
      <c r="D72" s="112" t="s">
        <v>158</v>
      </c>
      <c r="E72" s="113"/>
      <c r="F72" s="113"/>
      <c r="G72" s="113"/>
      <c r="H72" s="113"/>
      <c r="I72" s="113"/>
      <c r="J72" s="114">
        <f>J453</f>
        <v>0</v>
      </c>
      <c r="L72" s="111"/>
    </row>
    <row r="73" spans="2:12" s="10" customFormat="1" ht="19.9" customHeight="1">
      <c r="B73" s="111"/>
      <c r="D73" s="112" t="s">
        <v>524</v>
      </c>
      <c r="E73" s="113"/>
      <c r="F73" s="113"/>
      <c r="G73" s="113"/>
      <c r="H73" s="113"/>
      <c r="I73" s="113"/>
      <c r="J73" s="114">
        <f>J499</f>
        <v>0</v>
      </c>
      <c r="L73" s="111"/>
    </row>
    <row r="74" spans="2:12" s="10" customFormat="1" ht="19.9" customHeight="1">
      <c r="B74" s="111"/>
      <c r="D74" s="112" t="s">
        <v>988</v>
      </c>
      <c r="E74" s="113"/>
      <c r="F74" s="113"/>
      <c r="G74" s="113"/>
      <c r="H74" s="113"/>
      <c r="I74" s="113"/>
      <c r="J74" s="114">
        <f>J533</f>
        <v>0</v>
      </c>
      <c r="L74" s="111"/>
    </row>
    <row r="75" spans="2:12" s="10" customFormat="1" ht="19.9" customHeight="1">
      <c r="B75" s="111"/>
      <c r="D75" s="112" t="s">
        <v>161</v>
      </c>
      <c r="E75" s="113"/>
      <c r="F75" s="113"/>
      <c r="G75" s="113"/>
      <c r="H75" s="113"/>
      <c r="I75" s="113"/>
      <c r="J75" s="114">
        <f>J536</f>
        <v>0</v>
      </c>
      <c r="L75" s="111"/>
    </row>
    <row r="76" spans="2:12" s="10" customFormat="1" ht="19.9" customHeight="1">
      <c r="B76" s="111"/>
      <c r="D76" s="112" t="s">
        <v>391</v>
      </c>
      <c r="E76" s="113"/>
      <c r="F76" s="113"/>
      <c r="G76" s="113"/>
      <c r="H76" s="113"/>
      <c r="I76" s="113"/>
      <c r="J76" s="114">
        <f>J552</f>
        <v>0</v>
      </c>
      <c r="L76" s="111"/>
    </row>
    <row r="77" spans="2:12" s="10" customFormat="1" ht="19.9" customHeight="1">
      <c r="B77" s="111"/>
      <c r="D77" s="112" t="s">
        <v>163</v>
      </c>
      <c r="E77" s="113"/>
      <c r="F77" s="113"/>
      <c r="G77" s="113"/>
      <c r="H77" s="113"/>
      <c r="I77" s="113"/>
      <c r="J77" s="114">
        <f>J555</f>
        <v>0</v>
      </c>
      <c r="L77" s="111"/>
    </row>
    <row r="78" spans="2:12" s="10" customFormat="1" ht="19.9" customHeight="1">
      <c r="B78" s="111"/>
      <c r="D78" s="112" t="s">
        <v>527</v>
      </c>
      <c r="E78" s="113"/>
      <c r="F78" s="113"/>
      <c r="G78" s="113"/>
      <c r="H78" s="113"/>
      <c r="I78" s="113"/>
      <c r="J78" s="114">
        <f>J571</f>
        <v>0</v>
      </c>
      <c r="L78" s="111"/>
    </row>
    <row r="79" spans="2:12" s="10" customFormat="1" ht="19.9" customHeight="1">
      <c r="B79" s="111"/>
      <c r="D79" s="112" t="s">
        <v>528</v>
      </c>
      <c r="E79" s="113"/>
      <c r="F79" s="113"/>
      <c r="G79" s="113"/>
      <c r="H79" s="113"/>
      <c r="I79" s="113"/>
      <c r="J79" s="114">
        <f>J596</f>
        <v>0</v>
      </c>
      <c r="L79" s="111"/>
    </row>
    <row r="80" spans="1:31" s="2" customFormat="1" ht="21.75" customHeight="1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5" spans="1:31" s="2" customFormat="1" ht="6.95" customHeight="1">
      <c r="A85" s="33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24.95" customHeight="1">
      <c r="A86" s="33"/>
      <c r="B86" s="34"/>
      <c r="C86" s="22" t="s">
        <v>165</v>
      </c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6.95" customHeight="1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17</v>
      </c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356" t="str">
        <f>E7</f>
        <v>PAMÁTNÍK MOHYLA MÍRU, REKONSTRUKCE NÁVŠTĚVNICKÉ INFRASTRUKTURY</v>
      </c>
      <c r="F89" s="357"/>
      <c r="G89" s="357"/>
      <c r="H89" s="357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2" customHeight="1">
      <c r="A90" s="33"/>
      <c r="B90" s="34"/>
      <c r="C90" s="28" t="s">
        <v>148</v>
      </c>
      <c r="D90" s="33"/>
      <c r="E90" s="33"/>
      <c r="F90" s="33"/>
      <c r="G90" s="33"/>
      <c r="H90" s="33"/>
      <c r="I90" s="33"/>
      <c r="J90" s="33"/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6.5" customHeight="1">
      <c r="A91" s="33"/>
      <c r="B91" s="34"/>
      <c r="C91" s="33"/>
      <c r="D91" s="33"/>
      <c r="E91" s="318" t="str">
        <f>E9</f>
        <v>MOHYLA 3N1O - SO.03 - N1+O - Rozšíření provozních prostor - zázemí pro zaměstnance</v>
      </c>
      <c r="F91" s="355"/>
      <c r="G91" s="355"/>
      <c r="H91" s="355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2" customHeight="1">
      <c r="A93" s="33"/>
      <c r="B93" s="34"/>
      <c r="C93" s="28" t="s">
        <v>22</v>
      </c>
      <c r="D93" s="33"/>
      <c r="E93" s="33"/>
      <c r="F93" s="26" t="str">
        <f>F12</f>
        <v>Pracký kopec u obce Prace</v>
      </c>
      <c r="G93" s="33"/>
      <c r="H93" s="33"/>
      <c r="I93" s="28" t="s">
        <v>24</v>
      </c>
      <c r="J93" s="51" t="str">
        <f>IF(J12="","",J12)</f>
        <v>5. 5. 2021</v>
      </c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6.9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40.15" customHeight="1">
      <c r="A95" s="33"/>
      <c r="B95" s="34"/>
      <c r="C95" s="28" t="s">
        <v>26</v>
      </c>
      <c r="D95" s="33"/>
      <c r="E95" s="33"/>
      <c r="F95" s="26" t="str">
        <f>E15</f>
        <v xml:space="preserve"> </v>
      </c>
      <c r="G95" s="33"/>
      <c r="H95" s="33"/>
      <c r="I95" s="28" t="s">
        <v>32</v>
      </c>
      <c r="J95" s="31" t="str">
        <f>E21</f>
        <v>PETR FRANTA ARCHITEKTI   ASOC., s.r.o.</v>
      </c>
      <c r="K95" s="33"/>
      <c r="L95" s="9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15.2" customHeight="1">
      <c r="A96" s="33"/>
      <c r="B96" s="34"/>
      <c r="C96" s="28" t="s">
        <v>30</v>
      </c>
      <c r="D96" s="33"/>
      <c r="E96" s="33"/>
      <c r="F96" s="26" t="str">
        <f>IF(E18="","",E18)</f>
        <v>Vyplň údaj</v>
      </c>
      <c r="G96" s="33"/>
      <c r="H96" s="33"/>
      <c r="I96" s="28" t="s">
        <v>35</v>
      </c>
      <c r="J96" s="31" t="str">
        <f>E24</f>
        <v>Hana Pejšová</v>
      </c>
      <c r="K96" s="33"/>
      <c r="L96" s="9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9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31" s="11" customFormat="1" ht="29.25" customHeight="1">
      <c r="A98" s="115"/>
      <c r="B98" s="116"/>
      <c r="C98" s="117" t="s">
        <v>166</v>
      </c>
      <c r="D98" s="118" t="s">
        <v>58</v>
      </c>
      <c r="E98" s="118" t="s">
        <v>54</v>
      </c>
      <c r="F98" s="118" t="s">
        <v>55</v>
      </c>
      <c r="G98" s="118" t="s">
        <v>167</v>
      </c>
      <c r="H98" s="118" t="s">
        <v>168</v>
      </c>
      <c r="I98" s="118" t="s">
        <v>169</v>
      </c>
      <c r="J98" s="118" t="s">
        <v>153</v>
      </c>
      <c r="K98" s="119" t="s">
        <v>170</v>
      </c>
      <c r="L98" s="120"/>
      <c r="M98" s="58" t="s">
        <v>3</v>
      </c>
      <c r="N98" s="59" t="s">
        <v>43</v>
      </c>
      <c r="O98" s="59" t="s">
        <v>171</v>
      </c>
      <c r="P98" s="59" t="s">
        <v>172</v>
      </c>
      <c r="Q98" s="59" t="s">
        <v>173</v>
      </c>
      <c r="R98" s="59" t="s">
        <v>174</v>
      </c>
      <c r="S98" s="59" t="s">
        <v>175</v>
      </c>
      <c r="T98" s="60" t="s">
        <v>176</v>
      </c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</row>
    <row r="99" spans="1:63" s="2" customFormat="1" ht="22.9" customHeight="1">
      <c r="A99" s="33"/>
      <c r="B99" s="34"/>
      <c r="C99" s="65" t="s">
        <v>177</v>
      </c>
      <c r="D99" s="33"/>
      <c r="E99" s="33"/>
      <c r="F99" s="33"/>
      <c r="G99" s="33"/>
      <c r="H99" s="33"/>
      <c r="I99" s="33"/>
      <c r="J99" s="121">
        <f>BK99</f>
        <v>0</v>
      </c>
      <c r="K99" s="33"/>
      <c r="L99" s="34"/>
      <c r="M99" s="61"/>
      <c r="N99" s="52"/>
      <c r="O99" s="62"/>
      <c r="P99" s="122">
        <f>P100+P405</f>
        <v>0</v>
      </c>
      <c r="Q99" s="62"/>
      <c r="R99" s="122">
        <f>R100+R405</f>
        <v>1019.8328487399999</v>
      </c>
      <c r="S99" s="62"/>
      <c r="T99" s="123">
        <f>T100+T405</f>
        <v>59.2943255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72</v>
      </c>
      <c r="AU99" s="18" t="s">
        <v>154</v>
      </c>
      <c r="BK99" s="124">
        <f>BK100+BK405</f>
        <v>0</v>
      </c>
    </row>
    <row r="100" spans="2:63" s="12" customFormat="1" ht="25.9" customHeight="1">
      <c r="B100" s="125"/>
      <c r="D100" s="126" t="s">
        <v>72</v>
      </c>
      <c r="E100" s="127" t="s">
        <v>178</v>
      </c>
      <c r="F100" s="127" t="s">
        <v>179</v>
      </c>
      <c r="I100" s="128"/>
      <c r="J100" s="129">
        <f>BK100</f>
        <v>0</v>
      </c>
      <c r="L100" s="125"/>
      <c r="M100" s="130"/>
      <c r="N100" s="131"/>
      <c r="O100" s="131"/>
      <c r="P100" s="132">
        <f>P101+P139+P163+P227+P292+P312+P374+P394+P402</f>
        <v>0</v>
      </c>
      <c r="Q100" s="131"/>
      <c r="R100" s="132">
        <f>R101+R139+R163+R227+R292+R312+R374+R394+R402</f>
        <v>1007.4927908</v>
      </c>
      <c r="S100" s="131"/>
      <c r="T100" s="133">
        <f>T101+T139+T163+T227+T292+T312+T374+T394+T402</f>
        <v>59.2933255</v>
      </c>
      <c r="AR100" s="126" t="s">
        <v>81</v>
      </c>
      <c r="AT100" s="134" t="s">
        <v>72</v>
      </c>
      <c r="AU100" s="134" t="s">
        <v>73</v>
      </c>
      <c r="AY100" s="126" t="s">
        <v>180</v>
      </c>
      <c r="BK100" s="135">
        <f>BK101+BK139+BK163+BK227+BK292+BK312+BK374+BK394+BK402</f>
        <v>0</v>
      </c>
    </row>
    <row r="101" spans="2:63" s="12" customFormat="1" ht="22.9" customHeight="1">
      <c r="B101" s="125"/>
      <c r="D101" s="126" t="s">
        <v>72</v>
      </c>
      <c r="E101" s="136" t="s">
        <v>81</v>
      </c>
      <c r="F101" s="136" t="s">
        <v>529</v>
      </c>
      <c r="I101" s="128"/>
      <c r="J101" s="137">
        <f>BK101</f>
        <v>0</v>
      </c>
      <c r="L101" s="125"/>
      <c r="M101" s="130"/>
      <c r="N101" s="131"/>
      <c r="O101" s="131"/>
      <c r="P101" s="132">
        <f>SUM(P102:P138)</f>
        <v>0</v>
      </c>
      <c r="Q101" s="131"/>
      <c r="R101" s="132">
        <f>SUM(R102:R138)</f>
        <v>33.342672</v>
      </c>
      <c r="S101" s="131"/>
      <c r="T101" s="133">
        <f>SUM(T102:T138)</f>
        <v>53.436748</v>
      </c>
      <c r="AR101" s="126" t="s">
        <v>81</v>
      </c>
      <c r="AT101" s="134" t="s">
        <v>72</v>
      </c>
      <c r="AU101" s="134" t="s">
        <v>81</v>
      </c>
      <c r="AY101" s="126" t="s">
        <v>180</v>
      </c>
      <c r="BK101" s="135">
        <f>SUM(BK102:BK138)</f>
        <v>0</v>
      </c>
    </row>
    <row r="102" spans="1:65" s="2" customFormat="1" ht="16.5" customHeight="1">
      <c r="A102" s="33"/>
      <c r="B102" s="138"/>
      <c r="C102" s="139" t="s">
        <v>81</v>
      </c>
      <c r="D102" s="139" t="s">
        <v>183</v>
      </c>
      <c r="E102" s="140" t="s">
        <v>989</v>
      </c>
      <c r="F102" s="141" t="s">
        <v>990</v>
      </c>
      <c r="G102" s="142" t="s">
        <v>225</v>
      </c>
      <c r="H102" s="143">
        <v>189.447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0.176</v>
      </c>
      <c r="R102" s="148">
        <f>Q102*H102</f>
        <v>33.342672</v>
      </c>
      <c r="S102" s="148">
        <v>0.084</v>
      </c>
      <c r="T102" s="149">
        <f>S102*H102</f>
        <v>15.913548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991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992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51" s="13" customFormat="1" ht="12">
      <c r="B104" s="157"/>
      <c r="D104" s="158" t="s">
        <v>201</v>
      </c>
      <c r="E104" s="159" t="s">
        <v>3</v>
      </c>
      <c r="F104" s="160" t="s">
        <v>993</v>
      </c>
      <c r="H104" s="161">
        <v>189.447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201</v>
      </c>
      <c r="AU104" s="159" t="s">
        <v>83</v>
      </c>
      <c r="AV104" s="13" t="s">
        <v>83</v>
      </c>
      <c r="AW104" s="13" t="s">
        <v>34</v>
      </c>
      <c r="AX104" s="13" t="s">
        <v>81</v>
      </c>
      <c r="AY104" s="159" t="s">
        <v>180</v>
      </c>
    </row>
    <row r="105" spans="1:65" s="2" customFormat="1" ht="37.9" customHeight="1">
      <c r="A105" s="33"/>
      <c r="B105" s="138"/>
      <c r="C105" s="139" t="s">
        <v>83</v>
      </c>
      <c r="D105" s="139" t="s">
        <v>183</v>
      </c>
      <c r="E105" s="140" t="s">
        <v>994</v>
      </c>
      <c r="F105" s="141" t="s">
        <v>995</v>
      </c>
      <c r="G105" s="142" t="s">
        <v>225</v>
      </c>
      <c r="H105" s="143">
        <v>85.28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0.44</v>
      </c>
      <c r="T105" s="149">
        <f>S105*H105</f>
        <v>37.5232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996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997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3" customFormat="1" ht="12">
      <c r="B107" s="157"/>
      <c r="D107" s="158" t="s">
        <v>201</v>
      </c>
      <c r="E107" s="159" t="s">
        <v>3</v>
      </c>
      <c r="F107" s="160" t="s">
        <v>998</v>
      </c>
      <c r="H107" s="161">
        <v>85.28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201</v>
      </c>
      <c r="AU107" s="159" t="s">
        <v>83</v>
      </c>
      <c r="AV107" s="13" t="s">
        <v>83</v>
      </c>
      <c r="AW107" s="13" t="s">
        <v>34</v>
      </c>
      <c r="AX107" s="13" t="s">
        <v>81</v>
      </c>
      <c r="AY107" s="159" t="s">
        <v>180</v>
      </c>
    </row>
    <row r="108" spans="1:65" s="2" customFormat="1" ht="21.75" customHeight="1">
      <c r="A108" s="33"/>
      <c r="B108" s="138"/>
      <c r="C108" s="139" t="s">
        <v>196</v>
      </c>
      <c r="D108" s="139" t="s">
        <v>183</v>
      </c>
      <c r="E108" s="140" t="s">
        <v>999</v>
      </c>
      <c r="F108" s="141" t="s">
        <v>1000</v>
      </c>
      <c r="G108" s="142" t="s">
        <v>264</v>
      </c>
      <c r="H108" s="143">
        <v>47.057</v>
      </c>
      <c r="I108" s="144"/>
      <c r="J108" s="145">
        <f>ROUND(I108*H108,2)</f>
        <v>0</v>
      </c>
      <c r="K108" s="141" t="s">
        <v>187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</v>
      </c>
      <c r="R108" s="148">
        <f>Q108*H108</f>
        <v>0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188</v>
      </c>
      <c r="AT108" s="150" t="s">
        <v>183</v>
      </c>
      <c r="AU108" s="150" t="s">
        <v>83</v>
      </c>
      <c r="AY108" s="18" t="s">
        <v>180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81</v>
      </c>
      <c r="BK108" s="151">
        <f>ROUND(I108*H108,2)</f>
        <v>0</v>
      </c>
      <c r="BL108" s="18" t="s">
        <v>188</v>
      </c>
      <c r="BM108" s="150" t="s">
        <v>1001</v>
      </c>
    </row>
    <row r="109" spans="1:47" s="2" customFormat="1" ht="12">
      <c r="A109" s="33"/>
      <c r="B109" s="34"/>
      <c r="C109" s="33"/>
      <c r="D109" s="152" t="s">
        <v>190</v>
      </c>
      <c r="E109" s="33"/>
      <c r="F109" s="153" t="s">
        <v>1002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190</v>
      </c>
      <c r="AU109" s="18" t="s">
        <v>83</v>
      </c>
    </row>
    <row r="110" spans="2:51" s="13" customFormat="1" ht="12">
      <c r="B110" s="157"/>
      <c r="D110" s="158" t="s">
        <v>201</v>
      </c>
      <c r="E110" s="159" t="s">
        <v>3</v>
      </c>
      <c r="F110" s="160" t="s">
        <v>1003</v>
      </c>
      <c r="H110" s="161">
        <v>47.057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201</v>
      </c>
      <c r="AU110" s="159" t="s">
        <v>83</v>
      </c>
      <c r="AV110" s="13" t="s">
        <v>83</v>
      </c>
      <c r="AW110" s="13" t="s">
        <v>34</v>
      </c>
      <c r="AX110" s="13" t="s">
        <v>81</v>
      </c>
      <c r="AY110" s="159" t="s">
        <v>180</v>
      </c>
    </row>
    <row r="111" spans="1:65" s="2" customFormat="1" ht="24.2" customHeight="1">
      <c r="A111" s="33"/>
      <c r="B111" s="138"/>
      <c r="C111" s="139" t="s">
        <v>188</v>
      </c>
      <c r="D111" s="139" t="s">
        <v>183</v>
      </c>
      <c r="E111" s="140" t="s">
        <v>1004</v>
      </c>
      <c r="F111" s="141" t="s">
        <v>1005</v>
      </c>
      <c r="G111" s="142" t="s">
        <v>264</v>
      </c>
      <c r="H111" s="143">
        <v>556.175</v>
      </c>
      <c r="I111" s="144"/>
      <c r="J111" s="145">
        <f>ROUND(I111*H111,2)</f>
        <v>0</v>
      </c>
      <c r="K111" s="141" t="s">
        <v>187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1006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1007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4" customFormat="1" ht="12">
      <c r="B113" s="166"/>
      <c r="D113" s="158" t="s">
        <v>201</v>
      </c>
      <c r="E113" s="167" t="s">
        <v>3</v>
      </c>
      <c r="F113" s="168" t="s">
        <v>1008</v>
      </c>
      <c r="H113" s="167" t="s">
        <v>3</v>
      </c>
      <c r="I113" s="169"/>
      <c r="L113" s="166"/>
      <c r="M113" s="170"/>
      <c r="N113" s="171"/>
      <c r="O113" s="171"/>
      <c r="P113" s="171"/>
      <c r="Q113" s="171"/>
      <c r="R113" s="171"/>
      <c r="S113" s="171"/>
      <c r="T113" s="172"/>
      <c r="AT113" s="167" t="s">
        <v>201</v>
      </c>
      <c r="AU113" s="167" t="s">
        <v>83</v>
      </c>
      <c r="AV113" s="14" t="s">
        <v>81</v>
      </c>
      <c r="AW113" s="14" t="s">
        <v>34</v>
      </c>
      <c r="AX113" s="14" t="s">
        <v>73</v>
      </c>
      <c r="AY113" s="167" t="s">
        <v>180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1009</v>
      </c>
      <c r="H114" s="161">
        <v>556.175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81</v>
      </c>
      <c r="AY114" s="159" t="s">
        <v>180</v>
      </c>
    </row>
    <row r="115" spans="1:65" s="2" customFormat="1" ht="24.2" customHeight="1">
      <c r="A115" s="33"/>
      <c r="B115" s="138"/>
      <c r="C115" s="139" t="s">
        <v>208</v>
      </c>
      <c r="D115" s="139" t="s">
        <v>183</v>
      </c>
      <c r="E115" s="140" t="s">
        <v>1010</v>
      </c>
      <c r="F115" s="141" t="s">
        <v>1011</v>
      </c>
      <c r="G115" s="142" t="s">
        <v>264</v>
      </c>
      <c r="H115" s="143">
        <v>5.112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1012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1013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1014</v>
      </c>
      <c r="H117" s="161">
        <v>5.112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81</v>
      </c>
      <c r="AY117" s="159" t="s">
        <v>180</v>
      </c>
    </row>
    <row r="118" spans="1:65" s="2" customFormat="1" ht="24.2" customHeight="1">
      <c r="A118" s="33"/>
      <c r="B118" s="138"/>
      <c r="C118" s="139" t="s">
        <v>213</v>
      </c>
      <c r="D118" s="139" t="s">
        <v>183</v>
      </c>
      <c r="E118" s="140" t="s">
        <v>1015</v>
      </c>
      <c r="F118" s="141" t="s">
        <v>1016</v>
      </c>
      <c r="G118" s="142" t="s">
        <v>264</v>
      </c>
      <c r="H118" s="143">
        <v>5.112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1017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1018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1014</v>
      </c>
      <c r="H120" s="161">
        <v>5.112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1:65" s="2" customFormat="1" ht="37.9" customHeight="1">
      <c r="A121" s="33"/>
      <c r="B121" s="138"/>
      <c r="C121" s="139" t="s">
        <v>222</v>
      </c>
      <c r="D121" s="139" t="s">
        <v>183</v>
      </c>
      <c r="E121" s="140" t="s">
        <v>540</v>
      </c>
      <c r="F121" s="141" t="s">
        <v>541</v>
      </c>
      <c r="G121" s="142" t="s">
        <v>264</v>
      </c>
      <c r="H121" s="143">
        <v>451.55</v>
      </c>
      <c r="I121" s="144"/>
      <c r="J121" s="145">
        <f>ROUND(I121*H121,2)</f>
        <v>0</v>
      </c>
      <c r="K121" s="141" t="s">
        <v>187</v>
      </c>
      <c r="L121" s="34"/>
      <c r="M121" s="146" t="s">
        <v>3</v>
      </c>
      <c r="N121" s="147" t="s">
        <v>44</v>
      </c>
      <c r="O121" s="54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188</v>
      </c>
      <c r="AT121" s="150" t="s">
        <v>183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1019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543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51" s="13" customFormat="1" ht="12">
      <c r="B123" s="157"/>
      <c r="D123" s="158" t="s">
        <v>201</v>
      </c>
      <c r="E123" s="159" t="s">
        <v>3</v>
      </c>
      <c r="F123" s="160" t="s">
        <v>1020</v>
      </c>
      <c r="H123" s="161">
        <v>451.55</v>
      </c>
      <c r="I123" s="162"/>
      <c r="L123" s="157"/>
      <c r="M123" s="163"/>
      <c r="N123" s="164"/>
      <c r="O123" s="164"/>
      <c r="P123" s="164"/>
      <c r="Q123" s="164"/>
      <c r="R123" s="164"/>
      <c r="S123" s="164"/>
      <c r="T123" s="165"/>
      <c r="AT123" s="159" t="s">
        <v>201</v>
      </c>
      <c r="AU123" s="159" t="s">
        <v>83</v>
      </c>
      <c r="AV123" s="13" t="s">
        <v>83</v>
      </c>
      <c r="AW123" s="13" t="s">
        <v>34</v>
      </c>
      <c r="AX123" s="13" t="s">
        <v>81</v>
      </c>
      <c r="AY123" s="159" t="s">
        <v>180</v>
      </c>
    </row>
    <row r="124" spans="1:65" s="2" customFormat="1" ht="37.9" customHeight="1">
      <c r="A124" s="33"/>
      <c r="B124" s="138"/>
      <c r="C124" s="139" t="s">
        <v>233</v>
      </c>
      <c r="D124" s="139" t="s">
        <v>183</v>
      </c>
      <c r="E124" s="140" t="s">
        <v>544</v>
      </c>
      <c r="F124" s="141" t="s">
        <v>545</v>
      </c>
      <c r="G124" s="142" t="s">
        <v>264</v>
      </c>
      <c r="H124" s="143">
        <v>4515.5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</v>
      </c>
      <c r="R124" s="148">
        <f>Q124*H124</f>
        <v>0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1021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547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1022</v>
      </c>
      <c r="H126" s="161">
        <v>4515.5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1:65" s="2" customFormat="1" ht="16.5" customHeight="1">
      <c r="A127" s="33"/>
      <c r="B127" s="138"/>
      <c r="C127" s="139" t="s">
        <v>238</v>
      </c>
      <c r="D127" s="139" t="s">
        <v>183</v>
      </c>
      <c r="E127" s="140" t="s">
        <v>549</v>
      </c>
      <c r="F127" s="141" t="s">
        <v>550</v>
      </c>
      <c r="G127" s="142" t="s">
        <v>264</v>
      </c>
      <c r="H127" s="143">
        <v>451.55</v>
      </c>
      <c r="I127" s="144"/>
      <c r="J127" s="145">
        <f>ROUND(I127*H127,2)</f>
        <v>0</v>
      </c>
      <c r="K127" s="141" t="s">
        <v>187</v>
      </c>
      <c r="L127" s="34"/>
      <c r="M127" s="146" t="s">
        <v>3</v>
      </c>
      <c r="N127" s="147" t="s">
        <v>44</v>
      </c>
      <c r="O127" s="54"/>
      <c r="P127" s="148">
        <f>O127*H127</f>
        <v>0</v>
      </c>
      <c r="Q127" s="148">
        <v>0</v>
      </c>
      <c r="R127" s="148">
        <f>Q127*H127</f>
        <v>0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188</v>
      </c>
      <c r="AT127" s="150" t="s">
        <v>183</v>
      </c>
      <c r="AU127" s="150" t="s">
        <v>83</v>
      </c>
      <c r="AY127" s="18" t="s">
        <v>180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81</v>
      </c>
      <c r="BK127" s="151">
        <f>ROUND(I127*H127,2)</f>
        <v>0</v>
      </c>
      <c r="BL127" s="18" t="s">
        <v>188</v>
      </c>
      <c r="BM127" s="150" t="s">
        <v>1023</v>
      </c>
    </row>
    <row r="128" spans="1:47" s="2" customFormat="1" ht="12">
      <c r="A128" s="33"/>
      <c r="B128" s="34"/>
      <c r="C128" s="33"/>
      <c r="D128" s="152" t="s">
        <v>190</v>
      </c>
      <c r="E128" s="33"/>
      <c r="F128" s="153" t="s">
        <v>552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190</v>
      </c>
      <c r="AU128" s="18" t="s">
        <v>83</v>
      </c>
    </row>
    <row r="129" spans="1:65" s="2" customFormat="1" ht="24.2" customHeight="1">
      <c r="A129" s="33"/>
      <c r="B129" s="138"/>
      <c r="C129" s="139" t="s">
        <v>243</v>
      </c>
      <c r="D129" s="139" t="s">
        <v>183</v>
      </c>
      <c r="E129" s="140" t="s">
        <v>553</v>
      </c>
      <c r="F129" s="141" t="s">
        <v>554</v>
      </c>
      <c r="G129" s="142" t="s">
        <v>186</v>
      </c>
      <c r="H129" s="143">
        <v>754.089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1024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556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1025</v>
      </c>
      <c r="H131" s="161">
        <v>754.089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4.2" customHeight="1">
      <c r="A132" s="33"/>
      <c r="B132" s="138"/>
      <c r="C132" s="139" t="s">
        <v>250</v>
      </c>
      <c r="D132" s="139" t="s">
        <v>183</v>
      </c>
      <c r="E132" s="140" t="s">
        <v>1026</v>
      </c>
      <c r="F132" s="141" t="s">
        <v>1027</v>
      </c>
      <c r="G132" s="142" t="s">
        <v>264</v>
      </c>
      <c r="H132" s="143">
        <v>156.794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1028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1029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1030</v>
      </c>
      <c r="H134" s="161">
        <v>556.175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73</v>
      </c>
      <c r="AY134" s="159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1031</v>
      </c>
      <c r="H135" s="161">
        <v>-399.381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73</v>
      </c>
      <c r="AY135" s="159" t="s">
        <v>180</v>
      </c>
    </row>
    <row r="136" spans="2:51" s="15" customFormat="1" ht="12">
      <c r="B136" s="187"/>
      <c r="D136" s="158" t="s">
        <v>201</v>
      </c>
      <c r="E136" s="188" t="s">
        <v>3</v>
      </c>
      <c r="F136" s="189" t="s">
        <v>399</v>
      </c>
      <c r="H136" s="190">
        <v>156.794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201</v>
      </c>
      <c r="AU136" s="188" t="s">
        <v>83</v>
      </c>
      <c r="AV136" s="15" t="s">
        <v>188</v>
      </c>
      <c r="AW136" s="15" t="s">
        <v>34</v>
      </c>
      <c r="AX136" s="15" t="s">
        <v>81</v>
      </c>
      <c r="AY136" s="188" t="s">
        <v>180</v>
      </c>
    </row>
    <row r="137" spans="1:65" s="2" customFormat="1" ht="21.75" customHeight="1">
      <c r="A137" s="33"/>
      <c r="B137" s="138"/>
      <c r="C137" s="139" t="s">
        <v>256</v>
      </c>
      <c r="D137" s="139" t="s">
        <v>183</v>
      </c>
      <c r="E137" s="140" t="s">
        <v>1032</v>
      </c>
      <c r="F137" s="141" t="s">
        <v>1033</v>
      </c>
      <c r="G137" s="142" t="s">
        <v>225</v>
      </c>
      <c r="H137" s="143">
        <v>165</v>
      </c>
      <c r="I137" s="144"/>
      <c r="J137" s="145">
        <f>ROUND(I137*H137,2)</f>
        <v>0</v>
      </c>
      <c r="K137" s="141" t="s">
        <v>187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188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188</v>
      </c>
      <c r="BM137" s="150" t="s">
        <v>1034</v>
      </c>
    </row>
    <row r="138" spans="1:47" s="2" customFormat="1" ht="12">
      <c r="A138" s="33"/>
      <c r="B138" s="34"/>
      <c r="C138" s="33"/>
      <c r="D138" s="152" t="s">
        <v>190</v>
      </c>
      <c r="E138" s="33"/>
      <c r="F138" s="153" t="s">
        <v>1035</v>
      </c>
      <c r="G138" s="33"/>
      <c r="H138" s="33"/>
      <c r="I138" s="154"/>
      <c r="J138" s="33"/>
      <c r="K138" s="33"/>
      <c r="L138" s="34"/>
      <c r="M138" s="155"/>
      <c r="N138" s="156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190</v>
      </c>
      <c r="AU138" s="18" t="s">
        <v>83</v>
      </c>
    </row>
    <row r="139" spans="2:63" s="12" customFormat="1" ht="22.9" customHeight="1">
      <c r="B139" s="125"/>
      <c r="D139" s="126" t="s">
        <v>72</v>
      </c>
      <c r="E139" s="136" t="s">
        <v>83</v>
      </c>
      <c r="F139" s="136" t="s">
        <v>558</v>
      </c>
      <c r="I139" s="128"/>
      <c r="J139" s="137">
        <f>BK139</f>
        <v>0</v>
      </c>
      <c r="L139" s="125"/>
      <c r="M139" s="130"/>
      <c r="N139" s="131"/>
      <c r="O139" s="131"/>
      <c r="P139" s="132">
        <f>SUM(P140:P162)</f>
        <v>0</v>
      </c>
      <c r="Q139" s="131"/>
      <c r="R139" s="132">
        <f>SUM(R140:R162)</f>
        <v>318.39465925999997</v>
      </c>
      <c r="S139" s="131"/>
      <c r="T139" s="133">
        <f>SUM(T140:T162)</f>
        <v>0</v>
      </c>
      <c r="AR139" s="126" t="s">
        <v>81</v>
      </c>
      <c r="AT139" s="134" t="s">
        <v>72</v>
      </c>
      <c r="AU139" s="134" t="s">
        <v>81</v>
      </c>
      <c r="AY139" s="126" t="s">
        <v>180</v>
      </c>
      <c r="BK139" s="135">
        <f>SUM(BK140:BK162)</f>
        <v>0</v>
      </c>
    </row>
    <row r="140" spans="1:65" s="2" customFormat="1" ht="21.75" customHeight="1">
      <c r="A140" s="33"/>
      <c r="B140" s="138"/>
      <c r="C140" s="139" t="s">
        <v>261</v>
      </c>
      <c r="D140" s="139" t="s">
        <v>183</v>
      </c>
      <c r="E140" s="140" t="s">
        <v>1036</v>
      </c>
      <c r="F140" s="141" t="s">
        <v>1037</v>
      </c>
      <c r="G140" s="142" t="s">
        <v>264</v>
      </c>
      <c r="H140" s="143">
        <v>118.227</v>
      </c>
      <c r="I140" s="144"/>
      <c r="J140" s="145">
        <f>ROUND(I140*H140,2)</f>
        <v>0</v>
      </c>
      <c r="K140" s="141" t="s">
        <v>187</v>
      </c>
      <c r="L140" s="34"/>
      <c r="M140" s="146" t="s">
        <v>3</v>
      </c>
      <c r="N140" s="147" t="s">
        <v>44</v>
      </c>
      <c r="O140" s="54"/>
      <c r="P140" s="148">
        <f>O140*H140</f>
        <v>0</v>
      </c>
      <c r="Q140" s="148">
        <v>2.45329</v>
      </c>
      <c r="R140" s="148">
        <f>Q140*H140</f>
        <v>290.04511683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188</v>
      </c>
      <c r="AT140" s="150" t="s">
        <v>183</v>
      </c>
      <c r="AU140" s="150" t="s">
        <v>83</v>
      </c>
      <c r="AY140" s="18" t="s">
        <v>180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81</v>
      </c>
      <c r="BK140" s="151">
        <f>ROUND(I140*H140,2)</f>
        <v>0</v>
      </c>
      <c r="BL140" s="18" t="s">
        <v>188</v>
      </c>
      <c r="BM140" s="150" t="s">
        <v>1038</v>
      </c>
    </row>
    <row r="141" spans="1:47" s="2" customFormat="1" ht="12">
      <c r="A141" s="33"/>
      <c r="B141" s="34"/>
      <c r="C141" s="33"/>
      <c r="D141" s="152" t="s">
        <v>190</v>
      </c>
      <c r="E141" s="33"/>
      <c r="F141" s="153" t="s">
        <v>1039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190</v>
      </c>
      <c r="AU141" s="18" t="s">
        <v>83</v>
      </c>
    </row>
    <row r="142" spans="2:51" s="13" customFormat="1" ht="12">
      <c r="B142" s="157"/>
      <c r="D142" s="158" t="s">
        <v>201</v>
      </c>
      <c r="E142" s="159" t="s">
        <v>3</v>
      </c>
      <c r="F142" s="160" t="s">
        <v>1040</v>
      </c>
      <c r="H142" s="161">
        <v>117.694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201</v>
      </c>
      <c r="AU142" s="159" t="s">
        <v>83</v>
      </c>
      <c r="AV142" s="13" t="s">
        <v>83</v>
      </c>
      <c r="AW142" s="13" t="s">
        <v>34</v>
      </c>
      <c r="AX142" s="13" t="s">
        <v>73</v>
      </c>
      <c r="AY142" s="159" t="s">
        <v>180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1041</v>
      </c>
      <c r="H143" s="161">
        <v>0.533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73</v>
      </c>
      <c r="AY143" s="159" t="s">
        <v>180</v>
      </c>
    </row>
    <row r="144" spans="2:51" s="15" customFormat="1" ht="12">
      <c r="B144" s="187"/>
      <c r="D144" s="158" t="s">
        <v>201</v>
      </c>
      <c r="E144" s="188" t="s">
        <v>3</v>
      </c>
      <c r="F144" s="189" t="s">
        <v>399</v>
      </c>
      <c r="H144" s="190">
        <v>118.227</v>
      </c>
      <c r="I144" s="191"/>
      <c r="L144" s="187"/>
      <c r="M144" s="192"/>
      <c r="N144" s="193"/>
      <c r="O144" s="193"/>
      <c r="P144" s="193"/>
      <c r="Q144" s="193"/>
      <c r="R144" s="193"/>
      <c r="S144" s="193"/>
      <c r="T144" s="194"/>
      <c r="AT144" s="188" t="s">
        <v>201</v>
      </c>
      <c r="AU144" s="188" t="s">
        <v>83</v>
      </c>
      <c r="AV144" s="15" t="s">
        <v>188</v>
      </c>
      <c r="AW144" s="15" t="s">
        <v>34</v>
      </c>
      <c r="AX144" s="15" t="s">
        <v>81</v>
      </c>
      <c r="AY144" s="188" t="s">
        <v>180</v>
      </c>
    </row>
    <row r="145" spans="1:65" s="2" customFormat="1" ht="16.5" customHeight="1">
      <c r="A145" s="33"/>
      <c r="B145" s="138"/>
      <c r="C145" s="139" t="s">
        <v>268</v>
      </c>
      <c r="D145" s="139" t="s">
        <v>183</v>
      </c>
      <c r="E145" s="140" t="s">
        <v>1042</v>
      </c>
      <c r="F145" s="141" t="s">
        <v>1043</v>
      </c>
      <c r="G145" s="142" t="s">
        <v>225</v>
      </c>
      <c r="H145" s="143">
        <v>20.021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0.00247</v>
      </c>
      <c r="R145" s="148">
        <f>Q145*H145</f>
        <v>0.04945187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1044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1045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2:51" s="13" customFormat="1" ht="12">
      <c r="B147" s="157"/>
      <c r="D147" s="158" t="s">
        <v>201</v>
      </c>
      <c r="E147" s="159" t="s">
        <v>3</v>
      </c>
      <c r="F147" s="160" t="s">
        <v>1046</v>
      </c>
      <c r="H147" s="161">
        <v>20.021</v>
      </c>
      <c r="I147" s="162"/>
      <c r="L147" s="157"/>
      <c r="M147" s="163"/>
      <c r="N147" s="164"/>
      <c r="O147" s="164"/>
      <c r="P147" s="164"/>
      <c r="Q147" s="164"/>
      <c r="R147" s="164"/>
      <c r="S147" s="164"/>
      <c r="T147" s="165"/>
      <c r="AT147" s="159" t="s">
        <v>201</v>
      </c>
      <c r="AU147" s="159" t="s">
        <v>83</v>
      </c>
      <c r="AV147" s="13" t="s">
        <v>83</v>
      </c>
      <c r="AW147" s="13" t="s">
        <v>34</v>
      </c>
      <c r="AX147" s="13" t="s">
        <v>81</v>
      </c>
      <c r="AY147" s="159" t="s">
        <v>180</v>
      </c>
    </row>
    <row r="148" spans="1:65" s="2" customFormat="1" ht="16.5" customHeight="1">
      <c r="A148" s="33"/>
      <c r="B148" s="138"/>
      <c r="C148" s="139" t="s">
        <v>9</v>
      </c>
      <c r="D148" s="139" t="s">
        <v>183</v>
      </c>
      <c r="E148" s="140" t="s">
        <v>1047</v>
      </c>
      <c r="F148" s="141" t="s">
        <v>1048</v>
      </c>
      <c r="G148" s="142" t="s">
        <v>186</v>
      </c>
      <c r="H148" s="143">
        <v>16.788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1.06017</v>
      </c>
      <c r="R148" s="148">
        <f>Q148*H148</f>
        <v>17.79813396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1049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1050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1051</v>
      </c>
      <c r="H150" s="161">
        <v>16.788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201</v>
      </c>
      <c r="AU150" s="159" t="s">
        <v>83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65" s="2" customFormat="1" ht="21.75" customHeight="1">
      <c r="A151" s="33"/>
      <c r="B151" s="138"/>
      <c r="C151" s="139" t="s">
        <v>226</v>
      </c>
      <c r="D151" s="139" t="s">
        <v>183</v>
      </c>
      <c r="E151" s="140" t="s">
        <v>1052</v>
      </c>
      <c r="F151" s="141" t="s">
        <v>1053</v>
      </c>
      <c r="G151" s="142" t="s">
        <v>264</v>
      </c>
      <c r="H151" s="143">
        <v>4.26</v>
      </c>
      <c r="I151" s="144"/>
      <c r="J151" s="145">
        <f>ROUND(I151*H151,2)</f>
        <v>0</v>
      </c>
      <c r="K151" s="141" t="s">
        <v>187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2.45329</v>
      </c>
      <c r="R151" s="148">
        <f>Q151*H151</f>
        <v>10.4510154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188</v>
      </c>
      <c r="BM151" s="150" t="s">
        <v>1054</v>
      </c>
    </row>
    <row r="152" spans="1:47" s="2" customFormat="1" ht="12">
      <c r="A152" s="33"/>
      <c r="B152" s="34"/>
      <c r="C152" s="33"/>
      <c r="D152" s="152" t="s">
        <v>190</v>
      </c>
      <c r="E152" s="33"/>
      <c r="F152" s="153" t="s">
        <v>1055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2:51" s="14" customFormat="1" ht="12">
      <c r="B153" s="166"/>
      <c r="D153" s="158" t="s">
        <v>201</v>
      </c>
      <c r="E153" s="167" t="s">
        <v>3</v>
      </c>
      <c r="F153" s="168" t="s">
        <v>1056</v>
      </c>
      <c r="H153" s="167" t="s">
        <v>3</v>
      </c>
      <c r="I153" s="169"/>
      <c r="L153" s="166"/>
      <c r="M153" s="170"/>
      <c r="N153" s="171"/>
      <c r="O153" s="171"/>
      <c r="P153" s="171"/>
      <c r="Q153" s="171"/>
      <c r="R153" s="171"/>
      <c r="S153" s="171"/>
      <c r="T153" s="172"/>
      <c r="AT153" s="167" t="s">
        <v>201</v>
      </c>
      <c r="AU153" s="167" t="s">
        <v>83</v>
      </c>
      <c r="AV153" s="14" t="s">
        <v>81</v>
      </c>
      <c r="AW153" s="14" t="s">
        <v>34</v>
      </c>
      <c r="AX153" s="14" t="s">
        <v>73</v>
      </c>
      <c r="AY153" s="167" t="s">
        <v>180</v>
      </c>
    </row>
    <row r="154" spans="2:51" s="13" customFormat="1" ht="12">
      <c r="B154" s="157"/>
      <c r="D154" s="158" t="s">
        <v>201</v>
      </c>
      <c r="E154" s="159" t="s">
        <v>3</v>
      </c>
      <c r="F154" s="160" t="s">
        <v>1057</v>
      </c>
      <c r="H154" s="161">
        <v>4.26</v>
      </c>
      <c r="I154" s="162"/>
      <c r="L154" s="157"/>
      <c r="M154" s="163"/>
      <c r="N154" s="164"/>
      <c r="O154" s="164"/>
      <c r="P154" s="164"/>
      <c r="Q154" s="164"/>
      <c r="R154" s="164"/>
      <c r="S154" s="164"/>
      <c r="T154" s="165"/>
      <c r="AT154" s="159" t="s">
        <v>201</v>
      </c>
      <c r="AU154" s="159" t="s">
        <v>83</v>
      </c>
      <c r="AV154" s="13" t="s">
        <v>83</v>
      </c>
      <c r="AW154" s="13" t="s">
        <v>34</v>
      </c>
      <c r="AX154" s="13" t="s">
        <v>81</v>
      </c>
      <c r="AY154" s="159" t="s">
        <v>180</v>
      </c>
    </row>
    <row r="155" spans="1:65" s="2" customFormat="1" ht="16.5" customHeight="1">
      <c r="A155" s="33"/>
      <c r="B155" s="138"/>
      <c r="C155" s="139" t="s">
        <v>283</v>
      </c>
      <c r="D155" s="139" t="s">
        <v>183</v>
      </c>
      <c r="E155" s="140" t="s">
        <v>1058</v>
      </c>
      <c r="F155" s="141" t="s">
        <v>1059</v>
      </c>
      <c r="G155" s="142" t="s">
        <v>225</v>
      </c>
      <c r="H155" s="143">
        <v>18.48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0.00269</v>
      </c>
      <c r="R155" s="148">
        <f>Q155*H155</f>
        <v>0.049711200000000004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188</v>
      </c>
      <c r="BM155" s="150" t="s">
        <v>1060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1061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51" s="13" customFormat="1" ht="12">
      <c r="B157" s="157"/>
      <c r="D157" s="158" t="s">
        <v>201</v>
      </c>
      <c r="E157" s="159" t="s">
        <v>3</v>
      </c>
      <c r="F157" s="160" t="s">
        <v>1062</v>
      </c>
      <c r="H157" s="161">
        <v>18.48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201</v>
      </c>
      <c r="AU157" s="159" t="s">
        <v>83</v>
      </c>
      <c r="AV157" s="13" t="s">
        <v>83</v>
      </c>
      <c r="AW157" s="13" t="s">
        <v>34</v>
      </c>
      <c r="AX157" s="13" t="s">
        <v>81</v>
      </c>
      <c r="AY157" s="159" t="s">
        <v>180</v>
      </c>
    </row>
    <row r="158" spans="1:65" s="2" customFormat="1" ht="16.5" customHeight="1">
      <c r="A158" s="33"/>
      <c r="B158" s="138"/>
      <c r="C158" s="139" t="s">
        <v>291</v>
      </c>
      <c r="D158" s="139" t="s">
        <v>183</v>
      </c>
      <c r="E158" s="140" t="s">
        <v>1063</v>
      </c>
      <c r="F158" s="141" t="s">
        <v>1064</v>
      </c>
      <c r="G158" s="142" t="s">
        <v>225</v>
      </c>
      <c r="H158" s="143">
        <v>18.48</v>
      </c>
      <c r="I158" s="144"/>
      <c r="J158" s="145">
        <f>ROUND(I158*H158,2)</f>
        <v>0</v>
      </c>
      <c r="K158" s="141" t="s">
        <v>187</v>
      </c>
      <c r="L158" s="34"/>
      <c r="M158" s="146" t="s">
        <v>3</v>
      </c>
      <c r="N158" s="147" t="s">
        <v>44</v>
      </c>
      <c r="O158" s="54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188</v>
      </c>
      <c r="AT158" s="150" t="s">
        <v>183</v>
      </c>
      <c r="AU158" s="150" t="s">
        <v>83</v>
      </c>
      <c r="AY158" s="18" t="s">
        <v>180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8" t="s">
        <v>81</v>
      </c>
      <c r="BK158" s="151">
        <f>ROUND(I158*H158,2)</f>
        <v>0</v>
      </c>
      <c r="BL158" s="18" t="s">
        <v>188</v>
      </c>
      <c r="BM158" s="150" t="s">
        <v>1065</v>
      </c>
    </row>
    <row r="159" spans="1:47" s="2" customFormat="1" ht="12">
      <c r="A159" s="33"/>
      <c r="B159" s="34"/>
      <c r="C159" s="33"/>
      <c r="D159" s="152" t="s">
        <v>190</v>
      </c>
      <c r="E159" s="33"/>
      <c r="F159" s="153" t="s">
        <v>1066</v>
      </c>
      <c r="G159" s="33"/>
      <c r="H159" s="33"/>
      <c r="I159" s="154"/>
      <c r="J159" s="33"/>
      <c r="K159" s="33"/>
      <c r="L159" s="34"/>
      <c r="M159" s="155"/>
      <c r="N159" s="156"/>
      <c r="O159" s="54"/>
      <c r="P159" s="54"/>
      <c r="Q159" s="54"/>
      <c r="R159" s="54"/>
      <c r="S159" s="54"/>
      <c r="T159" s="55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190</v>
      </c>
      <c r="AU159" s="18" t="s">
        <v>83</v>
      </c>
    </row>
    <row r="160" spans="1:65" s="2" customFormat="1" ht="16.5" customHeight="1">
      <c r="A160" s="33"/>
      <c r="B160" s="138"/>
      <c r="C160" s="139" t="s">
        <v>296</v>
      </c>
      <c r="D160" s="139" t="s">
        <v>183</v>
      </c>
      <c r="E160" s="140" t="s">
        <v>1067</v>
      </c>
      <c r="F160" s="141" t="s">
        <v>1068</v>
      </c>
      <c r="G160" s="142" t="s">
        <v>1069</v>
      </c>
      <c r="H160" s="143">
        <v>1</v>
      </c>
      <c r="I160" s="144"/>
      <c r="J160" s="145">
        <f>ROUND(I160*H160,2)</f>
        <v>0</v>
      </c>
      <c r="K160" s="141" t="s">
        <v>187</v>
      </c>
      <c r="L160" s="34"/>
      <c r="M160" s="146" t="s">
        <v>3</v>
      </c>
      <c r="N160" s="147" t="s">
        <v>44</v>
      </c>
      <c r="O160" s="54"/>
      <c r="P160" s="148">
        <f>O160*H160</f>
        <v>0</v>
      </c>
      <c r="Q160" s="148">
        <v>0.00123</v>
      </c>
      <c r="R160" s="148">
        <f>Q160*H160</f>
        <v>0.00123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188</v>
      </c>
      <c r="AT160" s="150" t="s">
        <v>183</v>
      </c>
      <c r="AU160" s="150" t="s">
        <v>83</v>
      </c>
      <c r="AY160" s="18" t="s">
        <v>180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81</v>
      </c>
      <c r="BK160" s="151">
        <f>ROUND(I160*H160,2)</f>
        <v>0</v>
      </c>
      <c r="BL160" s="18" t="s">
        <v>188</v>
      </c>
      <c r="BM160" s="150" t="s">
        <v>1070</v>
      </c>
    </row>
    <row r="161" spans="1:47" s="2" customFormat="1" ht="12">
      <c r="A161" s="33"/>
      <c r="B161" s="34"/>
      <c r="C161" s="33"/>
      <c r="D161" s="152" t="s">
        <v>190</v>
      </c>
      <c r="E161" s="33"/>
      <c r="F161" s="153" t="s">
        <v>1071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190</v>
      </c>
      <c r="AU161" s="18" t="s">
        <v>83</v>
      </c>
    </row>
    <row r="162" spans="2:51" s="13" customFormat="1" ht="12">
      <c r="B162" s="157"/>
      <c r="D162" s="158" t="s">
        <v>201</v>
      </c>
      <c r="E162" s="159" t="s">
        <v>3</v>
      </c>
      <c r="F162" s="160" t="s">
        <v>81</v>
      </c>
      <c r="H162" s="161">
        <v>1</v>
      </c>
      <c r="I162" s="162"/>
      <c r="L162" s="157"/>
      <c r="M162" s="163"/>
      <c r="N162" s="164"/>
      <c r="O162" s="164"/>
      <c r="P162" s="164"/>
      <c r="Q162" s="164"/>
      <c r="R162" s="164"/>
      <c r="S162" s="164"/>
      <c r="T162" s="165"/>
      <c r="AT162" s="159" t="s">
        <v>201</v>
      </c>
      <c r="AU162" s="159" t="s">
        <v>83</v>
      </c>
      <c r="AV162" s="13" t="s">
        <v>83</v>
      </c>
      <c r="AW162" s="13" t="s">
        <v>34</v>
      </c>
      <c r="AX162" s="13" t="s">
        <v>81</v>
      </c>
      <c r="AY162" s="159" t="s">
        <v>180</v>
      </c>
    </row>
    <row r="163" spans="2:63" s="12" customFormat="1" ht="22.9" customHeight="1">
      <c r="B163" s="125"/>
      <c r="D163" s="126" t="s">
        <v>72</v>
      </c>
      <c r="E163" s="136" t="s">
        <v>196</v>
      </c>
      <c r="F163" s="136" t="s">
        <v>393</v>
      </c>
      <c r="I163" s="128"/>
      <c r="J163" s="137">
        <f>BK163</f>
        <v>0</v>
      </c>
      <c r="L163" s="125"/>
      <c r="M163" s="130"/>
      <c r="N163" s="131"/>
      <c r="O163" s="131"/>
      <c r="P163" s="132">
        <f>SUM(P164:P226)</f>
        <v>0</v>
      </c>
      <c r="Q163" s="131"/>
      <c r="R163" s="132">
        <f>SUM(R164:R226)</f>
        <v>224.49789717</v>
      </c>
      <c r="S163" s="131"/>
      <c r="T163" s="133">
        <f>SUM(T164:T226)</f>
        <v>0</v>
      </c>
      <c r="AR163" s="126" t="s">
        <v>81</v>
      </c>
      <c r="AT163" s="134" t="s">
        <v>72</v>
      </c>
      <c r="AU163" s="134" t="s">
        <v>81</v>
      </c>
      <c r="AY163" s="126" t="s">
        <v>180</v>
      </c>
      <c r="BK163" s="135">
        <f>SUM(BK164:BK226)</f>
        <v>0</v>
      </c>
    </row>
    <row r="164" spans="1:65" s="2" customFormat="1" ht="21.75" customHeight="1">
      <c r="A164" s="33"/>
      <c r="B164" s="138"/>
      <c r="C164" s="139" t="s">
        <v>301</v>
      </c>
      <c r="D164" s="139" t="s">
        <v>183</v>
      </c>
      <c r="E164" s="140" t="s">
        <v>1072</v>
      </c>
      <c r="F164" s="141" t="s">
        <v>1073</v>
      </c>
      <c r="G164" s="142" t="s">
        <v>264</v>
      </c>
      <c r="H164" s="143">
        <v>76.64</v>
      </c>
      <c r="I164" s="144"/>
      <c r="J164" s="145">
        <f>ROUND(I164*H164,2)</f>
        <v>0</v>
      </c>
      <c r="K164" s="141" t="s">
        <v>187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2.45329</v>
      </c>
      <c r="R164" s="148">
        <f>Q164*H164</f>
        <v>188.0201456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188</v>
      </c>
      <c r="AT164" s="150" t="s">
        <v>183</v>
      </c>
      <c r="AU164" s="150" t="s">
        <v>83</v>
      </c>
      <c r="AY164" s="18" t="s">
        <v>180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81</v>
      </c>
      <c r="BK164" s="151">
        <f>ROUND(I164*H164,2)</f>
        <v>0</v>
      </c>
      <c r="BL164" s="18" t="s">
        <v>188</v>
      </c>
      <c r="BM164" s="150" t="s">
        <v>1074</v>
      </c>
    </row>
    <row r="165" spans="1:47" s="2" customFormat="1" ht="12">
      <c r="A165" s="33"/>
      <c r="B165" s="34"/>
      <c r="C165" s="33"/>
      <c r="D165" s="152" t="s">
        <v>190</v>
      </c>
      <c r="E165" s="33"/>
      <c r="F165" s="153" t="s">
        <v>1075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190</v>
      </c>
      <c r="AU165" s="18" t="s">
        <v>83</v>
      </c>
    </row>
    <row r="166" spans="2:51" s="14" customFormat="1" ht="12">
      <c r="B166" s="166"/>
      <c r="D166" s="158" t="s">
        <v>201</v>
      </c>
      <c r="E166" s="167" t="s">
        <v>3</v>
      </c>
      <c r="F166" s="168" t="s">
        <v>1076</v>
      </c>
      <c r="H166" s="167" t="s">
        <v>3</v>
      </c>
      <c r="I166" s="169"/>
      <c r="L166" s="166"/>
      <c r="M166" s="170"/>
      <c r="N166" s="171"/>
      <c r="O166" s="171"/>
      <c r="P166" s="171"/>
      <c r="Q166" s="171"/>
      <c r="R166" s="171"/>
      <c r="S166" s="171"/>
      <c r="T166" s="172"/>
      <c r="AT166" s="167" t="s">
        <v>201</v>
      </c>
      <c r="AU166" s="167" t="s">
        <v>83</v>
      </c>
      <c r="AV166" s="14" t="s">
        <v>81</v>
      </c>
      <c r="AW166" s="14" t="s">
        <v>34</v>
      </c>
      <c r="AX166" s="14" t="s">
        <v>73</v>
      </c>
      <c r="AY166" s="167" t="s">
        <v>180</v>
      </c>
    </row>
    <row r="167" spans="2:51" s="13" customFormat="1" ht="12">
      <c r="B167" s="157"/>
      <c r="D167" s="158" t="s">
        <v>201</v>
      </c>
      <c r="E167" s="159" t="s">
        <v>3</v>
      </c>
      <c r="F167" s="160" t="s">
        <v>1077</v>
      </c>
      <c r="H167" s="161">
        <v>70.654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201</v>
      </c>
      <c r="AU167" s="159" t="s">
        <v>83</v>
      </c>
      <c r="AV167" s="13" t="s">
        <v>83</v>
      </c>
      <c r="AW167" s="13" t="s">
        <v>34</v>
      </c>
      <c r="AX167" s="13" t="s">
        <v>73</v>
      </c>
      <c r="AY167" s="159" t="s">
        <v>180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1078</v>
      </c>
      <c r="H168" s="161">
        <v>-0.897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83</v>
      </c>
      <c r="AV168" s="13" t="s">
        <v>83</v>
      </c>
      <c r="AW168" s="13" t="s">
        <v>34</v>
      </c>
      <c r="AX168" s="13" t="s">
        <v>73</v>
      </c>
      <c r="AY168" s="159" t="s">
        <v>180</v>
      </c>
    </row>
    <row r="169" spans="2:51" s="14" customFormat="1" ht="12">
      <c r="B169" s="166"/>
      <c r="D169" s="158" t="s">
        <v>201</v>
      </c>
      <c r="E169" s="167" t="s">
        <v>3</v>
      </c>
      <c r="F169" s="168" t="s">
        <v>1079</v>
      </c>
      <c r="H169" s="167" t="s">
        <v>3</v>
      </c>
      <c r="I169" s="169"/>
      <c r="L169" s="166"/>
      <c r="M169" s="170"/>
      <c r="N169" s="171"/>
      <c r="O169" s="171"/>
      <c r="P169" s="171"/>
      <c r="Q169" s="171"/>
      <c r="R169" s="171"/>
      <c r="S169" s="171"/>
      <c r="T169" s="172"/>
      <c r="AT169" s="167" t="s">
        <v>201</v>
      </c>
      <c r="AU169" s="167" t="s">
        <v>83</v>
      </c>
      <c r="AV169" s="14" t="s">
        <v>81</v>
      </c>
      <c r="AW169" s="14" t="s">
        <v>34</v>
      </c>
      <c r="AX169" s="14" t="s">
        <v>73</v>
      </c>
      <c r="AY169" s="167" t="s">
        <v>180</v>
      </c>
    </row>
    <row r="170" spans="2:51" s="13" customFormat="1" ht="12">
      <c r="B170" s="157"/>
      <c r="D170" s="158" t="s">
        <v>201</v>
      </c>
      <c r="E170" s="159" t="s">
        <v>3</v>
      </c>
      <c r="F170" s="160" t="s">
        <v>1080</v>
      </c>
      <c r="H170" s="161">
        <v>6.883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201</v>
      </c>
      <c r="AU170" s="159" t="s">
        <v>83</v>
      </c>
      <c r="AV170" s="13" t="s">
        <v>83</v>
      </c>
      <c r="AW170" s="13" t="s">
        <v>34</v>
      </c>
      <c r="AX170" s="13" t="s">
        <v>73</v>
      </c>
      <c r="AY170" s="159" t="s">
        <v>180</v>
      </c>
    </row>
    <row r="171" spans="2:51" s="15" customFormat="1" ht="12">
      <c r="B171" s="187"/>
      <c r="D171" s="158" t="s">
        <v>201</v>
      </c>
      <c r="E171" s="188" t="s">
        <v>3</v>
      </c>
      <c r="F171" s="189" t="s">
        <v>399</v>
      </c>
      <c r="H171" s="190">
        <v>76.64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88" t="s">
        <v>201</v>
      </c>
      <c r="AU171" s="188" t="s">
        <v>83</v>
      </c>
      <c r="AV171" s="15" t="s">
        <v>188</v>
      </c>
      <c r="AW171" s="15" t="s">
        <v>34</v>
      </c>
      <c r="AX171" s="15" t="s">
        <v>81</v>
      </c>
      <c r="AY171" s="188" t="s">
        <v>180</v>
      </c>
    </row>
    <row r="172" spans="1:65" s="2" customFormat="1" ht="24.2" customHeight="1">
      <c r="A172" s="33"/>
      <c r="B172" s="138"/>
      <c r="C172" s="139" t="s">
        <v>8</v>
      </c>
      <c r="D172" s="139" t="s">
        <v>183</v>
      </c>
      <c r="E172" s="140" t="s">
        <v>1081</v>
      </c>
      <c r="F172" s="141" t="s">
        <v>1082</v>
      </c>
      <c r="G172" s="142" t="s">
        <v>264</v>
      </c>
      <c r="H172" s="143">
        <v>3.55</v>
      </c>
      <c r="I172" s="144"/>
      <c r="J172" s="145">
        <f>ROUND(I172*H172,2)</f>
        <v>0</v>
      </c>
      <c r="K172" s="141" t="s">
        <v>187</v>
      </c>
      <c r="L172" s="34"/>
      <c r="M172" s="146" t="s">
        <v>3</v>
      </c>
      <c r="N172" s="147" t="s">
        <v>44</v>
      </c>
      <c r="O172" s="54"/>
      <c r="P172" s="148">
        <f>O172*H172</f>
        <v>0</v>
      </c>
      <c r="Q172" s="148">
        <v>2.45329</v>
      </c>
      <c r="R172" s="148">
        <f>Q172*H172</f>
        <v>8.7091795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188</v>
      </c>
      <c r="AT172" s="150" t="s">
        <v>183</v>
      </c>
      <c r="AU172" s="150" t="s">
        <v>83</v>
      </c>
      <c r="AY172" s="18" t="s">
        <v>180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81</v>
      </c>
      <c r="BK172" s="151">
        <f>ROUND(I172*H172,2)</f>
        <v>0</v>
      </c>
      <c r="BL172" s="18" t="s">
        <v>188</v>
      </c>
      <c r="BM172" s="150" t="s">
        <v>1083</v>
      </c>
    </row>
    <row r="173" spans="1:47" s="2" customFormat="1" ht="12">
      <c r="A173" s="33"/>
      <c r="B173" s="34"/>
      <c r="C173" s="33"/>
      <c r="D173" s="152" t="s">
        <v>190</v>
      </c>
      <c r="E173" s="33"/>
      <c r="F173" s="153" t="s">
        <v>1084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190</v>
      </c>
      <c r="AU173" s="18" t="s">
        <v>83</v>
      </c>
    </row>
    <row r="174" spans="2:51" s="13" customFormat="1" ht="12">
      <c r="B174" s="157"/>
      <c r="D174" s="158" t="s">
        <v>201</v>
      </c>
      <c r="E174" s="159" t="s">
        <v>3</v>
      </c>
      <c r="F174" s="160" t="s">
        <v>1085</v>
      </c>
      <c r="H174" s="161">
        <v>3.55</v>
      </c>
      <c r="I174" s="162"/>
      <c r="L174" s="157"/>
      <c r="M174" s="163"/>
      <c r="N174" s="164"/>
      <c r="O174" s="164"/>
      <c r="P174" s="164"/>
      <c r="Q174" s="164"/>
      <c r="R174" s="164"/>
      <c r="S174" s="164"/>
      <c r="T174" s="165"/>
      <c r="AT174" s="159" t="s">
        <v>201</v>
      </c>
      <c r="AU174" s="159" t="s">
        <v>83</v>
      </c>
      <c r="AV174" s="13" t="s">
        <v>83</v>
      </c>
      <c r="AW174" s="13" t="s">
        <v>34</v>
      </c>
      <c r="AX174" s="13" t="s">
        <v>81</v>
      </c>
      <c r="AY174" s="159" t="s">
        <v>180</v>
      </c>
    </row>
    <row r="175" spans="1:65" s="2" customFormat="1" ht="16.5" customHeight="1">
      <c r="A175" s="33"/>
      <c r="B175" s="138"/>
      <c r="C175" s="139" t="s">
        <v>309</v>
      </c>
      <c r="D175" s="139" t="s">
        <v>183</v>
      </c>
      <c r="E175" s="140" t="s">
        <v>1086</v>
      </c>
      <c r="F175" s="141" t="s">
        <v>1087</v>
      </c>
      <c r="G175" s="142" t="s">
        <v>225</v>
      </c>
      <c r="H175" s="143">
        <v>226.885</v>
      </c>
      <c r="I175" s="144"/>
      <c r="J175" s="145">
        <f>ROUND(I175*H175,2)</f>
        <v>0</v>
      </c>
      <c r="K175" s="141" t="s">
        <v>187</v>
      </c>
      <c r="L175" s="34"/>
      <c r="M175" s="146" t="s">
        <v>3</v>
      </c>
      <c r="N175" s="147" t="s">
        <v>44</v>
      </c>
      <c r="O175" s="54"/>
      <c r="P175" s="148">
        <f>O175*H175</f>
        <v>0</v>
      </c>
      <c r="Q175" s="148">
        <v>0.00275</v>
      </c>
      <c r="R175" s="148">
        <f>Q175*H175</f>
        <v>0.62393375</v>
      </c>
      <c r="S175" s="148">
        <v>0</v>
      </c>
      <c r="T175" s="149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0" t="s">
        <v>188</v>
      </c>
      <c r="AT175" s="150" t="s">
        <v>183</v>
      </c>
      <c r="AU175" s="150" t="s">
        <v>83</v>
      </c>
      <c r="AY175" s="18" t="s">
        <v>180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8" t="s">
        <v>81</v>
      </c>
      <c r="BK175" s="151">
        <f>ROUND(I175*H175,2)</f>
        <v>0</v>
      </c>
      <c r="BL175" s="18" t="s">
        <v>188</v>
      </c>
      <c r="BM175" s="150" t="s">
        <v>1088</v>
      </c>
    </row>
    <row r="176" spans="1:47" s="2" customFormat="1" ht="12">
      <c r="A176" s="33"/>
      <c r="B176" s="34"/>
      <c r="C176" s="33"/>
      <c r="D176" s="152" t="s">
        <v>190</v>
      </c>
      <c r="E176" s="33"/>
      <c r="F176" s="153" t="s">
        <v>1089</v>
      </c>
      <c r="G176" s="33"/>
      <c r="H176" s="33"/>
      <c r="I176" s="154"/>
      <c r="J176" s="33"/>
      <c r="K176" s="33"/>
      <c r="L176" s="34"/>
      <c r="M176" s="155"/>
      <c r="N176" s="156"/>
      <c r="O176" s="54"/>
      <c r="P176" s="54"/>
      <c r="Q176" s="54"/>
      <c r="R176" s="54"/>
      <c r="S176" s="54"/>
      <c r="T176" s="55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8" t="s">
        <v>190</v>
      </c>
      <c r="AU176" s="18" t="s">
        <v>83</v>
      </c>
    </row>
    <row r="177" spans="2:51" s="13" customFormat="1" ht="12">
      <c r="B177" s="157"/>
      <c r="D177" s="158" t="s">
        <v>201</v>
      </c>
      <c r="E177" s="159" t="s">
        <v>3</v>
      </c>
      <c r="F177" s="160" t="s">
        <v>1090</v>
      </c>
      <c r="H177" s="161">
        <v>121.152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201</v>
      </c>
      <c r="AU177" s="159" t="s">
        <v>83</v>
      </c>
      <c r="AV177" s="13" t="s">
        <v>83</v>
      </c>
      <c r="AW177" s="13" t="s">
        <v>34</v>
      </c>
      <c r="AX177" s="13" t="s">
        <v>73</v>
      </c>
      <c r="AY177" s="159" t="s">
        <v>180</v>
      </c>
    </row>
    <row r="178" spans="2:51" s="13" customFormat="1" ht="12">
      <c r="B178" s="157"/>
      <c r="D178" s="158" t="s">
        <v>201</v>
      </c>
      <c r="E178" s="159" t="s">
        <v>3</v>
      </c>
      <c r="F178" s="160" t="s">
        <v>1091</v>
      </c>
      <c r="H178" s="161">
        <v>67.393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201</v>
      </c>
      <c r="AU178" s="159" t="s">
        <v>83</v>
      </c>
      <c r="AV178" s="13" t="s">
        <v>83</v>
      </c>
      <c r="AW178" s="13" t="s">
        <v>34</v>
      </c>
      <c r="AX178" s="13" t="s">
        <v>73</v>
      </c>
      <c r="AY178" s="159" t="s">
        <v>180</v>
      </c>
    </row>
    <row r="179" spans="2:51" s="13" customFormat="1" ht="12">
      <c r="B179" s="157"/>
      <c r="D179" s="158" t="s">
        <v>201</v>
      </c>
      <c r="E179" s="159" t="s">
        <v>3</v>
      </c>
      <c r="F179" s="160" t="s">
        <v>1092</v>
      </c>
      <c r="H179" s="161">
        <v>38.34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201</v>
      </c>
      <c r="AU179" s="159" t="s">
        <v>83</v>
      </c>
      <c r="AV179" s="13" t="s">
        <v>83</v>
      </c>
      <c r="AW179" s="13" t="s">
        <v>34</v>
      </c>
      <c r="AX179" s="13" t="s">
        <v>73</v>
      </c>
      <c r="AY179" s="159" t="s">
        <v>180</v>
      </c>
    </row>
    <row r="180" spans="2:51" s="15" customFormat="1" ht="12">
      <c r="B180" s="187"/>
      <c r="D180" s="158" t="s">
        <v>201</v>
      </c>
      <c r="E180" s="188" t="s">
        <v>3</v>
      </c>
      <c r="F180" s="189" t="s">
        <v>399</v>
      </c>
      <c r="H180" s="190">
        <v>226.885</v>
      </c>
      <c r="I180" s="191"/>
      <c r="L180" s="187"/>
      <c r="M180" s="192"/>
      <c r="N180" s="193"/>
      <c r="O180" s="193"/>
      <c r="P180" s="193"/>
      <c r="Q180" s="193"/>
      <c r="R180" s="193"/>
      <c r="S180" s="193"/>
      <c r="T180" s="194"/>
      <c r="AT180" s="188" t="s">
        <v>201</v>
      </c>
      <c r="AU180" s="188" t="s">
        <v>83</v>
      </c>
      <c r="AV180" s="15" t="s">
        <v>188</v>
      </c>
      <c r="AW180" s="15" t="s">
        <v>34</v>
      </c>
      <c r="AX180" s="15" t="s">
        <v>81</v>
      </c>
      <c r="AY180" s="188" t="s">
        <v>180</v>
      </c>
    </row>
    <row r="181" spans="1:65" s="2" customFormat="1" ht="16.5" customHeight="1">
      <c r="A181" s="33"/>
      <c r="B181" s="138"/>
      <c r="C181" s="139" t="s">
        <v>314</v>
      </c>
      <c r="D181" s="139" t="s">
        <v>183</v>
      </c>
      <c r="E181" s="140" t="s">
        <v>1093</v>
      </c>
      <c r="F181" s="141" t="s">
        <v>1094</v>
      </c>
      <c r="G181" s="142" t="s">
        <v>225</v>
      </c>
      <c r="H181" s="143">
        <v>226.885</v>
      </c>
      <c r="I181" s="144"/>
      <c r="J181" s="145">
        <f>ROUND(I181*H181,2)</f>
        <v>0</v>
      </c>
      <c r="K181" s="141" t="s">
        <v>187</v>
      </c>
      <c r="L181" s="34"/>
      <c r="M181" s="146" t="s">
        <v>3</v>
      </c>
      <c r="N181" s="147" t="s">
        <v>44</v>
      </c>
      <c r="O181" s="54"/>
      <c r="P181" s="148">
        <f>O181*H181</f>
        <v>0</v>
      </c>
      <c r="Q181" s="148">
        <v>0</v>
      </c>
      <c r="R181" s="148">
        <f>Q181*H181</f>
        <v>0</v>
      </c>
      <c r="S181" s="148">
        <v>0</v>
      </c>
      <c r="T181" s="149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0" t="s">
        <v>188</v>
      </c>
      <c r="AT181" s="150" t="s">
        <v>183</v>
      </c>
      <c r="AU181" s="150" t="s">
        <v>83</v>
      </c>
      <c r="AY181" s="18" t="s">
        <v>180</v>
      </c>
      <c r="BE181" s="151">
        <f>IF(N181="základní",J181,0)</f>
        <v>0</v>
      </c>
      <c r="BF181" s="151">
        <f>IF(N181="snížená",J181,0)</f>
        <v>0</v>
      </c>
      <c r="BG181" s="151">
        <f>IF(N181="zákl. přenesená",J181,0)</f>
        <v>0</v>
      </c>
      <c r="BH181" s="151">
        <f>IF(N181="sníž. přenesená",J181,0)</f>
        <v>0</v>
      </c>
      <c r="BI181" s="151">
        <f>IF(N181="nulová",J181,0)</f>
        <v>0</v>
      </c>
      <c r="BJ181" s="18" t="s">
        <v>81</v>
      </c>
      <c r="BK181" s="151">
        <f>ROUND(I181*H181,2)</f>
        <v>0</v>
      </c>
      <c r="BL181" s="18" t="s">
        <v>188</v>
      </c>
      <c r="BM181" s="150" t="s">
        <v>1095</v>
      </c>
    </row>
    <row r="182" spans="1:47" s="2" customFormat="1" ht="12">
      <c r="A182" s="33"/>
      <c r="B182" s="34"/>
      <c r="C182" s="33"/>
      <c r="D182" s="152" t="s">
        <v>190</v>
      </c>
      <c r="E182" s="33"/>
      <c r="F182" s="153" t="s">
        <v>1096</v>
      </c>
      <c r="G182" s="33"/>
      <c r="H182" s="33"/>
      <c r="I182" s="154"/>
      <c r="J182" s="33"/>
      <c r="K182" s="33"/>
      <c r="L182" s="34"/>
      <c r="M182" s="155"/>
      <c r="N182" s="156"/>
      <c r="O182" s="54"/>
      <c r="P182" s="54"/>
      <c r="Q182" s="54"/>
      <c r="R182" s="54"/>
      <c r="S182" s="54"/>
      <c r="T182" s="55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190</v>
      </c>
      <c r="AU182" s="18" t="s">
        <v>83</v>
      </c>
    </row>
    <row r="183" spans="1:65" s="2" customFormat="1" ht="16.5" customHeight="1">
      <c r="A183" s="33"/>
      <c r="B183" s="138"/>
      <c r="C183" s="139" t="s">
        <v>320</v>
      </c>
      <c r="D183" s="139" t="s">
        <v>183</v>
      </c>
      <c r="E183" s="140" t="s">
        <v>1097</v>
      </c>
      <c r="F183" s="141" t="s">
        <v>1098</v>
      </c>
      <c r="G183" s="142" t="s">
        <v>225</v>
      </c>
      <c r="H183" s="143">
        <v>80.397</v>
      </c>
      <c r="I183" s="144"/>
      <c r="J183" s="145">
        <f>ROUND(I183*H183,2)</f>
        <v>0</v>
      </c>
      <c r="K183" s="141" t="s">
        <v>187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0.00346</v>
      </c>
      <c r="R183" s="148">
        <f>Q183*H183</f>
        <v>0.27817362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1099</v>
      </c>
    </row>
    <row r="184" spans="1:47" s="2" customFormat="1" ht="12">
      <c r="A184" s="33"/>
      <c r="B184" s="34"/>
      <c r="C184" s="33"/>
      <c r="D184" s="152" t="s">
        <v>190</v>
      </c>
      <c r="E184" s="33"/>
      <c r="F184" s="153" t="s">
        <v>1100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2:51" s="13" customFormat="1" ht="12">
      <c r="B185" s="157"/>
      <c r="D185" s="158" t="s">
        <v>201</v>
      </c>
      <c r="E185" s="159" t="s">
        <v>3</v>
      </c>
      <c r="F185" s="160" t="s">
        <v>1101</v>
      </c>
      <c r="H185" s="161">
        <v>61.038</v>
      </c>
      <c r="I185" s="162"/>
      <c r="L185" s="157"/>
      <c r="M185" s="163"/>
      <c r="N185" s="164"/>
      <c r="O185" s="164"/>
      <c r="P185" s="164"/>
      <c r="Q185" s="164"/>
      <c r="R185" s="164"/>
      <c r="S185" s="164"/>
      <c r="T185" s="165"/>
      <c r="AT185" s="159" t="s">
        <v>201</v>
      </c>
      <c r="AU185" s="159" t="s">
        <v>83</v>
      </c>
      <c r="AV185" s="13" t="s">
        <v>83</v>
      </c>
      <c r="AW185" s="13" t="s">
        <v>34</v>
      </c>
      <c r="AX185" s="13" t="s">
        <v>73</v>
      </c>
      <c r="AY185" s="159" t="s">
        <v>180</v>
      </c>
    </row>
    <row r="186" spans="2:51" s="13" customFormat="1" ht="12">
      <c r="B186" s="157"/>
      <c r="D186" s="158" t="s">
        <v>201</v>
      </c>
      <c r="E186" s="159" t="s">
        <v>3</v>
      </c>
      <c r="F186" s="160" t="s">
        <v>1102</v>
      </c>
      <c r="H186" s="161">
        <v>19.359</v>
      </c>
      <c r="I186" s="162"/>
      <c r="L186" s="157"/>
      <c r="M186" s="163"/>
      <c r="N186" s="164"/>
      <c r="O186" s="164"/>
      <c r="P186" s="164"/>
      <c r="Q186" s="164"/>
      <c r="R186" s="164"/>
      <c r="S186" s="164"/>
      <c r="T186" s="165"/>
      <c r="AT186" s="159" t="s">
        <v>201</v>
      </c>
      <c r="AU186" s="159" t="s">
        <v>83</v>
      </c>
      <c r="AV186" s="13" t="s">
        <v>83</v>
      </c>
      <c r="AW186" s="13" t="s">
        <v>34</v>
      </c>
      <c r="AX186" s="13" t="s">
        <v>73</v>
      </c>
      <c r="AY186" s="159" t="s">
        <v>180</v>
      </c>
    </row>
    <row r="187" spans="2:51" s="15" customFormat="1" ht="12">
      <c r="B187" s="187"/>
      <c r="D187" s="158" t="s">
        <v>201</v>
      </c>
      <c r="E187" s="188" t="s">
        <v>3</v>
      </c>
      <c r="F187" s="189" t="s">
        <v>399</v>
      </c>
      <c r="H187" s="190">
        <v>80.397</v>
      </c>
      <c r="I187" s="191"/>
      <c r="L187" s="187"/>
      <c r="M187" s="192"/>
      <c r="N187" s="193"/>
      <c r="O187" s="193"/>
      <c r="P187" s="193"/>
      <c r="Q187" s="193"/>
      <c r="R187" s="193"/>
      <c r="S187" s="193"/>
      <c r="T187" s="194"/>
      <c r="AT187" s="188" t="s">
        <v>201</v>
      </c>
      <c r="AU187" s="188" t="s">
        <v>83</v>
      </c>
      <c r="AV187" s="15" t="s">
        <v>188</v>
      </c>
      <c r="AW187" s="15" t="s">
        <v>34</v>
      </c>
      <c r="AX187" s="15" t="s">
        <v>81</v>
      </c>
      <c r="AY187" s="188" t="s">
        <v>180</v>
      </c>
    </row>
    <row r="188" spans="1:65" s="2" customFormat="1" ht="16.5" customHeight="1">
      <c r="A188" s="33"/>
      <c r="B188" s="138"/>
      <c r="C188" s="139" t="s">
        <v>324</v>
      </c>
      <c r="D188" s="139" t="s">
        <v>183</v>
      </c>
      <c r="E188" s="140" t="s">
        <v>1103</v>
      </c>
      <c r="F188" s="141" t="s">
        <v>1104</v>
      </c>
      <c r="G188" s="142" t="s">
        <v>225</v>
      </c>
      <c r="H188" s="143">
        <v>80.397</v>
      </c>
      <c r="I188" s="144"/>
      <c r="J188" s="145">
        <f>ROUND(I188*H188,2)</f>
        <v>0</v>
      </c>
      <c r="K188" s="141" t="s">
        <v>187</v>
      </c>
      <c r="L188" s="34"/>
      <c r="M188" s="146" t="s">
        <v>3</v>
      </c>
      <c r="N188" s="147" t="s">
        <v>44</v>
      </c>
      <c r="O188" s="54"/>
      <c r="P188" s="148">
        <f>O188*H188</f>
        <v>0</v>
      </c>
      <c r="Q188" s="148">
        <v>0</v>
      </c>
      <c r="R188" s="148">
        <f>Q188*H188</f>
        <v>0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188</v>
      </c>
      <c r="AT188" s="150" t="s">
        <v>183</v>
      </c>
      <c r="AU188" s="150" t="s">
        <v>83</v>
      </c>
      <c r="AY188" s="18" t="s">
        <v>180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81</v>
      </c>
      <c r="BK188" s="151">
        <f>ROUND(I188*H188,2)</f>
        <v>0</v>
      </c>
      <c r="BL188" s="18" t="s">
        <v>188</v>
      </c>
      <c r="BM188" s="150" t="s">
        <v>1105</v>
      </c>
    </row>
    <row r="189" spans="1:47" s="2" customFormat="1" ht="12">
      <c r="A189" s="33"/>
      <c r="B189" s="34"/>
      <c r="C189" s="33"/>
      <c r="D189" s="152" t="s">
        <v>190</v>
      </c>
      <c r="E189" s="33"/>
      <c r="F189" s="153" t="s">
        <v>1106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190</v>
      </c>
      <c r="AU189" s="18" t="s">
        <v>83</v>
      </c>
    </row>
    <row r="190" spans="1:65" s="2" customFormat="1" ht="16.5" customHeight="1">
      <c r="A190" s="33"/>
      <c r="B190" s="138"/>
      <c r="C190" s="139" t="s">
        <v>330</v>
      </c>
      <c r="D190" s="139" t="s">
        <v>183</v>
      </c>
      <c r="E190" s="140" t="s">
        <v>1107</v>
      </c>
      <c r="F190" s="141" t="s">
        <v>1108</v>
      </c>
      <c r="G190" s="142" t="s">
        <v>225</v>
      </c>
      <c r="H190" s="143">
        <v>38.34</v>
      </c>
      <c r="I190" s="144"/>
      <c r="J190" s="145">
        <f>ROUND(I190*H190,2)</f>
        <v>0</v>
      </c>
      <c r="K190" s="141" t="s">
        <v>187</v>
      </c>
      <c r="L190" s="34"/>
      <c r="M190" s="146" t="s">
        <v>3</v>
      </c>
      <c r="N190" s="147" t="s">
        <v>44</v>
      </c>
      <c r="O190" s="54"/>
      <c r="P190" s="148">
        <f>O190*H190</f>
        <v>0</v>
      </c>
      <c r="Q190" s="148">
        <v>0.0025</v>
      </c>
      <c r="R190" s="148">
        <f>Q190*H190</f>
        <v>0.09585</v>
      </c>
      <c r="S190" s="148">
        <v>0</v>
      </c>
      <c r="T190" s="149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0" t="s">
        <v>188</v>
      </c>
      <c r="AT190" s="150" t="s">
        <v>183</v>
      </c>
      <c r="AU190" s="150" t="s">
        <v>83</v>
      </c>
      <c r="AY190" s="18" t="s">
        <v>180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8" t="s">
        <v>81</v>
      </c>
      <c r="BK190" s="151">
        <f>ROUND(I190*H190,2)</f>
        <v>0</v>
      </c>
      <c r="BL190" s="18" t="s">
        <v>188</v>
      </c>
      <c r="BM190" s="150" t="s">
        <v>1109</v>
      </c>
    </row>
    <row r="191" spans="1:47" s="2" customFormat="1" ht="12">
      <c r="A191" s="33"/>
      <c r="B191" s="34"/>
      <c r="C191" s="33"/>
      <c r="D191" s="152" t="s">
        <v>190</v>
      </c>
      <c r="E191" s="33"/>
      <c r="F191" s="153" t="s">
        <v>1110</v>
      </c>
      <c r="G191" s="33"/>
      <c r="H191" s="33"/>
      <c r="I191" s="154"/>
      <c r="J191" s="33"/>
      <c r="K191" s="33"/>
      <c r="L191" s="34"/>
      <c r="M191" s="155"/>
      <c r="N191" s="156"/>
      <c r="O191" s="54"/>
      <c r="P191" s="54"/>
      <c r="Q191" s="54"/>
      <c r="R191" s="54"/>
      <c r="S191" s="54"/>
      <c r="T191" s="55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190</v>
      </c>
      <c r="AU191" s="18" t="s">
        <v>83</v>
      </c>
    </row>
    <row r="192" spans="1:65" s="2" customFormat="1" ht="24.2" customHeight="1">
      <c r="A192" s="33"/>
      <c r="B192" s="138"/>
      <c r="C192" s="139" t="s">
        <v>336</v>
      </c>
      <c r="D192" s="139" t="s">
        <v>183</v>
      </c>
      <c r="E192" s="140" t="s">
        <v>1111</v>
      </c>
      <c r="F192" s="141" t="s">
        <v>1112</v>
      </c>
      <c r="G192" s="142" t="s">
        <v>186</v>
      </c>
      <c r="H192" s="143">
        <v>4.09</v>
      </c>
      <c r="I192" s="144"/>
      <c r="J192" s="145">
        <f>ROUND(I192*H192,2)</f>
        <v>0</v>
      </c>
      <c r="K192" s="141" t="s">
        <v>187</v>
      </c>
      <c r="L192" s="34"/>
      <c r="M192" s="146" t="s">
        <v>3</v>
      </c>
      <c r="N192" s="147" t="s">
        <v>44</v>
      </c>
      <c r="O192" s="54"/>
      <c r="P192" s="148">
        <f>O192*H192</f>
        <v>0</v>
      </c>
      <c r="Q192" s="148">
        <v>1.04881</v>
      </c>
      <c r="R192" s="148">
        <f>Q192*H192</f>
        <v>4.2896329</v>
      </c>
      <c r="S192" s="148">
        <v>0</v>
      </c>
      <c r="T192" s="14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0" t="s">
        <v>188</v>
      </c>
      <c r="AT192" s="150" t="s">
        <v>183</v>
      </c>
      <c r="AU192" s="150" t="s">
        <v>83</v>
      </c>
      <c r="AY192" s="18" t="s">
        <v>180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8" t="s">
        <v>81</v>
      </c>
      <c r="BK192" s="151">
        <f>ROUND(I192*H192,2)</f>
        <v>0</v>
      </c>
      <c r="BL192" s="18" t="s">
        <v>188</v>
      </c>
      <c r="BM192" s="150" t="s">
        <v>1113</v>
      </c>
    </row>
    <row r="193" spans="1:47" s="2" customFormat="1" ht="12">
      <c r="A193" s="33"/>
      <c r="B193" s="34"/>
      <c r="C193" s="33"/>
      <c r="D193" s="152" t="s">
        <v>190</v>
      </c>
      <c r="E193" s="33"/>
      <c r="F193" s="153" t="s">
        <v>1114</v>
      </c>
      <c r="G193" s="33"/>
      <c r="H193" s="33"/>
      <c r="I193" s="154"/>
      <c r="J193" s="33"/>
      <c r="K193" s="33"/>
      <c r="L193" s="34"/>
      <c r="M193" s="155"/>
      <c r="N193" s="156"/>
      <c r="O193" s="54"/>
      <c r="P193" s="54"/>
      <c r="Q193" s="54"/>
      <c r="R193" s="54"/>
      <c r="S193" s="54"/>
      <c r="T193" s="55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190</v>
      </c>
      <c r="AU193" s="18" t="s">
        <v>83</v>
      </c>
    </row>
    <row r="194" spans="2:51" s="14" customFormat="1" ht="12">
      <c r="B194" s="166"/>
      <c r="D194" s="158" t="s">
        <v>201</v>
      </c>
      <c r="E194" s="167" t="s">
        <v>3</v>
      </c>
      <c r="F194" s="168" t="s">
        <v>1076</v>
      </c>
      <c r="H194" s="167" t="s">
        <v>3</v>
      </c>
      <c r="I194" s="169"/>
      <c r="L194" s="166"/>
      <c r="M194" s="170"/>
      <c r="N194" s="171"/>
      <c r="O194" s="171"/>
      <c r="P194" s="171"/>
      <c r="Q194" s="171"/>
      <c r="R194" s="171"/>
      <c r="S194" s="171"/>
      <c r="T194" s="172"/>
      <c r="AT194" s="167" t="s">
        <v>201</v>
      </c>
      <c r="AU194" s="167" t="s">
        <v>83</v>
      </c>
      <c r="AV194" s="14" t="s">
        <v>81</v>
      </c>
      <c r="AW194" s="14" t="s">
        <v>34</v>
      </c>
      <c r="AX194" s="14" t="s">
        <v>73</v>
      </c>
      <c r="AY194" s="167" t="s">
        <v>180</v>
      </c>
    </row>
    <row r="195" spans="2:51" s="13" customFormat="1" ht="12">
      <c r="B195" s="157"/>
      <c r="D195" s="158" t="s">
        <v>201</v>
      </c>
      <c r="E195" s="159" t="s">
        <v>3</v>
      </c>
      <c r="F195" s="160" t="s">
        <v>1115</v>
      </c>
      <c r="H195" s="161">
        <v>3.558</v>
      </c>
      <c r="I195" s="162"/>
      <c r="L195" s="157"/>
      <c r="M195" s="163"/>
      <c r="N195" s="164"/>
      <c r="O195" s="164"/>
      <c r="P195" s="164"/>
      <c r="Q195" s="164"/>
      <c r="R195" s="164"/>
      <c r="S195" s="164"/>
      <c r="T195" s="165"/>
      <c r="AT195" s="159" t="s">
        <v>201</v>
      </c>
      <c r="AU195" s="159" t="s">
        <v>83</v>
      </c>
      <c r="AV195" s="13" t="s">
        <v>83</v>
      </c>
      <c r="AW195" s="13" t="s">
        <v>34</v>
      </c>
      <c r="AX195" s="13" t="s">
        <v>73</v>
      </c>
      <c r="AY195" s="159" t="s">
        <v>180</v>
      </c>
    </row>
    <row r="196" spans="2:51" s="14" customFormat="1" ht="12">
      <c r="B196" s="166"/>
      <c r="D196" s="158" t="s">
        <v>201</v>
      </c>
      <c r="E196" s="167" t="s">
        <v>3</v>
      </c>
      <c r="F196" s="168" t="s">
        <v>1079</v>
      </c>
      <c r="H196" s="167" t="s">
        <v>3</v>
      </c>
      <c r="I196" s="169"/>
      <c r="L196" s="166"/>
      <c r="M196" s="170"/>
      <c r="N196" s="171"/>
      <c r="O196" s="171"/>
      <c r="P196" s="171"/>
      <c r="Q196" s="171"/>
      <c r="R196" s="171"/>
      <c r="S196" s="171"/>
      <c r="T196" s="172"/>
      <c r="AT196" s="167" t="s">
        <v>201</v>
      </c>
      <c r="AU196" s="167" t="s">
        <v>83</v>
      </c>
      <c r="AV196" s="14" t="s">
        <v>81</v>
      </c>
      <c r="AW196" s="14" t="s">
        <v>34</v>
      </c>
      <c r="AX196" s="14" t="s">
        <v>73</v>
      </c>
      <c r="AY196" s="167" t="s">
        <v>180</v>
      </c>
    </row>
    <row r="197" spans="2:51" s="13" customFormat="1" ht="12">
      <c r="B197" s="157"/>
      <c r="D197" s="158" t="s">
        <v>201</v>
      </c>
      <c r="E197" s="159" t="s">
        <v>3</v>
      </c>
      <c r="F197" s="160" t="s">
        <v>1116</v>
      </c>
      <c r="H197" s="161">
        <v>0.351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201</v>
      </c>
      <c r="AU197" s="159" t="s">
        <v>83</v>
      </c>
      <c r="AV197" s="13" t="s">
        <v>83</v>
      </c>
      <c r="AW197" s="13" t="s">
        <v>34</v>
      </c>
      <c r="AX197" s="13" t="s">
        <v>73</v>
      </c>
      <c r="AY197" s="159" t="s">
        <v>180</v>
      </c>
    </row>
    <row r="198" spans="2:51" s="14" customFormat="1" ht="12">
      <c r="B198" s="166"/>
      <c r="D198" s="158" t="s">
        <v>201</v>
      </c>
      <c r="E198" s="167" t="s">
        <v>3</v>
      </c>
      <c r="F198" s="168" t="s">
        <v>1117</v>
      </c>
      <c r="H198" s="167" t="s">
        <v>3</v>
      </c>
      <c r="I198" s="169"/>
      <c r="L198" s="166"/>
      <c r="M198" s="170"/>
      <c r="N198" s="171"/>
      <c r="O198" s="171"/>
      <c r="P198" s="171"/>
      <c r="Q198" s="171"/>
      <c r="R198" s="171"/>
      <c r="S198" s="171"/>
      <c r="T198" s="172"/>
      <c r="AT198" s="167" t="s">
        <v>201</v>
      </c>
      <c r="AU198" s="167" t="s">
        <v>83</v>
      </c>
      <c r="AV198" s="14" t="s">
        <v>81</v>
      </c>
      <c r="AW198" s="14" t="s">
        <v>34</v>
      </c>
      <c r="AX198" s="14" t="s">
        <v>73</v>
      </c>
      <c r="AY198" s="167" t="s">
        <v>180</v>
      </c>
    </row>
    <row r="199" spans="2:51" s="13" customFormat="1" ht="12">
      <c r="B199" s="157"/>
      <c r="D199" s="158" t="s">
        <v>201</v>
      </c>
      <c r="E199" s="159" t="s">
        <v>3</v>
      </c>
      <c r="F199" s="160" t="s">
        <v>1118</v>
      </c>
      <c r="H199" s="161">
        <v>0.181</v>
      </c>
      <c r="I199" s="162"/>
      <c r="L199" s="157"/>
      <c r="M199" s="163"/>
      <c r="N199" s="164"/>
      <c r="O199" s="164"/>
      <c r="P199" s="164"/>
      <c r="Q199" s="164"/>
      <c r="R199" s="164"/>
      <c r="S199" s="164"/>
      <c r="T199" s="165"/>
      <c r="AT199" s="159" t="s">
        <v>201</v>
      </c>
      <c r="AU199" s="159" t="s">
        <v>83</v>
      </c>
      <c r="AV199" s="13" t="s">
        <v>83</v>
      </c>
      <c r="AW199" s="13" t="s">
        <v>34</v>
      </c>
      <c r="AX199" s="13" t="s">
        <v>73</v>
      </c>
      <c r="AY199" s="159" t="s">
        <v>180</v>
      </c>
    </row>
    <row r="200" spans="2:51" s="15" customFormat="1" ht="12">
      <c r="B200" s="187"/>
      <c r="D200" s="158" t="s">
        <v>201</v>
      </c>
      <c r="E200" s="188" t="s">
        <v>3</v>
      </c>
      <c r="F200" s="189" t="s">
        <v>399</v>
      </c>
      <c r="H200" s="190">
        <v>4.09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8" t="s">
        <v>201</v>
      </c>
      <c r="AU200" s="188" t="s">
        <v>83</v>
      </c>
      <c r="AV200" s="15" t="s">
        <v>188</v>
      </c>
      <c r="AW200" s="15" t="s">
        <v>34</v>
      </c>
      <c r="AX200" s="15" t="s">
        <v>81</v>
      </c>
      <c r="AY200" s="188" t="s">
        <v>180</v>
      </c>
    </row>
    <row r="201" spans="1:65" s="2" customFormat="1" ht="24.2" customHeight="1">
      <c r="A201" s="33"/>
      <c r="B201" s="138"/>
      <c r="C201" s="139" t="s">
        <v>341</v>
      </c>
      <c r="D201" s="139" t="s">
        <v>183</v>
      </c>
      <c r="E201" s="140" t="s">
        <v>1119</v>
      </c>
      <c r="F201" s="141" t="s">
        <v>1120</v>
      </c>
      <c r="G201" s="142" t="s">
        <v>264</v>
      </c>
      <c r="H201" s="143">
        <v>1.315</v>
      </c>
      <c r="I201" s="144"/>
      <c r="J201" s="145">
        <f>ROUND(I201*H201,2)</f>
        <v>0</v>
      </c>
      <c r="K201" s="141" t="s">
        <v>187</v>
      </c>
      <c r="L201" s="34"/>
      <c r="M201" s="146" t="s">
        <v>3</v>
      </c>
      <c r="N201" s="147" t="s">
        <v>44</v>
      </c>
      <c r="O201" s="54"/>
      <c r="P201" s="148">
        <f>O201*H201</f>
        <v>0</v>
      </c>
      <c r="Q201" s="148">
        <v>2.45329</v>
      </c>
      <c r="R201" s="148">
        <f>Q201*H201</f>
        <v>3.22607635</v>
      </c>
      <c r="S201" s="148">
        <v>0</v>
      </c>
      <c r="T201" s="14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188</v>
      </c>
      <c r="AT201" s="150" t="s">
        <v>183</v>
      </c>
      <c r="AU201" s="150" t="s">
        <v>83</v>
      </c>
      <c r="AY201" s="18" t="s">
        <v>180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8" t="s">
        <v>81</v>
      </c>
      <c r="BK201" s="151">
        <f>ROUND(I201*H201,2)</f>
        <v>0</v>
      </c>
      <c r="BL201" s="18" t="s">
        <v>188</v>
      </c>
      <c r="BM201" s="150" t="s">
        <v>1121</v>
      </c>
    </row>
    <row r="202" spans="1:47" s="2" customFormat="1" ht="12">
      <c r="A202" s="33"/>
      <c r="B202" s="34"/>
      <c r="C202" s="33"/>
      <c r="D202" s="152" t="s">
        <v>190</v>
      </c>
      <c r="E202" s="33"/>
      <c r="F202" s="153" t="s">
        <v>1122</v>
      </c>
      <c r="G202" s="33"/>
      <c r="H202" s="33"/>
      <c r="I202" s="154"/>
      <c r="J202" s="33"/>
      <c r="K202" s="33"/>
      <c r="L202" s="34"/>
      <c r="M202" s="155"/>
      <c r="N202" s="156"/>
      <c r="O202" s="54"/>
      <c r="P202" s="54"/>
      <c r="Q202" s="54"/>
      <c r="R202" s="54"/>
      <c r="S202" s="54"/>
      <c r="T202" s="55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190</v>
      </c>
      <c r="AU202" s="18" t="s">
        <v>83</v>
      </c>
    </row>
    <row r="203" spans="2:51" s="13" customFormat="1" ht="12">
      <c r="B203" s="157"/>
      <c r="D203" s="158" t="s">
        <v>201</v>
      </c>
      <c r="E203" s="159" t="s">
        <v>3</v>
      </c>
      <c r="F203" s="160" t="s">
        <v>1123</v>
      </c>
      <c r="H203" s="161">
        <v>1.315</v>
      </c>
      <c r="I203" s="162"/>
      <c r="L203" s="157"/>
      <c r="M203" s="163"/>
      <c r="N203" s="164"/>
      <c r="O203" s="164"/>
      <c r="P203" s="164"/>
      <c r="Q203" s="164"/>
      <c r="R203" s="164"/>
      <c r="S203" s="164"/>
      <c r="T203" s="165"/>
      <c r="AT203" s="159" t="s">
        <v>201</v>
      </c>
      <c r="AU203" s="159" t="s">
        <v>83</v>
      </c>
      <c r="AV203" s="13" t="s">
        <v>83</v>
      </c>
      <c r="AW203" s="13" t="s">
        <v>34</v>
      </c>
      <c r="AX203" s="13" t="s">
        <v>81</v>
      </c>
      <c r="AY203" s="159" t="s">
        <v>180</v>
      </c>
    </row>
    <row r="204" spans="1:65" s="2" customFormat="1" ht="24.2" customHeight="1">
      <c r="A204" s="33"/>
      <c r="B204" s="138"/>
      <c r="C204" s="139" t="s">
        <v>345</v>
      </c>
      <c r="D204" s="139" t="s">
        <v>183</v>
      </c>
      <c r="E204" s="140" t="s">
        <v>1124</v>
      </c>
      <c r="F204" s="141" t="s">
        <v>1125</v>
      </c>
      <c r="G204" s="142" t="s">
        <v>225</v>
      </c>
      <c r="H204" s="143">
        <v>15.344</v>
      </c>
      <c r="I204" s="144"/>
      <c r="J204" s="145">
        <f>ROUND(I204*H204,2)</f>
        <v>0</v>
      </c>
      <c r="K204" s="141" t="s">
        <v>187</v>
      </c>
      <c r="L204" s="34"/>
      <c r="M204" s="146" t="s">
        <v>3</v>
      </c>
      <c r="N204" s="147" t="s">
        <v>44</v>
      </c>
      <c r="O204" s="54"/>
      <c r="P204" s="148">
        <f>O204*H204</f>
        <v>0</v>
      </c>
      <c r="Q204" s="148">
        <v>0.0022</v>
      </c>
      <c r="R204" s="148">
        <f>Q204*H204</f>
        <v>0.033756800000000003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188</v>
      </c>
      <c r="AT204" s="150" t="s">
        <v>183</v>
      </c>
      <c r="AU204" s="150" t="s">
        <v>83</v>
      </c>
      <c r="AY204" s="18" t="s">
        <v>180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81</v>
      </c>
      <c r="BK204" s="151">
        <f>ROUND(I204*H204,2)</f>
        <v>0</v>
      </c>
      <c r="BL204" s="18" t="s">
        <v>188</v>
      </c>
      <c r="BM204" s="150" t="s">
        <v>1126</v>
      </c>
    </row>
    <row r="205" spans="1:47" s="2" customFormat="1" ht="12">
      <c r="A205" s="33"/>
      <c r="B205" s="34"/>
      <c r="C205" s="33"/>
      <c r="D205" s="152" t="s">
        <v>190</v>
      </c>
      <c r="E205" s="33"/>
      <c r="F205" s="153" t="s">
        <v>1127</v>
      </c>
      <c r="G205" s="33"/>
      <c r="H205" s="33"/>
      <c r="I205" s="154"/>
      <c r="J205" s="33"/>
      <c r="K205" s="33"/>
      <c r="L205" s="34"/>
      <c r="M205" s="155"/>
      <c r="N205" s="156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190</v>
      </c>
      <c r="AU205" s="18" t="s">
        <v>83</v>
      </c>
    </row>
    <row r="206" spans="2:51" s="13" customFormat="1" ht="12">
      <c r="B206" s="157"/>
      <c r="D206" s="158" t="s">
        <v>201</v>
      </c>
      <c r="E206" s="159" t="s">
        <v>3</v>
      </c>
      <c r="F206" s="160" t="s">
        <v>1128</v>
      </c>
      <c r="H206" s="161">
        <v>15.344</v>
      </c>
      <c r="I206" s="162"/>
      <c r="L206" s="157"/>
      <c r="M206" s="163"/>
      <c r="N206" s="164"/>
      <c r="O206" s="164"/>
      <c r="P206" s="164"/>
      <c r="Q206" s="164"/>
      <c r="R206" s="164"/>
      <c r="S206" s="164"/>
      <c r="T206" s="165"/>
      <c r="AT206" s="159" t="s">
        <v>201</v>
      </c>
      <c r="AU206" s="159" t="s">
        <v>83</v>
      </c>
      <c r="AV206" s="13" t="s">
        <v>83</v>
      </c>
      <c r="AW206" s="13" t="s">
        <v>34</v>
      </c>
      <c r="AX206" s="13" t="s">
        <v>81</v>
      </c>
      <c r="AY206" s="159" t="s">
        <v>180</v>
      </c>
    </row>
    <row r="207" spans="1:65" s="2" customFormat="1" ht="24.2" customHeight="1">
      <c r="A207" s="33"/>
      <c r="B207" s="138"/>
      <c r="C207" s="139" t="s">
        <v>230</v>
      </c>
      <c r="D207" s="139" t="s">
        <v>183</v>
      </c>
      <c r="E207" s="140" t="s">
        <v>1129</v>
      </c>
      <c r="F207" s="141" t="s">
        <v>1130</v>
      </c>
      <c r="G207" s="142" t="s">
        <v>225</v>
      </c>
      <c r="H207" s="143">
        <v>15.344</v>
      </c>
      <c r="I207" s="144"/>
      <c r="J207" s="145">
        <f>ROUND(I207*H207,2)</f>
        <v>0</v>
      </c>
      <c r="K207" s="141" t="s">
        <v>187</v>
      </c>
      <c r="L207" s="34"/>
      <c r="M207" s="146" t="s">
        <v>3</v>
      </c>
      <c r="N207" s="147" t="s">
        <v>44</v>
      </c>
      <c r="O207" s="54"/>
      <c r="P207" s="148">
        <f>O207*H207</f>
        <v>0</v>
      </c>
      <c r="Q207" s="148">
        <v>0</v>
      </c>
      <c r="R207" s="148">
        <f>Q207*H207</f>
        <v>0</v>
      </c>
      <c r="S207" s="148">
        <v>0</v>
      </c>
      <c r="T207" s="149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0" t="s">
        <v>188</v>
      </c>
      <c r="AT207" s="150" t="s">
        <v>183</v>
      </c>
      <c r="AU207" s="150" t="s">
        <v>83</v>
      </c>
      <c r="AY207" s="18" t="s">
        <v>180</v>
      </c>
      <c r="BE207" s="151">
        <f>IF(N207="základní",J207,0)</f>
        <v>0</v>
      </c>
      <c r="BF207" s="151">
        <f>IF(N207="snížená",J207,0)</f>
        <v>0</v>
      </c>
      <c r="BG207" s="151">
        <f>IF(N207="zákl. přenesená",J207,0)</f>
        <v>0</v>
      </c>
      <c r="BH207" s="151">
        <f>IF(N207="sníž. přenesená",J207,0)</f>
        <v>0</v>
      </c>
      <c r="BI207" s="151">
        <f>IF(N207="nulová",J207,0)</f>
        <v>0</v>
      </c>
      <c r="BJ207" s="18" t="s">
        <v>81</v>
      </c>
      <c r="BK207" s="151">
        <f>ROUND(I207*H207,2)</f>
        <v>0</v>
      </c>
      <c r="BL207" s="18" t="s">
        <v>188</v>
      </c>
      <c r="BM207" s="150" t="s">
        <v>1131</v>
      </c>
    </row>
    <row r="208" spans="1:47" s="2" customFormat="1" ht="12">
      <c r="A208" s="33"/>
      <c r="B208" s="34"/>
      <c r="C208" s="33"/>
      <c r="D208" s="152" t="s">
        <v>190</v>
      </c>
      <c r="E208" s="33"/>
      <c r="F208" s="153" t="s">
        <v>1132</v>
      </c>
      <c r="G208" s="33"/>
      <c r="H208" s="33"/>
      <c r="I208" s="154"/>
      <c r="J208" s="33"/>
      <c r="K208" s="33"/>
      <c r="L208" s="34"/>
      <c r="M208" s="155"/>
      <c r="N208" s="156"/>
      <c r="O208" s="54"/>
      <c r="P208" s="54"/>
      <c r="Q208" s="54"/>
      <c r="R208" s="54"/>
      <c r="S208" s="54"/>
      <c r="T208" s="55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8" t="s">
        <v>190</v>
      </c>
      <c r="AU208" s="18" t="s">
        <v>83</v>
      </c>
    </row>
    <row r="209" spans="1:65" s="2" customFormat="1" ht="24.2" customHeight="1">
      <c r="A209" s="33"/>
      <c r="B209" s="138"/>
      <c r="C209" s="139" t="s">
        <v>356</v>
      </c>
      <c r="D209" s="139" t="s">
        <v>183</v>
      </c>
      <c r="E209" s="140" t="s">
        <v>1133</v>
      </c>
      <c r="F209" s="141" t="s">
        <v>1134</v>
      </c>
      <c r="G209" s="142" t="s">
        <v>186</v>
      </c>
      <c r="H209" s="143">
        <v>0.107</v>
      </c>
      <c r="I209" s="144"/>
      <c r="J209" s="145">
        <f>ROUND(I209*H209,2)</f>
        <v>0</v>
      </c>
      <c r="K209" s="141" t="s">
        <v>187</v>
      </c>
      <c r="L209" s="34"/>
      <c r="M209" s="146" t="s">
        <v>3</v>
      </c>
      <c r="N209" s="147" t="s">
        <v>44</v>
      </c>
      <c r="O209" s="54"/>
      <c r="P209" s="148">
        <f>O209*H209</f>
        <v>0</v>
      </c>
      <c r="Q209" s="148">
        <v>1.05197</v>
      </c>
      <c r="R209" s="148">
        <f>Q209*H209</f>
        <v>0.11256079000000001</v>
      </c>
      <c r="S209" s="148">
        <v>0</v>
      </c>
      <c r="T209" s="149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0" t="s">
        <v>188</v>
      </c>
      <c r="AT209" s="150" t="s">
        <v>183</v>
      </c>
      <c r="AU209" s="150" t="s">
        <v>83</v>
      </c>
      <c r="AY209" s="18" t="s">
        <v>180</v>
      </c>
      <c r="BE209" s="151">
        <f>IF(N209="základní",J209,0)</f>
        <v>0</v>
      </c>
      <c r="BF209" s="151">
        <f>IF(N209="snížená",J209,0)</f>
        <v>0</v>
      </c>
      <c r="BG209" s="151">
        <f>IF(N209="zákl. přenesená",J209,0)</f>
        <v>0</v>
      </c>
      <c r="BH209" s="151">
        <f>IF(N209="sníž. přenesená",J209,0)</f>
        <v>0</v>
      </c>
      <c r="BI209" s="151">
        <f>IF(N209="nulová",J209,0)</f>
        <v>0</v>
      </c>
      <c r="BJ209" s="18" t="s">
        <v>81</v>
      </c>
      <c r="BK209" s="151">
        <f>ROUND(I209*H209,2)</f>
        <v>0</v>
      </c>
      <c r="BL209" s="18" t="s">
        <v>188</v>
      </c>
      <c r="BM209" s="150" t="s">
        <v>1135</v>
      </c>
    </row>
    <row r="210" spans="1:47" s="2" customFormat="1" ht="12">
      <c r="A210" s="33"/>
      <c r="B210" s="34"/>
      <c r="C210" s="33"/>
      <c r="D210" s="152" t="s">
        <v>190</v>
      </c>
      <c r="E210" s="33"/>
      <c r="F210" s="153" t="s">
        <v>1136</v>
      </c>
      <c r="G210" s="33"/>
      <c r="H210" s="33"/>
      <c r="I210" s="154"/>
      <c r="J210" s="33"/>
      <c r="K210" s="33"/>
      <c r="L210" s="34"/>
      <c r="M210" s="155"/>
      <c r="N210" s="156"/>
      <c r="O210" s="54"/>
      <c r="P210" s="54"/>
      <c r="Q210" s="54"/>
      <c r="R210" s="54"/>
      <c r="S210" s="54"/>
      <c r="T210" s="55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190</v>
      </c>
      <c r="AU210" s="18" t="s">
        <v>83</v>
      </c>
    </row>
    <row r="211" spans="2:51" s="13" customFormat="1" ht="12">
      <c r="B211" s="157"/>
      <c r="D211" s="158" t="s">
        <v>201</v>
      </c>
      <c r="E211" s="159" t="s">
        <v>3</v>
      </c>
      <c r="F211" s="160" t="s">
        <v>1137</v>
      </c>
      <c r="H211" s="161">
        <v>0.107</v>
      </c>
      <c r="I211" s="162"/>
      <c r="L211" s="157"/>
      <c r="M211" s="163"/>
      <c r="N211" s="164"/>
      <c r="O211" s="164"/>
      <c r="P211" s="164"/>
      <c r="Q211" s="164"/>
      <c r="R211" s="164"/>
      <c r="S211" s="164"/>
      <c r="T211" s="165"/>
      <c r="AT211" s="159" t="s">
        <v>201</v>
      </c>
      <c r="AU211" s="159" t="s">
        <v>83</v>
      </c>
      <c r="AV211" s="13" t="s">
        <v>83</v>
      </c>
      <c r="AW211" s="13" t="s">
        <v>34</v>
      </c>
      <c r="AX211" s="13" t="s">
        <v>81</v>
      </c>
      <c r="AY211" s="159" t="s">
        <v>180</v>
      </c>
    </row>
    <row r="212" spans="1:65" s="2" customFormat="1" ht="24.2" customHeight="1">
      <c r="A212" s="33"/>
      <c r="B212" s="138"/>
      <c r="C212" s="139" t="s">
        <v>287</v>
      </c>
      <c r="D212" s="139" t="s">
        <v>183</v>
      </c>
      <c r="E212" s="140" t="s">
        <v>595</v>
      </c>
      <c r="F212" s="141" t="s">
        <v>1138</v>
      </c>
      <c r="G212" s="142" t="s">
        <v>225</v>
      </c>
      <c r="H212" s="143">
        <v>118.919</v>
      </c>
      <c r="I212" s="144"/>
      <c r="J212" s="145">
        <f>ROUND(I212*H212,2)</f>
        <v>0</v>
      </c>
      <c r="K212" s="141" t="s">
        <v>187</v>
      </c>
      <c r="L212" s="34"/>
      <c r="M212" s="146" t="s">
        <v>3</v>
      </c>
      <c r="N212" s="147" t="s">
        <v>44</v>
      </c>
      <c r="O212" s="54"/>
      <c r="P212" s="148">
        <f>O212*H212</f>
        <v>0</v>
      </c>
      <c r="Q212" s="148">
        <v>0.08626</v>
      </c>
      <c r="R212" s="148">
        <f>Q212*H212</f>
        <v>10.257952940000001</v>
      </c>
      <c r="S212" s="148">
        <v>0</v>
      </c>
      <c r="T212" s="149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0" t="s">
        <v>188</v>
      </c>
      <c r="AT212" s="150" t="s">
        <v>183</v>
      </c>
      <c r="AU212" s="150" t="s">
        <v>83</v>
      </c>
      <c r="AY212" s="18" t="s">
        <v>180</v>
      </c>
      <c r="BE212" s="151">
        <f>IF(N212="základní",J212,0)</f>
        <v>0</v>
      </c>
      <c r="BF212" s="151">
        <f>IF(N212="snížená",J212,0)</f>
        <v>0</v>
      </c>
      <c r="BG212" s="151">
        <f>IF(N212="zákl. přenesená",J212,0)</f>
        <v>0</v>
      </c>
      <c r="BH212" s="151">
        <f>IF(N212="sníž. přenesená",J212,0)</f>
        <v>0</v>
      </c>
      <c r="BI212" s="151">
        <f>IF(N212="nulová",J212,0)</f>
        <v>0</v>
      </c>
      <c r="BJ212" s="18" t="s">
        <v>81</v>
      </c>
      <c r="BK212" s="151">
        <f>ROUND(I212*H212,2)</f>
        <v>0</v>
      </c>
      <c r="BL212" s="18" t="s">
        <v>188</v>
      </c>
      <c r="BM212" s="150" t="s">
        <v>1139</v>
      </c>
    </row>
    <row r="213" spans="1:47" s="2" customFormat="1" ht="12">
      <c r="A213" s="33"/>
      <c r="B213" s="34"/>
      <c r="C213" s="33"/>
      <c r="D213" s="152" t="s">
        <v>190</v>
      </c>
      <c r="E213" s="33"/>
      <c r="F213" s="153" t="s">
        <v>598</v>
      </c>
      <c r="G213" s="33"/>
      <c r="H213" s="33"/>
      <c r="I213" s="154"/>
      <c r="J213" s="33"/>
      <c r="K213" s="33"/>
      <c r="L213" s="34"/>
      <c r="M213" s="155"/>
      <c r="N213" s="156"/>
      <c r="O213" s="54"/>
      <c r="P213" s="54"/>
      <c r="Q213" s="54"/>
      <c r="R213" s="54"/>
      <c r="S213" s="54"/>
      <c r="T213" s="55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8" t="s">
        <v>190</v>
      </c>
      <c r="AU213" s="18" t="s">
        <v>83</v>
      </c>
    </row>
    <row r="214" spans="2:51" s="14" customFormat="1" ht="12">
      <c r="B214" s="166"/>
      <c r="D214" s="158" t="s">
        <v>201</v>
      </c>
      <c r="E214" s="167" t="s">
        <v>3</v>
      </c>
      <c r="F214" s="168" t="s">
        <v>1076</v>
      </c>
      <c r="H214" s="167" t="s">
        <v>3</v>
      </c>
      <c r="I214" s="169"/>
      <c r="L214" s="166"/>
      <c r="M214" s="170"/>
      <c r="N214" s="171"/>
      <c r="O214" s="171"/>
      <c r="P214" s="171"/>
      <c r="Q214" s="171"/>
      <c r="R214" s="171"/>
      <c r="S214" s="171"/>
      <c r="T214" s="172"/>
      <c r="AT214" s="167" t="s">
        <v>201</v>
      </c>
      <c r="AU214" s="167" t="s">
        <v>83</v>
      </c>
      <c r="AV214" s="14" t="s">
        <v>81</v>
      </c>
      <c r="AW214" s="14" t="s">
        <v>34</v>
      </c>
      <c r="AX214" s="14" t="s">
        <v>73</v>
      </c>
      <c r="AY214" s="167" t="s">
        <v>180</v>
      </c>
    </row>
    <row r="215" spans="2:51" s="13" customFormat="1" ht="12">
      <c r="B215" s="157"/>
      <c r="D215" s="158" t="s">
        <v>201</v>
      </c>
      <c r="E215" s="159" t="s">
        <v>3</v>
      </c>
      <c r="F215" s="160" t="s">
        <v>1140</v>
      </c>
      <c r="H215" s="161">
        <v>29.31</v>
      </c>
      <c r="I215" s="162"/>
      <c r="L215" s="157"/>
      <c r="M215" s="163"/>
      <c r="N215" s="164"/>
      <c r="O215" s="164"/>
      <c r="P215" s="164"/>
      <c r="Q215" s="164"/>
      <c r="R215" s="164"/>
      <c r="S215" s="164"/>
      <c r="T215" s="165"/>
      <c r="AT215" s="159" t="s">
        <v>201</v>
      </c>
      <c r="AU215" s="159" t="s">
        <v>83</v>
      </c>
      <c r="AV215" s="13" t="s">
        <v>83</v>
      </c>
      <c r="AW215" s="13" t="s">
        <v>34</v>
      </c>
      <c r="AX215" s="13" t="s">
        <v>73</v>
      </c>
      <c r="AY215" s="159" t="s">
        <v>180</v>
      </c>
    </row>
    <row r="216" spans="2:51" s="14" customFormat="1" ht="12">
      <c r="B216" s="166"/>
      <c r="D216" s="158" t="s">
        <v>201</v>
      </c>
      <c r="E216" s="167" t="s">
        <v>3</v>
      </c>
      <c r="F216" s="168" t="s">
        <v>1079</v>
      </c>
      <c r="H216" s="167" t="s">
        <v>3</v>
      </c>
      <c r="I216" s="169"/>
      <c r="L216" s="166"/>
      <c r="M216" s="170"/>
      <c r="N216" s="171"/>
      <c r="O216" s="171"/>
      <c r="P216" s="171"/>
      <c r="Q216" s="171"/>
      <c r="R216" s="171"/>
      <c r="S216" s="171"/>
      <c r="T216" s="172"/>
      <c r="AT216" s="167" t="s">
        <v>201</v>
      </c>
      <c r="AU216" s="167" t="s">
        <v>83</v>
      </c>
      <c r="AV216" s="14" t="s">
        <v>81</v>
      </c>
      <c r="AW216" s="14" t="s">
        <v>34</v>
      </c>
      <c r="AX216" s="14" t="s">
        <v>73</v>
      </c>
      <c r="AY216" s="167" t="s">
        <v>180</v>
      </c>
    </row>
    <row r="217" spans="2:51" s="13" customFormat="1" ht="12">
      <c r="B217" s="157"/>
      <c r="D217" s="158" t="s">
        <v>201</v>
      </c>
      <c r="E217" s="159" t="s">
        <v>3</v>
      </c>
      <c r="F217" s="160" t="s">
        <v>1141</v>
      </c>
      <c r="H217" s="161">
        <v>89.609</v>
      </c>
      <c r="I217" s="162"/>
      <c r="L217" s="157"/>
      <c r="M217" s="163"/>
      <c r="N217" s="164"/>
      <c r="O217" s="164"/>
      <c r="P217" s="164"/>
      <c r="Q217" s="164"/>
      <c r="R217" s="164"/>
      <c r="S217" s="164"/>
      <c r="T217" s="165"/>
      <c r="AT217" s="159" t="s">
        <v>201</v>
      </c>
      <c r="AU217" s="159" t="s">
        <v>83</v>
      </c>
      <c r="AV217" s="13" t="s">
        <v>83</v>
      </c>
      <c r="AW217" s="13" t="s">
        <v>34</v>
      </c>
      <c r="AX217" s="13" t="s">
        <v>73</v>
      </c>
      <c r="AY217" s="159" t="s">
        <v>180</v>
      </c>
    </row>
    <row r="218" spans="2:51" s="15" customFormat="1" ht="12">
      <c r="B218" s="187"/>
      <c r="D218" s="158" t="s">
        <v>201</v>
      </c>
      <c r="E218" s="188" t="s">
        <v>3</v>
      </c>
      <c r="F218" s="189" t="s">
        <v>399</v>
      </c>
      <c r="H218" s="190">
        <v>118.919</v>
      </c>
      <c r="I218" s="191"/>
      <c r="L218" s="187"/>
      <c r="M218" s="192"/>
      <c r="N218" s="193"/>
      <c r="O218" s="193"/>
      <c r="P218" s="193"/>
      <c r="Q218" s="193"/>
      <c r="R218" s="193"/>
      <c r="S218" s="193"/>
      <c r="T218" s="194"/>
      <c r="AT218" s="188" t="s">
        <v>201</v>
      </c>
      <c r="AU218" s="188" t="s">
        <v>83</v>
      </c>
      <c r="AV218" s="15" t="s">
        <v>188</v>
      </c>
      <c r="AW218" s="15" t="s">
        <v>34</v>
      </c>
      <c r="AX218" s="15" t="s">
        <v>81</v>
      </c>
      <c r="AY218" s="188" t="s">
        <v>180</v>
      </c>
    </row>
    <row r="219" spans="1:65" s="2" customFormat="1" ht="16.5" customHeight="1">
      <c r="A219" s="33"/>
      <c r="B219" s="138"/>
      <c r="C219" s="139" t="s">
        <v>367</v>
      </c>
      <c r="D219" s="139" t="s">
        <v>183</v>
      </c>
      <c r="E219" s="140" t="s">
        <v>1142</v>
      </c>
      <c r="F219" s="141" t="s">
        <v>1143</v>
      </c>
      <c r="G219" s="142" t="s">
        <v>264</v>
      </c>
      <c r="H219" s="143">
        <v>3.58</v>
      </c>
      <c r="I219" s="144"/>
      <c r="J219" s="145">
        <f>ROUND(I219*H219,2)</f>
        <v>0</v>
      </c>
      <c r="K219" s="141" t="s">
        <v>187</v>
      </c>
      <c r="L219" s="34"/>
      <c r="M219" s="146" t="s">
        <v>3</v>
      </c>
      <c r="N219" s="147" t="s">
        <v>44</v>
      </c>
      <c r="O219" s="54"/>
      <c r="P219" s="148">
        <f>O219*H219</f>
        <v>0</v>
      </c>
      <c r="Q219" s="148">
        <v>2.45331</v>
      </c>
      <c r="R219" s="148">
        <f>Q219*H219</f>
        <v>8.782849800000001</v>
      </c>
      <c r="S219" s="148">
        <v>0</v>
      </c>
      <c r="T219" s="149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50" t="s">
        <v>188</v>
      </c>
      <c r="AT219" s="150" t="s">
        <v>183</v>
      </c>
      <c r="AU219" s="150" t="s">
        <v>83</v>
      </c>
      <c r="AY219" s="18" t="s">
        <v>180</v>
      </c>
      <c r="BE219" s="151">
        <f>IF(N219="základní",J219,0)</f>
        <v>0</v>
      </c>
      <c r="BF219" s="151">
        <f>IF(N219="snížená",J219,0)</f>
        <v>0</v>
      </c>
      <c r="BG219" s="151">
        <f>IF(N219="zákl. přenesená",J219,0)</f>
        <v>0</v>
      </c>
      <c r="BH219" s="151">
        <f>IF(N219="sníž. přenesená",J219,0)</f>
        <v>0</v>
      </c>
      <c r="BI219" s="151">
        <f>IF(N219="nulová",J219,0)</f>
        <v>0</v>
      </c>
      <c r="BJ219" s="18" t="s">
        <v>81</v>
      </c>
      <c r="BK219" s="151">
        <f>ROUND(I219*H219,2)</f>
        <v>0</v>
      </c>
      <c r="BL219" s="18" t="s">
        <v>188</v>
      </c>
      <c r="BM219" s="150" t="s">
        <v>1144</v>
      </c>
    </row>
    <row r="220" spans="1:47" s="2" customFormat="1" ht="12">
      <c r="A220" s="33"/>
      <c r="B220" s="34"/>
      <c r="C220" s="33"/>
      <c r="D220" s="152" t="s">
        <v>190</v>
      </c>
      <c r="E220" s="33"/>
      <c r="F220" s="153" t="s">
        <v>1145</v>
      </c>
      <c r="G220" s="33"/>
      <c r="H220" s="33"/>
      <c r="I220" s="154"/>
      <c r="J220" s="33"/>
      <c r="K220" s="33"/>
      <c r="L220" s="34"/>
      <c r="M220" s="155"/>
      <c r="N220" s="156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190</v>
      </c>
      <c r="AU220" s="18" t="s">
        <v>83</v>
      </c>
    </row>
    <row r="221" spans="2:51" s="13" customFormat="1" ht="12">
      <c r="B221" s="157"/>
      <c r="D221" s="158" t="s">
        <v>201</v>
      </c>
      <c r="E221" s="159" t="s">
        <v>3</v>
      </c>
      <c r="F221" s="160" t="s">
        <v>1146</v>
      </c>
      <c r="H221" s="161">
        <v>3.58</v>
      </c>
      <c r="I221" s="162"/>
      <c r="L221" s="157"/>
      <c r="M221" s="163"/>
      <c r="N221" s="164"/>
      <c r="O221" s="164"/>
      <c r="P221" s="164"/>
      <c r="Q221" s="164"/>
      <c r="R221" s="164"/>
      <c r="S221" s="164"/>
      <c r="T221" s="165"/>
      <c r="AT221" s="159" t="s">
        <v>201</v>
      </c>
      <c r="AU221" s="159" t="s">
        <v>83</v>
      </c>
      <c r="AV221" s="13" t="s">
        <v>83</v>
      </c>
      <c r="AW221" s="13" t="s">
        <v>34</v>
      </c>
      <c r="AX221" s="13" t="s">
        <v>81</v>
      </c>
      <c r="AY221" s="159" t="s">
        <v>180</v>
      </c>
    </row>
    <row r="222" spans="1:65" s="2" customFormat="1" ht="16.5" customHeight="1">
      <c r="A222" s="33"/>
      <c r="B222" s="138"/>
      <c r="C222" s="139" t="s">
        <v>371</v>
      </c>
      <c r="D222" s="139" t="s">
        <v>183</v>
      </c>
      <c r="E222" s="140" t="s">
        <v>1147</v>
      </c>
      <c r="F222" s="141" t="s">
        <v>1148</v>
      </c>
      <c r="G222" s="142" t="s">
        <v>225</v>
      </c>
      <c r="H222" s="143">
        <v>47.736</v>
      </c>
      <c r="I222" s="144"/>
      <c r="J222" s="145">
        <f>ROUND(I222*H222,2)</f>
        <v>0</v>
      </c>
      <c r="K222" s="141" t="s">
        <v>187</v>
      </c>
      <c r="L222" s="34"/>
      <c r="M222" s="146" t="s">
        <v>3</v>
      </c>
      <c r="N222" s="147" t="s">
        <v>44</v>
      </c>
      <c r="O222" s="54"/>
      <c r="P222" s="148">
        <f>O222*H222</f>
        <v>0</v>
      </c>
      <c r="Q222" s="148">
        <v>0.00142</v>
      </c>
      <c r="R222" s="148">
        <f>Q222*H222</f>
        <v>0.06778512</v>
      </c>
      <c r="S222" s="148">
        <v>0</v>
      </c>
      <c r="T222" s="149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0" t="s">
        <v>188</v>
      </c>
      <c r="AT222" s="150" t="s">
        <v>183</v>
      </c>
      <c r="AU222" s="150" t="s">
        <v>83</v>
      </c>
      <c r="AY222" s="18" t="s">
        <v>180</v>
      </c>
      <c r="BE222" s="151">
        <f>IF(N222="základní",J222,0)</f>
        <v>0</v>
      </c>
      <c r="BF222" s="151">
        <f>IF(N222="snížená",J222,0)</f>
        <v>0</v>
      </c>
      <c r="BG222" s="151">
        <f>IF(N222="zákl. přenesená",J222,0)</f>
        <v>0</v>
      </c>
      <c r="BH222" s="151">
        <f>IF(N222="sníž. přenesená",J222,0)</f>
        <v>0</v>
      </c>
      <c r="BI222" s="151">
        <f>IF(N222="nulová",J222,0)</f>
        <v>0</v>
      </c>
      <c r="BJ222" s="18" t="s">
        <v>81</v>
      </c>
      <c r="BK222" s="151">
        <f>ROUND(I222*H222,2)</f>
        <v>0</v>
      </c>
      <c r="BL222" s="18" t="s">
        <v>188</v>
      </c>
      <c r="BM222" s="150" t="s">
        <v>1149</v>
      </c>
    </row>
    <row r="223" spans="1:47" s="2" customFormat="1" ht="12">
      <c r="A223" s="33"/>
      <c r="B223" s="34"/>
      <c r="C223" s="33"/>
      <c r="D223" s="152" t="s">
        <v>190</v>
      </c>
      <c r="E223" s="33"/>
      <c r="F223" s="153" t="s">
        <v>1150</v>
      </c>
      <c r="G223" s="33"/>
      <c r="H223" s="33"/>
      <c r="I223" s="154"/>
      <c r="J223" s="33"/>
      <c r="K223" s="33"/>
      <c r="L223" s="34"/>
      <c r="M223" s="155"/>
      <c r="N223" s="156"/>
      <c r="O223" s="54"/>
      <c r="P223" s="54"/>
      <c r="Q223" s="54"/>
      <c r="R223" s="54"/>
      <c r="S223" s="54"/>
      <c r="T223" s="55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190</v>
      </c>
      <c r="AU223" s="18" t="s">
        <v>83</v>
      </c>
    </row>
    <row r="224" spans="2:51" s="13" customFormat="1" ht="12">
      <c r="B224" s="157"/>
      <c r="D224" s="158" t="s">
        <v>201</v>
      </c>
      <c r="E224" s="159" t="s">
        <v>3</v>
      </c>
      <c r="F224" s="160" t="s">
        <v>1151</v>
      </c>
      <c r="H224" s="161">
        <v>47.736</v>
      </c>
      <c r="I224" s="162"/>
      <c r="L224" s="157"/>
      <c r="M224" s="163"/>
      <c r="N224" s="164"/>
      <c r="O224" s="164"/>
      <c r="P224" s="164"/>
      <c r="Q224" s="164"/>
      <c r="R224" s="164"/>
      <c r="S224" s="164"/>
      <c r="T224" s="165"/>
      <c r="AT224" s="159" t="s">
        <v>201</v>
      </c>
      <c r="AU224" s="159" t="s">
        <v>83</v>
      </c>
      <c r="AV224" s="13" t="s">
        <v>83</v>
      </c>
      <c r="AW224" s="13" t="s">
        <v>34</v>
      </c>
      <c r="AX224" s="13" t="s">
        <v>81</v>
      </c>
      <c r="AY224" s="159" t="s">
        <v>180</v>
      </c>
    </row>
    <row r="225" spans="1:65" s="2" customFormat="1" ht="16.5" customHeight="1">
      <c r="A225" s="33"/>
      <c r="B225" s="138"/>
      <c r="C225" s="139" t="s">
        <v>378</v>
      </c>
      <c r="D225" s="139" t="s">
        <v>183</v>
      </c>
      <c r="E225" s="140" t="s">
        <v>1152</v>
      </c>
      <c r="F225" s="141" t="s">
        <v>1153</v>
      </c>
      <c r="G225" s="142" t="s">
        <v>225</v>
      </c>
      <c r="H225" s="143">
        <v>47.736</v>
      </c>
      <c r="I225" s="144"/>
      <c r="J225" s="145">
        <f>ROUND(I225*H225,2)</f>
        <v>0</v>
      </c>
      <c r="K225" s="141" t="s">
        <v>187</v>
      </c>
      <c r="L225" s="34"/>
      <c r="M225" s="146" t="s">
        <v>3</v>
      </c>
      <c r="N225" s="147" t="s">
        <v>44</v>
      </c>
      <c r="O225" s="54"/>
      <c r="P225" s="148">
        <f>O225*H225</f>
        <v>0</v>
      </c>
      <c r="Q225" s="148">
        <v>0</v>
      </c>
      <c r="R225" s="148">
        <f>Q225*H225</f>
        <v>0</v>
      </c>
      <c r="S225" s="148">
        <v>0</v>
      </c>
      <c r="T225" s="149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0" t="s">
        <v>188</v>
      </c>
      <c r="AT225" s="150" t="s">
        <v>183</v>
      </c>
      <c r="AU225" s="150" t="s">
        <v>83</v>
      </c>
      <c r="AY225" s="18" t="s">
        <v>180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8" t="s">
        <v>81</v>
      </c>
      <c r="BK225" s="151">
        <f>ROUND(I225*H225,2)</f>
        <v>0</v>
      </c>
      <c r="BL225" s="18" t="s">
        <v>188</v>
      </c>
      <c r="BM225" s="150" t="s">
        <v>1154</v>
      </c>
    </row>
    <row r="226" spans="1:47" s="2" customFormat="1" ht="12">
      <c r="A226" s="33"/>
      <c r="B226" s="34"/>
      <c r="C226" s="33"/>
      <c r="D226" s="152" t="s">
        <v>190</v>
      </c>
      <c r="E226" s="33"/>
      <c r="F226" s="153" t="s">
        <v>1155</v>
      </c>
      <c r="G226" s="33"/>
      <c r="H226" s="33"/>
      <c r="I226" s="154"/>
      <c r="J226" s="33"/>
      <c r="K226" s="33"/>
      <c r="L226" s="34"/>
      <c r="M226" s="155"/>
      <c r="N226" s="156"/>
      <c r="O226" s="54"/>
      <c r="P226" s="54"/>
      <c r="Q226" s="54"/>
      <c r="R226" s="54"/>
      <c r="S226" s="54"/>
      <c r="T226" s="55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190</v>
      </c>
      <c r="AU226" s="18" t="s">
        <v>83</v>
      </c>
    </row>
    <row r="227" spans="2:63" s="12" customFormat="1" ht="22.9" customHeight="1">
      <c r="B227" s="125"/>
      <c r="D227" s="126" t="s">
        <v>72</v>
      </c>
      <c r="E227" s="136" t="s">
        <v>188</v>
      </c>
      <c r="F227" s="136" t="s">
        <v>421</v>
      </c>
      <c r="I227" s="128"/>
      <c r="J227" s="137">
        <f>BK227</f>
        <v>0</v>
      </c>
      <c r="L227" s="125"/>
      <c r="M227" s="130"/>
      <c r="N227" s="131"/>
      <c r="O227" s="131"/>
      <c r="P227" s="132">
        <f>SUM(P228:P291)</f>
        <v>0</v>
      </c>
      <c r="Q227" s="131"/>
      <c r="R227" s="132">
        <f>SUM(R228:R291)</f>
        <v>159.67101149999993</v>
      </c>
      <c r="S227" s="131"/>
      <c r="T227" s="133">
        <f>SUM(T228:T291)</f>
        <v>0</v>
      </c>
      <c r="AR227" s="126" t="s">
        <v>81</v>
      </c>
      <c r="AT227" s="134" t="s">
        <v>72</v>
      </c>
      <c r="AU227" s="134" t="s">
        <v>81</v>
      </c>
      <c r="AY227" s="126" t="s">
        <v>180</v>
      </c>
      <c r="BK227" s="135">
        <f>SUM(BK228:BK291)</f>
        <v>0</v>
      </c>
    </row>
    <row r="228" spans="1:65" s="2" customFormat="1" ht="24.2" customHeight="1">
      <c r="A228" s="33"/>
      <c r="B228" s="138"/>
      <c r="C228" s="139" t="s">
        <v>677</v>
      </c>
      <c r="D228" s="139" t="s">
        <v>183</v>
      </c>
      <c r="E228" s="140" t="s">
        <v>1156</v>
      </c>
      <c r="F228" s="141" t="s">
        <v>1157</v>
      </c>
      <c r="G228" s="142" t="s">
        <v>264</v>
      </c>
      <c r="H228" s="143">
        <v>57.208</v>
      </c>
      <c r="I228" s="144"/>
      <c r="J228" s="145">
        <f>ROUND(I228*H228,2)</f>
        <v>0</v>
      </c>
      <c r="K228" s="141" t="s">
        <v>187</v>
      </c>
      <c r="L228" s="34"/>
      <c r="M228" s="146" t="s">
        <v>3</v>
      </c>
      <c r="N228" s="147" t="s">
        <v>44</v>
      </c>
      <c r="O228" s="54"/>
      <c r="P228" s="148">
        <f>O228*H228</f>
        <v>0</v>
      </c>
      <c r="Q228" s="148">
        <v>2.45343</v>
      </c>
      <c r="R228" s="148">
        <f>Q228*H228</f>
        <v>140.35582344</v>
      </c>
      <c r="S228" s="148">
        <v>0</v>
      </c>
      <c r="T228" s="14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0" t="s">
        <v>188</v>
      </c>
      <c r="AT228" s="150" t="s">
        <v>183</v>
      </c>
      <c r="AU228" s="150" t="s">
        <v>83</v>
      </c>
      <c r="AY228" s="18" t="s">
        <v>180</v>
      </c>
      <c r="BE228" s="151">
        <f>IF(N228="základní",J228,0)</f>
        <v>0</v>
      </c>
      <c r="BF228" s="151">
        <f>IF(N228="snížená",J228,0)</f>
        <v>0</v>
      </c>
      <c r="BG228" s="151">
        <f>IF(N228="zákl. přenesená",J228,0)</f>
        <v>0</v>
      </c>
      <c r="BH228" s="151">
        <f>IF(N228="sníž. přenesená",J228,0)</f>
        <v>0</v>
      </c>
      <c r="BI228" s="151">
        <f>IF(N228="nulová",J228,0)</f>
        <v>0</v>
      </c>
      <c r="BJ228" s="18" t="s">
        <v>81</v>
      </c>
      <c r="BK228" s="151">
        <f>ROUND(I228*H228,2)</f>
        <v>0</v>
      </c>
      <c r="BL228" s="18" t="s">
        <v>188</v>
      </c>
      <c r="BM228" s="150" t="s">
        <v>1158</v>
      </c>
    </row>
    <row r="229" spans="1:47" s="2" customFormat="1" ht="12">
      <c r="A229" s="33"/>
      <c r="B229" s="34"/>
      <c r="C229" s="33"/>
      <c r="D229" s="152" t="s">
        <v>190</v>
      </c>
      <c r="E229" s="33"/>
      <c r="F229" s="153" t="s">
        <v>1159</v>
      </c>
      <c r="G229" s="33"/>
      <c r="H229" s="33"/>
      <c r="I229" s="154"/>
      <c r="J229" s="33"/>
      <c r="K229" s="33"/>
      <c r="L229" s="34"/>
      <c r="M229" s="155"/>
      <c r="N229" s="156"/>
      <c r="O229" s="54"/>
      <c r="P229" s="54"/>
      <c r="Q229" s="54"/>
      <c r="R229" s="54"/>
      <c r="S229" s="54"/>
      <c r="T229" s="55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190</v>
      </c>
      <c r="AU229" s="18" t="s">
        <v>83</v>
      </c>
    </row>
    <row r="230" spans="2:51" s="13" customFormat="1" ht="12">
      <c r="B230" s="157"/>
      <c r="D230" s="158" t="s">
        <v>201</v>
      </c>
      <c r="E230" s="159" t="s">
        <v>3</v>
      </c>
      <c r="F230" s="160" t="s">
        <v>1160</v>
      </c>
      <c r="H230" s="161">
        <v>34.219</v>
      </c>
      <c r="I230" s="162"/>
      <c r="L230" s="157"/>
      <c r="M230" s="163"/>
      <c r="N230" s="164"/>
      <c r="O230" s="164"/>
      <c r="P230" s="164"/>
      <c r="Q230" s="164"/>
      <c r="R230" s="164"/>
      <c r="S230" s="164"/>
      <c r="T230" s="165"/>
      <c r="AT230" s="159" t="s">
        <v>201</v>
      </c>
      <c r="AU230" s="159" t="s">
        <v>83</v>
      </c>
      <c r="AV230" s="13" t="s">
        <v>83</v>
      </c>
      <c r="AW230" s="13" t="s">
        <v>34</v>
      </c>
      <c r="AX230" s="13" t="s">
        <v>73</v>
      </c>
      <c r="AY230" s="159" t="s">
        <v>180</v>
      </c>
    </row>
    <row r="231" spans="2:51" s="13" customFormat="1" ht="12">
      <c r="B231" s="157"/>
      <c r="D231" s="158" t="s">
        <v>201</v>
      </c>
      <c r="E231" s="159" t="s">
        <v>3</v>
      </c>
      <c r="F231" s="160" t="s">
        <v>1161</v>
      </c>
      <c r="H231" s="161">
        <v>22.989</v>
      </c>
      <c r="I231" s="162"/>
      <c r="L231" s="157"/>
      <c r="M231" s="163"/>
      <c r="N231" s="164"/>
      <c r="O231" s="164"/>
      <c r="P231" s="164"/>
      <c r="Q231" s="164"/>
      <c r="R231" s="164"/>
      <c r="S231" s="164"/>
      <c r="T231" s="165"/>
      <c r="AT231" s="159" t="s">
        <v>201</v>
      </c>
      <c r="AU231" s="159" t="s">
        <v>83</v>
      </c>
      <c r="AV231" s="13" t="s">
        <v>83</v>
      </c>
      <c r="AW231" s="13" t="s">
        <v>34</v>
      </c>
      <c r="AX231" s="13" t="s">
        <v>73</v>
      </c>
      <c r="AY231" s="159" t="s">
        <v>180</v>
      </c>
    </row>
    <row r="232" spans="2:51" s="15" customFormat="1" ht="12">
      <c r="B232" s="187"/>
      <c r="D232" s="158" t="s">
        <v>201</v>
      </c>
      <c r="E232" s="188" t="s">
        <v>3</v>
      </c>
      <c r="F232" s="189" t="s">
        <v>399</v>
      </c>
      <c r="H232" s="190">
        <v>57.208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4"/>
      <c r="AT232" s="188" t="s">
        <v>201</v>
      </c>
      <c r="AU232" s="188" t="s">
        <v>83</v>
      </c>
      <c r="AV232" s="15" t="s">
        <v>188</v>
      </c>
      <c r="AW232" s="15" t="s">
        <v>34</v>
      </c>
      <c r="AX232" s="15" t="s">
        <v>81</v>
      </c>
      <c r="AY232" s="188" t="s">
        <v>180</v>
      </c>
    </row>
    <row r="233" spans="1:65" s="2" customFormat="1" ht="21.75" customHeight="1">
      <c r="A233" s="33"/>
      <c r="B233" s="138"/>
      <c r="C233" s="139" t="s">
        <v>679</v>
      </c>
      <c r="D233" s="139" t="s">
        <v>183</v>
      </c>
      <c r="E233" s="140" t="s">
        <v>1162</v>
      </c>
      <c r="F233" s="141" t="s">
        <v>1163</v>
      </c>
      <c r="G233" s="142" t="s">
        <v>225</v>
      </c>
      <c r="H233" s="143">
        <v>252.667</v>
      </c>
      <c r="I233" s="144"/>
      <c r="J233" s="145">
        <f>ROUND(I233*H233,2)</f>
        <v>0</v>
      </c>
      <c r="K233" s="141" t="s">
        <v>187</v>
      </c>
      <c r="L233" s="34"/>
      <c r="M233" s="146" t="s">
        <v>3</v>
      </c>
      <c r="N233" s="147" t="s">
        <v>44</v>
      </c>
      <c r="O233" s="54"/>
      <c r="P233" s="148">
        <f>O233*H233</f>
        <v>0</v>
      </c>
      <c r="Q233" s="148">
        <v>0.00533</v>
      </c>
      <c r="R233" s="148">
        <f>Q233*H233</f>
        <v>1.3467151099999999</v>
      </c>
      <c r="S233" s="148">
        <v>0</v>
      </c>
      <c r="T233" s="149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0" t="s">
        <v>188</v>
      </c>
      <c r="AT233" s="150" t="s">
        <v>183</v>
      </c>
      <c r="AU233" s="150" t="s">
        <v>83</v>
      </c>
      <c r="AY233" s="18" t="s">
        <v>180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8" t="s">
        <v>81</v>
      </c>
      <c r="BK233" s="151">
        <f>ROUND(I233*H233,2)</f>
        <v>0</v>
      </c>
      <c r="BL233" s="18" t="s">
        <v>188</v>
      </c>
      <c r="BM233" s="150" t="s">
        <v>1164</v>
      </c>
    </row>
    <row r="234" spans="1:47" s="2" customFormat="1" ht="12">
      <c r="A234" s="33"/>
      <c r="B234" s="34"/>
      <c r="C234" s="33"/>
      <c r="D234" s="152" t="s">
        <v>190</v>
      </c>
      <c r="E234" s="33"/>
      <c r="F234" s="153" t="s">
        <v>1165</v>
      </c>
      <c r="G234" s="33"/>
      <c r="H234" s="33"/>
      <c r="I234" s="154"/>
      <c r="J234" s="33"/>
      <c r="K234" s="33"/>
      <c r="L234" s="34"/>
      <c r="M234" s="155"/>
      <c r="N234" s="156"/>
      <c r="O234" s="54"/>
      <c r="P234" s="54"/>
      <c r="Q234" s="54"/>
      <c r="R234" s="54"/>
      <c r="S234" s="54"/>
      <c r="T234" s="55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8" t="s">
        <v>190</v>
      </c>
      <c r="AU234" s="18" t="s">
        <v>83</v>
      </c>
    </row>
    <row r="235" spans="2:51" s="13" customFormat="1" ht="12">
      <c r="B235" s="157"/>
      <c r="D235" s="158" t="s">
        <v>201</v>
      </c>
      <c r="E235" s="159" t="s">
        <v>3</v>
      </c>
      <c r="F235" s="160" t="s">
        <v>1166</v>
      </c>
      <c r="H235" s="161">
        <v>136.875</v>
      </c>
      <c r="I235" s="162"/>
      <c r="L235" s="157"/>
      <c r="M235" s="163"/>
      <c r="N235" s="164"/>
      <c r="O235" s="164"/>
      <c r="P235" s="164"/>
      <c r="Q235" s="164"/>
      <c r="R235" s="164"/>
      <c r="S235" s="164"/>
      <c r="T235" s="165"/>
      <c r="AT235" s="159" t="s">
        <v>201</v>
      </c>
      <c r="AU235" s="159" t="s">
        <v>83</v>
      </c>
      <c r="AV235" s="13" t="s">
        <v>83</v>
      </c>
      <c r="AW235" s="13" t="s">
        <v>34</v>
      </c>
      <c r="AX235" s="13" t="s">
        <v>73</v>
      </c>
      <c r="AY235" s="159" t="s">
        <v>180</v>
      </c>
    </row>
    <row r="236" spans="2:51" s="13" customFormat="1" ht="12">
      <c r="B236" s="157"/>
      <c r="D236" s="158" t="s">
        <v>201</v>
      </c>
      <c r="E236" s="159" t="s">
        <v>3</v>
      </c>
      <c r="F236" s="160" t="s">
        <v>1167</v>
      </c>
      <c r="H236" s="161">
        <v>91.956</v>
      </c>
      <c r="I236" s="162"/>
      <c r="L236" s="157"/>
      <c r="M236" s="163"/>
      <c r="N236" s="164"/>
      <c r="O236" s="164"/>
      <c r="P236" s="164"/>
      <c r="Q236" s="164"/>
      <c r="R236" s="164"/>
      <c r="S236" s="164"/>
      <c r="T236" s="165"/>
      <c r="AT236" s="159" t="s">
        <v>201</v>
      </c>
      <c r="AU236" s="159" t="s">
        <v>83</v>
      </c>
      <c r="AV236" s="13" t="s">
        <v>83</v>
      </c>
      <c r="AW236" s="13" t="s">
        <v>34</v>
      </c>
      <c r="AX236" s="13" t="s">
        <v>73</v>
      </c>
      <c r="AY236" s="159" t="s">
        <v>180</v>
      </c>
    </row>
    <row r="237" spans="2:51" s="13" customFormat="1" ht="12">
      <c r="B237" s="157"/>
      <c r="D237" s="158" t="s">
        <v>201</v>
      </c>
      <c r="E237" s="159" t="s">
        <v>3</v>
      </c>
      <c r="F237" s="160" t="s">
        <v>1168</v>
      </c>
      <c r="H237" s="161">
        <v>23.836</v>
      </c>
      <c r="I237" s="162"/>
      <c r="L237" s="157"/>
      <c r="M237" s="163"/>
      <c r="N237" s="164"/>
      <c r="O237" s="164"/>
      <c r="P237" s="164"/>
      <c r="Q237" s="164"/>
      <c r="R237" s="164"/>
      <c r="S237" s="164"/>
      <c r="T237" s="165"/>
      <c r="AT237" s="159" t="s">
        <v>201</v>
      </c>
      <c r="AU237" s="159" t="s">
        <v>83</v>
      </c>
      <c r="AV237" s="13" t="s">
        <v>83</v>
      </c>
      <c r="AW237" s="13" t="s">
        <v>34</v>
      </c>
      <c r="AX237" s="13" t="s">
        <v>73</v>
      </c>
      <c r="AY237" s="159" t="s">
        <v>180</v>
      </c>
    </row>
    <row r="238" spans="2:51" s="15" customFormat="1" ht="12">
      <c r="B238" s="187"/>
      <c r="D238" s="158" t="s">
        <v>201</v>
      </c>
      <c r="E238" s="188" t="s">
        <v>3</v>
      </c>
      <c r="F238" s="189" t="s">
        <v>399</v>
      </c>
      <c r="H238" s="190">
        <v>252.667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8" t="s">
        <v>201</v>
      </c>
      <c r="AU238" s="188" t="s">
        <v>83</v>
      </c>
      <c r="AV238" s="15" t="s">
        <v>188</v>
      </c>
      <c r="AW238" s="15" t="s">
        <v>34</v>
      </c>
      <c r="AX238" s="15" t="s">
        <v>81</v>
      </c>
      <c r="AY238" s="188" t="s">
        <v>180</v>
      </c>
    </row>
    <row r="239" spans="1:65" s="2" customFormat="1" ht="24.2" customHeight="1">
      <c r="A239" s="33"/>
      <c r="B239" s="138"/>
      <c r="C239" s="139" t="s">
        <v>685</v>
      </c>
      <c r="D239" s="139" t="s">
        <v>183</v>
      </c>
      <c r="E239" s="140" t="s">
        <v>1169</v>
      </c>
      <c r="F239" s="141" t="s">
        <v>1170</v>
      </c>
      <c r="G239" s="142" t="s">
        <v>225</v>
      </c>
      <c r="H239" s="143">
        <v>252.667</v>
      </c>
      <c r="I239" s="144"/>
      <c r="J239" s="145">
        <f>ROUND(I239*H239,2)</f>
        <v>0</v>
      </c>
      <c r="K239" s="141" t="s">
        <v>187</v>
      </c>
      <c r="L239" s="34"/>
      <c r="M239" s="146" t="s">
        <v>3</v>
      </c>
      <c r="N239" s="147" t="s">
        <v>44</v>
      </c>
      <c r="O239" s="54"/>
      <c r="P239" s="148">
        <f>O239*H239</f>
        <v>0</v>
      </c>
      <c r="Q239" s="148">
        <v>0</v>
      </c>
      <c r="R239" s="148">
        <f>Q239*H239</f>
        <v>0</v>
      </c>
      <c r="S239" s="148">
        <v>0</v>
      </c>
      <c r="T239" s="149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188</v>
      </c>
      <c r="AT239" s="150" t="s">
        <v>183</v>
      </c>
      <c r="AU239" s="150" t="s">
        <v>83</v>
      </c>
      <c r="AY239" s="18" t="s">
        <v>180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81</v>
      </c>
      <c r="BK239" s="151">
        <f>ROUND(I239*H239,2)</f>
        <v>0</v>
      </c>
      <c r="BL239" s="18" t="s">
        <v>188</v>
      </c>
      <c r="BM239" s="150" t="s">
        <v>1171</v>
      </c>
    </row>
    <row r="240" spans="1:47" s="2" customFormat="1" ht="12">
      <c r="A240" s="33"/>
      <c r="B240" s="34"/>
      <c r="C240" s="33"/>
      <c r="D240" s="152" t="s">
        <v>190</v>
      </c>
      <c r="E240" s="33"/>
      <c r="F240" s="153" t="s">
        <v>1172</v>
      </c>
      <c r="G240" s="33"/>
      <c r="H240" s="33"/>
      <c r="I240" s="154"/>
      <c r="J240" s="33"/>
      <c r="K240" s="33"/>
      <c r="L240" s="34"/>
      <c r="M240" s="155"/>
      <c r="N240" s="156"/>
      <c r="O240" s="54"/>
      <c r="P240" s="54"/>
      <c r="Q240" s="54"/>
      <c r="R240" s="54"/>
      <c r="S240" s="54"/>
      <c r="T240" s="55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8" t="s">
        <v>190</v>
      </c>
      <c r="AU240" s="18" t="s">
        <v>83</v>
      </c>
    </row>
    <row r="241" spans="1:65" s="2" customFormat="1" ht="24.2" customHeight="1">
      <c r="A241" s="33"/>
      <c r="B241" s="138"/>
      <c r="C241" s="139" t="s">
        <v>692</v>
      </c>
      <c r="D241" s="139" t="s">
        <v>183</v>
      </c>
      <c r="E241" s="140" t="s">
        <v>1173</v>
      </c>
      <c r="F241" s="141" t="s">
        <v>1174</v>
      </c>
      <c r="G241" s="142" t="s">
        <v>225</v>
      </c>
      <c r="H241" s="143">
        <v>228.831</v>
      </c>
      <c r="I241" s="144"/>
      <c r="J241" s="145">
        <f>ROUND(I241*H241,2)</f>
        <v>0</v>
      </c>
      <c r="K241" s="141" t="s">
        <v>187</v>
      </c>
      <c r="L241" s="34"/>
      <c r="M241" s="146" t="s">
        <v>3</v>
      </c>
      <c r="N241" s="147" t="s">
        <v>44</v>
      </c>
      <c r="O241" s="54"/>
      <c r="P241" s="148">
        <f>O241*H241</f>
        <v>0</v>
      </c>
      <c r="Q241" s="148">
        <v>0.00088</v>
      </c>
      <c r="R241" s="148">
        <f>Q241*H241</f>
        <v>0.20137127999999999</v>
      </c>
      <c r="S241" s="148">
        <v>0</v>
      </c>
      <c r="T241" s="14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0" t="s">
        <v>188</v>
      </c>
      <c r="AT241" s="150" t="s">
        <v>183</v>
      </c>
      <c r="AU241" s="150" t="s">
        <v>83</v>
      </c>
      <c r="AY241" s="18" t="s">
        <v>180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8" t="s">
        <v>81</v>
      </c>
      <c r="BK241" s="151">
        <f>ROUND(I241*H241,2)</f>
        <v>0</v>
      </c>
      <c r="BL241" s="18" t="s">
        <v>188</v>
      </c>
      <c r="BM241" s="150" t="s">
        <v>1175</v>
      </c>
    </row>
    <row r="242" spans="1:47" s="2" customFormat="1" ht="12">
      <c r="A242" s="33"/>
      <c r="B242" s="34"/>
      <c r="C242" s="33"/>
      <c r="D242" s="152" t="s">
        <v>190</v>
      </c>
      <c r="E242" s="33"/>
      <c r="F242" s="153" t="s">
        <v>1176</v>
      </c>
      <c r="G242" s="33"/>
      <c r="H242" s="33"/>
      <c r="I242" s="154"/>
      <c r="J242" s="33"/>
      <c r="K242" s="33"/>
      <c r="L242" s="34"/>
      <c r="M242" s="155"/>
      <c r="N242" s="156"/>
      <c r="O242" s="54"/>
      <c r="P242" s="54"/>
      <c r="Q242" s="54"/>
      <c r="R242" s="54"/>
      <c r="S242" s="54"/>
      <c r="T242" s="55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190</v>
      </c>
      <c r="AU242" s="18" t="s">
        <v>83</v>
      </c>
    </row>
    <row r="243" spans="2:51" s="13" customFormat="1" ht="12">
      <c r="B243" s="157"/>
      <c r="D243" s="158" t="s">
        <v>201</v>
      </c>
      <c r="E243" s="159" t="s">
        <v>3</v>
      </c>
      <c r="F243" s="160" t="s">
        <v>1166</v>
      </c>
      <c r="H243" s="161">
        <v>136.875</v>
      </c>
      <c r="I243" s="162"/>
      <c r="L243" s="157"/>
      <c r="M243" s="163"/>
      <c r="N243" s="164"/>
      <c r="O243" s="164"/>
      <c r="P243" s="164"/>
      <c r="Q243" s="164"/>
      <c r="R243" s="164"/>
      <c r="S243" s="164"/>
      <c r="T243" s="165"/>
      <c r="AT243" s="159" t="s">
        <v>201</v>
      </c>
      <c r="AU243" s="159" t="s">
        <v>83</v>
      </c>
      <c r="AV243" s="13" t="s">
        <v>83</v>
      </c>
      <c r="AW243" s="13" t="s">
        <v>34</v>
      </c>
      <c r="AX243" s="13" t="s">
        <v>73</v>
      </c>
      <c r="AY243" s="159" t="s">
        <v>180</v>
      </c>
    </row>
    <row r="244" spans="2:51" s="13" customFormat="1" ht="12">
      <c r="B244" s="157"/>
      <c r="D244" s="158" t="s">
        <v>201</v>
      </c>
      <c r="E244" s="159" t="s">
        <v>3</v>
      </c>
      <c r="F244" s="160" t="s">
        <v>1167</v>
      </c>
      <c r="H244" s="161">
        <v>91.956</v>
      </c>
      <c r="I244" s="162"/>
      <c r="L244" s="157"/>
      <c r="M244" s="163"/>
      <c r="N244" s="164"/>
      <c r="O244" s="164"/>
      <c r="P244" s="164"/>
      <c r="Q244" s="164"/>
      <c r="R244" s="164"/>
      <c r="S244" s="164"/>
      <c r="T244" s="165"/>
      <c r="AT244" s="159" t="s">
        <v>201</v>
      </c>
      <c r="AU244" s="159" t="s">
        <v>83</v>
      </c>
      <c r="AV244" s="13" t="s">
        <v>83</v>
      </c>
      <c r="AW244" s="13" t="s">
        <v>34</v>
      </c>
      <c r="AX244" s="13" t="s">
        <v>73</v>
      </c>
      <c r="AY244" s="159" t="s">
        <v>180</v>
      </c>
    </row>
    <row r="245" spans="2:51" s="15" customFormat="1" ht="12">
      <c r="B245" s="187"/>
      <c r="D245" s="158" t="s">
        <v>201</v>
      </c>
      <c r="E245" s="188" t="s">
        <v>3</v>
      </c>
      <c r="F245" s="189" t="s">
        <v>399</v>
      </c>
      <c r="H245" s="190">
        <v>228.831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201</v>
      </c>
      <c r="AU245" s="188" t="s">
        <v>83</v>
      </c>
      <c r="AV245" s="15" t="s">
        <v>188</v>
      </c>
      <c r="AW245" s="15" t="s">
        <v>34</v>
      </c>
      <c r="AX245" s="15" t="s">
        <v>81</v>
      </c>
      <c r="AY245" s="188" t="s">
        <v>180</v>
      </c>
    </row>
    <row r="246" spans="1:65" s="2" customFormat="1" ht="24.2" customHeight="1">
      <c r="A246" s="33"/>
      <c r="B246" s="138"/>
      <c r="C246" s="139" t="s">
        <v>699</v>
      </c>
      <c r="D246" s="139" t="s">
        <v>183</v>
      </c>
      <c r="E246" s="140" t="s">
        <v>1177</v>
      </c>
      <c r="F246" s="141" t="s">
        <v>1178</v>
      </c>
      <c r="G246" s="142" t="s">
        <v>225</v>
      </c>
      <c r="H246" s="143">
        <v>228.831</v>
      </c>
      <c r="I246" s="144"/>
      <c r="J246" s="145">
        <f>ROUND(I246*H246,2)</f>
        <v>0</v>
      </c>
      <c r="K246" s="141" t="s">
        <v>187</v>
      </c>
      <c r="L246" s="34"/>
      <c r="M246" s="146" t="s">
        <v>3</v>
      </c>
      <c r="N246" s="147" t="s">
        <v>44</v>
      </c>
      <c r="O246" s="54"/>
      <c r="P246" s="148">
        <f>O246*H246</f>
        <v>0</v>
      </c>
      <c r="Q246" s="148">
        <v>0</v>
      </c>
      <c r="R246" s="148">
        <f>Q246*H246</f>
        <v>0</v>
      </c>
      <c r="S246" s="148">
        <v>0</v>
      </c>
      <c r="T246" s="149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0" t="s">
        <v>188</v>
      </c>
      <c r="AT246" s="150" t="s">
        <v>183</v>
      </c>
      <c r="AU246" s="150" t="s">
        <v>83</v>
      </c>
      <c r="AY246" s="18" t="s">
        <v>180</v>
      </c>
      <c r="BE246" s="151">
        <f>IF(N246="základní",J246,0)</f>
        <v>0</v>
      </c>
      <c r="BF246" s="151">
        <f>IF(N246="snížená",J246,0)</f>
        <v>0</v>
      </c>
      <c r="BG246" s="151">
        <f>IF(N246="zákl. přenesená",J246,0)</f>
        <v>0</v>
      </c>
      <c r="BH246" s="151">
        <f>IF(N246="sníž. přenesená",J246,0)</f>
        <v>0</v>
      </c>
      <c r="BI246" s="151">
        <f>IF(N246="nulová",J246,0)</f>
        <v>0</v>
      </c>
      <c r="BJ246" s="18" t="s">
        <v>81</v>
      </c>
      <c r="BK246" s="151">
        <f>ROUND(I246*H246,2)</f>
        <v>0</v>
      </c>
      <c r="BL246" s="18" t="s">
        <v>188</v>
      </c>
      <c r="BM246" s="150" t="s">
        <v>1179</v>
      </c>
    </row>
    <row r="247" spans="1:47" s="2" customFormat="1" ht="12">
      <c r="A247" s="33"/>
      <c r="B247" s="34"/>
      <c r="C247" s="33"/>
      <c r="D247" s="152" t="s">
        <v>190</v>
      </c>
      <c r="E247" s="33"/>
      <c r="F247" s="153" t="s">
        <v>1180</v>
      </c>
      <c r="G247" s="33"/>
      <c r="H247" s="33"/>
      <c r="I247" s="154"/>
      <c r="J247" s="33"/>
      <c r="K247" s="33"/>
      <c r="L247" s="34"/>
      <c r="M247" s="155"/>
      <c r="N247" s="156"/>
      <c r="O247" s="54"/>
      <c r="P247" s="54"/>
      <c r="Q247" s="54"/>
      <c r="R247" s="54"/>
      <c r="S247" s="54"/>
      <c r="T247" s="55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190</v>
      </c>
      <c r="AU247" s="18" t="s">
        <v>83</v>
      </c>
    </row>
    <row r="248" spans="1:65" s="2" customFormat="1" ht="16.5" customHeight="1">
      <c r="A248" s="33"/>
      <c r="B248" s="138"/>
      <c r="C248" s="139" t="s">
        <v>706</v>
      </c>
      <c r="D248" s="139" t="s">
        <v>183</v>
      </c>
      <c r="E248" s="140" t="s">
        <v>1181</v>
      </c>
      <c r="F248" s="141" t="s">
        <v>1182</v>
      </c>
      <c r="G248" s="142" t="s">
        <v>225</v>
      </c>
      <c r="H248" s="143">
        <v>252.667</v>
      </c>
      <c r="I248" s="144"/>
      <c r="J248" s="145">
        <f>ROUND(I248*H248,2)</f>
        <v>0</v>
      </c>
      <c r="K248" s="141" t="s">
        <v>187</v>
      </c>
      <c r="L248" s="34"/>
      <c r="M248" s="146" t="s">
        <v>3</v>
      </c>
      <c r="N248" s="147" t="s">
        <v>44</v>
      </c>
      <c r="O248" s="54"/>
      <c r="P248" s="148">
        <f>O248*H248</f>
        <v>0</v>
      </c>
      <c r="Q248" s="148">
        <v>0.0032</v>
      </c>
      <c r="R248" s="148">
        <f>Q248*H248</f>
        <v>0.8085344000000001</v>
      </c>
      <c r="S248" s="148">
        <v>0</v>
      </c>
      <c r="T248" s="149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0" t="s">
        <v>188</v>
      </c>
      <c r="AT248" s="150" t="s">
        <v>183</v>
      </c>
      <c r="AU248" s="150" t="s">
        <v>83</v>
      </c>
      <c r="AY248" s="18" t="s">
        <v>180</v>
      </c>
      <c r="BE248" s="151">
        <f>IF(N248="základní",J248,0)</f>
        <v>0</v>
      </c>
      <c r="BF248" s="151">
        <f>IF(N248="snížená",J248,0)</f>
        <v>0</v>
      </c>
      <c r="BG248" s="151">
        <f>IF(N248="zákl. přenesená",J248,0)</f>
        <v>0</v>
      </c>
      <c r="BH248" s="151">
        <f>IF(N248="sníž. přenesená",J248,0)</f>
        <v>0</v>
      </c>
      <c r="BI248" s="151">
        <f>IF(N248="nulová",J248,0)</f>
        <v>0</v>
      </c>
      <c r="BJ248" s="18" t="s">
        <v>81</v>
      </c>
      <c r="BK248" s="151">
        <f>ROUND(I248*H248,2)</f>
        <v>0</v>
      </c>
      <c r="BL248" s="18" t="s">
        <v>188</v>
      </c>
      <c r="BM248" s="150" t="s">
        <v>1183</v>
      </c>
    </row>
    <row r="249" spans="1:47" s="2" customFormat="1" ht="12">
      <c r="A249" s="33"/>
      <c r="B249" s="34"/>
      <c r="C249" s="33"/>
      <c r="D249" s="152" t="s">
        <v>190</v>
      </c>
      <c r="E249" s="33"/>
      <c r="F249" s="153" t="s">
        <v>1184</v>
      </c>
      <c r="G249" s="33"/>
      <c r="H249" s="33"/>
      <c r="I249" s="154"/>
      <c r="J249" s="33"/>
      <c r="K249" s="33"/>
      <c r="L249" s="34"/>
      <c r="M249" s="155"/>
      <c r="N249" s="156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190</v>
      </c>
      <c r="AU249" s="18" t="s">
        <v>83</v>
      </c>
    </row>
    <row r="250" spans="1:65" s="2" customFormat="1" ht="16.5" customHeight="1">
      <c r="A250" s="33"/>
      <c r="B250" s="138"/>
      <c r="C250" s="139" t="s">
        <v>708</v>
      </c>
      <c r="D250" s="139" t="s">
        <v>183</v>
      </c>
      <c r="E250" s="140" t="s">
        <v>1185</v>
      </c>
      <c r="F250" s="141" t="s">
        <v>1186</v>
      </c>
      <c r="G250" s="142" t="s">
        <v>186</v>
      </c>
      <c r="H250" s="143">
        <v>10.188</v>
      </c>
      <c r="I250" s="144"/>
      <c r="J250" s="145">
        <f>ROUND(I250*H250,2)</f>
        <v>0</v>
      </c>
      <c r="K250" s="141" t="s">
        <v>187</v>
      </c>
      <c r="L250" s="34"/>
      <c r="M250" s="146" t="s">
        <v>3</v>
      </c>
      <c r="N250" s="147" t="s">
        <v>44</v>
      </c>
      <c r="O250" s="54"/>
      <c r="P250" s="148">
        <f>O250*H250</f>
        <v>0</v>
      </c>
      <c r="Q250" s="148">
        <v>1.05516</v>
      </c>
      <c r="R250" s="148">
        <f>Q250*H250</f>
        <v>10.749970080000002</v>
      </c>
      <c r="S250" s="148">
        <v>0</v>
      </c>
      <c r="T250" s="149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0" t="s">
        <v>188</v>
      </c>
      <c r="AT250" s="150" t="s">
        <v>183</v>
      </c>
      <c r="AU250" s="150" t="s">
        <v>83</v>
      </c>
      <c r="AY250" s="18" t="s">
        <v>180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8" t="s">
        <v>81</v>
      </c>
      <c r="BK250" s="151">
        <f>ROUND(I250*H250,2)</f>
        <v>0</v>
      </c>
      <c r="BL250" s="18" t="s">
        <v>188</v>
      </c>
      <c r="BM250" s="150" t="s">
        <v>1187</v>
      </c>
    </row>
    <row r="251" spans="1:47" s="2" customFormat="1" ht="12">
      <c r="A251" s="33"/>
      <c r="B251" s="34"/>
      <c r="C251" s="33"/>
      <c r="D251" s="152" t="s">
        <v>190</v>
      </c>
      <c r="E251" s="33"/>
      <c r="F251" s="153" t="s">
        <v>1188</v>
      </c>
      <c r="G251" s="33"/>
      <c r="H251" s="33"/>
      <c r="I251" s="154"/>
      <c r="J251" s="33"/>
      <c r="K251" s="33"/>
      <c r="L251" s="34"/>
      <c r="M251" s="155"/>
      <c r="N251" s="156"/>
      <c r="O251" s="54"/>
      <c r="P251" s="54"/>
      <c r="Q251" s="54"/>
      <c r="R251" s="54"/>
      <c r="S251" s="54"/>
      <c r="T251" s="55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190</v>
      </c>
      <c r="AU251" s="18" t="s">
        <v>83</v>
      </c>
    </row>
    <row r="252" spans="2:51" s="13" customFormat="1" ht="12">
      <c r="B252" s="157"/>
      <c r="D252" s="158" t="s">
        <v>201</v>
      </c>
      <c r="E252" s="159" t="s">
        <v>3</v>
      </c>
      <c r="F252" s="160" t="s">
        <v>1189</v>
      </c>
      <c r="H252" s="161">
        <v>5.817</v>
      </c>
      <c r="I252" s="162"/>
      <c r="L252" s="157"/>
      <c r="M252" s="163"/>
      <c r="N252" s="164"/>
      <c r="O252" s="164"/>
      <c r="P252" s="164"/>
      <c r="Q252" s="164"/>
      <c r="R252" s="164"/>
      <c r="S252" s="164"/>
      <c r="T252" s="165"/>
      <c r="AT252" s="159" t="s">
        <v>201</v>
      </c>
      <c r="AU252" s="159" t="s">
        <v>83</v>
      </c>
      <c r="AV252" s="13" t="s">
        <v>83</v>
      </c>
      <c r="AW252" s="13" t="s">
        <v>34</v>
      </c>
      <c r="AX252" s="13" t="s">
        <v>73</v>
      </c>
      <c r="AY252" s="159" t="s">
        <v>180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1190</v>
      </c>
      <c r="H253" s="161">
        <v>3.782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73</v>
      </c>
      <c r="AY253" s="159" t="s">
        <v>180</v>
      </c>
    </row>
    <row r="254" spans="2:51" s="13" customFormat="1" ht="12">
      <c r="B254" s="157"/>
      <c r="D254" s="158" t="s">
        <v>201</v>
      </c>
      <c r="E254" s="159" t="s">
        <v>3</v>
      </c>
      <c r="F254" s="160" t="s">
        <v>1191</v>
      </c>
      <c r="H254" s="161">
        <v>0.589</v>
      </c>
      <c r="I254" s="162"/>
      <c r="L254" s="157"/>
      <c r="M254" s="163"/>
      <c r="N254" s="164"/>
      <c r="O254" s="164"/>
      <c r="P254" s="164"/>
      <c r="Q254" s="164"/>
      <c r="R254" s="164"/>
      <c r="S254" s="164"/>
      <c r="T254" s="165"/>
      <c r="AT254" s="159" t="s">
        <v>201</v>
      </c>
      <c r="AU254" s="159" t="s">
        <v>83</v>
      </c>
      <c r="AV254" s="13" t="s">
        <v>83</v>
      </c>
      <c r="AW254" s="13" t="s">
        <v>34</v>
      </c>
      <c r="AX254" s="13" t="s">
        <v>73</v>
      </c>
      <c r="AY254" s="159" t="s">
        <v>180</v>
      </c>
    </row>
    <row r="255" spans="2:51" s="15" customFormat="1" ht="12">
      <c r="B255" s="187"/>
      <c r="D255" s="158" t="s">
        <v>201</v>
      </c>
      <c r="E255" s="188" t="s">
        <v>3</v>
      </c>
      <c r="F255" s="189" t="s">
        <v>399</v>
      </c>
      <c r="H255" s="190">
        <v>10.188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201</v>
      </c>
      <c r="AU255" s="188" t="s">
        <v>83</v>
      </c>
      <c r="AV255" s="15" t="s">
        <v>188</v>
      </c>
      <c r="AW255" s="15" t="s">
        <v>34</v>
      </c>
      <c r="AX255" s="15" t="s">
        <v>81</v>
      </c>
      <c r="AY255" s="188" t="s">
        <v>180</v>
      </c>
    </row>
    <row r="256" spans="1:65" s="2" customFormat="1" ht="24.2" customHeight="1">
      <c r="A256" s="33"/>
      <c r="B256" s="138"/>
      <c r="C256" s="139" t="s">
        <v>713</v>
      </c>
      <c r="D256" s="139" t="s">
        <v>183</v>
      </c>
      <c r="E256" s="140" t="s">
        <v>1192</v>
      </c>
      <c r="F256" s="141" t="s">
        <v>1193</v>
      </c>
      <c r="G256" s="142" t="s">
        <v>264</v>
      </c>
      <c r="H256" s="143">
        <v>0.41</v>
      </c>
      <c r="I256" s="144"/>
      <c r="J256" s="145">
        <f>ROUND(I256*H256,2)</f>
        <v>0</v>
      </c>
      <c r="K256" s="141" t="s">
        <v>187</v>
      </c>
      <c r="L256" s="34"/>
      <c r="M256" s="146" t="s">
        <v>3</v>
      </c>
      <c r="N256" s="147" t="s">
        <v>44</v>
      </c>
      <c r="O256" s="54"/>
      <c r="P256" s="148">
        <f>O256*H256</f>
        <v>0</v>
      </c>
      <c r="Q256" s="148">
        <v>2.45336</v>
      </c>
      <c r="R256" s="148">
        <f>Q256*H256</f>
        <v>1.0058776</v>
      </c>
      <c r="S256" s="148">
        <v>0</v>
      </c>
      <c r="T256" s="149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0" t="s">
        <v>188</v>
      </c>
      <c r="AT256" s="150" t="s">
        <v>183</v>
      </c>
      <c r="AU256" s="150" t="s">
        <v>83</v>
      </c>
      <c r="AY256" s="18" t="s">
        <v>180</v>
      </c>
      <c r="BE256" s="151">
        <f>IF(N256="základní",J256,0)</f>
        <v>0</v>
      </c>
      <c r="BF256" s="151">
        <f>IF(N256="snížená",J256,0)</f>
        <v>0</v>
      </c>
      <c r="BG256" s="151">
        <f>IF(N256="zákl. přenesená",J256,0)</f>
        <v>0</v>
      </c>
      <c r="BH256" s="151">
        <f>IF(N256="sníž. přenesená",J256,0)</f>
        <v>0</v>
      </c>
      <c r="BI256" s="151">
        <f>IF(N256="nulová",J256,0)</f>
        <v>0</v>
      </c>
      <c r="BJ256" s="18" t="s">
        <v>81</v>
      </c>
      <c r="BK256" s="151">
        <f>ROUND(I256*H256,2)</f>
        <v>0</v>
      </c>
      <c r="BL256" s="18" t="s">
        <v>188</v>
      </c>
      <c r="BM256" s="150" t="s">
        <v>1194</v>
      </c>
    </row>
    <row r="257" spans="1:47" s="2" customFormat="1" ht="12">
      <c r="A257" s="33"/>
      <c r="B257" s="34"/>
      <c r="C257" s="33"/>
      <c r="D257" s="152" t="s">
        <v>190</v>
      </c>
      <c r="E257" s="33"/>
      <c r="F257" s="153" t="s">
        <v>1195</v>
      </c>
      <c r="G257" s="33"/>
      <c r="H257" s="33"/>
      <c r="I257" s="154"/>
      <c r="J257" s="33"/>
      <c r="K257" s="33"/>
      <c r="L257" s="34"/>
      <c r="M257" s="155"/>
      <c r="N257" s="156"/>
      <c r="O257" s="54"/>
      <c r="P257" s="54"/>
      <c r="Q257" s="54"/>
      <c r="R257" s="54"/>
      <c r="S257" s="54"/>
      <c r="T257" s="55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190</v>
      </c>
      <c r="AU257" s="18" t="s">
        <v>83</v>
      </c>
    </row>
    <row r="258" spans="2:51" s="13" customFormat="1" ht="12">
      <c r="B258" s="157"/>
      <c r="D258" s="158" t="s">
        <v>201</v>
      </c>
      <c r="E258" s="159" t="s">
        <v>3</v>
      </c>
      <c r="F258" s="160" t="s">
        <v>1196</v>
      </c>
      <c r="H258" s="161">
        <v>0.41</v>
      </c>
      <c r="I258" s="162"/>
      <c r="L258" s="157"/>
      <c r="M258" s="163"/>
      <c r="N258" s="164"/>
      <c r="O258" s="164"/>
      <c r="P258" s="164"/>
      <c r="Q258" s="164"/>
      <c r="R258" s="164"/>
      <c r="S258" s="164"/>
      <c r="T258" s="165"/>
      <c r="AT258" s="159" t="s">
        <v>201</v>
      </c>
      <c r="AU258" s="159" t="s">
        <v>83</v>
      </c>
      <c r="AV258" s="13" t="s">
        <v>83</v>
      </c>
      <c r="AW258" s="13" t="s">
        <v>34</v>
      </c>
      <c r="AX258" s="13" t="s">
        <v>81</v>
      </c>
      <c r="AY258" s="159" t="s">
        <v>180</v>
      </c>
    </row>
    <row r="259" spans="1:65" s="2" customFormat="1" ht="24.2" customHeight="1">
      <c r="A259" s="33"/>
      <c r="B259" s="138"/>
      <c r="C259" s="139" t="s">
        <v>714</v>
      </c>
      <c r="D259" s="139" t="s">
        <v>183</v>
      </c>
      <c r="E259" s="140" t="s">
        <v>1197</v>
      </c>
      <c r="F259" s="141" t="s">
        <v>1198</v>
      </c>
      <c r="G259" s="142" t="s">
        <v>225</v>
      </c>
      <c r="H259" s="143">
        <v>4.92</v>
      </c>
      <c r="I259" s="144"/>
      <c r="J259" s="145">
        <f>ROUND(I259*H259,2)</f>
        <v>0</v>
      </c>
      <c r="K259" s="141" t="s">
        <v>187</v>
      </c>
      <c r="L259" s="34"/>
      <c r="M259" s="146" t="s">
        <v>3</v>
      </c>
      <c r="N259" s="147" t="s">
        <v>44</v>
      </c>
      <c r="O259" s="54"/>
      <c r="P259" s="148">
        <f>O259*H259</f>
        <v>0</v>
      </c>
      <c r="Q259" s="148">
        <v>0.00465</v>
      </c>
      <c r="R259" s="148">
        <f>Q259*H259</f>
        <v>0.022878</v>
      </c>
      <c r="S259" s="148">
        <v>0</v>
      </c>
      <c r="T259" s="149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0" t="s">
        <v>188</v>
      </c>
      <c r="AT259" s="150" t="s">
        <v>183</v>
      </c>
      <c r="AU259" s="150" t="s">
        <v>83</v>
      </c>
      <c r="AY259" s="18" t="s">
        <v>180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8" t="s">
        <v>81</v>
      </c>
      <c r="BK259" s="151">
        <f>ROUND(I259*H259,2)</f>
        <v>0</v>
      </c>
      <c r="BL259" s="18" t="s">
        <v>188</v>
      </c>
      <c r="BM259" s="150" t="s">
        <v>1199</v>
      </c>
    </row>
    <row r="260" spans="1:47" s="2" customFormat="1" ht="12">
      <c r="A260" s="33"/>
      <c r="B260" s="34"/>
      <c r="C260" s="33"/>
      <c r="D260" s="152" t="s">
        <v>190</v>
      </c>
      <c r="E260" s="33"/>
      <c r="F260" s="153" t="s">
        <v>1200</v>
      </c>
      <c r="G260" s="33"/>
      <c r="H260" s="33"/>
      <c r="I260" s="154"/>
      <c r="J260" s="33"/>
      <c r="K260" s="33"/>
      <c r="L260" s="34"/>
      <c r="M260" s="155"/>
      <c r="N260" s="156"/>
      <c r="O260" s="54"/>
      <c r="P260" s="54"/>
      <c r="Q260" s="54"/>
      <c r="R260" s="54"/>
      <c r="S260" s="54"/>
      <c r="T260" s="55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190</v>
      </c>
      <c r="AU260" s="18" t="s">
        <v>83</v>
      </c>
    </row>
    <row r="261" spans="2:51" s="13" customFormat="1" ht="12">
      <c r="B261" s="157"/>
      <c r="D261" s="158" t="s">
        <v>201</v>
      </c>
      <c r="E261" s="159" t="s">
        <v>3</v>
      </c>
      <c r="F261" s="160" t="s">
        <v>1201</v>
      </c>
      <c r="H261" s="161">
        <v>4.92</v>
      </c>
      <c r="I261" s="162"/>
      <c r="L261" s="157"/>
      <c r="M261" s="163"/>
      <c r="N261" s="164"/>
      <c r="O261" s="164"/>
      <c r="P261" s="164"/>
      <c r="Q261" s="164"/>
      <c r="R261" s="164"/>
      <c r="S261" s="164"/>
      <c r="T261" s="165"/>
      <c r="AT261" s="159" t="s">
        <v>201</v>
      </c>
      <c r="AU261" s="159" t="s">
        <v>83</v>
      </c>
      <c r="AV261" s="13" t="s">
        <v>83</v>
      </c>
      <c r="AW261" s="13" t="s">
        <v>34</v>
      </c>
      <c r="AX261" s="13" t="s">
        <v>81</v>
      </c>
      <c r="AY261" s="159" t="s">
        <v>180</v>
      </c>
    </row>
    <row r="262" spans="1:65" s="2" customFormat="1" ht="24.2" customHeight="1">
      <c r="A262" s="33"/>
      <c r="B262" s="138"/>
      <c r="C262" s="139" t="s">
        <v>715</v>
      </c>
      <c r="D262" s="139" t="s">
        <v>183</v>
      </c>
      <c r="E262" s="140" t="s">
        <v>1202</v>
      </c>
      <c r="F262" s="141" t="s">
        <v>1203</v>
      </c>
      <c r="G262" s="142" t="s">
        <v>225</v>
      </c>
      <c r="H262" s="143">
        <v>4.92</v>
      </c>
      <c r="I262" s="144"/>
      <c r="J262" s="145">
        <f>ROUND(I262*H262,2)</f>
        <v>0</v>
      </c>
      <c r="K262" s="141" t="s">
        <v>187</v>
      </c>
      <c r="L262" s="34"/>
      <c r="M262" s="146" t="s">
        <v>3</v>
      </c>
      <c r="N262" s="147" t="s">
        <v>44</v>
      </c>
      <c r="O262" s="54"/>
      <c r="P262" s="148">
        <f>O262*H262</f>
        <v>0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0" t="s">
        <v>188</v>
      </c>
      <c r="AT262" s="150" t="s">
        <v>183</v>
      </c>
      <c r="AU262" s="150" t="s">
        <v>83</v>
      </c>
      <c r="AY262" s="18" t="s">
        <v>180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8" t="s">
        <v>81</v>
      </c>
      <c r="BK262" s="151">
        <f>ROUND(I262*H262,2)</f>
        <v>0</v>
      </c>
      <c r="BL262" s="18" t="s">
        <v>188</v>
      </c>
      <c r="BM262" s="150" t="s">
        <v>1204</v>
      </c>
    </row>
    <row r="263" spans="1:47" s="2" customFormat="1" ht="12">
      <c r="A263" s="33"/>
      <c r="B263" s="34"/>
      <c r="C263" s="33"/>
      <c r="D263" s="152" t="s">
        <v>190</v>
      </c>
      <c r="E263" s="33"/>
      <c r="F263" s="153" t="s">
        <v>1205</v>
      </c>
      <c r="G263" s="33"/>
      <c r="H263" s="33"/>
      <c r="I263" s="154"/>
      <c r="J263" s="33"/>
      <c r="K263" s="33"/>
      <c r="L263" s="34"/>
      <c r="M263" s="155"/>
      <c r="N263" s="156"/>
      <c r="O263" s="54"/>
      <c r="P263" s="54"/>
      <c r="Q263" s="54"/>
      <c r="R263" s="54"/>
      <c r="S263" s="54"/>
      <c r="T263" s="55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190</v>
      </c>
      <c r="AU263" s="18" t="s">
        <v>83</v>
      </c>
    </row>
    <row r="264" spans="1:65" s="2" customFormat="1" ht="16.5" customHeight="1">
      <c r="A264" s="33"/>
      <c r="B264" s="138"/>
      <c r="C264" s="139" t="s">
        <v>717</v>
      </c>
      <c r="D264" s="139" t="s">
        <v>183</v>
      </c>
      <c r="E264" s="140" t="s">
        <v>1206</v>
      </c>
      <c r="F264" s="141" t="s">
        <v>1207</v>
      </c>
      <c r="G264" s="142" t="s">
        <v>225</v>
      </c>
      <c r="H264" s="143">
        <v>4.92</v>
      </c>
      <c r="I264" s="144"/>
      <c r="J264" s="145">
        <f>ROUND(I264*H264,2)</f>
        <v>0</v>
      </c>
      <c r="K264" s="141" t="s">
        <v>187</v>
      </c>
      <c r="L264" s="34"/>
      <c r="M264" s="146" t="s">
        <v>3</v>
      </c>
      <c r="N264" s="147" t="s">
        <v>44</v>
      </c>
      <c r="O264" s="54"/>
      <c r="P264" s="148">
        <f>O264*H264</f>
        <v>0</v>
      </c>
      <c r="Q264" s="148">
        <v>0.0034</v>
      </c>
      <c r="R264" s="148">
        <f>Q264*H264</f>
        <v>0.016728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188</v>
      </c>
      <c r="AT264" s="150" t="s">
        <v>183</v>
      </c>
      <c r="AU264" s="150" t="s">
        <v>83</v>
      </c>
      <c r="AY264" s="18" t="s">
        <v>180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81</v>
      </c>
      <c r="BK264" s="151">
        <f>ROUND(I264*H264,2)</f>
        <v>0</v>
      </c>
      <c r="BL264" s="18" t="s">
        <v>188</v>
      </c>
      <c r="BM264" s="150" t="s">
        <v>1208</v>
      </c>
    </row>
    <row r="265" spans="1:47" s="2" customFormat="1" ht="12">
      <c r="A265" s="33"/>
      <c r="B265" s="34"/>
      <c r="C265" s="33"/>
      <c r="D265" s="152" t="s">
        <v>190</v>
      </c>
      <c r="E265" s="33"/>
      <c r="F265" s="153" t="s">
        <v>1209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1:65" s="2" customFormat="1" ht="24.2" customHeight="1">
      <c r="A266" s="33"/>
      <c r="B266" s="138"/>
      <c r="C266" s="139" t="s">
        <v>720</v>
      </c>
      <c r="D266" s="139" t="s">
        <v>183</v>
      </c>
      <c r="E266" s="140" t="s">
        <v>1210</v>
      </c>
      <c r="F266" s="141" t="s">
        <v>1211</v>
      </c>
      <c r="G266" s="142" t="s">
        <v>225</v>
      </c>
      <c r="H266" s="143">
        <v>1.64</v>
      </c>
      <c r="I266" s="144"/>
      <c r="J266" s="145">
        <f>ROUND(I266*H266,2)</f>
        <v>0</v>
      </c>
      <c r="K266" s="141" t="s">
        <v>187</v>
      </c>
      <c r="L266" s="34"/>
      <c r="M266" s="146" t="s">
        <v>3</v>
      </c>
      <c r="N266" s="147" t="s">
        <v>44</v>
      </c>
      <c r="O266" s="54"/>
      <c r="P266" s="148">
        <f>O266*H266</f>
        <v>0</v>
      </c>
      <c r="Q266" s="148">
        <v>0.00161</v>
      </c>
      <c r="R266" s="148">
        <f>Q266*H266</f>
        <v>0.0026404</v>
      </c>
      <c r="S266" s="148">
        <v>0</v>
      </c>
      <c r="T266" s="149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0" t="s">
        <v>188</v>
      </c>
      <c r="AT266" s="150" t="s">
        <v>183</v>
      </c>
      <c r="AU266" s="150" t="s">
        <v>83</v>
      </c>
      <c r="AY266" s="18" t="s">
        <v>180</v>
      </c>
      <c r="BE266" s="151">
        <f>IF(N266="základní",J266,0)</f>
        <v>0</v>
      </c>
      <c r="BF266" s="151">
        <f>IF(N266="snížená",J266,0)</f>
        <v>0</v>
      </c>
      <c r="BG266" s="151">
        <f>IF(N266="zákl. přenesená",J266,0)</f>
        <v>0</v>
      </c>
      <c r="BH266" s="151">
        <f>IF(N266="sníž. přenesená",J266,0)</f>
        <v>0</v>
      </c>
      <c r="BI266" s="151">
        <f>IF(N266="nulová",J266,0)</f>
        <v>0</v>
      </c>
      <c r="BJ266" s="18" t="s">
        <v>81</v>
      </c>
      <c r="BK266" s="151">
        <f>ROUND(I266*H266,2)</f>
        <v>0</v>
      </c>
      <c r="BL266" s="18" t="s">
        <v>188</v>
      </c>
      <c r="BM266" s="150" t="s">
        <v>1212</v>
      </c>
    </row>
    <row r="267" spans="1:47" s="2" customFormat="1" ht="12">
      <c r="A267" s="33"/>
      <c r="B267" s="34"/>
      <c r="C267" s="33"/>
      <c r="D267" s="152" t="s">
        <v>190</v>
      </c>
      <c r="E267" s="33"/>
      <c r="F267" s="153" t="s">
        <v>1213</v>
      </c>
      <c r="G267" s="33"/>
      <c r="H267" s="33"/>
      <c r="I267" s="154"/>
      <c r="J267" s="33"/>
      <c r="K267" s="33"/>
      <c r="L267" s="34"/>
      <c r="M267" s="155"/>
      <c r="N267" s="156"/>
      <c r="O267" s="54"/>
      <c r="P267" s="54"/>
      <c r="Q267" s="54"/>
      <c r="R267" s="54"/>
      <c r="S267" s="54"/>
      <c r="T267" s="55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190</v>
      </c>
      <c r="AU267" s="18" t="s">
        <v>83</v>
      </c>
    </row>
    <row r="268" spans="2:51" s="13" customFormat="1" ht="12">
      <c r="B268" s="157"/>
      <c r="D268" s="158" t="s">
        <v>201</v>
      </c>
      <c r="E268" s="159" t="s">
        <v>3</v>
      </c>
      <c r="F268" s="160" t="s">
        <v>1214</v>
      </c>
      <c r="H268" s="161">
        <v>1.64</v>
      </c>
      <c r="I268" s="162"/>
      <c r="L268" s="157"/>
      <c r="M268" s="163"/>
      <c r="N268" s="164"/>
      <c r="O268" s="164"/>
      <c r="P268" s="164"/>
      <c r="Q268" s="164"/>
      <c r="R268" s="164"/>
      <c r="S268" s="164"/>
      <c r="T268" s="165"/>
      <c r="AT268" s="159" t="s">
        <v>201</v>
      </c>
      <c r="AU268" s="159" t="s">
        <v>83</v>
      </c>
      <c r="AV268" s="13" t="s">
        <v>83</v>
      </c>
      <c r="AW268" s="13" t="s">
        <v>34</v>
      </c>
      <c r="AX268" s="13" t="s">
        <v>81</v>
      </c>
      <c r="AY268" s="159" t="s">
        <v>180</v>
      </c>
    </row>
    <row r="269" spans="1:65" s="2" customFormat="1" ht="24.2" customHeight="1">
      <c r="A269" s="33"/>
      <c r="B269" s="138"/>
      <c r="C269" s="139" t="s">
        <v>725</v>
      </c>
      <c r="D269" s="139" t="s">
        <v>183</v>
      </c>
      <c r="E269" s="140" t="s">
        <v>1215</v>
      </c>
      <c r="F269" s="141" t="s">
        <v>1216</v>
      </c>
      <c r="G269" s="142" t="s">
        <v>225</v>
      </c>
      <c r="H269" s="143">
        <v>1.64</v>
      </c>
      <c r="I269" s="144"/>
      <c r="J269" s="145">
        <f>ROUND(I269*H269,2)</f>
        <v>0</v>
      </c>
      <c r="K269" s="141" t="s">
        <v>187</v>
      </c>
      <c r="L269" s="34"/>
      <c r="M269" s="146" t="s">
        <v>3</v>
      </c>
      <c r="N269" s="147" t="s">
        <v>44</v>
      </c>
      <c r="O269" s="54"/>
      <c r="P269" s="148">
        <f>O269*H269</f>
        <v>0</v>
      </c>
      <c r="Q269" s="148">
        <v>0</v>
      </c>
      <c r="R269" s="148">
        <f>Q269*H269</f>
        <v>0</v>
      </c>
      <c r="S269" s="148">
        <v>0</v>
      </c>
      <c r="T269" s="149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0" t="s">
        <v>188</v>
      </c>
      <c r="AT269" s="150" t="s">
        <v>183</v>
      </c>
      <c r="AU269" s="150" t="s">
        <v>83</v>
      </c>
      <c r="AY269" s="18" t="s">
        <v>180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8" t="s">
        <v>81</v>
      </c>
      <c r="BK269" s="151">
        <f>ROUND(I269*H269,2)</f>
        <v>0</v>
      </c>
      <c r="BL269" s="18" t="s">
        <v>188</v>
      </c>
      <c r="BM269" s="150" t="s">
        <v>1217</v>
      </c>
    </row>
    <row r="270" spans="1:47" s="2" customFormat="1" ht="12">
      <c r="A270" s="33"/>
      <c r="B270" s="34"/>
      <c r="C270" s="33"/>
      <c r="D270" s="152" t="s">
        <v>190</v>
      </c>
      <c r="E270" s="33"/>
      <c r="F270" s="153" t="s">
        <v>1218</v>
      </c>
      <c r="G270" s="33"/>
      <c r="H270" s="33"/>
      <c r="I270" s="154"/>
      <c r="J270" s="33"/>
      <c r="K270" s="33"/>
      <c r="L270" s="34"/>
      <c r="M270" s="155"/>
      <c r="N270" s="156"/>
      <c r="O270" s="54"/>
      <c r="P270" s="54"/>
      <c r="Q270" s="54"/>
      <c r="R270" s="54"/>
      <c r="S270" s="54"/>
      <c r="T270" s="55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190</v>
      </c>
      <c r="AU270" s="18" t="s">
        <v>83</v>
      </c>
    </row>
    <row r="271" spans="1:65" s="2" customFormat="1" ht="37.9" customHeight="1">
      <c r="A271" s="33"/>
      <c r="B271" s="138"/>
      <c r="C271" s="139" t="s">
        <v>728</v>
      </c>
      <c r="D271" s="139" t="s">
        <v>183</v>
      </c>
      <c r="E271" s="140" t="s">
        <v>1219</v>
      </c>
      <c r="F271" s="141" t="s">
        <v>1220</v>
      </c>
      <c r="G271" s="142" t="s">
        <v>186</v>
      </c>
      <c r="H271" s="143">
        <v>0.062</v>
      </c>
      <c r="I271" s="144"/>
      <c r="J271" s="145">
        <f>ROUND(I271*H271,2)</f>
        <v>0</v>
      </c>
      <c r="K271" s="141" t="s">
        <v>187</v>
      </c>
      <c r="L271" s="34"/>
      <c r="M271" s="146" t="s">
        <v>3</v>
      </c>
      <c r="N271" s="147" t="s">
        <v>44</v>
      </c>
      <c r="O271" s="54"/>
      <c r="P271" s="148">
        <f>O271*H271</f>
        <v>0</v>
      </c>
      <c r="Q271" s="148">
        <v>1.05464</v>
      </c>
      <c r="R271" s="148">
        <f>Q271*H271</f>
        <v>0.06538768</v>
      </c>
      <c r="S271" s="148">
        <v>0</v>
      </c>
      <c r="T271" s="149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0" t="s">
        <v>188</v>
      </c>
      <c r="AT271" s="150" t="s">
        <v>183</v>
      </c>
      <c r="AU271" s="150" t="s">
        <v>83</v>
      </c>
      <c r="AY271" s="18" t="s">
        <v>180</v>
      </c>
      <c r="BE271" s="151">
        <f>IF(N271="základní",J271,0)</f>
        <v>0</v>
      </c>
      <c r="BF271" s="151">
        <f>IF(N271="snížená",J271,0)</f>
        <v>0</v>
      </c>
      <c r="BG271" s="151">
        <f>IF(N271="zákl. přenesená",J271,0)</f>
        <v>0</v>
      </c>
      <c r="BH271" s="151">
        <f>IF(N271="sníž. přenesená",J271,0)</f>
        <v>0</v>
      </c>
      <c r="BI271" s="151">
        <f>IF(N271="nulová",J271,0)</f>
        <v>0</v>
      </c>
      <c r="BJ271" s="18" t="s">
        <v>81</v>
      </c>
      <c r="BK271" s="151">
        <f>ROUND(I271*H271,2)</f>
        <v>0</v>
      </c>
      <c r="BL271" s="18" t="s">
        <v>188</v>
      </c>
      <c r="BM271" s="150" t="s">
        <v>1221</v>
      </c>
    </row>
    <row r="272" spans="1:47" s="2" customFormat="1" ht="12">
      <c r="A272" s="33"/>
      <c r="B272" s="34"/>
      <c r="C272" s="33"/>
      <c r="D272" s="152" t="s">
        <v>190</v>
      </c>
      <c r="E272" s="33"/>
      <c r="F272" s="153" t="s">
        <v>1222</v>
      </c>
      <c r="G272" s="33"/>
      <c r="H272" s="33"/>
      <c r="I272" s="154"/>
      <c r="J272" s="33"/>
      <c r="K272" s="33"/>
      <c r="L272" s="34"/>
      <c r="M272" s="155"/>
      <c r="N272" s="156"/>
      <c r="O272" s="54"/>
      <c r="P272" s="54"/>
      <c r="Q272" s="54"/>
      <c r="R272" s="54"/>
      <c r="S272" s="54"/>
      <c r="T272" s="55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190</v>
      </c>
      <c r="AU272" s="18" t="s">
        <v>83</v>
      </c>
    </row>
    <row r="273" spans="2:51" s="13" customFormat="1" ht="12">
      <c r="B273" s="157"/>
      <c r="D273" s="158" t="s">
        <v>201</v>
      </c>
      <c r="E273" s="159" t="s">
        <v>3</v>
      </c>
      <c r="F273" s="160" t="s">
        <v>1223</v>
      </c>
      <c r="H273" s="161">
        <v>0.062</v>
      </c>
      <c r="I273" s="162"/>
      <c r="L273" s="157"/>
      <c r="M273" s="163"/>
      <c r="N273" s="164"/>
      <c r="O273" s="164"/>
      <c r="P273" s="164"/>
      <c r="Q273" s="164"/>
      <c r="R273" s="164"/>
      <c r="S273" s="164"/>
      <c r="T273" s="165"/>
      <c r="AT273" s="159" t="s">
        <v>201</v>
      </c>
      <c r="AU273" s="159" t="s">
        <v>83</v>
      </c>
      <c r="AV273" s="13" t="s">
        <v>83</v>
      </c>
      <c r="AW273" s="13" t="s">
        <v>34</v>
      </c>
      <c r="AX273" s="13" t="s">
        <v>81</v>
      </c>
      <c r="AY273" s="159" t="s">
        <v>180</v>
      </c>
    </row>
    <row r="274" spans="1:65" s="2" customFormat="1" ht="24.2" customHeight="1">
      <c r="A274" s="33"/>
      <c r="B274" s="138"/>
      <c r="C274" s="139" t="s">
        <v>736</v>
      </c>
      <c r="D274" s="139" t="s">
        <v>183</v>
      </c>
      <c r="E274" s="140" t="s">
        <v>1224</v>
      </c>
      <c r="F274" s="141" t="s">
        <v>1225</v>
      </c>
      <c r="G274" s="142" t="s">
        <v>264</v>
      </c>
      <c r="H274" s="143">
        <v>1.904</v>
      </c>
      <c r="I274" s="144"/>
      <c r="J274" s="145">
        <f>ROUND(I274*H274,2)</f>
        <v>0</v>
      </c>
      <c r="K274" s="141" t="s">
        <v>187</v>
      </c>
      <c r="L274" s="34"/>
      <c r="M274" s="146" t="s">
        <v>3</v>
      </c>
      <c r="N274" s="147" t="s">
        <v>44</v>
      </c>
      <c r="O274" s="54"/>
      <c r="P274" s="148">
        <f>O274*H274</f>
        <v>0</v>
      </c>
      <c r="Q274" s="148">
        <v>2.45337</v>
      </c>
      <c r="R274" s="148">
        <f>Q274*H274</f>
        <v>4.67121648</v>
      </c>
      <c r="S274" s="148">
        <v>0</v>
      </c>
      <c r="T274" s="149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0" t="s">
        <v>188</v>
      </c>
      <c r="AT274" s="150" t="s">
        <v>183</v>
      </c>
      <c r="AU274" s="150" t="s">
        <v>83</v>
      </c>
      <c r="AY274" s="18" t="s">
        <v>180</v>
      </c>
      <c r="BE274" s="151">
        <f>IF(N274="základní",J274,0)</f>
        <v>0</v>
      </c>
      <c r="BF274" s="151">
        <f>IF(N274="snížená",J274,0)</f>
        <v>0</v>
      </c>
      <c r="BG274" s="151">
        <f>IF(N274="zákl. přenesená",J274,0)</f>
        <v>0</v>
      </c>
      <c r="BH274" s="151">
        <f>IF(N274="sníž. přenesená",J274,0)</f>
        <v>0</v>
      </c>
      <c r="BI274" s="151">
        <f>IF(N274="nulová",J274,0)</f>
        <v>0</v>
      </c>
      <c r="BJ274" s="18" t="s">
        <v>81</v>
      </c>
      <c r="BK274" s="151">
        <f>ROUND(I274*H274,2)</f>
        <v>0</v>
      </c>
      <c r="BL274" s="18" t="s">
        <v>188</v>
      </c>
      <c r="BM274" s="150" t="s">
        <v>1226</v>
      </c>
    </row>
    <row r="275" spans="1:47" s="2" customFormat="1" ht="12">
      <c r="A275" s="33"/>
      <c r="B275" s="34"/>
      <c r="C275" s="33"/>
      <c r="D275" s="152" t="s">
        <v>190</v>
      </c>
      <c r="E275" s="33"/>
      <c r="F275" s="153" t="s">
        <v>1227</v>
      </c>
      <c r="G275" s="33"/>
      <c r="H275" s="33"/>
      <c r="I275" s="154"/>
      <c r="J275" s="33"/>
      <c r="K275" s="33"/>
      <c r="L275" s="34"/>
      <c r="M275" s="155"/>
      <c r="N275" s="156"/>
      <c r="O275" s="54"/>
      <c r="P275" s="54"/>
      <c r="Q275" s="54"/>
      <c r="R275" s="54"/>
      <c r="S275" s="54"/>
      <c r="T275" s="55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8" t="s">
        <v>190</v>
      </c>
      <c r="AU275" s="18" t="s">
        <v>83</v>
      </c>
    </row>
    <row r="276" spans="2:51" s="13" customFormat="1" ht="12">
      <c r="B276" s="157"/>
      <c r="D276" s="158" t="s">
        <v>201</v>
      </c>
      <c r="E276" s="159" t="s">
        <v>3</v>
      </c>
      <c r="F276" s="160" t="s">
        <v>1228</v>
      </c>
      <c r="H276" s="161">
        <v>1.296</v>
      </c>
      <c r="I276" s="162"/>
      <c r="L276" s="157"/>
      <c r="M276" s="163"/>
      <c r="N276" s="164"/>
      <c r="O276" s="164"/>
      <c r="P276" s="164"/>
      <c r="Q276" s="164"/>
      <c r="R276" s="164"/>
      <c r="S276" s="164"/>
      <c r="T276" s="165"/>
      <c r="AT276" s="159" t="s">
        <v>201</v>
      </c>
      <c r="AU276" s="159" t="s">
        <v>83</v>
      </c>
      <c r="AV276" s="13" t="s">
        <v>83</v>
      </c>
      <c r="AW276" s="13" t="s">
        <v>34</v>
      </c>
      <c r="AX276" s="13" t="s">
        <v>73</v>
      </c>
      <c r="AY276" s="159" t="s">
        <v>180</v>
      </c>
    </row>
    <row r="277" spans="2:51" s="13" customFormat="1" ht="12">
      <c r="B277" s="157"/>
      <c r="D277" s="158" t="s">
        <v>201</v>
      </c>
      <c r="E277" s="159" t="s">
        <v>3</v>
      </c>
      <c r="F277" s="160" t="s">
        <v>1229</v>
      </c>
      <c r="H277" s="161">
        <v>0.608</v>
      </c>
      <c r="I277" s="162"/>
      <c r="L277" s="157"/>
      <c r="M277" s="163"/>
      <c r="N277" s="164"/>
      <c r="O277" s="164"/>
      <c r="P277" s="164"/>
      <c r="Q277" s="164"/>
      <c r="R277" s="164"/>
      <c r="S277" s="164"/>
      <c r="T277" s="165"/>
      <c r="AT277" s="159" t="s">
        <v>201</v>
      </c>
      <c r="AU277" s="159" t="s">
        <v>83</v>
      </c>
      <c r="AV277" s="13" t="s">
        <v>83</v>
      </c>
      <c r="AW277" s="13" t="s">
        <v>34</v>
      </c>
      <c r="AX277" s="13" t="s">
        <v>73</v>
      </c>
      <c r="AY277" s="159" t="s">
        <v>180</v>
      </c>
    </row>
    <row r="278" spans="2:51" s="15" customFormat="1" ht="12">
      <c r="B278" s="187"/>
      <c r="D278" s="158" t="s">
        <v>201</v>
      </c>
      <c r="E278" s="188" t="s">
        <v>3</v>
      </c>
      <c r="F278" s="189" t="s">
        <v>399</v>
      </c>
      <c r="H278" s="190">
        <v>1.904</v>
      </c>
      <c r="I278" s="191"/>
      <c r="L278" s="187"/>
      <c r="M278" s="192"/>
      <c r="N278" s="193"/>
      <c r="O278" s="193"/>
      <c r="P278" s="193"/>
      <c r="Q278" s="193"/>
      <c r="R278" s="193"/>
      <c r="S278" s="193"/>
      <c r="T278" s="194"/>
      <c r="AT278" s="188" t="s">
        <v>201</v>
      </c>
      <c r="AU278" s="188" t="s">
        <v>83</v>
      </c>
      <c r="AV278" s="15" t="s">
        <v>188</v>
      </c>
      <c r="AW278" s="15" t="s">
        <v>34</v>
      </c>
      <c r="AX278" s="15" t="s">
        <v>81</v>
      </c>
      <c r="AY278" s="188" t="s">
        <v>180</v>
      </c>
    </row>
    <row r="279" spans="1:65" s="2" customFormat="1" ht="24.2" customHeight="1">
      <c r="A279" s="33"/>
      <c r="B279" s="138"/>
      <c r="C279" s="139" t="s">
        <v>741</v>
      </c>
      <c r="D279" s="139" t="s">
        <v>183</v>
      </c>
      <c r="E279" s="140" t="s">
        <v>1230</v>
      </c>
      <c r="F279" s="141" t="s">
        <v>1231</v>
      </c>
      <c r="G279" s="142" t="s">
        <v>186</v>
      </c>
      <c r="H279" s="143">
        <v>0.267</v>
      </c>
      <c r="I279" s="144"/>
      <c r="J279" s="145">
        <f>ROUND(I279*H279,2)</f>
        <v>0</v>
      </c>
      <c r="K279" s="141" t="s">
        <v>187</v>
      </c>
      <c r="L279" s="34"/>
      <c r="M279" s="146" t="s">
        <v>3</v>
      </c>
      <c r="N279" s="147" t="s">
        <v>44</v>
      </c>
      <c r="O279" s="54"/>
      <c r="P279" s="148">
        <f>O279*H279</f>
        <v>0</v>
      </c>
      <c r="Q279" s="148">
        <v>1.04887</v>
      </c>
      <c r="R279" s="148">
        <f>Q279*H279</f>
        <v>0.28004829000000003</v>
      </c>
      <c r="S279" s="148">
        <v>0</v>
      </c>
      <c r="T279" s="149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0" t="s">
        <v>188</v>
      </c>
      <c r="AT279" s="150" t="s">
        <v>183</v>
      </c>
      <c r="AU279" s="150" t="s">
        <v>83</v>
      </c>
      <c r="AY279" s="18" t="s">
        <v>180</v>
      </c>
      <c r="BE279" s="151">
        <f>IF(N279="základní",J279,0)</f>
        <v>0</v>
      </c>
      <c r="BF279" s="151">
        <f>IF(N279="snížená",J279,0)</f>
        <v>0</v>
      </c>
      <c r="BG279" s="151">
        <f>IF(N279="zákl. přenesená",J279,0)</f>
        <v>0</v>
      </c>
      <c r="BH279" s="151">
        <f>IF(N279="sníž. přenesená",J279,0)</f>
        <v>0</v>
      </c>
      <c r="BI279" s="151">
        <f>IF(N279="nulová",J279,0)</f>
        <v>0</v>
      </c>
      <c r="BJ279" s="18" t="s">
        <v>81</v>
      </c>
      <c r="BK279" s="151">
        <f>ROUND(I279*H279,2)</f>
        <v>0</v>
      </c>
      <c r="BL279" s="18" t="s">
        <v>188</v>
      </c>
      <c r="BM279" s="150" t="s">
        <v>1232</v>
      </c>
    </row>
    <row r="280" spans="1:47" s="2" customFormat="1" ht="12">
      <c r="A280" s="33"/>
      <c r="B280" s="34"/>
      <c r="C280" s="33"/>
      <c r="D280" s="152" t="s">
        <v>190</v>
      </c>
      <c r="E280" s="33"/>
      <c r="F280" s="153" t="s">
        <v>1233</v>
      </c>
      <c r="G280" s="33"/>
      <c r="H280" s="33"/>
      <c r="I280" s="154"/>
      <c r="J280" s="33"/>
      <c r="K280" s="33"/>
      <c r="L280" s="34"/>
      <c r="M280" s="155"/>
      <c r="N280" s="156"/>
      <c r="O280" s="54"/>
      <c r="P280" s="54"/>
      <c r="Q280" s="54"/>
      <c r="R280" s="54"/>
      <c r="S280" s="54"/>
      <c r="T280" s="55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190</v>
      </c>
      <c r="AU280" s="18" t="s">
        <v>83</v>
      </c>
    </row>
    <row r="281" spans="2:51" s="13" customFormat="1" ht="12">
      <c r="B281" s="157"/>
      <c r="D281" s="158" t="s">
        <v>201</v>
      </c>
      <c r="E281" s="159" t="s">
        <v>3</v>
      </c>
      <c r="F281" s="160" t="s">
        <v>1234</v>
      </c>
      <c r="H281" s="161">
        <v>0.267</v>
      </c>
      <c r="I281" s="162"/>
      <c r="L281" s="157"/>
      <c r="M281" s="163"/>
      <c r="N281" s="164"/>
      <c r="O281" s="164"/>
      <c r="P281" s="164"/>
      <c r="Q281" s="164"/>
      <c r="R281" s="164"/>
      <c r="S281" s="164"/>
      <c r="T281" s="165"/>
      <c r="AT281" s="159" t="s">
        <v>201</v>
      </c>
      <c r="AU281" s="159" t="s">
        <v>83</v>
      </c>
      <c r="AV281" s="13" t="s">
        <v>83</v>
      </c>
      <c r="AW281" s="13" t="s">
        <v>34</v>
      </c>
      <c r="AX281" s="13" t="s">
        <v>81</v>
      </c>
      <c r="AY281" s="159" t="s">
        <v>180</v>
      </c>
    </row>
    <row r="282" spans="1:65" s="2" customFormat="1" ht="24.2" customHeight="1">
      <c r="A282" s="33"/>
      <c r="B282" s="138"/>
      <c r="C282" s="139" t="s">
        <v>747</v>
      </c>
      <c r="D282" s="139" t="s">
        <v>183</v>
      </c>
      <c r="E282" s="140" t="s">
        <v>1235</v>
      </c>
      <c r="F282" s="141" t="s">
        <v>1236</v>
      </c>
      <c r="G282" s="142" t="s">
        <v>225</v>
      </c>
      <c r="H282" s="143">
        <v>8.82</v>
      </c>
      <c r="I282" s="144"/>
      <c r="J282" s="145">
        <f>ROUND(I282*H282,2)</f>
        <v>0</v>
      </c>
      <c r="K282" s="141" t="s">
        <v>187</v>
      </c>
      <c r="L282" s="34"/>
      <c r="M282" s="146" t="s">
        <v>3</v>
      </c>
      <c r="N282" s="147" t="s">
        <v>44</v>
      </c>
      <c r="O282" s="54"/>
      <c r="P282" s="148">
        <f>O282*H282</f>
        <v>0</v>
      </c>
      <c r="Q282" s="148">
        <v>0.01282</v>
      </c>
      <c r="R282" s="148">
        <f>Q282*H282</f>
        <v>0.1130724</v>
      </c>
      <c r="S282" s="148">
        <v>0</v>
      </c>
      <c r="T282" s="149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0" t="s">
        <v>188</v>
      </c>
      <c r="AT282" s="150" t="s">
        <v>183</v>
      </c>
      <c r="AU282" s="150" t="s">
        <v>83</v>
      </c>
      <c r="AY282" s="18" t="s">
        <v>180</v>
      </c>
      <c r="BE282" s="151">
        <f>IF(N282="základní",J282,0)</f>
        <v>0</v>
      </c>
      <c r="BF282" s="151">
        <f>IF(N282="snížená",J282,0)</f>
        <v>0</v>
      </c>
      <c r="BG282" s="151">
        <f>IF(N282="zákl. přenesená",J282,0)</f>
        <v>0</v>
      </c>
      <c r="BH282" s="151">
        <f>IF(N282="sníž. přenesená",J282,0)</f>
        <v>0</v>
      </c>
      <c r="BI282" s="151">
        <f>IF(N282="nulová",J282,0)</f>
        <v>0</v>
      </c>
      <c r="BJ282" s="18" t="s">
        <v>81</v>
      </c>
      <c r="BK282" s="151">
        <f>ROUND(I282*H282,2)</f>
        <v>0</v>
      </c>
      <c r="BL282" s="18" t="s">
        <v>188</v>
      </c>
      <c r="BM282" s="150" t="s">
        <v>1237</v>
      </c>
    </row>
    <row r="283" spans="1:47" s="2" customFormat="1" ht="12">
      <c r="A283" s="33"/>
      <c r="B283" s="34"/>
      <c r="C283" s="33"/>
      <c r="D283" s="152" t="s">
        <v>190</v>
      </c>
      <c r="E283" s="33"/>
      <c r="F283" s="153" t="s">
        <v>1238</v>
      </c>
      <c r="G283" s="33"/>
      <c r="H283" s="33"/>
      <c r="I283" s="154"/>
      <c r="J283" s="33"/>
      <c r="K283" s="33"/>
      <c r="L283" s="34"/>
      <c r="M283" s="155"/>
      <c r="N283" s="156"/>
      <c r="O283" s="54"/>
      <c r="P283" s="54"/>
      <c r="Q283" s="54"/>
      <c r="R283" s="54"/>
      <c r="S283" s="54"/>
      <c r="T283" s="55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8" t="s">
        <v>190</v>
      </c>
      <c r="AU283" s="18" t="s">
        <v>83</v>
      </c>
    </row>
    <row r="284" spans="2:51" s="13" customFormat="1" ht="12">
      <c r="B284" s="157"/>
      <c r="D284" s="158" t="s">
        <v>201</v>
      </c>
      <c r="E284" s="159" t="s">
        <v>3</v>
      </c>
      <c r="F284" s="160" t="s">
        <v>1239</v>
      </c>
      <c r="H284" s="161">
        <v>8.82</v>
      </c>
      <c r="I284" s="162"/>
      <c r="L284" s="157"/>
      <c r="M284" s="163"/>
      <c r="N284" s="164"/>
      <c r="O284" s="164"/>
      <c r="P284" s="164"/>
      <c r="Q284" s="164"/>
      <c r="R284" s="164"/>
      <c r="S284" s="164"/>
      <c r="T284" s="165"/>
      <c r="AT284" s="159" t="s">
        <v>201</v>
      </c>
      <c r="AU284" s="159" t="s">
        <v>83</v>
      </c>
      <c r="AV284" s="13" t="s">
        <v>83</v>
      </c>
      <c r="AW284" s="13" t="s">
        <v>34</v>
      </c>
      <c r="AX284" s="13" t="s">
        <v>81</v>
      </c>
      <c r="AY284" s="159" t="s">
        <v>180</v>
      </c>
    </row>
    <row r="285" spans="1:65" s="2" customFormat="1" ht="24.2" customHeight="1">
      <c r="A285" s="33"/>
      <c r="B285" s="138"/>
      <c r="C285" s="139" t="s">
        <v>752</v>
      </c>
      <c r="D285" s="139" t="s">
        <v>183</v>
      </c>
      <c r="E285" s="140" t="s">
        <v>1240</v>
      </c>
      <c r="F285" s="141" t="s">
        <v>1241</v>
      </c>
      <c r="G285" s="142" t="s">
        <v>225</v>
      </c>
      <c r="H285" s="143">
        <v>8.82</v>
      </c>
      <c r="I285" s="144"/>
      <c r="J285" s="145">
        <f>ROUND(I285*H285,2)</f>
        <v>0</v>
      </c>
      <c r="K285" s="141" t="s">
        <v>187</v>
      </c>
      <c r="L285" s="34"/>
      <c r="M285" s="146" t="s">
        <v>3</v>
      </c>
      <c r="N285" s="147" t="s">
        <v>44</v>
      </c>
      <c r="O285" s="54"/>
      <c r="P285" s="148">
        <f>O285*H285</f>
        <v>0</v>
      </c>
      <c r="Q285" s="148">
        <v>0</v>
      </c>
      <c r="R285" s="148">
        <f>Q285*H285</f>
        <v>0</v>
      </c>
      <c r="S285" s="148">
        <v>0</v>
      </c>
      <c r="T285" s="149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0" t="s">
        <v>188</v>
      </c>
      <c r="AT285" s="150" t="s">
        <v>183</v>
      </c>
      <c r="AU285" s="150" t="s">
        <v>83</v>
      </c>
      <c r="AY285" s="18" t="s">
        <v>180</v>
      </c>
      <c r="BE285" s="151">
        <f>IF(N285="základní",J285,0)</f>
        <v>0</v>
      </c>
      <c r="BF285" s="151">
        <f>IF(N285="snížená",J285,0)</f>
        <v>0</v>
      </c>
      <c r="BG285" s="151">
        <f>IF(N285="zákl. přenesená",J285,0)</f>
        <v>0</v>
      </c>
      <c r="BH285" s="151">
        <f>IF(N285="sníž. přenesená",J285,0)</f>
        <v>0</v>
      </c>
      <c r="BI285" s="151">
        <f>IF(N285="nulová",J285,0)</f>
        <v>0</v>
      </c>
      <c r="BJ285" s="18" t="s">
        <v>81</v>
      </c>
      <c r="BK285" s="151">
        <f>ROUND(I285*H285,2)</f>
        <v>0</v>
      </c>
      <c r="BL285" s="18" t="s">
        <v>188</v>
      </c>
      <c r="BM285" s="150" t="s">
        <v>1242</v>
      </c>
    </row>
    <row r="286" spans="1:47" s="2" customFormat="1" ht="12">
      <c r="A286" s="33"/>
      <c r="B286" s="34"/>
      <c r="C286" s="33"/>
      <c r="D286" s="152" t="s">
        <v>190</v>
      </c>
      <c r="E286" s="33"/>
      <c r="F286" s="153" t="s">
        <v>1243</v>
      </c>
      <c r="G286" s="33"/>
      <c r="H286" s="33"/>
      <c r="I286" s="154"/>
      <c r="J286" s="33"/>
      <c r="K286" s="33"/>
      <c r="L286" s="34"/>
      <c r="M286" s="155"/>
      <c r="N286" s="156"/>
      <c r="O286" s="54"/>
      <c r="P286" s="54"/>
      <c r="Q286" s="54"/>
      <c r="R286" s="54"/>
      <c r="S286" s="54"/>
      <c r="T286" s="55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8" t="s">
        <v>190</v>
      </c>
      <c r="AU286" s="18" t="s">
        <v>83</v>
      </c>
    </row>
    <row r="287" spans="1:65" s="2" customFormat="1" ht="21.75" customHeight="1">
      <c r="A287" s="33"/>
      <c r="B287" s="138"/>
      <c r="C287" s="139" t="s">
        <v>759</v>
      </c>
      <c r="D287" s="139" t="s">
        <v>183</v>
      </c>
      <c r="E287" s="140" t="s">
        <v>1244</v>
      </c>
      <c r="F287" s="141" t="s">
        <v>1245</v>
      </c>
      <c r="G287" s="142" t="s">
        <v>225</v>
      </c>
      <c r="H287" s="143">
        <v>4.673</v>
      </c>
      <c r="I287" s="144"/>
      <c r="J287" s="145">
        <f>ROUND(I287*H287,2)</f>
        <v>0</v>
      </c>
      <c r="K287" s="141" t="s">
        <v>187</v>
      </c>
      <c r="L287" s="34"/>
      <c r="M287" s="146" t="s">
        <v>3</v>
      </c>
      <c r="N287" s="147" t="s">
        <v>44</v>
      </c>
      <c r="O287" s="54"/>
      <c r="P287" s="148">
        <f>O287*H287</f>
        <v>0</v>
      </c>
      <c r="Q287" s="148">
        <v>0.00658</v>
      </c>
      <c r="R287" s="148">
        <f>Q287*H287</f>
        <v>0.03074834</v>
      </c>
      <c r="S287" s="148">
        <v>0</v>
      </c>
      <c r="T287" s="149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0" t="s">
        <v>188</v>
      </c>
      <c r="AT287" s="150" t="s">
        <v>183</v>
      </c>
      <c r="AU287" s="150" t="s">
        <v>83</v>
      </c>
      <c r="AY287" s="18" t="s">
        <v>180</v>
      </c>
      <c r="BE287" s="151">
        <f>IF(N287="základní",J287,0)</f>
        <v>0</v>
      </c>
      <c r="BF287" s="151">
        <f>IF(N287="snížená",J287,0)</f>
        <v>0</v>
      </c>
      <c r="BG287" s="151">
        <f>IF(N287="zákl. přenesená",J287,0)</f>
        <v>0</v>
      </c>
      <c r="BH287" s="151">
        <f>IF(N287="sníž. přenesená",J287,0)</f>
        <v>0</v>
      </c>
      <c r="BI287" s="151">
        <f>IF(N287="nulová",J287,0)</f>
        <v>0</v>
      </c>
      <c r="BJ287" s="18" t="s">
        <v>81</v>
      </c>
      <c r="BK287" s="151">
        <f>ROUND(I287*H287,2)</f>
        <v>0</v>
      </c>
      <c r="BL287" s="18" t="s">
        <v>188</v>
      </c>
      <c r="BM287" s="150" t="s">
        <v>1246</v>
      </c>
    </row>
    <row r="288" spans="1:47" s="2" customFormat="1" ht="12">
      <c r="A288" s="33"/>
      <c r="B288" s="34"/>
      <c r="C288" s="33"/>
      <c r="D288" s="152" t="s">
        <v>190</v>
      </c>
      <c r="E288" s="33"/>
      <c r="F288" s="153" t="s">
        <v>1247</v>
      </c>
      <c r="G288" s="33"/>
      <c r="H288" s="33"/>
      <c r="I288" s="154"/>
      <c r="J288" s="33"/>
      <c r="K288" s="33"/>
      <c r="L288" s="34"/>
      <c r="M288" s="155"/>
      <c r="N288" s="156"/>
      <c r="O288" s="54"/>
      <c r="P288" s="54"/>
      <c r="Q288" s="54"/>
      <c r="R288" s="54"/>
      <c r="S288" s="54"/>
      <c r="T288" s="55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8" t="s">
        <v>190</v>
      </c>
      <c r="AU288" s="18" t="s">
        <v>83</v>
      </c>
    </row>
    <row r="289" spans="2:51" s="13" customFormat="1" ht="12">
      <c r="B289" s="157"/>
      <c r="D289" s="158" t="s">
        <v>201</v>
      </c>
      <c r="E289" s="159" t="s">
        <v>3</v>
      </c>
      <c r="F289" s="160" t="s">
        <v>1248</v>
      </c>
      <c r="H289" s="161">
        <v>4.673</v>
      </c>
      <c r="I289" s="162"/>
      <c r="L289" s="157"/>
      <c r="M289" s="163"/>
      <c r="N289" s="164"/>
      <c r="O289" s="164"/>
      <c r="P289" s="164"/>
      <c r="Q289" s="164"/>
      <c r="R289" s="164"/>
      <c r="S289" s="164"/>
      <c r="T289" s="165"/>
      <c r="AT289" s="159" t="s">
        <v>201</v>
      </c>
      <c r="AU289" s="159" t="s">
        <v>83</v>
      </c>
      <c r="AV289" s="13" t="s">
        <v>83</v>
      </c>
      <c r="AW289" s="13" t="s">
        <v>34</v>
      </c>
      <c r="AX289" s="13" t="s">
        <v>81</v>
      </c>
      <c r="AY289" s="159" t="s">
        <v>180</v>
      </c>
    </row>
    <row r="290" spans="1:65" s="2" customFormat="1" ht="21.75" customHeight="1">
      <c r="A290" s="33"/>
      <c r="B290" s="138"/>
      <c r="C290" s="139" t="s">
        <v>765</v>
      </c>
      <c r="D290" s="139" t="s">
        <v>183</v>
      </c>
      <c r="E290" s="140" t="s">
        <v>1249</v>
      </c>
      <c r="F290" s="141" t="s">
        <v>1250</v>
      </c>
      <c r="G290" s="142" t="s">
        <v>225</v>
      </c>
      <c r="H290" s="143">
        <v>4.673</v>
      </c>
      <c r="I290" s="144"/>
      <c r="J290" s="145">
        <f>ROUND(I290*H290,2)</f>
        <v>0</v>
      </c>
      <c r="K290" s="141" t="s">
        <v>187</v>
      </c>
      <c r="L290" s="34"/>
      <c r="M290" s="146" t="s">
        <v>3</v>
      </c>
      <c r="N290" s="147" t="s">
        <v>44</v>
      </c>
      <c r="O290" s="54"/>
      <c r="P290" s="148">
        <f>O290*H290</f>
        <v>0</v>
      </c>
      <c r="Q290" s="148">
        <v>0</v>
      </c>
      <c r="R290" s="148">
        <f>Q290*H290</f>
        <v>0</v>
      </c>
      <c r="S290" s="148">
        <v>0</v>
      </c>
      <c r="T290" s="149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0" t="s">
        <v>188</v>
      </c>
      <c r="AT290" s="150" t="s">
        <v>183</v>
      </c>
      <c r="AU290" s="150" t="s">
        <v>83</v>
      </c>
      <c r="AY290" s="18" t="s">
        <v>180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8" t="s">
        <v>81</v>
      </c>
      <c r="BK290" s="151">
        <f>ROUND(I290*H290,2)</f>
        <v>0</v>
      </c>
      <c r="BL290" s="18" t="s">
        <v>188</v>
      </c>
      <c r="BM290" s="150" t="s">
        <v>1251</v>
      </c>
    </row>
    <row r="291" spans="1:47" s="2" customFormat="1" ht="12">
      <c r="A291" s="33"/>
      <c r="B291" s="34"/>
      <c r="C291" s="33"/>
      <c r="D291" s="152" t="s">
        <v>190</v>
      </c>
      <c r="E291" s="33"/>
      <c r="F291" s="153" t="s">
        <v>1252</v>
      </c>
      <c r="G291" s="33"/>
      <c r="H291" s="33"/>
      <c r="I291" s="154"/>
      <c r="J291" s="33"/>
      <c r="K291" s="33"/>
      <c r="L291" s="34"/>
      <c r="M291" s="155"/>
      <c r="N291" s="156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190</v>
      </c>
      <c r="AU291" s="18" t="s">
        <v>83</v>
      </c>
    </row>
    <row r="292" spans="2:63" s="12" customFormat="1" ht="22.9" customHeight="1">
      <c r="B292" s="125"/>
      <c r="D292" s="126" t="s">
        <v>72</v>
      </c>
      <c r="E292" s="136" t="s">
        <v>208</v>
      </c>
      <c r="F292" s="136" t="s">
        <v>1253</v>
      </c>
      <c r="I292" s="128"/>
      <c r="J292" s="137">
        <f>BK292</f>
        <v>0</v>
      </c>
      <c r="L292" s="125"/>
      <c r="M292" s="130"/>
      <c r="N292" s="131"/>
      <c r="O292" s="131"/>
      <c r="P292" s="132">
        <f>SUM(P293:P311)</f>
        <v>0</v>
      </c>
      <c r="Q292" s="131"/>
      <c r="R292" s="132">
        <f>SUM(R293:R311)</f>
        <v>153.77865</v>
      </c>
      <c r="S292" s="131"/>
      <c r="T292" s="133">
        <f>SUM(T293:T311)</f>
        <v>0</v>
      </c>
      <c r="AR292" s="126" t="s">
        <v>81</v>
      </c>
      <c r="AT292" s="134" t="s">
        <v>72</v>
      </c>
      <c r="AU292" s="134" t="s">
        <v>81</v>
      </c>
      <c r="AY292" s="126" t="s">
        <v>180</v>
      </c>
      <c r="BK292" s="135">
        <f>SUM(BK293:BK311)</f>
        <v>0</v>
      </c>
    </row>
    <row r="293" spans="1:65" s="2" customFormat="1" ht="24.2" customHeight="1">
      <c r="A293" s="33"/>
      <c r="B293" s="138"/>
      <c r="C293" s="139" t="s">
        <v>769</v>
      </c>
      <c r="D293" s="139" t="s">
        <v>183</v>
      </c>
      <c r="E293" s="140" t="s">
        <v>1254</v>
      </c>
      <c r="F293" s="141" t="s">
        <v>1255</v>
      </c>
      <c r="G293" s="142" t="s">
        <v>225</v>
      </c>
      <c r="H293" s="143">
        <v>165</v>
      </c>
      <c r="I293" s="144"/>
      <c r="J293" s="145">
        <f>ROUND(I293*H293,2)</f>
        <v>0</v>
      </c>
      <c r="K293" s="141" t="s">
        <v>187</v>
      </c>
      <c r="L293" s="34"/>
      <c r="M293" s="146" t="s">
        <v>3</v>
      </c>
      <c r="N293" s="147" t="s">
        <v>44</v>
      </c>
      <c r="O293" s="54"/>
      <c r="P293" s="148">
        <f>O293*H293</f>
        <v>0</v>
      </c>
      <c r="Q293" s="148">
        <v>0.2024</v>
      </c>
      <c r="R293" s="148">
        <f>Q293*H293</f>
        <v>33.396</v>
      </c>
      <c r="S293" s="148">
        <v>0</v>
      </c>
      <c r="T293" s="149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0" t="s">
        <v>188</v>
      </c>
      <c r="AT293" s="150" t="s">
        <v>183</v>
      </c>
      <c r="AU293" s="150" t="s">
        <v>83</v>
      </c>
      <c r="AY293" s="18" t="s">
        <v>180</v>
      </c>
      <c r="BE293" s="151">
        <f>IF(N293="základní",J293,0)</f>
        <v>0</v>
      </c>
      <c r="BF293" s="151">
        <f>IF(N293="snížená",J293,0)</f>
        <v>0</v>
      </c>
      <c r="BG293" s="151">
        <f>IF(N293="zákl. přenesená",J293,0)</f>
        <v>0</v>
      </c>
      <c r="BH293" s="151">
        <f>IF(N293="sníž. přenesená",J293,0)</f>
        <v>0</v>
      </c>
      <c r="BI293" s="151">
        <f>IF(N293="nulová",J293,0)</f>
        <v>0</v>
      </c>
      <c r="BJ293" s="18" t="s">
        <v>81</v>
      </c>
      <c r="BK293" s="151">
        <f>ROUND(I293*H293,2)</f>
        <v>0</v>
      </c>
      <c r="BL293" s="18" t="s">
        <v>188</v>
      </c>
      <c r="BM293" s="150" t="s">
        <v>1256</v>
      </c>
    </row>
    <row r="294" spans="1:47" s="2" customFormat="1" ht="12">
      <c r="A294" s="33"/>
      <c r="B294" s="34"/>
      <c r="C294" s="33"/>
      <c r="D294" s="152" t="s">
        <v>190</v>
      </c>
      <c r="E294" s="33"/>
      <c r="F294" s="153" t="s">
        <v>1257</v>
      </c>
      <c r="G294" s="33"/>
      <c r="H294" s="33"/>
      <c r="I294" s="154"/>
      <c r="J294" s="33"/>
      <c r="K294" s="33"/>
      <c r="L294" s="34"/>
      <c r="M294" s="155"/>
      <c r="N294" s="156"/>
      <c r="O294" s="54"/>
      <c r="P294" s="54"/>
      <c r="Q294" s="54"/>
      <c r="R294" s="54"/>
      <c r="S294" s="54"/>
      <c r="T294" s="55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190</v>
      </c>
      <c r="AU294" s="18" t="s">
        <v>83</v>
      </c>
    </row>
    <row r="295" spans="2:51" s="13" customFormat="1" ht="12">
      <c r="B295" s="157"/>
      <c r="D295" s="158" t="s">
        <v>201</v>
      </c>
      <c r="E295" s="159" t="s">
        <v>3</v>
      </c>
      <c r="F295" s="160" t="s">
        <v>1258</v>
      </c>
      <c r="H295" s="161">
        <v>165</v>
      </c>
      <c r="I295" s="162"/>
      <c r="L295" s="157"/>
      <c r="M295" s="163"/>
      <c r="N295" s="164"/>
      <c r="O295" s="164"/>
      <c r="P295" s="164"/>
      <c r="Q295" s="164"/>
      <c r="R295" s="164"/>
      <c r="S295" s="164"/>
      <c r="T295" s="165"/>
      <c r="AT295" s="159" t="s">
        <v>201</v>
      </c>
      <c r="AU295" s="159" t="s">
        <v>83</v>
      </c>
      <c r="AV295" s="13" t="s">
        <v>83</v>
      </c>
      <c r="AW295" s="13" t="s">
        <v>34</v>
      </c>
      <c r="AX295" s="13" t="s">
        <v>81</v>
      </c>
      <c r="AY295" s="159" t="s">
        <v>180</v>
      </c>
    </row>
    <row r="296" spans="1:65" s="2" customFormat="1" ht="24.2" customHeight="1">
      <c r="A296" s="33"/>
      <c r="B296" s="138"/>
      <c r="C296" s="139" t="s">
        <v>776</v>
      </c>
      <c r="D296" s="139" t="s">
        <v>183</v>
      </c>
      <c r="E296" s="140" t="s">
        <v>1259</v>
      </c>
      <c r="F296" s="141" t="s">
        <v>1260</v>
      </c>
      <c r="G296" s="142" t="s">
        <v>225</v>
      </c>
      <c r="H296" s="143">
        <v>165</v>
      </c>
      <c r="I296" s="144"/>
      <c r="J296" s="145">
        <f>ROUND(I296*H296,2)</f>
        <v>0</v>
      </c>
      <c r="K296" s="141" t="s">
        <v>187</v>
      </c>
      <c r="L296" s="34"/>
      <c r="M296" s="146" t="s">
        <v>3</v>
      </c>
      <c r="N296" s="147" t="s">
        <v>44</v>
      </c>
      <c r="O296" s="54"/>
      <c r="P296" s="148">
        <f>O296*H296</f>
        <v>0</v>
      </c>
      <c r="Q296" s="148">
        <v>0.199</v>
      </c>
      <c r="R296" s="148">
        <f>Q296*H296</f>
        <v>32.835</v>
      </c>
      <c r="S296" s="148">
        <v>0</v>
      </c>
      <c r="T296" s="149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0" t="s">
        <v>188</v>
      </c>
      <c r="AT296" s="150" t="s">
        <v>183</v>
      </c>
      <c r="AU296" s="150" t="s">
        <v>83</v>
      </c>
      <c r="AY296" s="18" t="s">
        <v>180</v>
      </c>
      <c r="BE296" s="151">
        <f>IF(N296="základní",J296,0)</f>
        <v>0</v>
      </c>
      <c r="BF296" s="151">
        <f>IF(N296="snížená",J296,0)</f>
        <v>0</v>
      </c>
      <c r="BG296" s="151">
        <f>IF(N296="zákl. přenesená",J296,0)</f>
        <v>0</v>
      </c>
      <c r="BH296" s="151">
        <f>IF(N296="sníž. přenesená",J296,0)</f>
        <v>0</v>
      </c>
      <c r="BI296" s="151">
        <f>IF(N296="nulová",J296,0)</f>
        <v>0</v>
      </c>
      <c r="BJ296" s="18" t="s">
        <v>81</v>
      </c>
      <c r="BK296" s="151">
        <f>ROUND(I296*H296,2)</f>
        <v>0</v>
      </c>
      <c r="BL296" s="18" t="s">
        <v>188</v>
      </c>
      <c r="BM296" s="150" t="s">
        <v>1261</v>
      </c>
    </row>
    <row r="297" spans="1:47" s="2" customFormat="1" ht="12">
      <c r="A297" s="33"/>
      <c r="B297" s="34"/>
      <c r="C297" s="33"/>
      <c r="D297" s="152" t="s">
        <v>190</v>
      </c>
      <c r="E297" s="33"/>
      <c r="F297" s="153" t="s">
        <v>1262</v>
      </c>
      <c r="G297" s="33"/>
      <c r="H297" s="33"/>
      <c r="I297" s="154"/>
      <c r="J297" s="33"/>
      <c r="K297" s="33"/>
      <c r="L297" s="34"/>
      <c r="M297" s="155"/>
      <c r="N297" s="156"/>
      <c r="O297" s="54"/>
      <c r="P297" s="54"/>
      <c r="Q297" s="54"/>
      <c r="R297" s="54"/>
      <c r="S297" s="54"/>
      <c r="T297" s="55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190</v>
      </c>
      <c r="AU297" s="18" t="s">
        <v>83</v>
      </c>
    </row>
    <row r="298" spans="2:51" s="13" customFormat="1" ht="12">
      <c r="B298" s="157"/>
      <c r="D298" s="158" t="s">
        <v>201</v>
      </c>
      <c r="E298" s="159" t="s">
        <v>3</v>
      </c>
      <c r="F298" s="160" t="s">
        <v>1258</v>
      </c>
      <c r="H298" s="161">
        <v>165</v>
      </c>
      <c r="I298" s="162"/>
      <c r="L298" s="157"/>
      <c r="M298" s="163"/>
      <c r="N298" s="164"/>
      <c r="O298" s="164"/>
      <c r="P298" s="164"/>
      <c r="Q298" s="164"/>
      <c r="R298" s="164"/>
      <c r="S298" s="164"/>
      <c r="T298" s="165"/>
      <c r="AT298" s="159" t="s">
        <v>201</v>
      </c>
      <c r="AU298" s="159" t="s">
        <v>83</v>
      </c>
      <c r="AV298" s="13" t="s">
        <v>83</v>
      </c>
      <c r="AW298" s="13" t="s">
        <v>34</v>
      </c>
      <c r="AX298" s="13" t="s">
        <v>81</v>
      </c>
      <c r="AY298" s="159" t="s">
        <v>180</v>
      </c>
    </row>
    <row r="299" spans="1:65" s="2" customFormat="1" ht="24.2" customHeight="1">
      <c r="A299" s="33"/>
      <c r="B299" s="138"/>
      <c r="C299" s="139" t="s">
        <v>780</v>
      </c>
      <c r="D299" s="139" t="s">
        <v>183</v>
      </c>
      <c r="E299" s="140" t="s">
        <v>1263</v>
      </c>
      <c r="F299" s="141" t="s">
        <v>1264</v>
      </c>
      <c r="G299" s="142" t="s">
        <v>225</v>
      </c>
      <c r="H299" s="143">
        <v>165</v>
      </c>
      <c r="I299" s="144"/>
      <c r="J299" s="145">
        <f>ROUND(I299*H299,2)</f>
        <v>0</v>
      </c>
      <c r="K299" s="141" t="s">
        <v>187</v>
      </c>
      <c r="L299" s="34"/>
      <c r="M299" s="146" t="s">
        <v>3</v>
      </c>
      <c r="N299" s="147" t="s">
        <v>44</v>
      </c>
      <c r="O299" s="54"/>
      <c r="P299" s="148">
        <f>O299*H299</f>
        <v>0</v>
      </c>
      <c r="Q299" s="148">
        <v>0.396</v>
      </c>
      <c r="R299" s="148">
        <f>Q299*H299</f>
        <v>65.34</v>
      </c>
      <c r="S299" s="148">
        <v>0</v>
      </c>
      <c r="T299" s="149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0" t="s">
        <v>188</v>
      </c>
      <c r="AT299" s="150" t="s">
        <v>183</v>
      </c>
      <c r="AU299" s="150" t="s">
        <v>83</v>
      </c>
      <c r="AY299" s="18" t="s">
        <v>180</v>
      </c>
      <c r="BE299" s="151">
        <f>IF(N299="základní",J299,0)</f>
        <v>0</v>
      </c>
      <c r="BF299" s="151">
        <f>IF(N299="snížená",J299,0)</f>
        <v>0</v>
      </c>
      <c r="BG299" s="151">
        <f>IF(N299="zákl. přenesená",J299,0)</f>
        <v>0</v>
      </c>
      <c r="BH299" s="151">
        <f>IF(N299="sníž. přenesená",J299,0)</f>
        <v>0</v>
      </c>
      <c r="BI299" s="151">
        <f>IF(N299="nulová",J299,0)</f>
        <v>0</v>
      </c>
      <c r="BJ299" s="18" t="s">
        <v>81</v>
      </c>
      <c r="BK299" s="151">
        <f>ROUND(I299*H299,2)</f>
        <v>0</v>
      </c>
      <c r="BL299" s="18" t="s">
        <v>188</v>
      </c>
      <c r="BM299" s="150" t="s">
        <v>1265</v>
      </c>
    </row>
    <row r="300" spans="1:47" s="2" customFormat="1" ht="12">
      <c r="A300" s="33"/>
      <c r="B300" s="34"/>
      <c r="C300" s="33"/>
      <c r="D300" s="152" t="s">
        <v>190</v>
      </c>
      <c r="E300" s="33"/>
      <c r="F300" s="153" t="s">
        <v>1266</v>
      </c>
      <c r="G300" s="33"/>
      <c r="H300" s="33"/>
      <c r="I300" s="154"/>
      <c r="J300" s="33"/>
      <c r="K300" s="33"/>
      <c r="L300" s="34"/>
      <c r="M300" s="155"/>
      <c r="N300" s="156"/>
      <c r="O300" s="54"/>
      <c r="P300" s="54"/>
      <c r="Q300" s="54"/>
      <c r="R300" s="54"/>
      <c r="S300" s="54"/>
      <c r="T300" s="55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8" t="s">
        <v>190</v>
      </c>
      <c r="AU300" s="18" t="s">
        <v>83</v>
      </c>
    </row>
    <row r="301" spans="2:51" s="13" customFormat="1" ht="12">
      <c r="B301" s="157"/>
      <c r="D301" s="158" t="s">
        <v>201</v>
      </c>
      <c r="E301" s="159" t="s">
        <v>3</v>
      </c>
      <c r="F301" s="160" t="s">
        <v>1258</v>
      </c>
      <c r="H301" s="161">
        <v>165</v>
      </c>
      <c r="I301" s="162"/>
      <c r="L301" s="157"/>
      <c r="M301" s="163"/>
      <c r="N301" s="164"/>
      <c r="O301" s="164"/>
      <c r="P301" s="164"/>
      <c r="Q301" s="164"/>
      <c r="R301" s="164"/>
      <c r="S301" s="164"/>
      <c r="T301" s="165"/>
      <c r="AT301" s="159" t="s">
        <v>201</v>
      </c>
      <c r="AU301" s="159" t="s">
        <v>83</v>
      </c>
      <c r="AV301" s="13" t="s">
        <v>83</v>
      </c>
      <c r="AW301" s="13" t="s">
        <v>34</v>
      </c>
      <c r="AX301" s="13" t="s">
        <v>81</v>
      </c>
      <c r="AY301" s="159" t="s">
        <v>180</v>
      </c>
    </row>
    <row r="302" spans="1:65" s="2" customFormat="1" ht="24.2" customHeight="1">
      <c r="A302" s="33"/>
      <c r="B302" s="138"/>
      <c r="C302" s="139" t="s">
        <v>785</v>
      </c>
      <c r="D302" s="139" t="s">
        <v>183</v>
      </c>
      <c r="E302" s="140" t="s">
        <v>1267</v>
      </c>
      <c r="F302" s="141" t="s">
        <v>1268</v>
      </c>
      <c r="G302" s="142" t="s">
        <v>225</v>
      </c>
      <c r="H302" s="143">
        <v>165</v>
      </c>
      <c r="I302" s="144"/>
      <c r="J302" s="145">
        <f>ROUND(I302*H302,2)</f>
        <v>0</v>
      </c>
      <c r="K302" s="141" t="s">
        <v>187</v>
      </c>
      <c r="L302" s="34"/>
      <c r="M302" s="146" t="s">
        <v>3</v>
      </c>
      <c r="N302" s="147" t="s">
        <v>44</v>
      </c>
      <c r="O302" s="54"/>
      <c r="P302" s="148">
        <f>O302*H302</f>
        <v>0</v>
      </c>
      <c r="Q302" s="148">
        <v>0.10362</v>
      </c>
      <c r="R302" s="148">
        <f>Q302*H302</f>
        <v>17.0973</v>
      </c>
      <c r="S302" s="148">
        <v>0</v>
      </c>
      <c r="T302" s="149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0" t="s">
        <v>188</v>
      </c>
      <c r="AT302" s="150" t="s">
        <v>183</v>
      </c>
      <c r="AU302" s="150" t="s">
        <v>83</v>
      </c>
      <c r="AY302" s="18" t="s">
        <v>180</v>
      </c>
      <c r="BE302" s="151">
        <f>IF(N302="základní",J302,0)</f>
        <v>0</v>
      </c>
      <c r="BF302" s="151">
        <f>IF(N302="snížená",J302,0)</f>
        <v>0</v>
      </c>
      <c r="BG302" s="151">
        <f>IF(N302="zákl. přenesená",J302,0)</f>
        <v>0</v>
      </c>
      <c r="BH302" s="151">
        <f>IF(N302="sníž. přenesená",J302,0)</f>
        <v>0</v>
      </c>
      <c r="BI302" s="151">
        <f>IF(N302="nulová",J302,0)</f>
        <v>0</v>
      </c>
      <c r="BJ302" s="18" t="s">
        <v>81</v>
      </c>
      <c r="BK302" s="151">
        <f>ROUND(I302*H302,2)</f>
        <v>0</v>
      </c>
      <c r="BL302" s="18" t="s">
        <v>188</v>
      </c>
      <c r="BM302" s="150" t="s">
        <v>1269</v>
      </c>
    </row>
    <row r="303" spans="1:47" s="2" customFormat="1" ht="12">
      <c r="A303" s="33"/>
      <c r="B303" s="34"/>
      <c r="C303" s="33"/>
      <c r="D303" s="152" t="s">
        <v>190</v>
      </c>
      <c r="E303" s="33"/>
      <c r="F303" s="153" t="s">
        <v>1270</v>
      </c>
      <c r="G303" s="33"/>
      <c r="H303" s="33"/>
      <c r="I303" s="154"/>
      <c r="J303" s="33"/>
      <c r="K303" s="33"/>
      <c r="L303" s="34"/>
      <c r="M303" s="155"/>
      <c r="N303" s="156"/>
      <c r="O303" s="54"/>
      <c r="P303" s="54"/>
      <c r="Q303" s="54"/>
      <c r="R303" s="54"/>
      <c r="S303" s="54"/>
      <c r="T303" s="55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190</v>
      </c>
      <c r="AU303" s="18" t="s">
        <v>83</v>
      </c>
    </row>
    <row r="304" spans="2:51" s="13" customFormat="1" ht="12">
      <c r="B304" s="157"/>
      <c r="D304" s="158" t="s">
        <v>201</v>
      </c>
      <c r="E304" s="159" t="s">
        <v>3</v>
      </c>
      <c r="F304" s="160" t="s">
        <v>1258</v>
      </c>
      <c r="H304" s="161">
        <v>165</v>
      </c>
      <c r="I304" s="162"/>
      <c r="L304" s="157"/>
      <c r="M304" s="163"/>
      <c r="N304" s="164"/>
      <c r="O304" s="164"/>
      <c r="P304" s="164"/>
      <c r="Q304" s="164"/>
      <c r="R304" s="164"/>
      <c r="S304" s="164"/>
      <c r="T304" s="165"/>
      <c r="AT304" s="159" t="s">
        <v>201</v>
      </c>
      <c r="AU304" s="159" t="s">
        <v>83</v>
      </c>
      <c r="AV304" s="13" t="s">
        <v>83</v>
      </c>
      <c r="AW304" s="13" t="s">
        <v>34</v>
      </c>
      <c r="AX304" s="13" t="s">
        <v>81</v>
      </c>
      <c r="AY304" s="159" t="s">
        <v>180</v>
      </c>
    </row>
    <row r="305" spans="1:65" s="2" customFormat="1" ht="16.5" customHeight="1">
      <c r="A305" s="33"/>
      <c r="B305" s="138"/>
      <c r="C305" s="139" t="s">
        <v>790</v>
      </c>
      <c r="D305" s="139" t="s">
        <v>183</v>
      </c>
      <c r="E305" s="140" t="s">
        <v>1271</v>
      </c>
      <c r="F305" s="141" t="s">
        <v>1272</v>
      </c>
      <c r="G305" s="142" t="s">
        <v>225</v>
      </c>
      <c r="H305" s="143">
        <v>23.25</v>
      </c>
      <c r="I305" s="144"/>
      <c r="J305" s="145">
        <f>ROUND(I305*H305,2)</f>
        <v>0</v>
      </c>
      <c r="K305" s="141" t="s">
        <v>187</v>
      </c>
      <c r="L305" s="34"/>
      <c r="M305" s="146" t="s">
        <v>3</v>
      </c>
      <c r="N305" s="147" t="s">
        <v>44</v>
      </c>
      <c r="O305" s="54"/>
      <c r="P305" s="148">
        <f>O305*H305</f>
        <v>0</v>
      </c>
      <c r="Q305" s="148">
        <v>0.101</v>
      </c>
      <c r="R305" s="148">
        <f>Q305*H305</f>
        <v>2.34825</v>
      </c>
      <c r="S305" s="148">
        <v>0</v>
      </c>
      <c r="T305" s="149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0" t="s">
        <v>188</v>
      </c>
      <c r="AT305" s="150" t="s">
        <v>183</v>
      </c>
      <c r="AU305" s="150" t="s">
        <v>83</v>
      </c>
      <c r="AY305" s="18" t="s">
        <v>180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8" t="s">
        <v>81</v>
      </c>
      <c r="BK305" s="151">
        <f>ROUND(I305*H305,2)</f>
        <v>0</v>
      </c>
      <c r="BL305" s="18" t="s">
        <v>188</v>
      </c>
      <c r="BM305" s="150" t="s">
        <v>1273</v>
      </c>
    </row>
    <row r="306" spans="1:47" s="2" customFormat="1" ht="12">
      <c r="A306" s="33"/>
      <c r="B306" s="34"/>
      <c r="C306" s="33"/>
      <c r="D306" s="152" t="s">
        <v>190</v>
      </c>
      <c r="E306" s="33"/>
      <c r="F306" s="153" t="s">
        <v>1274</v>
      </c>
      <c r="G306" s="33"/>
      <c r="H306" s="33"/>
      <c r="I306" s="154"/>
      <c r="J306" s="33"/>
      <c r="K306" s="33"/>
      <c r="L306" s="34"/>
      <c r="M306" s="155"/>
      <c r="N306" s="156"/>
      <c r="O306" s="54"/>
      <c r="P306" s="54"/>
      <c r="Q306" s="54"/>
      <c r="R306" s="54"/>
      <c r="S306" s="54"/>
      <c r="T306" s="55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8" t="s">
        <v>190</v>
      </c>
      <c r="AU306" s="18" t="s">
        <v>83</v>
      </c>
    </row>
    <row r="307" spans="2:51" s="14" customFormat="1" ht="12">
      <c r="B307" s="166"/>
      <c r="D307" s="158" t="s">
        <v>201</v>
      </c>
      <c r="E307" s="167" t="s">
        <v>3</v>
      </c>
      <c r="F307" s="168" t="s">
        <v>1275</v>
      </c>
      <c r="H307" s="167" t="s">
        <v>3</v>
      </c>
      <c r="I307" s="169"/>
      <c r="L307" s="166"/>
      <c r="M307" s="170"/>
      <c r="N307" s="171"/>
      <c r="O307" s="171"/>
      <c r="P307" s="171"/>
      <c r="Q307" s="171"/>
      <c r="R307" s="171"/>
      <c r="S307" s="171"/>
      <c r="T307" s="172"/>
      <c r="AT307" s="167" t="s">
        <v>201</v>
      </c>
      <c r="AU307" s="167" t="s">
        <v>83</v>
      </c>
      <c r="AV307" s="14" t="s">
        <v>81</v>
      </c>
      <c r="AW307" s="14" t="s">
        <v>34</v>
      </c>
      <c r="AX307" s="14" t="s">
        <v>73</v>
      </c>
      <c r="AY307" s="167" t="s">
        <v>180</v>
      </c>
    </row>
    <row r="308" spans="2:51" s="13" customFormat="1" ht="12">
      <c r="B308" s="157"/>
      <c r="D308" s="158" t="s">
        <v>201</v>
      </c>
      <c r="E308" s="159" t="s">
        <v>3</v>
      </c>
      <c r="F308" s="160" t="s">
        <v>1276</v>
      </c>
      <c r="H308" s="161">
        <v>23.25</v>
      </c>
      <c r="I308" s="162"/>
      <c r="L308" s="157"/>
      <c r="M308" s="163"/>
      <c r="N308" s="164"/>
      <c r="O308" s="164"/>
      <c r="P308" s="164"/>
      <c r="Q308" s="164"/>
      <c r="R308" s="164"/>
      <c r="S308" s="164"/>
      <c r="T308" s="165"/>
      <c r="AT308" s="159" t="s">
        <v>201</v>
      </c>
      <c r="AU308" s="159" t="s">
        <v>83</v>
      </c>
      <c r="AV308" s="13" t="s">
        <v>83</v>
      </c>
      <c r="AW308" s="13" t="s">
        <v>34</v>
      </c>
      <c r="AX308" s="13" t="s">
        <v>81</v>
      </c>
      <c r="AY308" s="159" t="s">
        <v>180</v>
      </c>
    </row>
    <row r="309" spans="1:65" s="2" customFormat="1" ht="16.5" customHeight="1">
      <c r="A309" s="33"/>
      <c r="B309" s="138"/>
      <c r="C309" s="173" t="s">
        <v>795</v>
      </c>
      <c r="D309" s="173" t="s">
        <v>284</v>
      </c>
      <c r="E309" s="174" t="s">
        <v>1277</v>
      </c>
      <c r="F309" s="175" t="s">
        <v>1278</v>
      </c>
      <c r="G309" s="176" t="s">
        <v>225</v>
      </c>
      <c r="H309" s="177">
        <v>25.575</v>
      </c>
      <c r="I309" s="178"/>
      <c r="J309" s="179">
        <f>ROUND(I309*H309,2)</f>
        <v>0</v>
      </c>
      <c r="K309" s="175" t="s">
        <v>187</v>
      </c>
      <c r="L309" s="180"/>
      <c r="M309" s="181" t="s">
        <v>3</v>
      </c>
      <c r="N309" s="182" t="s">
        <v>44</v>
      </c>
      <c r="O309" s="54"/>
      <c r="P309" s="148">
        <f>O309*H309</f>
        <v>0</v>
      </c>
      <c r="Q309" s="148">
        <v>0.108</v>
      </c>
      <c r="R309" s="148">
        <f>Q309*H309</f>
        <v>2.7620999999999998</v>
      </c>
      <c r="S309" s="148">
        <v>0</v>
      </c>
      <c r="T309" s="149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50" t="s">
        <v>233</v>
      </c>
      <c r="AT309" s="150" t="s">
        <v>284</v>
      </c>
      <c r="AU309" s="150" t="s">
        <v>83</v>
      </c>
      <c r="AY309" s="18" t="s">
        <v>180</v>
      </c>
      <c r="BE309" s="151">
        <f>IF(N309="základní",J309,0)</f>
        <v>0</v>
      </c>
      <c r="BF309" s="151">
        <f>IF(N309="snížená",J309,0)</f>
        <v>0</v>
      </c>
      <c r="BG309" s="151">
        <f>IF(N309="zákl. přenesená",J309,0)</f>
        <v>0</v>
      </c>
      <c r="BH309" s="151">
        <f>IF(N309="sníž. přenesená",J309,0)</f>
        <v>0</v>
      </c>
      <c r="BI309" s="151">
        <f>IF(N309="nulová",J309,0)</f>
        <v>0</v>
      </c>
      <c r="BJ309" s="18" t="s">
        <v>81</v>
      </c>
      <c r="BK309" s="151">
        <f>ROUND(I309*H309,2)</f>
        <v>0</v>
      </c>
      <c r="BL309" s="18" t="s">
        <v>188</v>
      </c>
      <c r="BM309" s="150" t="s">
        <v>1279</v>
      </c>
    </row>
    <row r="310" spans="1:47" s="2" customFormat="1" ht="12">
      <c r="A310" s="33"/>
      <c r="B310" s="34"/>
      <c r="C310" s="33"/>
      <c r="D310" s="152" t="s">
        <v>190</v>
      </c>
      <c r="E310" s="33"/>
      <c r="F310" s="153" t="s">
        <v>1280</v>
      </c>
      <c r="G310" s="33"/>
      <c r="H310" s="33"/>
      <c r="I310" s="154"/>
      <c r="J310" s="33"/>
      <c r="K310" s="33"/>
      <c r="L310" s="34"/>
      <c r="M310" s="155"/>
      <c r="N310" s="156"/>
      <c r="O310" s="54"/>
      <c r="P310" s="54"/>
      <c r="Q310" s="54"/>
      <c r="R310" s="54"/>
      <c r="S310" s="54"/>
      <c r="T310" s="55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8" t="s">
        <v>190</v>
      </c>
      <c r="AU310" s="18" t="s">
        <v>83</v>
      </c>
    </row>
    <row r="311" spans="2:51" s="13" customFormat="1" ht="12">
      <c r="B311" s="157"/>
      <c r="D311" s="158" t="s">
        <v>201</v>
      </c>
      <c r="F311" s="160" t="s">
        <v>1281</v>
      </c>
      <c r="H311" s="161">
        <v>25.575</v>
      </c>
      <c r="I311" s="162"/>
      <c r="L311" s="157"/>
      <c r="M311" s="163"/>
      <c r="N311" s="164"/>
      <c r="O311" s="164"/>
      <c r="P311" s="164"/>
      <c r="Q311" s="164"/>
      <c r="R311" s="164"/>
      <c r="S311" s="164"/>
      <c r="T311" s="165"/>
      <c r="AT311" s="159" t="s">
        <v>201</v>
      </c>
      <c r="AU311" s="159" t="s">
        <v>83</v>
      </c>
      <c r="AV311" s="13" t="s">
        <v>83</v>
      </c>
      <c r="AW311" s="13" t="s">
        <v>4</v>
      </c>
      <c r="AX311" s="13" t="s">
        <v>81</v>
      </c>
      <c r="AY311" s="159" t="s">
        <v>180</v>
      </c>
    </row>
    <row r="312" spans="2:63" s="12" customFormat="1" ht="22.9" customHeight="1">
      <c r="B312" s="125"/>
      <c r="D312" s="126" t="s">
        <v>72</v>
      </c>
      <c r="E312" s="136" t="s">
        <v>213</v>
      </c>
      <c r="F312" s="136" t="s">
        <v>426</v>
      </c>
      <c r="I312" s="128"/>
      <c r="J312" s="137">
        <f>BK312</f>
        <v>0</v>
      </c>
      <c r="L312" s="125"/>
      <c r="M312" s="130"/>
      <c r="N312" s="131"/>
      <c r="O312" s="131"/>
      <c r="P312" s="132">
        <f>SUM(P313:P373)</f>
        <v>0</v>
      </c>
      <c r="Q312" s="131"/>
      <c r="R312" s="132">
        <f>SUM(R313:R373)</f>
        <v>114.47933647</v>
      </c>
      <c r="S312" s="131"/>
      <c r="T312" s="133">
        <f>SUM(T313:T373)</f>
        <v>0</v>
      </c>
      <c r="AR312" s="126" t="s">
        <v>81</v>
      </c>
      <c r="AT312" s="134" t="s">
        <v>72</v>
      </c>
      <c r="AU312" s="134" t="s">
        <v>81</v>
      </c>
      <c r="AY312" s="126" t="s">
        <v>180</v>
      </c>
      <c r="BK312" s="135">
        <f>SUM(BK313:BK373)</f>
        <v>0</v>
      </c>
    </row>
    <row r="313" spans="1:65" s="2" customFormat="1" ht="21.75" customHeight="1">
      <c r="A313" s="33"/>
      <c r="B313" s="138"/>
      <c r="C313" s="139" t="s">
        <v>801</v>
      </c>
      <c r="D313" s="139" t="s">
        <v>183</v>
      </c>
      <c r="E313" s="140" t="s">
        <v>1282</v>
      </c>
      <c r="F313" s="141" t="s">
        <v>1283</v>
      </c>
      <c r="G313" s="142" t="s">
        <v>225</v>
      </c>
      <c r="H313" s="143">
        <v>171.51</v>
      </c>
      <c r="I313" s="144"/>
      <c r="J313" s="145">
        <f>ROUND(I313*H313,2)</f>
        <v>0</v>
      </c>
      <c r="K313" s="141" t="s">
        <v>187</v>
      </c>
      <c r="L313" s="34"/>
      <c r="M313" s="146" t="s">
        <v>3</v>
      </c>
      <c r="N313" s="147" t="s">
        <v>44</v>
      </c>
      <c r="O313" s="54"/>
      <c r="P313" s="148">
        <f>O313*H313</f>
        <v>0</v>
      </c>
      <c r="Q313" s="148">
        <v>0.00026</v>
      </c>
      <c r="R313" s="148">
        <f>Q313*H313</f>
        <v>0.044592599999999996</v>
      </c>
      <c r="S313" s="148">
        <v>0</v>
      </c>
      <c r="T313" s="149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50" t="s">
        <v>188</v>
      </c>
      <c r="AT313" s="150" t="s">
        <v>183</v>
      </c>
      <c r="AU313" s="150" t="s">
        <v>83</v>
      </c>
      <c r="AY313" s="18" t="s">
        <v>180</v>
      </c>
      <c r="BE313" s="151">
        <f>IF(N313="základní",J313,0)</f>
        <v>0</v>
      </c>
      <c r="BF313" s="151">
        <f>IF(N313="snížená",J313,0)</f>
        <v>0</v>
      </c>
      <c r="BG313" s="151">
        <f>IF(N313="zákl. přenesená",J313,0)</f>
        <v>0</v>
      </c>
      <c r="BH313" s="151">
        <f>IF(N313="sníž. přenesená",J313,0)</f>
        <v>0</v>
      </c>
      <c r="BI313" s="151">
        <f>IF(N313="nulová",J313,0)</f>
        <v>0</v>
      </c>
      <c r="BJ313" s="18" t="s">
        <v>81</v>
      </c>
      <c r="BK313" s="151">
        <f>ROUND(I313*H313,2)</f>
        <v>0</v>
      </c>
      <c r="BL313" s="18" t="s">
        <v>188</v>
      </c>
      <c r="BM313" s="150" t="s">
        <v>1284</v>
      </c>
    </row>
    <row r="314" spans="1:47" s="2" customFormat="1" ht="12">
      <c r="A314" s="33"/>
      <c r="B314" s="34"/>
      <c r="C314" s="33"/>
      <c r="D314" s="152" t="s">
        <v>190</v>
      </c>
      <c r="E314" s="33"/>
      <c r="F314" s="153" t="s">
        <v>1285</v>
      </c>
      <c r="G314" s="33"/>
      <c r="H314" s="33"/>
      <c r="I314" s="154"/>
      <c r="J314" s="33"/>
      <c r="K314" s="33"/>
      <c r="L314" s="34"/>
      <c r="M314" s="155"/>
      <c r="N314" s="156"/>
      <c r="O314" s="54"/>
      <c r="P314" s="54"/>
      <c r="Q314" s="54"/>
      <c r="R314" s="54"/>
      <c r="S314" s="54"/>
      <c r="T314" s="55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8" t="s">
        <v>190</v>
      </c>
      <c r="AU314" s="18" t="s">
        <v>83</v>
      </c>
    </row>
    <row r="315" spans="2:51" s="13" customFormat="1" ht="12">
      <c r="B315" s="157"/>
      <c r="D315" s="158" t="s">
        <v>201</v>
      </c>
      <c r="E315" s="159" t="s">
        <v>3</v>
      </c>
      <c r="F315" s="160" t="s">
        <v>1286</v>
      </c>
      <c r="H315" s="161">
        <v>171.51</v>
      </c>
      <c r="I315" s="162"/>
      <c r="L315" s="157"/>
      <c r="M315" s="163"/>
      <c r="N315" s="164"/>
      <c r="O315" s="164"/>
      <c r="P315" s="164"/>
      <c r="Q315" s="164"/>
      <c r="R315" s="164"/>
      <c r="S315" s="164"/>
      <c r="T315" s="165"/>
      <c r="AT315" s="159" t="s">
        <v>201</v>
      </c>
      <c r="AU315" s="159" t="s">
        <v>83</v>
      </c>
      <c r="AV315" s="13" t="s">
        <v>83</v>
      </c>
      <c r="AW315" s="13" t="s">
        <v>34</v>
      </c>
      <c r="AX315" s="13" t="s">
        <v>81</v>
      </c>
      <c r="AY315" s="159" t="s">
        <v>180</v>
      </c>
    </row>
    <row r="316" spans="1:65" s="2" customFormat="1" ht="24.2" customHeight="1">
      <c r="A316" s="33"/>
      <c r="B316" s="138"/>
      <c r="C316" s="139" t="s">
        <v>806</v>
      </c>
      <c r="D316" s="139" t="s">
        <v>183</v>
      </c>
      <c r="E316" s="140" t="s">
        <v>1287</v>
      </c>
      <c r="F316" s="141" t="s">
        <v>1288</v>
      </c>
      <c r="G316" s="142" t="s">
        <v>225</v>
      </c>
      <c r="H316" s="143">
        <v>8.64</v>
      </c>
      <c r="I316" s="144"/>
      <c r="J316" s="145">
        <f>ROUND(I316*H316,2)</f>
        <v>0</v>
      </c>
      <c r="K316" s="141" t="s">
        <v>187</v>
      </c>
      <c r="L316" s="34"/>
      <c r="M316" s="146" t="s">
        <v>3</v>
      </c>
      <c r="N316" s="147" t="s">
        <v>44</v>
      </c>
      <c r="O316" s="54"/>
      <c r="P316" s="148">
        <f>O316*H316</f>
        <v>0</v>
      </c>
      <c r="Q316" s="148">
        <v>0.00026</v>
      </c>
      <c r="R316" s="148">
        <f>Q316*H316</f>
        <v>0.0022464</v>
      </c>
      <c r="S316" s="148">
        <v>0</v>
      </c>
      <c r="T316" s="149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0" t="s">
        <v>188</v>
      </c>
      <c r="AT316" s="150" t="s">
        <v>183</v>
      </c>
      <c r="AU316" s="150" t="s">
        <v>83</v>
      </c>
      <c r="AY316" s="18" t="s">
        <v>180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8" t="s">
        <v>81</v>
      </c>
      <c r="BK316" s="151">
        <f>ROUND(I316*H316,2)</f>
        <v>0</v>
      </c>
      <c r="BL316" s="18" t="s">
        <v>188</v>
      </c>
      <c r="BM316" s="150" t="s">
        <v>1289</v>
      </c>
    </row>
    <row r="317" spans="1:47" s="2" customFormat="1" ht="12">
      <c r="A317" s="33"/>
      <c r="B317" s="34"/>
      <c r="C317" s="33"/>
      <c r="D317" s="152" t="s">
        <v>190</v>
      </c>
      <c r="E317" s="33"/>
      <c r="F317" s="153" t="s">
        <v>1290</v>
      </c>
      <c r="G317" s="33"/>
      <c r="H317" s="33"/>
      <c r="I317" s="154"/>
      <c r="J317" s="33"/>
      <c r="K317" s="33"/>
      <c r="L317" s="34"/>
      <c r="M317" s="155"/>
      <c r="N317" s="156"/>
      <c r="O317" s="54"/>
      <c r="P317" s="54"/>
      <c r="Q317" s="54"/>
      <c r="R317" s="54"/>
      <c r="S317" s="54"/>
      <c r="T317" s="55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190</v>
      </c>
      <c r="AU317" s="18" t="s">
        <v>83</v>
      </c>
    </row>
    <row r="318" spans="2:51" s="14" customFormat="1" ht="12">
      <c r="B318" s="166"/>
      <c r="D318" s="158" t="s">
        <v>201</v>
      </c>
      <c r="E318" s="167" t="s">
        <v>3</v>
      </c>
      <c r="F318" s="168" t="s">
        <v>1291</v>
      </c>
      <c r="H318" s="167" t="s">
        <v>3</v>
      </c>
      <c r="I318" s="169"/>
      <c r="L318" s="166"/>
      <c r="M318" s="170"/>
      <c r="N318" s="171"/>
      <c r="O318" s="171"/>
      <c r="P318" s="171"/>
      <c r="Q318" s="171"/>
      <c r="R318" s="171"/>
      <c r="S318" s="171"/>
      <c r="T318" s="172"/>
      <c r="AT318" s="167" t="s">
        <v>201</v>
      </c>
      <c r="AU318" s="167" t="s">
        <v>83</v>
      </c>
      <c r="AV318" s="14" t="s">
        <v>81</v>
      </c>
      <c r="AW318" s="14" t="s">
        <v>34</v>
      </c>
      <c r="AX318" s="14" t="s">
        <v>73</v>
      </c>
      <c r="AY318" s="167" t="s">
        <v>180</v>
      </c>
    </row>
    <row r="319" spans="2:51" s="13" customFormat="1" ht="12">
      <c r="B319" s="157"/>
      <c r="D319" s="158" t="s">
        <v>201</v>
      </c>
      <c r="E319" s="159" t="s">
        <v>3</v>
      </c>
      <c r="F319" s="160" t="s">
        <v>1292</v>
      </c>
      <c r="H319" s="161">
        <v>8.64</v>
      </c>
      <c r="I319" s="162"/>
      <c r="L319" s="157"/>
      <c r="M319" s="163"/>
      <c r="N319" s="164"/>
      <c r="O319" s="164"/>
      <c r="P319" s="164"/>
      <c r="Q319" s="164"/>
      <c r="R319" s="164"/>
      <c r="S319" s="164"/>
      <c r="T319" s="165"/>
      <c r="AT319" s="159" t="s">
        <v>201</v>
      </c>
      <c r="AU319" s="159" t="s">
        <v>83</v>
      </c>
      <c r="AV319" s="13" t="s">
        <v>83</v>
      </c>
      <c r="AW319" s="13" t="s">
        <v>34</v>
      </c>
      <c r="AX319" s="13" t="s">
        <v>81</v>
      </c>
      <c r="AY319" s="159" t="s">
        <v>180</v>
      </c>
    </row>
    <row r="320" spans="1:65" s="2" customFormat="1" ht="16.5" customHeight="1">
      <c r="A320" s="33"/>
      <c r="B320" s="138"/>
      <c r="C320" s="139" t="s">
        <v>812</v>
      </c>
      <c r="D320" s="139" t="s">
        <v>183</v>
      </c>
      <c r="E320" s="140" t="s">
        <v>1293</v>
      </c>
      <c r="F320" s="141" t="s">
        <v>1294</v>
      </c>
      <c r="G320" s="142" t="s">
        <v>225</v>
      </c>
      <c r="H320" s="143">
        <v>272.044</v>
      </c>
      <c r="I320" s="144"/>
      <c r="J320" s="145">
        <f>ROUND(I320*H320,2)</f>
        <v>0</v>
      </c>
      <c r="K320" s="141" t="s">
        <v>187</v>
      </c>
      <c r="L320" s="34"/>
      <c r="M320" s="146" t="s">
        <v>3</v>
      </c>
      <c r="N320" s="147" t="s">
        <v>44</v>
      </c>
      <c r="O320" s="54"/>
      <c r="P320" s="148">
        <f>O320*H320</f>
        <v>0</v>
      </c>
      <c r="Q320" s="148">
        <v>0.0021</v>
      </c>
      <c r="R320" s="148">
        <f>Q320*H320</f>
        <v>0.5712923999999999</v>
      </c>
      <c r="S320" s="148">
        <v>0</v>
      </c>
      <c r="T320" s="149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50" t="s">
        <v>188</v>
      </c>
      <c r="AT320" s="150" t="s">
        <v>183</v>
      </c>
      <c r="AU320" s="150" t="s">
        <v>83</v>
      </c>
      <c r="AY320" s="18" t="s">
        <v>180</v>
      </c>
      <c r="BE320" s="151">
        <f>IF(N320="základní",J320,0)</f>
        <v>0</v>
      </c>
      <c r="BF320" s="151">
        <f>IF(N320="snížená",J320,0)</f>
        <v>0</v>
      </c>
      <c r="BG320" s="151">
        <f>IF(N320="zákl. přenesená",J320,0)</f>
        <v>0</v>
      </c>
      <c r="BH320" s="151">
        <f>IF(N320="sníž. přenesená",J320,0)</f>
        <v>0</v>
      </c>
      <c r="BI320" s="151">
        <f>IF(N320="nulová",J320,0)</f>
        <v>0</v>
      </c>
      <c r="BJ320" s="18" t="s">
        <v>81</v>
      </c>
      <c r="BK320" s="151">
        <f>ROUND(I320*H320,2)</f>
        <v>0</v>
      </c>
      <c r="BL320" s="18" t="s">
        <v>188</v>
      </c>
      <c r="BM320" s="150" t="s">
        <v>1295</v>
      </c>
    </row>
    <row r="321" spans="1:47" s="2" customFormat="1" ht="12">
      <c r="A321" s="33"/>
      <c r="B321" s="34"/>
      <c r="C321" s="33"/>
      <c r="D321" s="152" t="s">
        <v>190</v>
      </c>
      <c r="E321" s="33"/>
      <c r="F321" s="153" t="s">
        <v>1296</v>
      </c>
      <c r="G321" s="33"/>
      <c r="H321" s="33"/>
      <c r="I321" s="154"/>
      <c r="J321" s="33"/>
      <c r="K321" s="33"/>
      <c r="L321" s="34"/>
      <c r="M321" s="155"/>
      <c r="N321" s="156"/>
      <c r="O321" s="54"/>
      <c r="P321" s="54"/>
      <c r="Q321" s="54"/>
      <c r="R321" s="54"/>
      <c r="S321" s="54"/>
      <c r="T321" s="55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190</v>
      </c>
      <c r="AU321" s="18" t="s">
        <v>83</v>
      </c>
    </row>
    <row r="322" spans="2:51" s="13" customFormat="1" ht="12">
      <c r="B322" s="157"/>
      <c r="D322" s="158" t="s">
        <v>201</v>
      </c>
      <c r="E322" s="159" t="s">
        <v>3</v>
      </c>
      <c r="F322" s="160" t="s">
        <v>1297</v>
      </c>
      <c r="H322" s="161">
        <v>219.874</v>
      </c>
      <c r="I322" s="162"/>
      <c r="L322" s="157"/>
      <c r="M322" s="163"/>
      <c r="N322" s="164"/>
      <c r="O322" s="164"/>
      <c r="P322" s="164"/>
      <c r="Q322" s="164"/>
      <c r="R322" s="164"/>
      <c r="S322" s="164"/>
      <c r="T322" s="165"/>
      <c r="AT322" s="159" t="s">
        <v>201</v>
      </c>
      <c r="AU322" s="159" t="s">
        <v>83</v>
      </c>
      <c r="AV322" s="13" t="s">
        <v>83</v>
      </c>
      <c r="AW322" s="13" t="s">
        <v>34</v>
      </c>
      <c r="AX322" s="13" t="s">
        <v>73</v>
      </c>
      <c r="AY322" s="159" t="s">
        <v>180</v>
      </c>
    </row>
    <row r="323" spans="2:51" s="13" customFormat="1" ht="12">
      <c r="B323" s="157"/>
      <c r="D323" s="158" t="s">
        <v>201</v>
      </c>
      <c r="E323" s="159" t="s">
        <v>3</v>
      </c>
      <c r="F323" s="160" t="s">
        <v>1298</v>
      </c>
      <c r="H323" s="161">
        <v>52.17</v>
      </c>
      <c r="I323" s="162"/>
      <c r="L323" s="157"/>
      <c r="M323" s="163"/>
      <c r="N323" s="164"/>
      <c r="O323" s="164"/>
      <c r="P323" s="164"/>
      <c r="Q323" s="164"/>
      <c r="R323" s="164"/>
      <c r="S323" s="164"/>
      <c r="T323" s="165"/>
      <c r="AT323" s="159" t="s">
        <v>201</v>
      </c>
      <c r="AU323" s="159" t="s">
        <v>83</v>
      </c>
      <c r="AV323" s="13" t="s">
        <v>83</v>
      </c>
      <c r="AW323" s="13" t="s">
        <v>34</v>
      </c>
      <c r="AX323" s="13" t="s">
        <v>73</v>
      </c>
      <c r="AY323" s="159" t="s">
        <v>180</v>
      </c>
    </row>
    <row r="324" spans="2:51" s="15" customFormat="1" ht="12">
      <c r="B324" s="187"/>
      <c r="D324" s="158" t="s">
        <v>201</v>
      </c>
      <c r="E324" s="188" t="s">
        <v>3</v>
      </c>
      <c r="F324" s="189" t="s">
        <v>399</v>
      </c>
      <c r="H324" s="190">
        <v>272.044</v>
      </c>
      <c r="I324" s="191"/>
      <c r="L324" s="187"/>
      <c r="M324" s="192"/>
      <c r="N324" s="193"/>
      <c r="O324" s="193"/>
      <c r="P324" s="193"/>
      <c r="Q324" s="193"/>
      <c r="R324" s="193"/>
      <c r="S324" s="193"/>
      <c r="T324" s="194"/>
      <c r="AT324" s="188" t="s">
        <v>201</v>
      </c>
      <c r="AU324" s="188" t="s">
        <v>83</v>
      </c>
      <c r="AV324" s="15" t="s">
        <v>188</v>
      </c>
      <c r="AW324" s="15" t="s">
        <v>34</v>
      </c>
      <c r="AX324" s="15" t="s">
        <v>81</v>
      </c>
      <c r="AY324" s="188" t="s">
        <v>180</v>
      </c>
    </row>
    <row r="325" spans="1:65" s="2" customFormat="1" ht="16.5" customHeight="1">
      <c r="A325" s="33"/>
      <c r="B325" s="138"/>
      <c r="C325" s="139" t="s">
        <v>818</v>
      </c>
      <c r="D325" s="139" t="s">
        <v>183</v>
      </c>
      <c r="E325" s="140" t="s">
        <v>1299</v>
      </c>
      <c r="F325" s="141" t="s">
        <v>1300</v>
      </c>
      <c r="G325" s="142" t="s">
        <v>225</v>
      </c>
      <c r="H325" s="143">
        <v>219.874</v>
      </c>
      <c r="I325" s="144"/>
      <c r="J325" s="145">
        <f>ROUND(I325*H325,2)</f>
        <v>0</v>
      </c>
      <c r="K325" s="141" t="s">
        <v>187</v>
      </c>
      <c r="L325" s="34"/>
      <c r="M325" s="146" t="s">
        <v>3</v>
      </c>
      <c r="N325" s="147" t="s">
        <v>44</v>
      </c>
      <c r="O325" s="54"/>
      <c r="P325" s="148">
        <f>O325*H325</f>
        <v>0</v>
      </c>
      <c r="Q325" s="148">
        <v>0.00026</v>
      </c>
      <c r="R325" s="148">
        <f>Q325*H325</f>
        <v>0.057167239999999994</v>
      </c>
      <c r="S325" s="148">
        <v>0</v>
      </c>
      <c r="T325" s="149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0" t="s">
        <v>188</v>
      </c>
      <c r="AT325" s="150" t="s">
        <v>183</v>
      </c>
      <c r="AU325" s="150" t="s">
        <v>83</v>
      </c>
      <c r="AY325" s="18" t="s">
        <v>180</v>
      </c>
      <c r="BE325" s="151">
        <f>IF(N325="základní",J325,0)</f>
        <v>0</v>
      </c>
      <c r="BF325" s="151">
        <f>IF(N325="snížená",J325,0)</f>
        <v>0</v>
      </c>
      <c r="BG325" s="151">
        <f>IF(N325="zákl. přenesená",J325,0)</f>
        <v>0</v>
      </c>
      <c r="BH325" s="151">
        <f>IF(N325="sníž. přenesená",J325,0)</f>
        <v>0</v>
      </c>
      <c r="BI325" s="151">
        <f>IF(N325="nulová",J325,0)</f>
        <v>0</v>
      </c>
      <c r="BJ325" s="18" t="s">
        <v>81</v>
      </c>
      <c r="BK325" s="151">
        <f>ROUND(I325*H325,2)</f>
        <v>0</v>
      </c>
      <c r="BL325" s="18" t="s">
        <v>188</v>
      </c>
      <c r="BM325" s="150" t="s">
        <v>1301</v>
      </c>
    </row>
    <row r="326" spans="1:47" s="2" customFormat="1" ht="12">
      <c r="A326" s="33"/>
      <c r="B326" s="34"/>
      <c r="C326" s="33"/>
      <c r="D326" s="152" t="s">
        <v>190</v>
      </c>
      <c r="E326" s="33"/>
      <c r="F326" s="153" t="s">
        <v>1302</v>
      </c>
      <c r="G326" s="33"/>
      <c r="H326" s="33"/>
      <c r="I326" s="154"/>
      <c r="J326" s="33"/>
      <c r="K326" s="33"/>
      <c r="L326" s="34"/>
      <c r="M326" s="155"/>
      <c r="N326" s="156"/>
      <c r="O326" s="54"/>
      <c r="P326" s="54"/>
      <c r="Q326" s="54"/>
      <c r="R326" s="54"/>
      <c r="S326" s="54"/>
      <c r="T326" s="55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190</v>
      </c>
      <c r="AU326" s="18" t="s">
        <v>83</v>
      </c>
    </row>
    <row r="327" spans="2:51" s="13" customFormat="1" ht="12">
      <c r="B327" s="157"/>
      <c r="D327" s="158" t="s">
        <v>201</v>
      </c>
      <c r="E327" s="159" t="s">
        <v>3</v>
      </c>
      <c r="F327" s="160" t="s">
        <v>1297</v>
      </c>
      <c r="H327" s="161">
        <v>219.874</v>
      </c>
      <c r="I327" s="162"/>
      <c r="L327" s="157"/>
      <c r="M327" s="163"/>
      <c r="N327" s="164"/>
      <c r="O327" s="164"/>
      <c r="P327" s="164"/>
      <c r="Q327" s="164"/>
      <c r="R327" s="164"/>
      <c r="S327" s="164"/>
      <c r="T327" s="165"/>
      <c r="AT327" s="159" t="s">
        <v>201</v>
      </c>
      <c r="AU327" s="159" t="s">
        <v>83</v>
      </c>
      <c r="AV327" s="13" t="s">
        <v>83</v>
      </c>
      <c r="AW327" s="13" t="s">
        <v>34</v>
      </c>
      <c r="AX327" s="13" t="s">
        <v>73</v>
      </c>
      <c r="AY327" s="159" t="s">
        <v>180</v>
      </c>
    </row>
    <row r="328" spans="2:51" s="15" customFormat="1" ht="12">
      <c r="B328" s="187"/>
      <c r="D328" s="158" t="s">
        <v>201</v>
      </c>
      <c r="E328" s="188" t="s">
        <v>3</v>
      </c>
      <c r="F328" s="189" t="s">
        <v>399</v>
      </c>
      <c r="H328" s="190">
        <v>219.874</v>
      </c>
      <c r="I328" s="191"/>
      <c r="L328" s="187"/>
      <c r="M328" s="192"/>
      <c r="N328" s="193"/>
      <c r="O328" s="193"/>
      <c r="P328" s="193"/>
      <c r="Q328" s="193"/>
      <c r="R328" s="193"/>
      <c r="S328" s="193"/>
      <c r="T328" s="194"/>
      <c r="AT328" s="188" t="s">
        <v>201</v>
      </c>
      <c r="AU328" s="188" t="s">
        <v>83</v>
      </c>
      <c r="AV328" s="15" t="s">
        <v>188</v>
      </c>
      <c r="AW328" s="15" t="s">
        <v>34</v>
      </c>
      <c r="AX328" s="15" t="s">
        <v>81</v>
      </c>
      <c r="AY328" s="188" t="s">
        <v>180</v>
      </c>
    </row>
    <row r="329" spans="1:65" s="2" customFormat="1" ht="24.2" customHeight="1">
      <c r="A329" s="33"/>
      <c r="B329" s="138"/>
      <c r="C329" s="139" t="s">
        <v>823</v>
      </c>
      <c r="D329" s="139" t="s">
        <v>183</v>
      </c>
      <c r="E329" s="140" t="s">
        <v>606</v>
      </c>
      <c r="F329" s="141" t="s">
        <v>607</v>
      </c>
      <c r="G329" s="142" t="s">
        <v>225</v>
      </c>
      <c r="H329" s="143">
        <v>237.838</v>
      </c>
      <c r="I329" s="144"/>
      <c r="J329" s="145">
        <f>ROUND(I329*H329,2)</f>
        <v>0</v>
      </c>
      <c r="K329" s="141" t="s">
        <v>187</v>
      </c>
      <c r="L329" s="34"/>
      <c r="M329" s="146" t="s">
        <v>3</v>
      </c>
      <c r="N329" s="147" t="s">
        <v>44</v>
      </c>
      <c r="O329" s="54"/>
      <c r="P329" s="148">
        <f>O329*H329</f>
        <v>0</v>
      </c>
      <c r="Q329" s="148">
        <v>0.00438</v>
      </c>
      <c r="R329" s="148">
        <f>Q329*H329</f>
        <v>1.04173044</v>
      </c>
      <c r="S329" s="148">
        <v>0</v>
      </c>
      <c r="T329" s="149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50" t="s">
        <v>188</v>
      </c>
      <c r="AT329" s="150" t="s">
        <v>183</v>
      </c>
      <c r="AU329" s="150" t="s">
        <v>83</v>
      </c>
      <c r="AY329" s="18" t="s">
        <v>180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8" t="s">
        <v>81</v>
      </c>
      <c r="BK329" s="151">
        <f>ROUND(I329*H329,2)</f>
        <v>0</v>
      </c>
      <c r="BL329" s="18" t="s">
        <v>188</v>
      </c>
      <c r="BM329" s="150" t="s">
        <v>1303</v>
      </c>
    </row>
    <row r="330" spans="1:47" s="2" customFormat="1" ht="12">
      <c r="A330" s="33"/>
      <c r="B330" s="34"/>
      <c r="C330" s="33"/>
      <c r="D330" s="152" t="s">
        <v>190</v>
      </c>
      <c r="E330" s="33"/>
      <c r="F330" s="153" t="s">
        <v>609</v>
      </c>
      <c r="G330" s="33"/>
      <c r="H330" s="33"/>
      <c r="I330" s="154"/>
      <c r="J330" s="33"/>
      <c r="K330" s="33"/>
      <c r="L330" s="34"/>
      <c r="M330" s="155"/>
      <c r="N330" s="156"/>
      <c r="O330" s="54"/>
      <c r="P330" s="54"/>
      <c r="Q330" s="54"/>
      <c r="R330" s="54"/>
      <c r="S330" s="54"/>
      <c r="T330" s="55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8" t="s">
        <v>190</v>
      </c>
      <c r="AU330" s="18" t="s">
        <v>83</v>
      </c>
    </row>
    <row r="331" spans="2:51" s="13" customFormat="1" ht="12">
      <c r="B331" s="157"/>
      <c r="D331" s="158" t="s">
        <v>201</v>
      </c>
      <c r="E331" s="159" t="s">
        <v>3</v>
      </c>
      <c r="F331" s="160" t="s">
        <v>1304</v>
      </c>
      <c r="H331" s="161">
        <v>58.62</v>
      </c>
      <c r="I331" s="162"/>
      <c r="L331" s="157"/>
      <c r="M331" s="163"/>
      <c r="N331" s="164"/>
      <c r="O331" s="164"/>
      <c r="P331" s="164"/>
      <c r="Q331" s="164"/>
      <c r="R331" s="164"/>
      <c r="S331" s="164"/>
      <c r="T331" s="165"/>
      <c r="AT331" s="159" t="s">
        <v>201</v>
      </c>
      <c r="AU331" s="159" t="s">
        <v>83</v>
      </c>
      <c r="AV331" s="13" t="s">
        <v>83</v>
      </c>
      <c r="AW331" s="13" t="s">
        <v>34</v>
      </c>
      <c r="AX331" s="13" t="s">
        <v>73</v>
      </c>
      <c r="AY331" s="159" t="s">
        <v>180</v>
      </c>
    </row>
    <row r="332" spans="2:51" s="13" customFormat="1" ht="12">
      <c r="B332" s="157"/>
      <c r="D332" s="158" t="s">
        <v>201</v>
      </c>
      <c r="E332" s="159" t="s">
        <v>3</v>
      </c>
      <c r="F332" s="160" t="s">
        <v>1305</v>
      </c>
      <c r="H332" s="161">
        <v>179.218</v>
      </c>
      <c r="I332" s="162"/>
      <c r="L332" s="157"/>
      <c r="M332" s="163"/>
      <c r="N332" s="164"/>
      <c r="O332" s="164"/>
      <c r="P332" s="164"/>
      <c r="Q332" s="164"/>
      <c r="R332" s="164"/>
      <c r="S332" s="164"/>
      <c r="T332" s="165"/>
      <c r="AT332" s="159" t="s">
        <v>201</v>
      </c>
      <c r="AU332" s="159" t="s">
        <v>83</v>
      </c>
      <c r="AV332" s="13" t="s">
        <v>83</v>
      </c>
      <c r="AW332" s="13" t="s">
        <v>34</v>
      </c>
      <c r="AX332" s="13" t="s">
        <v>73</v>
      </c>
      <c r="AY332" s="159" t="s">
        <v>180</v>
      </c>
    </row>
    <row r="333" spans="2:51" s="15" customFormat="1" ht="12">
      <c r="B333" s="187"/>
      <c r="D333" s="158" t="s">
        <v>201</v>
      </c>
      <c r="E333" s="188" t="s">
        <v>3</v>
      </c>
      <c r="F333" s="189" t="s">
        <v>399</v>
      </c>
      <c r="H333" s="190">
        <v>237.838</v>
      </c>
      <c r="I333" s="191"/>
      <c r="L333" s="187"/>
      <c r="M333" s="192"/>
      <c r="N333" s="193"/>
      <c r="O333" s="193"/>
      <c r="P333" s="193"/>
      <c r="Q333" s="193"/>
      <c r="R333" s="193"/>
      <c r="S333" s="193"/>
      <c r="T333" s="194"/>
      <c r="AT333" s="188" t="s">
        <v>201</v>
      </c>
      <c r="AU333" s="188" t="s">
        <v>83</v>
      </c>
      <c r="AV333" s="15" t="s">
        <v>188</v>
      </c>
      <c r="AW333" s="15" t="s">
        <v>34</v>
      </c>
      <c r="AX333" s="15" t="s">
        <v>81</v>
      </c>
      <c r="AY333" s="188" t="s">
        <v>180</v>
      </c>
    </row>
    <row r="334" spans="1:65" s="2" customFormat="1" ht="24.2" customHeight="1">
      <c r="A334" s="33"/>
      <c r="B334" s="138"/>
      <c r="C334" s="139" t="s">
        <v>828</v>
      </c>
      <c r="D334" s="139" t="s">
        <v>183</v>
      </c>
      <c r="E334" s="140" t="s">
        <v>1306</v>
      </c>
      <c r="F334" s="141" t="s">
        <v>1307</v>
      </c>
      <c r="G334" s="142" t="s">
        <v>225</v>
      </c>
      <c r="H334" s="143">
        <v>383.93</v>
      </c>
      <c r="I334" s="144"/>
      <c r="J334" s="145">
        <f>ROUND(I334*H334,2)</f>
        <v>0</v>
      </c>
      <c r="K334" s="141" t="s">
        <v>187</v>
      </c>
      <c r="L334" s="34"/>
      <c r="M334" s="146" t="s">
        <v>3</v>
      </c>
      <c r="N334" s="147" t="s">
        <v>44</v>
      </c>
      <c r="O334" s="54"/>
      <c r="P334" s="148">
        <f>O334*H334</f>
        <v>0</v>
      </c>
      <c r="Q334" s="148">
        <v>0.01103</v>
      </c>
      <c r="R334" s="148">
        <f>Q334*H334</f>
        <v>4.2347479</v>
      </c>
      <c r="S334" s="148">
        <v>0</v>
      </c>
      <c r="T334" s="149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0" t="s">
        <v>188</v>
      </c>
      <c r="AT334" s="150" t="s">
        <v>183</v>
      </c>
      <c r="AU334" s="150" t="s">
        <v>83</v>
      </c>
      <c r="AY334" s="18" t="s">
        <v>180</v>
      </c>
      <c r="BE334" s="151">
        <f>IF(N334="základní",J334,0)</f>
        <v>0</v>
      </c>
      <c r="BF334" s="151">
        <f>IF(N334="snížená",J334,0)</f>
        <v>0</v>
      </c>
      <c r="BG334" s="151">
        <f>IF(N334="zákl. přenesená",J334,0)</f>
        <v>0</v>
      </c>
      <c r="BH334" s="151">
        <f>IF(N334="sníž. přenesená",J334,0)</f>
        <v>0</v>
      </c>
      <c r="BI334" s="151">
        <f>IF(N334="nulová",J334,0)</f>
        <v>0</v>
      </c>
      <c r="BJ334" s="18" t="s">
        <v>81</v>
      </c>
      <c r="BK334" s="151">
        <f>ROUND(I334*H334,2)</f>
        <v>0</v>
      </c>
      <c r="BL334" s="18" t="s">
        <v>188</v>
      </c>
      <c r="BM334" s="150" t="s">
        <v>1308</v>
      </c>
    </row>
    <row r="335" spans="1:47" s="2" customFormat="1" ht="12">
      <c r="A335" s="33"/>
      <c r="B335" s="34"/>
      <c r="C335" s="33"/>
      <c r="D335" s="152" t="s">
        <v>190</v>
      </c>
      <c r="E335" s="33"/>
      <c r="F335" s="153" t="s">
        <v>1309</v>
      </c>
      <c r="G335" s="33"/>
      <c r="H335" s="33"/>
      <c r="I335" s="154"/>
      <c r="J335" s="33"/>
      <c r="K335" s="33"/>
      <c r="L335" s="34"/>
      <c r="M335" s="155"/>
      <c r="N335" s="156"/>
      <c r="O335" s="54"/>
      <c r="P335" s="54"/>
      <c r="Q335" s="54"/>
      <c r="R335" s="54"/>
      <c r="S335" s="54"/>
      <c r="T335" s="55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190</v>
      </c>
      <c r="AU335" s="18" t="s">
        <v>83</v>
      </c>
    </row>
    <row r="336" spans="2:51" s="13" customFormat="1" ht="12">
      <c r="B336" s="157"/>
      <c r="D336" s="158" t="s">
        <v>201</v>
      </c>
      <c r="E336" s="159" t="s">
        <v>3</v>
      </c>
      <c r="F336" s="160" t="s">
        <v>1310</v>
      </c>
      <c r="H336" s="161">
        <v>58.62</v>
      </c>
      <c r="I336" s="162"/>
      <c r="L336" s="157"/>
      <c r="M336" s="163"/>
      <c r="N336" s="164"/>
      <c r="O336" s="164"/>
      <c r="P336" s="164"/>
      <c r="Q336" s="164"/>
      <c r="R336" s="164"/>
      <c r="S336" s="164"/>
      <c r="T336" s="165"/>
      <c r="AT336" s="159" t="s">
        <v>201</v>
      </c>
      <c r="AU336" s="159" t="s">
        <v>83</v>
      </c>
      <c r="AV336" s="13" t="s">
        <v>83</v>
      </c>
      <c r="AW336" s="13" t="s">
        <v>34</v>
      </c>
      <c r="AX336" s="13" t="s">
        <v>73</v>
      </c>
      <c r="AY336" s="159" t="s">
        <v>180</v>
      </c>
    </row>
    <row r="337" spans="2:51" s="13" customFormat="1" ht="12">
      <c r="B337" s="157"/>
      <c r="D337" s="158" t="s">
        <v>201</v>
      </c>
      <c r="E337" s="159" t="s">
        <v>3</v>
      </c>
      <c r="F337" s="160" t="s">
        <v>1311</v>
      </c>
      <c r="H337" s="161">
        <v>99.95</v>
      </c>
      <c r="I337" s="162"/>
      <c r="L337" s="157"/>
      <c r="M337" s="163"/>
      <c r="N337" s="164"/>
      <c r="O337" s="164"/>
      <c r="P337" s="164"/>
      <c r="Q337" s="164"/>
      <c r="R337" s="164"/>
      <c r="S337" s="164"/>
      <c r="T337" s="165"/>
      <c r="AT337" s="159" t="s">
        <v>201</v>
      </c>
      <c r="AU337" s="159" t="s">
        <v>83</v>
      </c>
      <c r="AV337" s="13" t="s">
        <v>83</v>
      </c>
      <c r="AW337" s="13" t="s">
        <v>34</v>
      </c>
      <c r="AX337" s="13" t="s">
        <v>73</v>
      </c>
      <c r="AY337" s="159" t="s">
        <v>180</v>
      </c>
    </row>
    <row r="338" spans="2:51" s="13" customFormat="1" ht="12">
      <c r="B338" s="157"/>
      <c r="D338" s="158" t="s">
        <v>201</v>
      </c>
      <c r="E338" s="159" t="s">
        <v>3</v>
      </c>
      <c r="F338" s="160" t="s">
        <v>1312</v>
      </c>
      <c r="H338" s="161">
        <v>179.218</v>
      </c>
      <c r="I338" s="162"/>
      <c r="L338" s="157"/>
      <c r="M338" s="163"/>
      <c r="N338" s="164"/>
      <c r="O338" s="164"/>
      <c r="P338" s="164"/>
      <c r="Q338" s="164"/>
      <c r="R338" s="164"/>
      <c r="S338" s="164"/>
      <c r="T338" s="165"/>
      <c r="AT338" s="159" t="s">
        <v>201</v>
      </c>
      <c r="AU338" s="159" t="s">
        <v>83</v>
      </c>
      <c r="AV338" s="13" t="s">
        <v>83</v>
      </c>
      <c r="AW338" s="13" t="s">
        <v>34</v>
      </c>
      <c r="AX338" s="13" t="s">
        <v>73</v>
      </c>
      <c r="AY338" s="159" t="s">
        <v>180</v>
      </c>
    </row>
    <row r="339" spans="2:51" s="13" customFormat="1" ht="12">
      <c r="B339" s="157"/>
      <c r="D339" s="158" t="s">
        <v>201</v>
      </c>
      <c r="E339" s="159" t="s">
        <v>3</v>
      </c>
      <c r="F339" s="160" t="s">
        <v>1313</v>
      </c>
      <c r="H339" s="161">
        <v>46.142</v>
      </c>
      <c r="I339" s="162"/>
      <c r="L339" s="157"/>
      <c r="M339" s="163"/>
      <c r="N339" s="164"/>
      <c r="O339" s="164"/>
      <c r="P339" s="164"/>
      <c r="Q339" s="164"/>
      <c r="R339" s="164"/>
      <c r="S339" s="164"/>
      <c r="T339" s="165"/>
      <c r="AT339" s="159" t="s">
        <v>201</v>
      </c>
      <c r="AU339" s="159" t="s">
        <v>83</v>
      </c>
      <c r="AV339" s="13" t="s">
        <v>83</v>
      </c>
      <c r="AW339" s="13" t="s">
        <v>34</v>
      </c>
      <c r="AX339" s="13" t="s">
        <v>73</v>
      </c>
      <c r="AY339" s="159" t="s">
        <v>180</v>
      </c>
    </row>
    <row r="340" spans="2:51" s="15" customFormat="1" ht="12">
      <c r="B340" s="187"/>
      <c r="D340" s="158" t="s">
        <v>201</v>
      </c>
      <c r="E340" s="188" t="s">
        <v>3</v>
      </c>
      <c r="F340" s="189" t="s">
        <v>399</v>
      </c>
      <c r="H340" s="190">
        <v>383.93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8" t="s">
        <v>201</v>
      </c>
      <c r="AU340" s="188" t="s">
        <v>83</v>
      </c>
      <c r="AV340" s="15" t="s">
        <v>188</v>
      </c>
      <c r="AW340" s="15" t="s">
        <v>34</v>
      </c>
      <c r="AX340" s="15" t="s">
        <v>81</v>
      </c>
      <c r="AY340" s="188" t="s">
        <v>180</v>
      </c>
    </row>
    <row r="341" spans="1:65" s="2" customFormat="1" ht="21.75" customHeight="1">
      <c r="A341" s="33"/>
      <c r="B341" s="138"/>
      <c r="C341" s="139" t="s">
        <v>834</v>
      </c>
      <c r="D341" s="139" t="s">
        <v>183</v>
      </c>
      <c r="E341" s="140" t="s">
        <v>1314</v>
      </c>
      <c r="F341" s="141" t="s">
        <v>1315</v>
      </c>
      <c r="G341" s="142" t="s">
        <v>264</v>
      </c>
      <c r="H341" s="143">
        <v>11.18</v>
      </c>
      <c r="I341" s="144"/>
      <c r="J341" s="145">
        <f>ROUND(I341*H341,2)</f>
        <v>0</v>
      </c>
      <c r="K341" s="141" t="s">
        <v>187</v>
      </c>
      <c r="L341" s="34"/>
      <c r="M341" s="146" t="s">
        <v>3</v>
      </c>
      <c r="N341" s="147" t="s">
        <v>44</v>
      </c>
      <c r="O341" s="54"/>
      <c r="P341" s="148">
        <f>O341*H341</f>
        <v>0</v>
      </c>
      <c r="Q341" s="148">
        <v>2.45329</v>
      </c>
      <c r="R341" s="148">
        <f>Q341*H341</f>
        <v>27.4277822</v>
      </c>
      <c r="S341" s="148">
        <v>0</v>
      </c>
      <c r="T341" s="149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50" t="s">
        <v>188</v>
      </c>
      <c r="AT341" s="150" t="s">
        <v>183</v>
      </c>
      <c r="AU341" s="150" t="s">
        <v>83</v>
      </c>
      <c r="AY341" s="18" t="s">
        <v>180</v>
      </c>
      <c r="BE341" s="151">
        <f>IF(N341="základní",J341,0)</f>
        <v>0</v>
      </c>
      <c r="BF341" s="151">
        <f>IF(N341="snížená",J341,0)</f>
        <v>0</v>
      </c>
      <c r="BG341" s="151">
        <f>IF(N341="zákl. přenesená",J341,0)</f>
        <v>0</v>
      </c>
      <c r="BH341" s="151">
        <f>IF(N341="sníž. přenesená",J341,0)</f>
        <v>0</v>
      </c>
      <c r="BI341" s="151">
        <f>IF(N341="nulová",J341,0)</f>
        <v>0</v>
      </c>
      <c r="BJ341" s="18" t="s">
        <v>81</v>
      </c>
      <c r="BK341" s="151">
        <f>ROUND(I341*H341,2)</f>
        <v>0</v>
      </c>
      <c r="BL341" s="18" t="s">
        <v>188</v>
      </c>
      <c r="BM341" s="150" t="s">
        <v>1316</v>
      </c>
    </row>
    <row r="342" spans="1:47" s="2" customFormat="1" ht="12">
      <c r="A342" s="33"/>
      <c r="B342" s="34"/>
      <c r="C342" s="33"/>
      <c r="D342" s="152" t="s">
        <v>190</v>
      </c>
      <c r="E342" s="33"/>
      <c r="F342" s="153" t="s">
        <v>1317</v>
      </c>
      <c r="G342" s="33"/>
      <c r="H342" s="33"/>
      <c r="I342" s="154"/>
      <c r="J342" s="33"/>
      <c r="K342" s="33"/>
      <c r="L342" s="34"/>
      <c r="M342" s="155"/>
      <c r="N342" s="156"/>
      <c r="O342" s="54"/>
      <c r="P342" s="54"/>
      <c r="Q342" s="54"/>
      <c r="R342" s="54"/>
      <c r="S342" s="54"/>
      <c r="T342" s="55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T342" s="18" t="s">
        <v>190</v>
      </c>
      <c r="AU342" s="18" t="s">
        <v>83</v>
      </c>
    </row>
    <row r="343" spans="2:51" s="13" customFormat="1" ht="12">
      <c r="B343" s="157"/>
      <c r="D343" s="158" t="s">
        <v>201</v>
      </c>
      <c r="E343" s="159" t="s">
        <v>3</v>
      </c>
      <c r="F343" s="160" t="s">
        <v>1318</v>
      </c>
      <c r="H343" s="161">
        <v>5.078</v>
      </c>
      <c r="I343" s="162"/>
      <c r="L343" s="157"/>
      <c r="M343" s="163"/>
      <c r="N343" s="164"/>
      <c r="O343" s="164"/>
      <c r="P343" s="164"/>
      <c r="Q343" s="164"/>
      <c r="R343" s="164"/>
      <c r="S343" s="164"/>
      <c r="T343" s="165"/>
      <c r="AT343" s="159" t="s">
        <v>201</v>
      </c>
      <c r="AU343" s="159" t="s">
        <v>83</v>
      </c>
      <c r="AV343" s="13" t="s">
        <v>83</v>
      </c>
      <c r="AW343" s="13" t="s">
        <v>34</v>
      </c>
      <c r="AX343" s="13" t="s">
        <v>73</v>
      </c>
      <c r="AY343" s="159" t="s">
        <v>180</v>
      </c>
    </row>
    <row r="344" spans="2:51" s="13" customFormat="1" ht="12">
      <c r="B344" s="157"/>
      <c r="D344" s="158" t="s">
        <v>201</v>
      </c>
      <c r="E344" s="159" t="s">
        <v>3</v>
      </c>
      <c r="F344" s="160" t="s">
        <v>1319</v>
      </c>
      <c r="H344" s="161">
        <v>6.102</v>
      </c>
      <c r="I344" s="162"/>
      <c r="L344" s="157"/>
      <c r="M344" s="163"/>
      <c r="N344" s="164"/>
      <c r="O344" s="164"/>
      <c r="P344" s="164"/>
      <c r="Q344" s="164"/>
      <c r="R344" s="164"/>
      <c r="S344" s="164"/>
      <c r="T344" s="165"/>
      <c r="AT344" s="159" t="s">
        <v>201</v>
      </c>
      <c r="AU344" s="159" t="s">
        <v>83</v>
      </c>
      <c r="AV344" s="13" t="s">
        <v>83</v>
      </c>
      <c r="AW344" s="13" t="s">
        <v>34</v>
      </c>
      <c r="AX344" s="13" t="s">
        <v>73</v>
      </c>
      <c r="AY344" s="159" t="s">
        <v>180</v>
      </c>
    </row>
    <row r="345" spans="2:51" s="15" customFormat="1" ht="12">
      <c r="B345" s="187"/>
      <c r="D345" s="158" t="s">
        <v>201</v>
      </c>
      <c r="E345" s="188" t="s">
        <v>3</v>
      </c>
      <c r="F345" s="189" t="s">
        <v>399</v>
      </c>
      <c r="H345" s="190">
        <v>11.18</v>
      </c>
      <c r="I345" s="191"/>
      <c r="L345" s="187"/>
      <c r="M345" s="192"/>
      <c r="N345" s="193"/>
      <c r="O345" s="193"/>
      <c r="P345" s="193"/>
      <c r="Q345" s="193"/>
      <c r="R345" s="193"/>
      <c r="S345" s="193"/>
      <c r="T345" s="194"/>
      <c r="AT345" s="188" t="s">
        <v>201</v>
      </c>
      <c r="AU345" s="188" t="s">
        <v>83</v>
      </c>
      <c r="AV345" s="15" t="s">
        <v>188</v>
      </c>
      <c r="AW345" s="15" t="s">
        <v>34</v>
      </c>
      <c r="AX345" s="15" t="s">
        <v>81</v>
      </c>
      <c r="AY345" s="188" t="s">
        <v>180</v>
      </c>
    </row>
    <row r="346" spans="1:65" s="2" customFormat="1" ht="21.75" customHeight="1">
      <c r="A346" s="33"/>
      <c r="B346" s="138"/>
      <c r="C346" s="139" t="s">
        <v>838</v>
      </c>
      <c r="D346" s="139" t="s">
        <v>183</v>
      </c>
      <c r="E346" s="140" t="s">
        <v>1320</v>
      </c>
      <c r="F346" s="141" t="s">
        <v>1321</v>
      </c>
      <c r="G346" s="142" t="s">
        <v>264</v>
      </c>
      <c r="H346" s="143">
        <v>9.776</v>
      </c>
      <c r="I346" s="144"/>
      <c r="J346" s="145">
        <f>ROUND(I346*H346,2)</f>
        <v>0</v>
      </c>
      <c r="K346" s="141" t="s">
        <v>187</v>
      </c>
      <c r="L346" s="34"/>
      <c r="M346" s="146" t="s">
        <v>3</v>
      </c>
      <c r="N346" s="147" t="s">
        <v>44</v>
      </c>
      <c r="O346" s="54"/>
      <c r="P346" s="148">
        <f>O346*H346</f>
        <v>0</v>
      </c>
      <c r="Q346" s="148">
        <v>2.25634</v>
      </c>
      <c r="R346" s="148">
        <f>Q346*H346</f>
        <v>22.057979839999998</v>
      </c>
      <c r="S346" s="148">
        <v>0</v>
      </c>
      <c r="T346" s="149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0" t="s">
        <v>188</v>
      </c>
      <c r="AT346" s="150" t="s">
        <v>183</v>
      </c>
      <c r="AU346" s="150" t="s">
        <v>83</v>
      </c>
      <c r="AY346" s="18" t="s">
        <v>180</v>
      </c>
      <c r="BE346" s="151">
        <f>IF(N346="základní",J346,0)</f>
        <v>0</v>
      </c>
      <c r="BF346" s="151">
        <f>IF(N346="snížená",J346,0)</f>
        <v>0</v>
      </c>
      <c r="BG346" s="151">
        <f>IF(N346="zákl. přenesená",J346,0)</f>
        <v>0</v>
      </c>
      <c r="BH346" s="151">
        <f>IF(N346="sníž. přenesená",J346,0)</f>
        <v>0</v>
      </c>
      <c r="BI346" s="151">
        <f>IF(N346="nulová",J346,0)</f>
        <v>0</v>
      </c>
      <c r="BJ346" s="18" t="s">
        <v>81</v>
      </c>
      <c r="BK346" s="151">
        <f>ROUND(I346*H346,2)</f>
        <v>0</v>
      </c>
      <c r="BL346" s="18" t="s">
        <v>188</v>
      </c>
      <c r="BM346" s="150" t="s">
        <v>1322</v>
      </c>
    </row>
    <row r="347" spans="1:47" s="2" customFormat="1" ht="12">
      <c r="A347" s="33"/>
      <c r="B347" s="34"/>
      <c r="C347" s="33"/>
      <c r="D347" s="152" t="s">
        <v>190</v>
      </c>
      <c r="E347" s="33"/>
      <c r="F347" s="153" t="s">
        <v>1323</v>
      </c>
      <c r="G347" s="33"/>
      <c r="H347" s="33"/>
      <c r="I347" s="154"/>
      <c r="J347" s="33"/>
      <c r="K347" s="33"/>
      <c r="L347" s="34"/>
      <c r="M347" s="155"/>
      <c r="N347" s="156"/>
      <c r="O347" s="54"/>
      <c r="P347" s="54"/>
      <c r="Q347" s="54"/>
      <c r="R347" s="54"/>
      <c r="S347" s="54"/>
      <c r="T347" s="55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190</v>
      </c>
      <c r="AU347" s="18" t="s">
        <v>83</v>
      </c>
    </row>
    <row r="348" spans="2:51" s="13" customFormat="1" ht="12">
      <c r="B348" s="157"/>
      <c r="D348" s="158" t="s">
        <v>201</v>
      </c>
      <c r="E348" s="159" t="s">
        <v>3</v>
      </c>
      <c r="F348" s="160" t="s">
        <v>1324</v>
      </c>
      <c r="H348" s="161">
        <v>9.776</v>
      </c>
      <c r="I348" s="162"/>
      <c r="L348" s="157"/>
      <c r="M348" s="163"/>
      <c r="N348" s="164"/>
      <c r="O348" s="164"/>
      <c r="P348" s="164"/>
      <c r="Q348" s="164"/>
      <c r="R348" s="164"/>
      <c r="S348" s="164"/>
      <c r="T348" s="165"/>
      <c r="AT348" s="159" t="s">
        <v>201</v>
      </c>
      <c r="AU348" s="159" t="s">
        <v>83</v>
      </c>
      <c r="AV348" s="13" t="s">
        <v>83</v>
      </c>
      <c r="AW348" s="13" t="s">
        <v>34</v>
      </c>
      <c r="AX348" s="13" t="s">
        <v>81</v>
      </c>
      <c r="AY348" s="159" t="s">
        <v>180</v>
      </c>
    </row>
    <row r="349" spans="1:65" s="2" customFormat="1" ht="21.75" customHeight="1">
      <c r="A349" s="33"/>
      <c r="B349" s="138"/>
      <c r="C349" s="139" t="s">
        <v>842</v>
      </c>
      <c r="D349" s="139" t="s">
        <v>183</v>
      </c>
      <c r="E349" s="140" t="s">
        <v>1325</v>
      </c>
      <c r="F349" s="141" t="s">
        <v>1326</v>
      </c>
      <c r="G349" s="142" t="s">
        <v>264</v>
      </c>
      <c r="H349" s="143">
        <v>11.18</v>
      </c>
      <c r="I349" s="144"/>
      <c r="J349" s="145">
        <f>ROUND(I349*H349,2)</f>
        <v>0</v>
      </c>
      <c r="K349" s="141" t="s">
        <v>187</v>
      </c>
      <c r="L349" s="34"/>
      <c r="M349" s="146" t="s">
        <v>3</v>
      </c>
      <c r="N349" s="147" t="s">
        <v>44</v>
      </c>
      <c r="O349" s="54"/>
      <c r="P349" s="148">
        <f>O349*H349</f>
        <v>0</v>
      </c>
      <c r="Q349" s="148">
        <v>0</v>
      </c>
      <c r="R349" s="148">
        <f>Q349*H349</f>
        <v>0</v>
      </c>
      <c r="S349" s="148">
        <v>0</v>
      </c>
      <c r="T349" s="149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50" t="s">
        <v>188</v>
      </c>
      <c r="AT349" s="150" t="s">
        <v>183</v>
      </c>
      <c r="AU349" s="150" t="s">
        <v>83</v>
      </c>
      <c r="AY349" s="18" t="s">
        <v>180</v>
      </c>
      <c r="BE349" s="151">
        <f>IF(N349="základní",J349,0)</f>
        <v>0</v>
      </c>
      <c r="BF349" s="151">
        <f>IF(N349="snížená",J349,0)</f>
        <v>0</v>
      </c>
      <c r="BG349" s="151">
        <f>IF(N349="zákl. přenesená",J349,0)</f>
        <v>0</v>
      </c>
      <c r="BH349" s="151">
        <f>IF(N349="sníž. přenesená",J349,0)</f>
        <v>0</v>
      </c>
      <c r="BI349" s="151">
        <f>IF(N349="nulová",J349,0)</f>
        <v>0</v>
      </c>
      <c r="BJ349" s="18" t="s">
        <v>81</v>
      </c>
      <c r="BK349" s="151">
        <f>ROUND(I349*H349,2)</f>
        <v>0</v>
      </c>
      <c r="BL349" s="18" t="s">
        <v>188</v>
      </c>
      <c r="BM349" s="150" t="s">
        <v>1327</v>
      </c>
    </row>
    <row r="350" spans="1:47" s="2" customFormat="1" ht="12">
      <c r="A350" s="33"/>
      <c r="B350" s="34"/>
      <c r="C350" s="33"/>
      <c r="D350" s="152" t="s">
        <v>190</v>
      </c>
      <c r="E350" s="33"/>
      <c r="F350" s="153" t="s">
        <v>1328</v>
      </c>
      <c r="G350" s="33"/>
      <c r="H350" s="33"/>
      <c r="I350" s="154"/>
      <c r="J350" s="33"/>
      <c r="K350" s="33"/>
      <c r="L350" s="34"/>
      <c r="M350" s="155"/>
      <c r="N350" s="156"/>
      <c r="O350" s="54"/>
      <c r="P350" s="54"/>
      <c r="Q350" s="54"/>
      <c r="R350" s="54"/>
      <c r="S350" s="54"/>
      <c r="T350" s="55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8" t="s">
        <v>190</v>
      </c>
      <c r="AU350" s="18" t="s">
        <v>83</v>
      </c>
    </row>
    <row r="351" spans="1:65" s="2" customFormat="1" ht="16.5" customHeight="1">
      <c r="A351" s="33"/>
      <c r="B351" s="138"/>
      <c r="C351" s="139" t="s">
        <v>847</v>
      </c>
      <c r="D351" s="139" t="s">
        <v>183</v>
      </c>
      <c r="E351" s="140" t="s">
        <v>1329</v>
      </c>
      <c r="F351" s="141" t="s">
        <v>1330</v>
      </c>
      <c r="G351" s="142" t="s">
        <v>264</v>
      </c>
      <c r="H351" s="143">
        <v>10.506</v>
      </c>
      <c r="I351" s="144"/>
      <c r="J351" s="145">
        <f>ROUND(I351*H351,2)</f>
        <v>0</v>
      </c>
      <c r="K351" s="141" t="s">
        <v>187</v>
      </c>
      <c r="L351" s="34"/>
      <c r="M351" s="146" t="s">
        <v>3</v>
      </c>
      <c r="N351" s="147" t="s">
        <v>44</v>
      </c>
      <c r="O351" s="54"/>
      <c r="P351" s="148">
        <f>O351*H351</f>
        <v>0</v>
      </c>
      <c r="Q351" s="148">
        <v>1.818</v>
      </c>
      <c r="R351" s="148">
        <f>Q351*H351</f>
        <v>19.099908000000003</v>
      </c>
      <c r="S351" s="148">
        <v>0</v>
      </c>
      <c r="T351" s="149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0" t="s">
        <v>188</v>
      </c>
      <c r="AT351" s="150" t="s">
        <v>183</v>
      </c>
      <c r="AU351" s="150" t="s">
        <v>83</v>
      </c>
      <c r="AY351" s="18" t="s">
        <v>180</v>
      </c>
      <c r="BE351" s="151">
        <f>IF(N351="základní",J351,0)</f>
        <v>0</v>
      </c>
      <c r="BF351" s="151">
        <f>IF(N351="snížená",J351,0)</f>
        <v>0</v>
      </c>
      <c r="BG351" s="151">
        <f>IF(N351="zákl. přenesená",J351,0)</f>
        <v>0</v>
      </c>
      <c r="BH351" s="151">
        <f>IF(N351="sníž. přenesená",J351,0)</f>
        <v>0</v>
      </c>
      <c r="BI351" s="151">
        <f>IF(N351="nulová",J351,0)</f>
        <v>0</v>
      </c>
      <c r="BJ351" s="18" t="s">
        <v>81</v>
      </c>
      <c r="BK351" s="151">
        <f>ROUND(I351*H351,2)</f>
        <v>0</v>
      </c>
      <c r="BL351" s="18" t="s">
        <v>188</v>
      </c>
      <c r="BM351" s="150" t="s">
        <v>1331</v>
      </c>
    </row>
    <row r="352" spans="1:47" s="2" customFormat="1" ht="12">
      <c r="A352" s="33"/>
      <c r="B352" s="34"/>
      <c r="C352" s="33"/>
      <c r="D352" s="152" t="s">
        <v>190</v>
      </c>
      <c r="E352" s="33"/>
      <c r="F352" s="153" t="s">
        <v>1332</v>
      </c>
      <c r="G352" s="33"/>
      <c r="H352" s="33"/>
      <c r="I352" s="154"/>
      <c r="J352" s="33"/>
      <c r="K352" s="33"/>
      <c r="L352" s="34"/>
      <c r="M352" s="155"/>
      <c r="N352" s="156"/>
      <c r="O352" s="54"/>
      <c r="P352" s="54"/>
      <c r="Q352" s="54"/>
      <c r="R352" s="54"/>
      <c r="S352" s="54"/>
      <c r="T352" s="55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8" t="s">
        <v>190</v>
      </c>
      <c r="AU352" s="18" t="s">
        <v>83</v>
      </c>
    </row>
    <row r="353" spans="2:51" s="13" customFormat="1" ht="12">
      <c r="B353" s="157"/>
      <c r="D353" s="158" t="s">
        <v>201</v>
      </c>
      <c r="E353" s="159" t="s">
        <v>3</v>
      </c>
      <c r="F353" s="160" t="s">
        <v>1333</v>
      </c>
      <c r="H353" s="161">
        <v>10.506</v>
      </c>
      <c r="I353" s="162"/>
      <c r="L353" s="157"/>
      <c r="M353" s="163"/>
      <c r="N353" s="164"/>
      <c r="O353" s="164"/>
      <c r="P353" s="164"/>
      <c r="Q353" s="164"/>
      <c r="R353" s="164"/>
      <c r="S353" s="164"/>
      <c r="T353" s="165"/>
      <c r="AT353" s="159" t="s">
        <v>201</v>
      </c>
      <c r="AU353" s="159" t="s">
        <v>83</v>
      </c>
      <c r="AV353" s="13" t="s">
        <v>83</v>
      </c>
      <c r="AW353" s="13" t="s">
        <v>34</v>
      </c>
      <c r="AX353" s="13" t="s">
        <v>81</v>
      </c>
      <c r="AY353" s="159" t="s">
        <v>180</v>
      </c>
    </row>
    <row r="354" spans="1:65" s="2" customFormat="1" ht="16.5" customHeight="1">
      <c r="A354" s="33"/>
      <c r="B354" s="138"/>
      <c r="C354" s="139" t="s">
        <v>851</v>
      </c>
      <c r="D354" s="139" t="s">
        <v>183</v>
      </c>
      <c r="E354" s="140" t="s">
        <v>1334</v>
      </c>
      <c r="F354" s="141" t="s">
        <v>1335</v>
      </c>
      <c r="G354" s="142" t="s">
        <v>186</v>
      </c>
      <c r="H354" s="143">
        <v>1.021</v>
      </c>
      <c r="I354" s="144"/>
      <c r="J354" s="145">
        <f>ROUND(I354*H354,2)</f>
        <v>0</v>
      </c>
      <c r="K354" s="141" t="s">
        <v>187</v>
      </c>
      <c r="L354" s="34"/>
      <c r="M354" s="146" t="s">
        <v>3</v>
      </c>
      <c r="N354" s="147" t="s">
        <v>44</v>
      </c>
      <c r="O354" s="54"/>
      <c r="P354" s="148">
        <f>O354*H354</f>
        <v>0</v>
      </c>
      <c r="Q354" s="148">
        <v>1.06277</v>
      </c>
      <c r="R354" s="148">
        <f>Q354*H354</f>
        <v>1.08508817</v>
      </c>
      <c r="S354" s="148">
        <v>0</v>
      </c>
      <c r="T354" s="149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0" t="s">
        <v>188</v>
      </c>
      <c r="AT354" s="150" t="s">
        <v>183</v>
      </c>
      <c r="AU354" s="150" t="s">
        <v>83</v>
      </c>
      <c r="AY354" s="18" t="s">
        <v>180</v>
      </c>
      <c r="BE354" s="151">
        <f>IF(N354="základní",J354,0)</f>
        <v>0</v>
      </c>
      <c r="BF354" s="151">
        <f>IF(N354="snížená",J354,0)</f>
        <v>0</v>
      </c>
      <c r="BG354" s="151">
        <f>IF(N354="zákl. přenesená",J354,0)</f>
        <v>0</v>
      </c>
      <c r="BH354" s="151">
        <f>IF(N354="sníž. přenesená",J354,0)</f>
        <v>0</v>
      </c>
      <c r="BI354" s="151">
        <f>IF(N354="nulová",J354,0)</f>
        <v>0</v>
      </c>
      <c r="BJ354" s="18" t="s">
        <v>81</v>
      </c>
      <c r="BK354" s="151">
        <f>ROUND(I354*H354,2)</f>
        <v>0</v>
      </c>
      <c r="BL354" s="18" t="s">
        <v>188</v>
      </c>
      <c r="BM354" s="150" t="s">
        <v>1336</v>
      </c>
    </row>
    <row r="355" spans="1:47" s="2" customFormat="1" ht="12">
      <c r="A355" s="33"/>
      <c r="B355" s="34"/>
      <c r="C355" s="33"/>
      <c r="D355" s="152" t="s">
        <v>190</v>
      </c>
      <c r="E355" s="33"/>
      <c r="F355" s="153" t="s">
        <v>1337</v>
      </c>
      <c r="G355" s="33"/>
      <c r="H355" s="33"/>
      <c r="I355" s="154"/>
      <c r="J355" s="33"/>
      <c r="K355" s="33"/>
      <c r="L355" s="34"/>
      <c r="M355" s="155"/>
      <c r="N355" s="156"/>
      <c r="O355" s="54"/>
      <c r="P355" s="54"/>
      <c r="Q355" s="54"/>
      <c r="R355" s="54"/>
      <c r="S355" s="54"/>
      <c r="T355" s="55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T355" s="18" t="s">
        <v>190</v>
      </c>
      <c r="AU355" s="18" t="s">
        <v>83</v>
      </c>
    </row>
    <row r="356" spans="2:51" s="13" customFormat="1" ht="12">
      <c r="B356" s="157"/>
      <c r="D356" s="158" t="s">
        <v>201</v>
      </c>
      <c r="E356" s="159" t="s">
        <v>3</v>
      </c>
      <c r="F356" s="160" t="s">
        <v>1338</v>
      </c>
      <c r="H356" s="161">
        <v>1.021</v>
      </c>
      <c r="I356" s="162"/>
      <c r="L356" s="157"/>
      <c r="M356" s="163"/>
      <c r="N356" s="164"/>
      <c r="O356" s="164"/>
      <c r="P356" s="164"/>
      <c r="Q356" s="164"/>
      <c r="R356" s="164"/>
      <c r="S356" s="164"/>
      <c r="T356" s="165"/>
      <c r="AT356" s="159" t="s">
        <v>201</v>
      </c>
      <c r="AU356" s="159" t="s">
        <v>83</v>
      </c>
      <c r="AV356" s="13" t="s">
        <v>83</v>
      </c>
      <c r="AW356" s="13" t="s">
        <v>34</v>
      </c>
      <c r="AX356" s="13" t="s">
        <v>73</v>
      </c>
      <c r="AY356" s="159" t="s">
        <v>180</v>
      </c>
    </row>
    <row r="357" spans="2:51" s="15" customFormat="1" ht="12">
      <c r="B357" s="187"/>
      <c r="D357" s="158" t="s">
        <v>201</v>
      </c>
      <c r="E357" s="188" t="s">
        <v>3</v>
      </c>
      <c r="F357" s="189" t="s">
        <v>399</v>
      </c>
      <c r="H357" s="190">
        <v>1.021</v>
      </c>
      <c r="I357" s="191"/>
      <c r="L357" s="187"/>
      <c r="M357" s="192"/>
      <c r="N357" s="193"/>
      <c r="O357" s="193"/>
      <c r="P357" s="193"/>
      <c r="Q357" s="193"/>
      <c r="R357" s="193"/>
      <c r="S357" s="193"/>
      <c r="T357" s="194"/>
      <c r="AT357" s="188" t="s">
        <v>201</v>
      </c>
      <c r="AU357" s="188" t="s">
        <v>83</v>
      </c>
      <c r="AV357" s="15" t="s">
        <v>188</v>
      </c>
      <c r="AW357" s="15" t="s">
        <v>34</v>
      </c>
      <c r="AX357" s="15" t="s">
        <v>81</v>
      </c>
      <c r="AY357" s="188" t="s">
        <v>180</v>
      </c>
    </row>
    <row r="358" spans="1:65" s="2" customFormat="1" ht="16.5" customHeight="1">
      <c r="A358" s="33"/>
      <c r="B358" s="138"/>
      <c r="C358" s="139" t="s">
        <v>855</v>
      </c>
      <c r="D358" s="139" t="s">
        <v>183</v>
      </c>
      <c r="E358" s="140" t="s">
        <v>1339</v>
      </c>
      <c r="F358" s="141" t="s">
        <v>1340</v>
      </c>
      <c r="G358" s="142" t="s">
        <v>225</v>
      </c>
      <c r="H358" s="143">
        <v>23.531</v>
      </c>
      <c r="I358" s="144"/>
      <c r="J358" s="145">
        <f>ROUND(I358*H358,2)</f>
        <v>0</v>
      </c>
      <c r="K358" s="141" t="s">
        <v>187</v>
      </c>
      <c r="L358" s="34"/>
      <c r="M358" s="146" t="s">
        <v>3</v>
      </c>
      <c r="N358" s="147" t="s">
        <v>44</v>
      </c>
      <c r="O358" s="54"/>
      <c r="P358" s="148">
        <f>O358*H358</f>
        <v>0</v>
      </c>
      <c r="Q358" s="148">
        <v>0.01758</v>
      </c>
      <c r="R358" s="148">
        <f>Q358*H358</f>
        <v>0.4136749799999999</v>
      </c>
      <c r="S358" s="148">
        <v>0</v>
      </c>
      <c r="T358" s="149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50" t="s">
        <v>188</v>
      </c>
      <c r="AT358" s="150" t="s">
        <v>183</v>
      </c>
      <c r="AU358" s="150" t="s">
        <v>83</v>
      </c>
      <c r="AY358" s="18" t="s">
        <v>180</v>
      </c>
      <c r="BE358" s="151">
        <f>IF(N358="základní",J358,0)</f>
        <v>0</v>
      </c>
      <c r="BF358" s="151">
        <f>IF(N358="snížená",J358,0)</f>
        <v>0</v>
      </c>
      <c r="BG358" s="151">
        <f>IF(N358="zákl. přenesená",J358,0)</f>
        <v>0</v>
      </c>
      <c r="BH358" s="151">
        <f>IF(N358="sníž. přenesená",J358,0)</f>
        <v>0</v>
      </c>
      <c r="BI358" s="151">
        <f>IF(N358="nulová",J358,0)</f>
        <v>0</v>
      </c>
      <c r="BJ358" s="18" t="s">
        <v>81</v>
      </c>
      <c r="BK358" s="151">
        <f>ROUND(I358*H358,2)</f>
        <v>0</v>
      </c>
      <c r="BL358" s="18" t="s">
        <v>188</v>
      </c>
      <c r="BM358" s="150" t="s">
        <v>1341</v>
      </c>
    </row>
    <row r="359" spans="1:47" s="2" customFormat="1" ht="12">
      <c r="A359" s="33"/>
      <c r="B359" s="34"/>
      <c r="C359" s="33"/>
      <c r="D359" s="152" t="s">
        <v>190</v>
      </c>
      <c r="E359" s="33"/>
      <c r="F359" s="153" t="s">
        <v>1342</v>
      </c>
      <c r="G359" s="33"/>
      <c r="H359" s="33"/>
      <c r="I359" s="154"/>
      <c r="J359" s="33"/>
      <c r="K359" s="33"/>
      <c r="L359" s="34"/>
      <c r="M359" s="155"/>
      <c r="N359" s="156"/>
      <c r="O359" s="54"/>
      <c r="P359" s="54"/>
      <c r="Q359" s="54"/>
      <c r="R359" s="54"/>
      <c r="S359" s="54"/>
      <c r="T359" s="55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T359" s="18" t="s">
        <v>190</v>
      </c>
      <c r="AU359" s="18" t="s">
        <v>83</v>
      </c>
    </row>
    <row r="360" spans="2:51" s="13" customFormat="1" ht="12">
      <c r="B360" s="157"/>
      <c r="D360" s="158" t="s">
        <v>201</v>
      </c>
      <c r="E360" s="159" t="s">
        <v>3</v>
      </c>
      <c r="F360" s="160" t="s">
        <v>1343</v>
      </c>
      <c r="H360" s="161">
        <v>21.45</v>
      </c>
      <c r="I360" s="162"/>
      <c r="L360" s="157"/>
      <c r="M360" s="163"/>
      <c r="N360" s="164"/>
      <c r="O360" s="164"/>
      <c r="P360" s="164"/>
      <c r="Q360" s="164"/>
      <c r="R360" s="164"/>
      <c r="S360" s="164"/>
      <c r="T360" s="165"/>
      <c r="AT360" s="159" t="s">
        <v>201</v>
      </c>
      <c r="AU360" s="159" t="s">
        <v>83</v>
      </c>
      <c r="AV360" s="13" t="s">
        <v>83</v>
      </c>
      <c r="AW360" s="13" t="s">
        <v>34</v>
      </c>
      <c r="AX360" s="13" t="s">
        <v>73</v>
      </c>
      <c r="AY360" s="159" t="s">
        <v>180</v>
      </c>
    </row>
    <row r="361" spans="2:51" s="13" customFormat="1" ht="12">
      <c r="B361" s="157"/>
      <c r="D361" s="158" t="s">
        <v>201</v>
      </c>
      <c r="E361" s="159" t="s">
        <v>3</v>
      </c>
      <c r="F361" s="160" t="s">
        <v>1344</v>
      </c>
      <c r="H361" s="161">
        <v>2.081</v>
      </c>
      <c r="I361" s="162"/>
      <c r="L361" s="157"/>
      <c r="M361" s="163"/>
      <c r="N361" s="164"/>
      <c r="O361" s="164"/>
      <c r="P361" s="164"/>
      <c r="Q361" s="164"/>
      <c r="R361" s="164"/>
      <c r="S361" s="164"/>
      <c r="T361" s="165"/>
      <c r="AT361" s="159" t="s">
        <v>201</v>
      </c>
      <c r="AU361" s="159" t="s">
        <v>83</v>
      </c>
      <c r="AV361" s="13" t="s">
        <v>83</v>
      </c>
      <c r="AW361" s="13" t="s">
        <v>34</v>
      </c>
      <c r="AX361" s="13" t="s">
        <v>73</v>
      </c>
      <c r="AY361" s="159" t="s">
        <v>180</v>
      </c>
    </row>
    <row r="362" spans="2:51" s="15" customFormat="1" ht="12">
      <c r="B362" s="187"/>
      <c r="D362" s="158" t="s">
        <v>201</v>
      </c>
      <c r="E362" s="188" t="s">
        <v>3</v>
      </c>
      <c r="F362" s="189" t="s">
        <v>399</v>
      </c>
      <c r="H362" s="190">
        <v>23.531</v>
      </c>
      <c r="I362" s="191"/>
      <c r="L362" s="187"/>
      <c r="M362" s="192"/>
      <c r="N362" s="193"/>
      <c r="O362" s="193"/>
      <c r="P362" s="193"/>
      <c r="Q362" s="193"/>
      <c r="R362" s="193"/>
      <c r="S362" s="193"/>
      <c r="T362" s="194"/>
      <c r="AT362" s="188" t="s">
        <v>201</v>
      </c>
      <c r="AU362" s="188" t="s">
        <v>83</v>
      </c>
      <c r="AV362" s="15" t="s">
        <v>188</v>
      </c>
      <c r="AW362" s="15" t="s">
        <v>34</v>
      </c>
      <c r="AX362" s="15" t="s">
        <v>81</v>
      </c>
      <c r="AY362" s="188" t="s">
        <v>180</v>
      </c>
    </row>
    <row r="363" spans="1:65" s="2" customFormat="1" ht="16.5" customHeight="1">
      <c r="A363" s="33"/>
      <c r="B363" s="138"/>
      <c r="C363" s="139" t="s">
        <v>859</v>
      </c>
      <c r="D363" s="139" t="s">
        <v>183</v>
      </c>
      <c r="E363" s="140" t="s">
        <v>1345</v>
      </c>
      <c r="F363" s="141" t="s">
        <v>1346</v>
      </c>
      <c r="G363" s="142" t="s">
        <v>225</v>
      </c>
      <c r="H363" s="143">
        <v>178.51</v>
      </c>
      <c r="I363" s="144"/>
      <c r="J363" s="145">
        <f>ROUND(I363*H363,2)</f>
        <v>0</v>
      </c>
      <c r="K363" s="141" t="s">
        <v>187</v>
      </c>
      <c r="L363" s="34"/>
      <c r="M363" s="146" t="s">
        <v>3</v>
      </c>
      <c r="N363" s="147" t="s">
        <v>44</v>
      </c>
      <c r="O363" s="54"/>
      <c r="P363" s="148">
        <f>O363*H363</f>
        <v>0</v>
      </c>
      <c r="Q363" s="148">
        <v>0.00013</v>
      </c>
      <c r="R363" s="148">
        <f>Q363*H363</f>
        <v>0.023206299999999996</v>
      </c>
      <c r="S363" s="148">
        <v>0</v>
      </c>
      <c r="T363" s="149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50" t="s">
        <v>188</v>
      </c>
      <c r="AT363" s="150" t="s">
        <v>183</v>
      </c>
      <c r="AU363" s="150" t="s">
        <v>83</v>
      </c>
      <c r="AY363" s="18" t="s">
        <v>180</v>
      </c>
      <c r="BE363" s="151">
        <f>IF(N363="základní",J363,0)</f>
        <v>0</v>
      </c>
      <c r="BF363" s="151">
        <f>IF(N363="snížená",J363,0)</f>
        <v>0</v>
      </c>
      <c r="BG363" s="151">
        <f>IF(N363="zákl. přenesená",J363,0)</f>
        <v>0</v>
      </c>
      <c r="BH363" s="151">
        <f>IF(N363="sníž. přenesená",J363,0)</f>
        <v>0</v>
      </c>
      <c r="BI363" s="151">
        <f>IF(N363="nulová",J363,0)</f>
        <v>0</v>
      </c>
      <c r="BJ363" s="18" t="s">
        <v>81</v>
      </c>
      <c r="BK363" s="151">
        <f>ROUND(I363*H363,2)</f>
        <v>0</v>
      </c>
      <c r="BL363" s="18" t="s">
        <v>188</v>
      </c>
      <c r="BM363" s="150" t="s">
        <v>1347</v>
      </c>
    </row>
    <row r="364" spans="1:47" s="2" customFormat="1" ht="12">
      <c r="A364" s="33"/>
      <c r="B364" s="34"/>
      <c r="C364" s="33"/>
      <c r="D364" s="152" t="s">
        <v>190</v>
      </c>
      <c r="E364" s="33"/>
      <c r="F364" s="153" t="s">
        <v>1348</v>
      </c>
      <c r="G364" s="33"/>
      <c r="H364" s="33"/>
      <c r="I364" s="154"/>
      <c r="J364" s="33"/>
      <c r="K364" s="33"/>
      <c r="L364" s="34"/>
      <c r="M364" s="155"/>
      <c r="N364" s="156"/>
      <c r="O364" s="54"/>
      <c r="P364" s="54"/>
      <c r="Q364" s="54"/>
      <c r="R364" s="54"/>
      <c r="S364" s="54"/>
      <c r="T364" s="55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190</v>
      </c>
      <c r="AU364" s="18" t="s">
        <v>83</v>
      </c>
    </row>
    <row r="365" spans="2:51" s="13" customFormat="1" ht="12">
      <c r="B365" s="157"/>
      <c r="D365" s="158" t="s">
        <v>201</v>
      </c>
      <c r="E365" s="159" t="s">
        <v>3</v>
      </c>
      <c r="F365" s="160" t="s">
        <v>1349</v>
      </c>
      <c r="H365" s="161">
        <v>178.51</v>
      </c>
      <c r="I365" s="162"/>
      <c r="L365" s="157"/>
      <c r="M365" s="163"/>
      <c r="N365" s="164"/>
      <c r="O365" s="164"/>
      <c r="P365" s="164"/>
      <c r="Q365" s="164"/>
      <c r="R365" s="164"/>
      <c r="S365" s="164"/>
      <c r="T365" s="165"/>
      <c r="AT365" s="159" t="s">
        <v>201</v>
      </c>
      <c r="AU365" s="159" t="s">
        <v>83</v>
      </c>
      <c r="AV365" s="13" t="s">
        <v>83</v>
      </c>
      <c r="AW365" s="13" t="s">
        <v>34</v>
      </c>
      <c r="AX365" s="13" t="s">
        <v>81</v>
      </c>
      <c r="AY365" s="159" t="s">
        <v>180</v>
      </c>
    </row>
    <row r="366" spans="1:65" s="2" customFormat="1" ht="16.5" customHeight="1">
      <c r="A366" s="33"/>
      <c r="B366" s="138"/>
      <c r="C366" s="139" t="s">
        <v>861</v>
      </c>
      <c r="D366" s="139" t="s">
        <v>183</v>
      </c>
      <c r="E366" s="140" t="s">
        <v>1350</v>
      </c>
      <c r="F366" s="141" t="s">
        <v>1351</v>
      </c>
      <c r="G366" s="142" t="s">
        <v>264</v>
      </c>
      <c r="H366" s="143">
        <v>16.159</v>
      </c>
      <c r="I366" s="144"/>
      <c r="J366" s="145">
        <f>ROUND(I366*H366,2)</f>
        <v>0</v>
      </c>
      <c r="K366" s="141" t="s">
        <v>187</v>
      </c>
      <c r="L366" s="34"/>
      <c r="M366" s="146" t="s">
        <v>3</v>
      </c>
      <c r="N366" s="147" t="s">
        <v>44</v>
      </c>
      <c r="O366" s="54"/>
      <c r="P366" s="148">
        <f>O366*H366</f>
        <v>0</v>
      </c>
      <c r="Q366" s="148">
        <v>2.16</v>
      </c>
      <c r="R366" s="148">
        <f>Q366*H366</f>
        <v>34.90344</v>
      </c>
      <c r="S366" s="148">
        <v>0</v>
      </c>
      <c r="T366" s="149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0" t="s">
        <v>188</v>
      </c>
      <c r="AT366" s="150" t="s">
        <v>183</v>
      </c>
      <c r="AU366" s="150" t="s">
        <v>83</v>
      </c>
      <c r="AY366" s="18" t="s">
        <v>180</v>
      </c>
      <c r="BE366" s="151">
        <f>IF(N366="základní",J366,0)</f>
        <v>0</v>
      </c>
      <c r="BF366" s="151">
        <f>IF(N366="snížená",J366,0)</f>
        <v>0</v>
      </c>
      <c r="BG366" s="151">
        <f>IF(N366="zákl. přenesená",J366,0)</f>
        <v>0</v>
      </c>
      <c r="BH366" s="151">
        <f>IF(N366="sníž. přenesená",J366,0)</f>
        <v>0</v>
      </c>
      <c r="BI366" s="151">
        <f>IF(N366="nulová",J366,0)</f>
        <v>0</v>
      </c>
      <c r="BJ366" s="18" t="s">
        <v>81</v>
      </c>
      <c r="BK366" s="151">
        <f>ROUND(I366*H366,2)</f>
        <v>0</v>
      </c>
      <c r="BL366" s="18" t="s">
        <v>188</v>
      </c>
      <c r="BM366" s="150" t="s">
        <v>1352</v>
      </c>
    </row>
    <row r="367" spans="1:47" s="2" customFormat="1" ht="12">
      <c r="A367" s="33"/>
      <c r="B367" s="34"/>
      <c r="C367" s="33"/>
      <c r="D367" s="152" t="s">
        <v>190</v>
      </c>
      <c r="E367" s="33"/>
      <c r="F367" s="153" t="s">
        <v>1353</v>
      </c>
      <c r="G367" s="33"/>
      <c r="H367" s="33"/>
      <c r="I367" s="154"/>
      <c r="J367" s="33"/>
      <c r="K367" s="33"/>
      <c r="L367" s="34"/>
      <c r="M367" s="155"/>
      <c r="N367" s="156"/>
      <c r="O367" s="54"/>
      <c r="P367" s="54"/>
      <c r="Q367" s="54"/>
      <c r="R367" s="54"/>
      <c r="S367" s="54"/>
      <c r="T367" s="55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T367" s="18" t="s">
        <v>190</v>
      </c>
      <c r="AU367" s="18" t="s">
        <v>83</v>
      </c>
    </row>
    <row r="368" spans="2:51" s="14" customFormat="1" ht="12">
      <c r="B368" s="166"/>
      <c r="D368" s="158" t="s">
        <v>201</v>
      </c>
      <c r="E368" s="167" t="s">
        <v>3</v>
      </c>
      <c r="F368" s="168" t="s">
        <v>1354</v>
      </c>
      <c r="H368" s="167" t="s">
        <v>3</v>
      </c>
      <c r="I368" s="169"/>
      <c r="L368" s="166"/>
      <c r="M368" s="170"/>
      <c r="N368" s="171"/>
      <c r="O368" s="171"/>
      <c r="P368" s="171"/>
      <c r="Q368" s="171"/>
      <c r="R368" s="171"/>
      <c r="S368" s="171"/>
      <c r="T368" s="172"/>
      <c r="AT368" s="167" t="s">
        <v>201</v>
      </c>
      <c r="AU368" s="167" t="s">
        <v>83</v>
      </c>
      <c r="AV368" s="14" t="s">
        <v>81</v>
      </c>
      <c r="AW368" s="14" t="s">
        <v>34</v>
      </c>
      <c r="AX368" s="14" t="s">
        <v>73</v>
      </c>
      <c r="AY368" s="167" t="s">
        <v>180</v>
      </c>
    </row>
    <row r="369" spans="2:51" s="13" customFormat="1" ht="12">
      <c r="B369" s="157"/>
      <c r="D369" s="158" t="s">
        <v>201</v>
      </c>
      <c r="E369" s="159" t="s">
        <v>3</v>
      </c>
      <c r="F369" s="160" t="s">
        <v>1355</v>
      </c>
      <c r="H369" s="161">
        <v>16.159</v>
      </c>
      <c r="I369" s="162"/>
      <c r="L369" s="157"/>
      <c r="M369" s="163"/>
      <c r="N369" s="164"/>
      <c r="O369" s="164"/>
      <c r="P369" s="164"/>
      <c r="Q369" s="164"/>
      <c r="R369" s="164"/>
      <c r="S369" s="164"/>
      <c r="T369" s="165"/>
      <c r="AT369" s="159" t="s">
        <v>201</v>
      </c>
      <c r="AU369" s="159" t="s">
        <v>83</v>
      </c>
      <c r="AV369" s="13" t="s">
        <v>83</v>
      </c>
      <c r="AW369" s="13" t="s">
        <v>34</v>
      </c>
      <c r="AX369" s="13" t="s">
        <v>81</v>
      </c>
      <c r="AY369" s="159" t="s">
        <v>180</v>
      </c>
    </row>
    <row r="370" spans="1:65" s="2" customFormat="1" ht="16.5" customHeight="1">
      <c r="A370" s="33"/>
      <c r="B370" s="138"/>
      <c r="C370" s="139" t="s">
        <v>864</v>
      </c>
      <c r="D370" s="139" t="s">
        <v>183</v>
      </c>
      <c r="E370" s="140" t="s">
        <v>1350</v>
      </c>
      <c r="F370" s="141" t="s">
        <v>1351</v>
      </c>
      <c r="G370" s="142" t="s">
        <v>264</v>
      </c>
      <c r="H370" s="143">
        <v>1.628</v>
      </c>
      <c r="I370" s="144"/>
      <c r="J370" s="145">
        <f>ROUND(I370*H370,2)</f>
        <v>0</v>
      </c>
      <c r="K370" s="141" t="s">
        <v>187</v>
      </c>
      <c r="L370" s="34"/>
      <c r="M370" s="146" t="s">
        <v>3</v>
      </c>
      <c r="N370" s="147" t="s">
        <v>44</v>
      </c>
      <c r="O370" s="54"/>
      <c r="P370" s="148">
        <f>O370*H370</f>
        <v>0</v>
      </c>
      <c r="Q370" s="148">
        <v>2.16</v>
      </c>
      <c r="R370" s="148">
        <f>Q370*H370</f>
        <v>3.51648</v>
      </c>
      <c r="S370" s="148">
        <v>0</v>
      </c>
      <c r="T370" s="149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50" t="s">
        <v>188</v>
      </c>
      <c r="AT370" s="150" t="s">
        <v>183</v>
      </c>
      <c r="AU370" s="150" t="s">
        <v>83</v>
      </c>
      <c r="AY370" s="18" t="s">
        <v>180</v>
      </c>
      <c r="BE370" s="151">
        <f>IF(N370="základní",J370,0)</f>
        <v>0</v>
      </c>
      <c r="BF370" s="151">
        <f>IF(N370="snížená",J370,0)</f>
        <v>0</v>
      </c>
      <c r="BG370" s="151">
        <f>IF(N370="zákl. přenesená",J370,0)</f>
        <v>0</v>
      </c>
      <c r="BH370" s="151">
        <f>IF(N370="sníž. přenesená",J370,0)</f>
        <v>0</v>
      </c>
      <c r="BI370" s="151">
        <f>IF(N370="nulová",J370,0)</f>
        <v>0</v>
      </c>
      <c r="BJ370" s="18" t="s">
        <v>81</v>
      </c>
      <c r="BK370" s="151">
        <f>ROUND(I370*H370,2)</f>
        <v>0</v>
      </c>
      <c r="BL370" s="18" t="s">
        <v>188</v>
      </c>
      <c r="BM370" s="150" t="s">
        <v>1356</v>
      </c>
    </row>
    <row r="371" spans="1:47" s="2" customFormat="1" ht="12">
      <c r="A371" s="33"/>
      <c r="B371" s="34"/>
      <c r="C371" s="33"/>
      <c r="D371" s="152" t="s">
        <v>190</v>
      </c>
      <c r="E371" s="33"/>
      <c r="F371" s="153" t="s">
        <v>1353</v>
      </c>
      <c r="G371" s="33"/>
      <c r="H371" s="33"/>
      <c r="I371" s="154"/>
      <c r="J371" s="33"/>
      <c r="K371" s="33"/>
      <c r="L371" s="34"/>
      <c r="M371" s="155"/>
      <c r="N371" s="156"/>
      <c r="O371" s="54"/>
      <c r="P371" s="54"/>
      <c r="Q371" s="54"/>
      <c r="R371" s="54"/>
      <c r="S371" s="54"/>
      <c r="T371" s="55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190</v>
      </c>
      <c r="AU371" s="18" t="s">
        <v>83</v>
      </c>
    </row>
    <row r="372" spans="2:51" s="14" customFormat="1" ht="12">
      <c r="B372" s="166"/>
      <c r="D372" s="158" t="s">
        <v>201</v>
      </c>
      <c r="E372" s="167" t="s">
        <v>3</v>
      </c>
      <c r="F372" s="168" t="s">
        <v>1275</v>
      </c>
      <c r="H372" s="167" t="s">
        <v>3</v>
      </c>
      <c r="I372" s="169"/>
      <c r="L372" s="166"/>
      <c r="M372" s="170"/>
      <c r="N372" s="171"/>
      <c r="O372" s="171"/>
      <c r="P372" s="171"/>
      <c r="Q372" s="171"/>
      <c r="R372" s="171"/>
      <c r="S372" s="171"/>
      <c r="T372" s="172"/>
      <c r="AT372" s="167" t="s">
        <v>201</v>
      </c>
      <c r="AU372" s="167" t="s">
        <v>83</v>
      </c>
      <c r="AV372" s="14" t="s">
        <v>81</v>
      </c>
      <c r="AW372" s="14" t="s">
        <v>34</v>
      </c>
      <c r="AX372" s="14" t="s">
        <v>73</v>
      </c>
      <c r="AY372" s="167" t="s">
        <v>180</v>
      </c>
    </row>
    <row r="373" spans="2:51" s="13" customFormat="1" ht="12">
      <c r="B373" s="157"/>
      <c r="D373" s="158" t="s">
        <v>201</v>
      </c>
      <c r="E373" s="159" t="s">
        <v>3</v>
      </c>
      <c r="F373" s="160" t="s">
        <v>1357</v>
      </c>
      <c r="H373" s="161">
        <v>1.628</v>
      </c>
      <c r="I373" s="162"/>
      <c r="L373" s="157"/>
      <c r="M373" s="163"/>
      <c r="N373" s="164"/>
      <c r="O373" s="164"/>
      <c r="P373" s="164"/>
      <c r="Q373" s="164"/>
      <c r="R373" s="164"/>
      <c r="S373" s="164"/>
      <c r="T373" s="165"/>
      <c r="AT373" s="159" t="s">
        <v>201</v>
      </c>
      <c r="AU373" s="159" t="s">
        <v>83</v>
      </c>
      <c r="AV373" s="13" t="s">
        <v>83</v>
      </c>
      <c r="AW373" s="13" t="s">
        <v>34</v>
      </c>
      <c r="AX373" s="13" t="s">
        <v>81</v>
      </c>
      <c r="AY373" s="159" t="s">
        <v>180</v>
      </c>
    </row>
    <row r="374" spans="2:63" s="12" customFormat="1" ht="22.9" customHeight="1">
      <c r="B374" s="125"/>
      <c r="D374" s="126" t="s">
        <v>72</v>
      </c>
      <c r="E374" s="136" t="s">
        <v>238</v>
      </c>
      <c r="F374" s="136" t="s">
        <v>437</v>
      </c>
      <c r="I374" s="128"/>
      <c r="J374" s="137">
        <f>BK374</f>
        <v>0</v>
      </c>
      <c r="L374" s="125"/>
      <c r="M374" s="130"/>
      <c r="N374" s="131"/>
      <c r="O374" s="131"/>
      <c r="P374" s="132">
        <f>SUM(P375:P393)</f>
        <v>0</v>
      </c>
      <c r="Q374" s="131"/>
      <c r="R374" s="132">
        <f>SUM(R375:R393)</f>
        <v>3.3285644000000003</v>
      </c>
      <c r="S374" s="131"/>
      <c r="T374" s="133">
        <f>SUM(T375:T393)</f>
        <v>5.856577499999999</v>
      </c>
      <c r="AR374" s="126" t="s">
        <v>81</v>
      </c>
      <c r="AT374" s="134" t="s">
        <v>72</v>
      </c>
      <c r="AU374" s="134" t="s">
        <v>81</v>
      </c>
      <c r="AY374" s="126" t="s">
        <v>180</v>
      </c>
      <c r="BK374" s="135">
        <f>SUM(BK375:BK393)</f>
        <v>0</v>
      </c>
    </row>
    <row r="375" spans="1:65" s="2" customFormat="1" ht="24.2" customHeight="1">
      <c r="A375" s="33"/>
      <c r="B375" s="138"/>
      <c r="C375" s="139" t="s">
        <v>868</v>
      </c>
      <c r="D375" s="139" t="s">
        <v>183</v>
      </c>
      <c r="E375" s="140" t="s">
        <v>1358</v>
      </c>
      <c r="F375" s="141" t="s">
        <v>1359</v>
      </c>
      <c r="G375" s="142" t="s">
        <v>225</v>
      </c>
      <c r="H375" s="143">
        <v>94.26</v>
      </c>
      <c r="I375" s="144"/>
      <c r="J375" s="145">
        <f>ROUND(I375*H375,2)</f>
        <v>0</v>
      </c>
      <c r="K375" s="141" t="s">
        <v>187</v>
      </c>
      <c r="L375" s="34"/>
      <c r="M375" s="146" t="s">
        <v>3</v>
      </c>
      <c r="N375" s="147" t="s">
        <v>44</v>
      </c>
      <c r="O375" s="54"/>
      <c r="P375" s="148">
        <f>O375*H375</f>
        <v>0</v>
      </c>
      <c r="Q375" s="148">
        <v>4E-05</v>
      </c>
      <c r="R375" s="148">
        <f>Q375*H375</f>
        <v>0.0037704000000000006</v>
      </c>
      <c r="S375" s="148">
        <v>0</v>
      </c>
      <c r="T375" s="149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0" t="s">
        <v>188</v>
      </c>
      <c r="AT375" s="150" t="s">
        <v>183</v>
      </c>
      <c r="AU375" s="150" t="s">
        <v>83</v>
      </c>
      <c r="AY375" s="18" t="s">
        <v>180</v>
      </c>
      <c r="BE375" s="151">
        <f>IF(N375="základní",J375,0)</f>
        <v>0</v>
      </c>
      <c r="BF375" s="151">
        <f>IF(N375="snížená",J375,0)</f>
        <v>0</v>
      </c>
      <c r="BG375" s="151">
        <f>IF(N375="zákl. přenesená",J375,0)</f>
        <v>0</v>
      </c>
      <c r="BH375" s="151">
        <f>IF(N375="sníž. přenesená",J375,0)</f>
        <v>0</v>
      </c>
      <c r="BI375" s="151">
        <f>IF(N375="nulová",J375,0)</f>
        <v>0</v>
      </c>
      <c r="BJ375" s="18" t="s">
        <v>81</v>
      </c>
      <c r="BK375" s="151">
        <f>ROUND(I375*H375,2)</f>
        <v>0</v>
      </c>
      <c r="BL375" s="18" t="s">
        <v>188</v>
      </c>
      <c r="BM375" s="150" t="s">
        <v>1360</v>
      </c>
    </row>
    <row r="376" spans="1:47" s="2" customFormat="1" ht="12">
      <c r="A376" s="33"/>
      <c r="B376" s="34"/>
      <c r="C376" s="33"/>
      <c r="D376" s="152" t="s">
        <v>190</v>
      </c>
      <c r="E376" s="33"/>
      <c r="F376" s="153" t="s">
        <v>1361</v>
      </c>
      <c r="G376" s="33"/>
      <c r="H376" s="33"/>
      <c r="I376" s="154"/>
      <c r="J376" s="33"/>
      <c r="K376" s="33"/>
      <c r="L376" s="34"/>
      <c r="M376" s="155"/>
      <c r="N376" s="156"/>
      <c r="O376" s="54"/>
      <c r="P376" s="54"/>
      <c r="Q376" s="54"/>
      <c r="R376" s="54"/>
      <c r="S376" s="54"/>
      <c r="T376" s="55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190</v>
      </c>
      <c r="AU376" s="18" t="s">
        <v>83</v>
      </c>
    </row>
    <row r="377" spans="2:51" s="13" customFormat="1" ht="12">
      <c r="B377" s="157"/>
      <c r="D377" s="158" t="s">
        <v>201</v>
      </c>
      <c r="E377" s="159" t="s">
        <v>3</v>
      </c>
      <c r="F377" s="160" t="s">
        <v>1362</v>
      </c>
      <c r="H377" s="161">
        <v>94.26</v>
      </c>
      <c r="I377" s="162"/>
      <c r="L377" s="157"/>
      <c r="M377" s="163"/>
      <c r="N377" s="164"/>
      <c r="O377" s="164"/>
      <c r="P377" s="164"/>
      <c r="Q377" s="164"/>
      <c r="R377" s="164"/>
      <c r="S377" s="164"/>
      <c r="T377" s="165"/>
      <c r="AT377" s="159" t="s">
        <v>201</v>
      </c>
      <c r="AU377" s="159" t="s">
        <v>83</v>
      </c>
      <c r="AV377" s="13" t="s">
        <v>83</v>
      </c>
      <c r="AW377" s="13" t="s">
        <v>34</v>
      </c>
      <c r="AX377" s="13" t="s">
        <v>81</v>
      </c>
      <c r="AY377" s="159" t="s">
        <v>180</v>
      </c>
    </row>
    <row r="378" spans="1:65" s="2" customFormat="1" ht="16.5" customHeight="1">
      <c r="A378" s="33"/>
      <c r="B378" s="138"/>
      <c r="C378" s="139" t="s">
        <v>872</v>
      </c>
      <c r="D378" s="139" t="s">
        <v>183</v>
      </c>
      <c r="E378" s="140" t="s">
        <v>1363</v>
      </c>
      <c r="F378" s="141" t="s">
        <v>1364</v>
      </c>
      <c r="G378" s="142" t="s">
        <v>225</v>
      </c>
      <c r="H378" s="143">
        <v>165</v>
      </c>
      <c r="I378" s="144"/>
      <c r="J378" s="145">
        <f>ROUND(I378*H378,2)</f>
        <v>0</v>
      </c>
      <c r="K378" s="141" t="s">
        <v>187</v>
      </c>
      <c r="L378" s="34"/>
      <c r="M378" s="146" t="s">
        <v>3</v>
      </c>
      <c r="N378" s="147" t="s">
        <v>44</v>
      </c>
      <c r="O378" s="54"/>
      <c r="P378" s="148">
        <f>O378*H378</f>
        <v>0</v>
      </c>
      <c r="Q378" s="148">
        <v>0</v>
      </c>
      <c r="R378" s="148">
        <f>Q378*H378</f>
        <v>0</v>
      </c>
      <c r="S378" s="148">
        <v>0</v>
      </c>
      <c r="T378" s="149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0" t="s">
        <v>188</v>
      </c>
      <c r="AT378" s="150" t="s">
        <v>183</v>
      </c>
      <c r="AU378" s="150" t="s">
        <v>83</v>
      </c>
      <c r="AY378" s="18" t="s">
        <v>180</v>
      </c>
      <c r="BE378" s="151">
        <f>IF(N378="základní",J378,0)</f>
        <v>0</v>
      </c>
      <c r="BF378" s="151">
        <f>IF(N378="snížená",J378,0)</f>
        <v>0</v>
      </c>
      <c r="BG378" s="151">
        <f>IF(N378="zákl. přenesená",J378,0)</f>
        <v>0</v>
      </c>
      <c r="BH378" s="151">
        <f>IF(N378="sníž. přenesená",J378,0)</f>
        <v>0</v>
      </c>
      <c r="BI378" s="151">
        <f>IF(N378="nulová",J378,0)</f>
        <v>0</v>
      </c>
      <c r="BJ378" s="18" t="s">
        <v>81</v>
      </c>
      <c r="BK378" s="151">
        <f>ROUND(I378*H378,2)</f>
        <v>0</v>
      </c>
      <c r="BL378" s="18" t="s">
        <v>188</v>
      </c>
      <c r="BM378" s="150" t="s">
        <v>1365</v>
      </c>
    </row>
    <row r="379" spans="1:47" s="2" customFormat="1" ht="12">
      <c r="A379" s="33"/>
      <c r="B379" s="34"/>
      <c r="C379" s="33"/>
      <c r="D379" s="152" t="s">
        <v>190</v>
      </c>
      <c r="E379" s="33"/>
      <c r="F379" s="153" t="s">
        <v>1366</v>
      </c>
      <c r="G379" s="33"/>
      <c r="H379" s="33"/>
      <c r="I379" s="154"/>
      <c r="J379" s="33"/>
      <c r="K379" s="33"/>
      <c r="L379" s="34"/>
      <c r="M379" s="155"/>
      <c r="N379" s="156"/>
      <c r="O379" s="54"/>
      <c r="P379" s="54"/>
      <c r="Q379" s="54"/>
      <c r="R379" s="54"/>
      <c r="S379" s="54"/>
      <c r="T379" s="55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190</v>
      </c>
      <c r="AU379" s="18" t="s">
        <v>83</v>
      </c>
    </row>
    <row r="380" spans="2:51" s="13" customFormat="1" ht="12">
      <c r="B380" s="157"/>
      <c r="D380" s="158" t="s">
        <v>201</v>
      </c>
      <c r="E380" s="159" t="s">
        <v>3</v>
      </c>
      <c r="F380" s="160" t="s">
        <v>1258</v>
      </c>
      <c r="H380" s="161">
        <v>165</v>
      </c>
      <c r="I380" s="162"/>
      <c r="L380" s="157"/>
      <c r="M380" s="163"/>
      <c r="N380" s="164"/>
      <c r="O380" s="164"/>
      <c r="P380" s="164"/>
      <c r="Q380" s="164"/>
      <c r="R380" s="164"/>
      <c r="S380" s="164"/>
      <c r="T380" s="165"/>
      <c r="AT380" s="159" t="s">
        <v>201</v>
      </c>
      <c r="AU380" s="159" t="s">
        <v>83</v>
      </c>
      <c r="AV380" s="13" t="s">
        <v>83</v>
      </c>
      <c r="AW380" s="13" t="s">
        <v>34</v>
      </c>
      <c r="AX380" s="13" t="s">
        <v>81</v>
      </c>
      <c r="AY380" s="159" t="s">
        <v>180</v>
      </c>
    </row>
    <row r="381" spans="1:65" s="2" customFormat="1" ht="24.2" customHeight="1">
      <c r="A381" s="33"/>
      <c r="B381" s="138"/>
      <c r="C381" s="139" t="s">
        <v>876</v>
      </c>
      <c r="D381" s="139" t="s">
        <v>183</v>
      </c>
      <c r="E381" s="140" t="s">
        <v>1367</v>
      </c>
      <c r="F381" s="141" t="s">
        <v>1368</v>
      </c>
      <c r="G381" s="142" t="s">
        <v>236</v>
      </c>
      <c r="H381" s="143">
        <v>4</v>
      </c>
      <c r="I381" s="144"/>
      <c r="J381" s="145">
        <f>ROUND(I381*H381,2)</f>
        <v>0</v>
      </c>
      <c r="K381" s="141" t="s">
        <v>187</v>
      </c>
      <c r="L381" s="34"/>
      <c r="M381" s="146" t="s">
        <v>3</v>
      </c>
      <c r="N381" s="147" t="s">
        <v>44</v>
      </c>
      <c r="O381" s="54"/>
      <c r="P381" s="148">
        <f>O381*H381</f>
        <v>0</v>
      </c>
      <c r="Q381" s="148">
        <v>0.02864</v>
      </c>
      <c r="R381" s="148">
        <f>Q381*H381</f>
        <v>0.11456</v>
      </c>
      <c r="S381" s="148">
        <v>0</v>
      </c>
      <c r="T381" s="149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50" t="s">
        <v>188</v>
      </c>
      <c r="AT381" s="150" t="s">
        <v>183</v>
      </c>
      <c r="AU381" s="150" t="s">
        <v>83</v>
      </c>
      <c r="AY381" s="18" t="s">
        <v>180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8" t="s">
        <v>81</v>
      </c>
      <c r="BK381" s="151">
        <f>ROUND(I381*H381,2)</f>
        <v>0</v>
      </c>
      <c r="BL381" s="18" t="s">
        <v>188</v>
      </c>
      <c r="BM381" s="150" t="s">
        <v>1369</v>
      </c>
    </row>
    <row r="382" spans="1:47" s="2" customFormat="1" ht="12">
      <c r="A382" s="33"/>
      <c r="B382" s="34"/>
      <c r="C382" s="33"/>
      <c r="D382" s="152" t="s">
        <v>190</v>
      </c>
      <c r="E382" s="33"/>
      <c r="F382" s="153" t="s">
        <v>1370</v>
      </c>
      <c r="G382" s="33"/>
      <c r="H382" s="33"/>
      <c r="I382" s="154"/>
      <c r="J382" s="33"/>
      <c r="K382" s="33"/>
      <c r="L382" s="34"/>
      <c r="M382" s="155"/>
      <c r="N382" s="156"/>
      <c r="O382" s="54"/>
      <c r="P382" s="54"/>
      <c r="Q382" s="54"/>
      <c r="R382" s="54"/>
      <c r="S382" s="54"/>
      <c r="T382" s="55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8" t="s">
        <v>190</v>
      </c>
      <c r="AU382" s="18" t="s">
        <v>83</v>
      </c>
    </row>
    <row r="383" spans="1:65" s="2" customFormat="1" ht="16.5" customHeight="1">
      <c r="A383" s="33"/>
      <c r="B383" s="138"/>
      <c r="C383" s="173" t="s">
        <v>882</v>
      </c>
      <c r="D383" s="173" t="s">
        <v>284</v>
      </c>
      <c r="E383" s="174" t="s">
        <v>1371</v>
      </c>
      <c r="F383" s="175" t="s">
        <v>1372</v>
      </c>
      <c r="G383" s="176" t="s">
        <v>236</v>
      </c>
      <c r="H383" s="177">
        <v>1</v>
      </c>
      <c r="I383" s="178"/>
      <c r="J383" s="179">
        <f>ROUND(I383*H383,2)</f>
        <v>0</v>
      </c>
      <c r="K383" s="175" t="s">
        <v>3</v>
      </c>
      <c r="L383" s="180"/>
      <c r="M383" s="181" t="s">
        <v>3</v>
      </c>
      <c r="N383" s="182" t="s">
        <v>44</v>
      </c>
      <c r="O383" s="54"/>
      <c r="P383" s="148">
        <f>O383*H383</f>
        <v>0</v>
      </c>
      <c r="Q383" s="148">
        <v>0.015</v>
      </c>
      <c r="R383" s="148">
        <f>Q383*H383</f>
        <v>0.015</v>
      </c>
      <c r="S383" s="148">
        <v>0</v>
      </c>
      <c r="T383" s="149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0" t="s">
        <v>233</v>
      </c>
      <c r="AT383" s="150" t="s">
        <v>284</v>
      </c>
      <c r="AU383" s="150" t="s">
        <v>83</v>
      </c>
      <c r="AY383" s="18" t="s">
        <v>180</v>
      </c>
      <c r="BE383" s="151">
        <f>IF(N383="základní",J383,0)</f>
        <v>0</v>
      </c>
      <c r="BF383" s="151">
        <f>IF(N383="snížená",J383,0)</f>
        <v>0</v>
      </c>
      <c r="BG383" s="151">
        <f>IF(N383="zákl. přenesená",J383,0)</f>
        <v>0</v>
      </c>
      <c r="BH383" s="151">
        <f>IF(N383="sníž. přenesená",J383,0)</f>
        <v>0</v>
      </c>
      <c r="BI383" s="151">
        <f>IF(N383="nulová",J383,0)</f>
        <v>0</v>
      </c>
      <c r="BJ383" s="18" t="s">
        <v>81</v>
      </c>
      <c r="BK383" s="151">
        <f>ROUND(I383*H383,2)</f>
        <v>0</v>
      </c>
      <c r="BL383" s="18" t="s">
        <v>188</v>
      </c>
      <c r="BM383" s="150" t="s">
        <v>1373</v>
      </c>
    </row>
    <row r="384" spans="1:65" s="2" customFormat="1" ht="16.5" customHeight="1">
      <c r="A384" s="33"/>
      <c r="B384" s="138"/>
      <c r="C384" s="139" t="s">
        <v>888</v>
      </c>
      <c r="D384" s="139" t="s">
        <v>183</v>
      </c>
      <c r="E384" s="140" t="s">
        <v>1374</v>
      </c>
      <c r="F384" s="141" t="s">
        <v>1375</v>
      </c>
      <c r="G384" s="142" t="s">
        <v>225</v>
      </c>
      <c r="H384" s="143">
        <v>165</v>
      </c>
      <c r="I384" s="144"/>
      <c r="J384" s="145">
        <f>ROUND(I384*H384,2)</f>
        <v>0</v>
      </c>
      <c r="K384" s="141" t="s">
        <v>187</v>
      </c>
      <c r="L384" s="34"/>
      <c r="M384" s="146" t="s">
        <v>3</v>
      </c>
      <c r="N384" s="147" t="s">
        <v>44</v>
      </c>
      <c r="O384" s="54"/>
      <c r="P384" s="148">
        <f>O384*H384</f>
        <v>0</v>
      </c>
      <c r="Q384" s="148">
        <v>0</v>
      </c>
      <c r="R384" s="148">
        <f>Q384*H384</f>
        <v>0</v>
      </c>
      <c r="S384" s="148">
        <v>0</v>
      </c>
      <c r="T384" s="149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50" t="s">
        <v>188</v>
      </c>
      <c r="AT384" s="150" t="s">
        <v>183</v>
      </c>
      <c r="AU384" s="150" t="s">
        <v>83</v>
      </c>
      <c r="AY384" s="18" t="s">
        <v>180</v>
      </c>
      <c r="BE384" s="151">
        <f>IF(N384="základní",J384,0)</f>
        <v>0</v>
      </c>
      <c r="BF384" s="151">
        <f>IF(N384="snížená",J384,0)</f>
        <v>0</v>
      </c>
      <c r="BG384" s="151">
        <f>IF(N384="zákl. přenesená",J384,0)</f>
        <v>0</v>
      </c>
      <c r="BH384" s="151">
        <f>IF(N384="sníž. přenesená",J384,0)</f>
        <v>0</v>
      </c>
      <c r="BI384" s="151">
        <f>IF(N384="nulová",J384,0)</f>
        <v>0</v>
      </c>
      <c r="BJ384" s="18" t="s">
        <v>81</v>
      </c>
      <c r="BK384" s="151">
        <f>ROUND(I384*H384,2)</f>
        <v>0</v>
      </c>
      <c r="BL384" s="18" t="s">
        <v>188</v>
      </c>
      <c r="BM384" s="150" t="s">
        <v>1376</v>
      </c>
    </row>
    <row r="385" spans="1:47" s="2" customFormat="1" ht="12">
      <c r="A385" s="33"/>
      <c r="B385" s="34"/>
      <c r="C385" s="33"/>
      <c r="D385" s="152" t="s">
        <v>190</v>
      </c>
      <c r="E385" s="33"/>
      <c r="F385" s="153" t="s">
        <v>1377</v>
      </c>
      <c r="G385" s="33"/>
      <c r="H385" s="33"/>
      <c r="I385" s="154"/>
      <c r="J385" s="33"/>
      <c r="K385" s="33"/>
      <c r="L385" s="34"/>
      <c r="M385" s="155"/>
      <c r="N385" s="156"/>
      <c r="O385" s="54"/>
      <c r="P385" s="54"/>
      <c r="Q385" s="54"/>
      <c r="R385" s="54"/>
      <c r="S385" s="54"/>
      <c r="T385" s="55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T385" s="18" t="s">
        <v>190</v>
      </c>
      <c r="AU385" s="18" t="s">
        <v>83</v>
      </c>
    </row>
    <row r="386" spans="2:51" s="13" customFormat="1" ht="12">
      <c r="B386" s="157"/>
      <c r="D386" s="158" t="s">
        <v>201</v>
      </c>
      <c r="E386" s="159" t="s">
        <v>3</v>
      </c>
      <c r="F386" s="160" t="s">
        <v>1258</v>
      </c>
      <c r="H386" s="161">
        <v>165</v>
      </c>
      <c r="I386" s="162"/>
      <c r="L386" s="157"/>
      <c r="M386" s="163"/>
      <c r="N386" s="164"/>
      <c r="O386" s="164"/>
      <c r="P386" s="164"/>
      <c r="Q386" s="164"/>
      <c r="R386" s="164"/>
      <c r="S386" s="164"/>
      <c r="T386" s="165"/>
      <c r="AT386" s="159" t="s">
        <v>201</v>
      </c>
      <c r="AU386" s="159" t="s">
        <v>83</v>
      </c>
      <c r="AV386" s="13" t="s">
        <v>83</v>
      </c>
      <c r="AW386" s="13" t="s">
        <v>34</v>
      </c>
      <c r="AX386" s="13" t="s">
        <v>81</v>
      </c>
      <c r="AY386" s="159" t="s">
        <v>180</v>
      </c>
    </row>
    <row r="387" spans="1:65" s="2" customFormat="1" ht="33" customHeight="1">
      <c r="A387" s="33"/>
      <c r="B387" s="138"/>
      <c r="C387" s="139" t="s">
        <v>893</v>
      </c>
      <c r="D387" s="139" t="s">
        <v>183</v>
      </c>
      <c r="E387" s="140" t="s">
        <v>1378</v>
      </c>
      <c r="F387" s="141" t="s">
        <v>1379</v>
      </c>
      <c r="G387" s="142" t="s">
        <v>264</v>
      </c>
      <c r="H387" s="143">
        <v>21.144</v>
      </c>
      <c r="I387" s="144"/>
      <c r="J387" s="145">
        <f>ROUND(I387*H387,2)</f>
        <v>0</v>
      </c>
      <c r="K387" s="141" t="s">
        <v>187</v>
      </c>
      <c r="L387" s="34"/>
      <c r="M387" s="146" t="s">
        <v>3</v>
      </c>
      <c r="N387" s="147" t="s">
        <v>44</v>
      </c>
      <c r="O387" s="54"/>
      <c r="P387" s="148">
        <f>O387*H387</f>
        <v>0</v>
      </c>
      <c r="Q387" s="148">
        <v>0</v>
      </c>
      <c r="R387" s="148">
        <f>Q387*H387</f>
        <v>0</v>
      </c>
      <c r="S387" s="148">
        <v>0.25</v>
      </c>
      <c r="T387" s="149">
        <f>S387*H387</f>
        <v>5.286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0" t="s">
        <v>188</v>
      </c>
      <c r="AT387" s="150" t="s">
        <v>183</v>
      </c>
      <c r="AU387" s="150" t="s">
        <v>83</v>
      </c>
      <c r="AY387" s="18" t="s">
        <v>180</v>
      </c>
      <c r="BE387" s="151">
        <f>IF(N387="základní",J387,0)</f>
        <v>0</v>
      </c>
      <c r="BF387" s="151">
        <f>IF(N387="snížená",J387,0)</f>
        <v>0</v>
      </c>
      <c r="BG387" s="151">
        <f>IF(N387="zákl. přenesená",J387,0)</f>
        <v>0</v>
      </c>
      <c r="BH387" s="151">
        <f>IF(N387="sníž. přenesená",J387,0)</f>
        <v>0</v>
      </c>
      <c r="BI387" s="151">
        <f>IF(N387="nulová",J387,0)</f>
        <v>0</v>
      </c>
      <c r="BJ387" s="18" t="s">
        <v>81</v>
      </c>
      <c r="BK387" s="151">
        <f>ROUND(I387*H387,2)</f>
        <v>0</v>
      </c>
      <c r="BL387" s="18" t="s">
        <v>188</v>
      </c>
      <c r="BM387" s="150" t="s">
        <v>1380</v>
      </c>
    </row>
    <row r="388" spans="1:47" s="2" customFormat="1" ht="12">
      <c r="A388" s="33"/>
      <c r="B388" s="34"/>
      <c r="C388" s="33"/>
      <c r="D388" s="152" t="s">
        <v>190</v>
      </c>
      <c r="E388" s="33"/>
      <c r="F388" s="153" t="s">
        <v>1381</v>
      </c>
      <c r="G388" s="33"/>
      <c r="H388" s="33"/>
      <c r="I388" s="154"/>
      <c r="J388" s="33"/>
      <c r="K388" s="33"/>
      <c r="L388" s="34"/>
      <c r="M388" s="155"/>
      <c r="N388" s="156"/>
      <c r="O388" s="54"/>
      <c r="P388" s="54"/>
      <c r="Q388" s="54"/>
      <c r="R388" s="54"/>
      <c r="S388" s="54"/>
      <c r="T388" s="55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T388" s="18" t="s">
        <v>190</v>
      </c>
      <c r="AU388" s="18" t="s">
        <v>83</v>
      </c>
    </row>
    <row r="389" spans="2:51" s="13" customFormat="1" ht="12">
      <c r="B389" s="157"/>
      <c r="D389" s="158" t="s">
        <v>201</v>
      </c>
      <c r="E389" s="159" t="s">
        <v>3</v>
      </c>
      <c r="F389" s="160" t="s">
        <v>1382</v>
      </c>
      <c r="H389" s="161">
        <v>21.144</v>
      </c>
      <c r="I389" s="162"/>
      <c r="L389" s="157"/>
      <c r="M389" s="163"/>
      <c r="N389" s="164"/>
      <c r="O389" s="164"/>
      <c r="P389" s="164"/>
      <c r="Q389" s="164"/>
      <c r="R389" s="164"/>
      <c r="S389" s="164"/>
      <c r="T389" s="165"/>
      <c r="AT389" s="159" t="s">
        <v>201</v>
      </c>
      <c r="AU389" s="159" t="s">
        <v>83</v>
      </c>
      <c r="AV389" s="13" t="s">
        <v>83</v>
      </c>
      <c r="AW389" s="13" t="s">
        <v>34</v>
      </c>
      <c r="AX389" s="13" t="s">
        <v>81</v>
      </c>
      <c r="AY389" s="159" t="s">
        <v>180</v>
      </c>
    </row>
    <row r="390" spans="1:65" s="2" customFormat="1" ht="21.75" customHeight="1">
      <c r="A390" s="33"/>
      <c r="B390" s="138"/>
      <c r="C390" s="139" t="s">
        <v>900</v>
      </c>
      <c r="D390" s="139" t="s">
        <v>183</v>
      </c>
      <c r="E390" s="140" t="s">
        <v>1383</v>
      </c>
      <c r="F390" s="141" t="s">
        <v>1384</v>
      </c>
      <c r="G390" s="142" t="s">
        <v>225</v>
      </c>
      <c r="H390" s="143">
        <v>25.359</v>
      </c>
      <c r="I390" s="144"/>
      <c r="J390" s="145">
        <f>ROUND(I390*H390,2)</f>
        <v>0</v>
      </c>
      <c r="K390" s="141" t="s">
        <v>187</v>
      </c>
      <c r="L390" s="34"/>
      <c r="M390" s="146" t="s">
        <v>3</v>
      </c>
      <c r="N390" s="147" t="s">
        <v>44</v>
      </c>
      <c r="O390" s="54"/>
      <c r="P390" s="148">
        <f>O390*H390</f>
        <v>0</v>
      </c>
      <c r="Q390" s="148">
        <v>0.126</v>
      </c>
      <c r="R390" s="148">
        <f>Q390*H390</f>
        <v>3.195234</v>
      </c>
      <c r="S390" s="148">
        <v>0.0225</v>
      </c>
      <c r="T390" s="149">
        <f>S390*H390</f>
        <v>0.5705775000000001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50" t="s">
        <v>188</v>
      </c>
      <c r="AT390" s="150" t="s">
        <v>183</v>
      </c>
      <c r="AU390" s="150" t="s">
        <v>83</v>
      </c>
      <c r="AY390" s="18" t="s">
        <v>180</v>
      </c>
      <c r="BE390" s="151">
        <f>IF(N390="základní",J390,0)</f>
        <v>0</v>
      </c>
      <c r="BF390" s="151">
        <f>IF(N390="snížená",J390,0)</f>
        <v>0</v>
      </c>
      <c r="BG390" s="151">
        <f>IF(N390="zákl. přenesená",J390,0)</f>
        <v>0</v>
      </c>
      <c r="BH390" s="151">
        <f>IF(N390="sníž. přenesená",J390,0)</f>
        <v>0</v>
      </c>
      <c r="BI390" s="151">
        <f>IF(N390="nulová",J390,0)</f>
        <v>0</v>
      </c>
      <c r="BJ390" s="18" t="s">
        <v>81</v>
      </c>
      <c r="BK390" s="151">
        <f>ROUND(I390*H390,2)</f>
        <v>0</v>
      </c>
      <c r="BL390" s="18" t="s">
        <v>188</v>
      </c>
      <c r="BM390" s="150" t="s">
        <v>1385</v>
      </c>
    </row>
    <row r="391" spans="1:47" s="2" customFormat="1" ht="12">
      <c r="A391" s="33"/>
      <c r="B391" s="34"/>
      <c r="C391" s="33"/>
      <c r="D391" s="152" t="s">
        <v>190</v>
      </c>
      <c r="E391" s="33"/>
      <c r="F391" s="153" t="s">
        <v>1386</v>
      </c>
      <c r="G391" s="33"/>
      <c r="H391" s="33"/>
      <c r="I391" s="154"/>
      <c r="J391" s="33"/>
      <c r="K391" s="33"/>
      <c r="L391" s="34"/>
      <c r="M391" s="155"/>
      <c r="N391" s="156"/>
      <c r="O391" s="54"/>
      <c r="P391" s="54"/>
      <c r="Q391" s="54"/>
      <c r="R391" s="54"/>
      <c r="S391" s="54"/>
      <c r="T391" s="55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T391" s="18" t="s">
        <v>190</v>
      </c>
      <c r="AU391" s="18" t="s">
        <v>83</v>
      </c>
    </row>
    <row r="392" spans="2:51" s="14" customFormat="1" ht="12">
      <c r="B392" s="166"/>
      <c r="D392" s="158" t="s">
        <v>201</v>
      </c>
      <c r="E392" s="167" t="s">
        <v>3</v>
      </c>
      <c r="F392" s="168" t="s">
        <v>1387</v>
      </c>
      <c r="H392" s="167" t="s">
        <v>3</v>
      </c>
      <c r="I392" s="169"/>
      <c r="L392" s="166"/>
      <c r="M392" s="170"/>
      <c r="N392" s="171"/>
      <c r="O392" s="171"/>
      <c r="P392" s="171"/>
      <c r="Q392" s="171"/>
      <c r="R392" s="171"/>
      <c r="S392" s="171"/>
      <c r="T392" s="172"/>
      <c r="AT392" s="167" t="s">
        <v>201</v>
      </c>
      <c r="AU392" s="167" t="s">
        <v>83</v>
      </c>
      <c r="AV392" s="14" t="s">
        <v>81</v>
      </c>
      <c r="AW392" s="14" t="s">
        <v>34</v>
      </c>
      <c r="AX392" s="14" t="s">
        <v>73</v>
      </c>
      <c r="AY392" s="167" t="s">
        <v>180</v>
      </c>
    </row>
    <row r="393" spans="2:51" s="13" customFormat="1" ht="12">
      <c r="B393" s="157"/>
      <c r="D393" s="158" t="s">
        <v>201</v>
      </c>
      <c r="E393" s="159" t="s">
        <v>3</v>
      </c>
      <c r="F393" s="160" t="s">
        <v>1388</v>
      </c>
      <c r="H393" s="161">
        <v>25.359</v>
      </c>
      <c r="I393" s="162"/>
      <c r="L393" s="157"/>
      <c r="M393" s="163"/>
      <c r="N393" s="164"/>
      <c r="O393" s="164"/>
      <c r="P393" s="164"/>
      <c r="Q393" s="164"/>
      <c r="R393" s="164"/>
      <c r="S393" s="164"/>
      <c r="T393" s="165"/>
      <c r="AT393" s="159" t="s">
        <v>201</v>
      </c>
      <c r="AU393" s="159" t="s">
        <v>83</v>
      </c>
      <c r="AV393" s="13" t="s">
        <v>83</v>
      </c>
      <c r="AW393" s="13" t="s">
        <v>34</v>
      </c>
      <c r="AX393" s="13" t="s">
        <v>81</v>
      </c>
      <c r="AY393" s="159" t="s">
        <v>180</v>
      </c>
    </row>
    <row r="394" spans="2:63" s="12" customFormat="1" ht="22.9" customHeight="1">
      <c r="B394" s="125"/>
      <c r="D394" s="126" t="s">
        <v>72</v>
      </c>
      <c r="E394" s="136" t="s">
        <v>181</v>
      </c>
      <c r="F394" s="136" t="s">
        <v>182</v>
      </c>
      <c r="I394" s="128"/>
      <c r="J394" s="137">
        <f>BK394</f>
        <v>0</v>
      </c>
      <c r="L394" s="125"/>
      <c r="M394" s="130"/>
      <c r="N394" s="131"/>
      <c r="O394" s="131"/>
      <c r="P394" s="132">
        <f>SUM(P395:P401)</f>
        <v>0</v>
      </c>
      <c r="Q394" s="131"/>
      <c r="R394" s="132">
        <f>SUM(R395:R401)</f>
        <v>0</v>
      </c>
      <c r="S394" s="131"/>
      <c r="T394" s="133">
        <f>SUM(T395:T401)</f>
        <v>0</v>
      </c>
      <c r="AR394" s="126" t="s">
        <v>81</v>
      </c>
      <c r="AT394" s="134" t="s">
        <v>72</v>
      </c>
      <c r="AU394" s="134" t="s">
        <v>81</v>
      </c>
      <c r="AY394" s="126" t="s">
        <v>180</v>
      </c>
      <c r="BK394" s="135">
        <f>SUM(BK395:BK401)</f>
        <v>0</v>
      </c>
    </row>
    <row r="395" spans="1:65" s="2" customFormat="1" ht="24.2" customHeight="1">
      <c r="A395" s="33"/>
      <c r="B395" s="138"/>
      <c r="C395" s="139" t="s">
        <v>905</v>
      </c>
      <c r="D395" s="139" t="s">
        <v>183</v>
      </c>
      <c r="E395" s="140" t="s">
        <v>1389</v>
      </c>
      <c r="F395" s="141" t="s">
        <v>1390</v>
      </c>
      <c r="G395" s="142" t="s">
        <v>186</v>
      </c>
      <c r="H395" s="143">
        <v>59.294</v>
      </c>
      <c r="I395" s="144"/>
      <c r="J395" s="145">
        <f>ROUND(I395*H395,2)</f>
        <v>0</v>
      </c>
      <c r="K395" s="141" t="s">
        <v>187</v>
      </c>
      <c r="L395" s="34"/>
      <c r="M395" s="146" t="s">
        <v>3</v>
      </c>
      <c r="N395" s="147" t="s">
        <v>44</v>
      </c>
      <c r="O395" s="54"/>
      <c r="P395" s="148">
        <f>O395*H395</f>
        <v>0</v>
      </c>
      <c r="Q395" s="148">
        <v>0</v>
      </c>
      <c r="R395" s="148">
        <f>Q395*H395</f>
        <v>0</v>
      </c>
      <c r="S395" s="148">
        <v>0</v>
      </c>
      <c r="T395" s="149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50" t="s">
        <v>188</v>
      </c>
      <c r="AT395" s="150" t="s">
        <v>183</v>
      </c>
      <c r="AU395" s="150" t="s">
        <v>83</v>
      </c>
      <c r="AY395" s="18" t="s">
        <v>180</v>
      </c>
      <c r="BE395" s="151">
        <f>IF(N395="základní",J395,0)</f>
        <v>0</v>
      </c>
      <c r="BF395" s="151">
        <f>IF(N395="snížená",J395,0)</f>
        <v>0</v>
      </c>
      <c r="BG395" s="151">
        <f>IF(N395="zákl. přenesená",J395,0)</f>
        <v>0</v>
      </c>
      <c r="BH395" s="151">
        <f>IF(N395="sníž. přenesená",J395,0)</f>
        <v>0</v>
      </c>
      <c r="BI395" s="151">
        <f>IF(N395="nulová",J395,0)</f>
        <v>0</v>
      </c>
      <c r="BJ395" s="18" t="s">
        <v>81</v>
      </c>
      <c r="BK395" s="151">
        <f>ROUND(I395*H395,2)</f>
        <v>0</v>
      </c>
      <c r="BL395" s="18" t="s">
        <v>188</v>
      </c>
      <c r="BM395" s="150" t="s">
        <v>1391</v>
      </c>
    </row>
    <row r="396" spans="1:47" s="2" customFormat="1" ht="12">
      <c r="A396" s="33"/>
      <c r="B396" s="34"/>
      <c r="C396" s="33"/>
      <c r="D396" s="152" t="s">
        <v>190</v>
      </c>
      <c r="E396" s="33"/>
      <c r="F396" s="153" t="s">
        <v>1392</v>
      </c>
      <c r="G396" s="33"/>
      <c r="H396" s="33"/>
      <c r="I396" s="154"/>
      <c r="J396" s="33"/>
      <c r="K396" s="33"/>
      <c r="L396" s="34"/>
      <c r="M396" s="155"/>
      <c r="N396" s="156"/>
      <c r="O396" s="54"/>
      <c r="P396" s="54"/>
      <c r="Q396" s="54"/>
      <c r="R396" s="54"/>
      <c r="S396" s="54"/>
      <c r="T396" s="55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T396" s="18" t="s">
        <v>190</v>
      </c>
      <c r="AU396" s="18" t="s">
        <v>83</v>
      </c>
    </row>
    <row r="397" spans="1:65" s="2" customFormat="1" ht="24.2" customHeight="1">
      <c r="A397" s="33"/>
      <c r="B397" s="138"/>
      <c r="C397" s="139" t="s">
        <v>910</v>
      </c>
      <c r="D397" s="139" t="s">
        <v>183</v>
      </c>
      <c r="E397" s="140" t="s">
        <v>1393</v>
      </c>
      <c r="F397" s="141" t="s">
        <v>1394</v>
      </c>
      <c r="G397" s="142" t="s">
        <v>186</v>
      </c>
      <c r="H397" s="143">
        <v>1115.756</v>
      </c>
      <c r="I397" s="144"/>
      <c r="J397" s="145">
        <f>ROUND(I397*H397,2)</f>
        <v>0</v>
      </c>
      <c r="K397" s="141" t="s">
        <v>187</v>
      </c>
      <c r="L397" s="34"/>
      <c r="M397" s="146" t="s">
        <v>3</v>
      </c>
      <c r="N397" s="147" t="s">
        <v>44</v>
      </c>
      <c r="O397" s="54"/>
      <c r="P397" s="148">
        <f>O397*H397</f>
        <v>0</v>
      </c>
      <c r="Q397" s="148">
        <v>0</v>
      </c>
      <c r="R397" s="148">
        <f>Q397*H397</f>
        <v>0</v>
      </c>
      <c r="S397" s="148">
        <v>0</v>
      </c>
      <c r="T397" s="149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50" t="s">
        <v>188</v>
      </c>
      <c r="AT397" s="150" t="s">
        <v>183</v>
      </c>
      <c r="AU397" s="150" t="s">
        <v>83</v>
      </c>
      <c r="AY397" s="18" t="s">
        <v>180</v>
      </c>
      <c r="BE397" s="151">
        <f>IF(N397="základní",J397,0)</f>
        <v>0</v>
      </c>
      <c r="BF397" s="151">
        <f>IF(N397="snížená",J397,0)</f>
        <v>0</v>
      </c>
      <c r="BG397" s="151">
        <f>IF(N397="zákl. přenesená",J397,0)</f>
        <v>0</v>
      </c>
      <c r="BH397" s="151">
        <f>IF(N397="sníž. přenesená",J397,0)</f>
        <v>0</v>
      </c>
      <c r="BI397" s="151">
        <f>IF(N397="nulová",J397,0)</f>
        <v>0</v>
      </c>
      <c r="BJ397" s="18" t="s">
        <v>81</v>
      </c>
      <c r="BK397" s="151">
        <f>ROUND(I397*H397,2)</f>
        <v>0</v>
      </c>
      <c r="BL397" s="18" t="s">
        <v>188</v>
      </c>
      <c r="BM397" s="150" t="s">
        <v>1395</v>
      </c>
    </row>
    <row r="398" spans="1:47" s="2" customFormat="1" ht="12">
      <c r="A398" s="33"/>
      <c r="B398" s="34"/>
      <c r="C398" s="33"/>
      <c r="D398" s="152" t="s">
        <v>190</v>
      </c>
      <c r="E398" s="33"/>
      <c r="F398" s="153" t="s">
        <v>1396</v>
      </c>
      <c r="G398" s="33"/>
      <c r="H398" s="33"/>
      <c r="I398" s="154"/>
      <c r="J398" s="33"/>
      <c r="K398" s="33"/>
      <c r="L398" s="34"/>
      <c r="M398" s="155"/>
      <c r="N398" s="156"/>
      <c r="O398" s="54"/>
      <c r="P398" s="54"/>
      <c r="Q398" s="54"/>
      <c r="R398" s="54"/>
      <c r="S398" s="54"/>
      <c r="T398" s="55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8" t="s">
        <v>190</v>
      </c>
      <c r="AU398" s="18" t="s">
        <v>83</v>
      </c>
    </row>
    <row r="399" spans="2:51" s="13" customFormat="1" ht="12">
      <c r="B399" s="157"/>
      <c r="D399" s="158" t="s">
        <v>201</v>
      </c>
      <c r="E399" s="159" t="s">
        <v>3</v>
      </c>
      <c r="F399" s="160" t="s">
        <v>1397</v>
      </c>
      <c r="H399" s="161">
        <v>1115.756</v>
      </c>
      <c r="I399" s="162"/>
      <c r="L399" s="157"/>
      <c r="M399" s="163"/>
      <c r="N399" s="164"/>
      <c r="O399" s="164"/>
      <c r="P399" s="164"/>
      <c r="Q399" s="164"/>
      <c r="R399" s="164"/>
      <c r="S399" s="164"/>
      <c r="T399" s="165"/>
      <c r="AT399" s="159" t="s">
        <v>201</v>
      </c>
      <c r="AU399" s="159" t="s">
        <v>83</v>
      </c>
      <c r="AV399" s="13" t="s">
        <v>83</v>
      </c>
      <c r="AW399" s="13" t="s">
        <v>34</v>
      </c>
      <c r="AX399" s="13" t="s">
        <v>81</v>
      </c>
      <c r="AY399" s="159" t="s">
        <v>180</v>
      </c>
    </row>
    <row r="400" spans="1:65" s="2" customFormat="1" ht="24.2" customHeight="1">
      <c r="A400" s="33"/>
      <c r="B400" s="138"/>
      <c r="C400" s="139" t="s">
        <v>915</v>
      </c>
      <c r="D400" s="139" t="s">
        <v>183</v>
      </c>
      <c r="E400" s="140" t="s">
        <v>1398</v>
      </c>
      <c r="F400" s="141" t="s">
        <v>1399</v>
      </c>
      <c r="G400" s="142" t="s">
        <v>186</v>
      </c>
      <c r="H400" s="143">
        <v>58.724</v>
      </c>
      <c r="I400" s="144"/>
      <c r="J400" s="145">
        <f>ROUND(I400*H400,2)</f>
        <v>0</v>
      </c>
      <c r="K400" s="141" t="s">
        <v>187</v>
      </c>
      <c r="L400" s="34"/>
      <c r="M400" s="146" t="s">
        <v>3</v>
      </c>
      <c r="N400" s="147" t="s">
        <v>44</v>
      </c>
      <c r="O400" s="54"/>
      <c r="P400" s="148">
        <f>O400*H400</f>
        <v>0</v>
      </c>
      <c r="Q400" s="148">
        <v>0</v>
      </c>
      <c r="R400" s="148">
        <f>Q400*H400</f>
        <v>0</v>
      </c>
      <c r="S400" s="148">
        <v>0</v>
      </c>
      <c r="T400" s="149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50" t="s">
        <v>188</v>
      </c>
      <c r="AT400" s="150" t="s">
        <v>183</v>
      </c>
      <c r="AU400" s="150" t="s">
        <v>83</v>
      </c>
      <c r="AY400" s="18" t="s">
        <v>180</v>
      </c>
      <c r="BE400" s="151">
        <f>IF(N400="základní",J400,0)</f>
        <v>0</v>
      </c>
      <c r="BF400" s="151">
        <f>IF(N400="snížená",J400,0)</f>
        <v>0</v>
      </c>
      <c r="BG400" s="151">
        <f>IF(N400="zákl. přenesená",J400,0)</f>
        <v>0</v>
      </c>
      <c r="BH400" s="151">
        <f>IF(N400="sníž. přenesená",J400,0)</f>
        <v>0</v>
      </c>
      <c r="BI400" s="151">
        <f>IF(N400="nulová",J400,0)</f>
        <v>0</v>
      </c>
      <c r="BJ400" s="18" t="s">
        <v>81</v>
      </c>
      <c r="BK400" s="151">
        <f>ROUND(I400*H400,2)</f>
        <v>0</v>
      </c>
      <c r="BL400" s="18" t="s">
        <v>188</v>
      </c>
      <c r="BM400" s="150" t="s">
        <v>1400</v>
      </c>
    </row>
    <row r="401" spans="1:47" s="2" customFormat="1" ht="12">
      <c r="A401" s="33"/>
      <c r="B401" s="34"/>
      <c r="C401" s="33"/>
      <c r="D401" s="152" t="s">
        <v>190</v>
      </c>
      <c r="E401" s="33"/>
      <c r="F401" s="153" t="s">
        <v>1401</v>
      </c>
      <c r="G401" s="33"/>
      <c r="H401" s="33"/>
      <c r="I401" s="154"/>
      <c r="J401" s="33"/>
      <c r="K401" s="33"/>
      <c r="L401" s="34"/>
      <c r="M401" s="155"/>
      <c r="N401" s="156"/>
      <c r="O401" s="54"/>
      <c r="P401" s="54"/>
      <c r="Q401" s="54"/>
      <c r="R401" s="54"/>
      <c r="S401" s="54"/>
      <c r="T401" s="55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T401" s="18" t="s">
        <v>190</v>
      </c>
      <c r="AU401" s="18" t="s">
        <v>83</v>
      </c>
    </row>
    <row r="402" spans="2:63" s="12" customFormat="1" ht="22.9" customHeight="1">
      <c r="B402" s="125"/>
      <c r="D402" s="126" t="s">
        <v>72</v>
      </c>
      <c r="E402" s="136" t="s">
        <v>471</v>
      </c>
      <c r="F402" s="136" t="s">
        <v>472</v>
      </c>
      <c r="I402" s="128"/>
      <c r="J402" s="137">
        <f>BK402</f>
        <v>0</v>
      </c>
      <c r="L402" s="125"/>
      <c r="M402" s="130"/>
      <c r="N402" s="131"/>
      <c r="O402" s="131"/>
      <c r="P402" s="132">
        <f>SUM(P403:P404)</f>
        <v>0</v>
      </c>
      <c r="Q402" s="131"/>
      <c r="R402" s="132">
        <f>SUM(R403:R404)</f>
        <v>0</v>
      </c>
      <c r="S402" s="131"/>
      <c r="T402" s="133">
        <f>SUM(T403:T404)</f>
        <v>0</v>
      </c>
      <c r="AR402" s="126" t="s">
        <v>81</v>
      </c>
      <c r="AT402" s="134" t="s">
        <v>72</v>
      </c>
      <c r="AU402" s="134" t="s">
        <v>81</v>
      </c>
      <c r="AY402" s="126" t="s">
        <v>180</v>
      </c>
      <c r="BK402" s="135">
        <f>SUM(BK403:BK404)</f>
        <v>0</v>
      </c>
    </row>
    <row r="403" spans="1:65" s="2" customFormat="1" ht="24.2" customHeight="1">
      <c r="A403" s="33"/>
      <c r="B403" s="138"/>
      <c r="C403" s="139" t="s">
        <v>922</v>
      </c>
      <c r="D403" s="139" t="s">
        <v>183</v>
      </c>
      <c r="E403" s="140" t="s">
        <v>1402</v>
      </c>
      <c r="F403" s="141" t="s">
        <v>1403</v>
      </c>
      <c r="G403" s="142" t="s">
        <v>186</v>
      </c>
      <c r="H403" s="143">
        <v>1007.493</v>
      </c>
      <c r="I403" s="144"/>
      <c r="J403" s="145">
        <f>ROUND(I403*H403,2)</f>
        <v>0</v>
      </c>
      <c r="K403" s="141" t="s">
        <v>187</v>
      </c>
      <c r="L403" s="34"/>
      <c r="M403" s="146" t="s">
        <v>3</v>
      </c>
      <c r="N403" s="147" t="s">
        <v>44</v>
      </c>
      <c r="O403" s="54"/>
      <c r="P403" s="148">
        <f>O403*H403</f>
        <v>0</v>
      </c>
      <c r="Q403" s="148">
        <v>0</v>
      </c>
      <c r="R403" s="148">
        <f>Q403*H403</f>
        <v>0</v>
      </c>
      <c r="S403" s="148">
        <v>0</v>
      </c>
      <c r="T403" s="149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0" t="s">
        <v>188</v>
      </c>
      <c r="AT403" s="150" t="s">
        <v>183</v>
      </c>
      <c r="AU403" s="150" t="s">
        <v>83</v>
      </c>
      <c r="AY403" s="18" t="s">
        <v>180</v>
      </c>
      <c r="BE403" s="151">
        <f>IF(N403="základní",J403,0)</f>
        <v>0</v>
      </c>
      <c r="BF403" s="151">
        <f>IF(N403="snížená",J403,0)</f>
        <v>0</v>
      </c>
      <c r="BG403" s="151">
        <f>IF(N403="zákl. přenesená",J403,0)</f>
        <v>0</v>
      </c>
      <c r="BH403" s="151">
        <f>IF(N403="sníž. přenesená",J403,0)</f>
        <v>0</v>
      </c>
      <c r="BI403" s="151">
        <f>IF(N403="nulová",J403,0)</f>
        <v>0</v>
      </c>
      <c r="BJ403" s="18" t="s">
        <v>81</v>
      </c>
      <c r="BK403" s="151">
        <f>ROUND(I403*H403,2)</f>
        <v>0</v>
      </c>
      <c r="BL403" s="18" t="s">
        <v>188</v>
      </c>
      <c r="BM403" s="150" t="s">
        <v>1404</v>
      </c>
    </row>
    <row r="404" spans="1:47" s="2" customFormat="1" ht="12">
      <c r="A404" s="33"/>
      <c r="B404" s="34"/>
      <c r="C404" s="33"/>
      <c r="D404" s="152" t="s">
        <v>190</v>
      </c>
      <c r="E404" s="33"/>
      <c r="F404" s="153" t="s">
        <v>1405</v>
      </c>
      <c r="G404" s="33"/>
      <c r="H404" s="33"/>
      <c r="I404" s="154"/>
      <c r="J404" s="33"/>
      <c r="K404" s="33"/>
      <c r="L404" s="34"/>
      <c r="M404" s="155"/>
      <c r="N404" s="156"/>
      <c r="O404" s="54"/>
      <c r="P404" s="54"/>
      <c r="Q404" s="54"/>
      <c r="R404" s="54"/>
      <c r="S404" s="54"/>
      <c r="T404" s="55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190</v>
      </c>
      <c r="AU404" s="18" t="s">
        <v>83</v>
      </c>
    </row>
    <row r="405" spans="2:63" s="12" customFormat="1" ht="25.9" customHeight="1">
      <c r="B405" s="125"/>
      <c r="D405" s="126" t="s">
        <v>72</v>
      </c>
      <c r="E405" s="127" t="s">
        <v>218</v>
      </c>
      <c r="F405" s="127" t="s">
        <v>219</v>
      </c>
      <c r="I405" s="128"/>
      <c r="J405" s="129">
        <f>BK405</f>
        <v>0</v>
      </c>
      <c r="L405" s="125"/>
      <c r="M405" s="130"/>
      <c r="N405" s="131"/>
      <c r="O405" s="131"/>
      <c r="P405" s="132">
        <f>P406+P453+P499+P533+P536+P552+P555+P571+P596</f>
        <v>0</v>
      </c>
      <c r="Q405" s="131"/>
      <c r="R405" s="132">
        <f>R406+R453+R499+R533+R536+R552+R555+R571+R596</f>
        <v>12.34005794</v>
      </c>
      <c r="S405" s="131"/>
      <c r="T405" s="133">
        <f>T406+T453+T499+T533+T536+T552+T555+T571+T596</f>
        <v>0.001</v>
      </c>
      <c r="AR405" s="126" t="s">
        <v>83</v>
      </c>
      <c r="AT405" s="134" t="s">
        <v>72</v>
      </c>
      <c r="AU405" s="134" t="s">
        <v>73</v>
      </c>
      <c r="AY405" s="126" t="s">
        <v>180</v>
      </c>
      <c r="BK405" s="135">
        <f>BK406+BK453+BK499+BK533+BK536+BK552+BK555+BK571+BK596</f>
        <v>0</v>
      </c>
    </row>
    <row r="406" spans="2:63" s="12" customFormat="1" ht="22.9" customHeight="1">
      <c r="B406" s="125"/>
      <c r="D406" s="126" t="s">
        <v>72</v>
      </c>
      <c r="E406" s="136" t="s">
        <v>1406</v>
      </c>
      <c r="F406" s="136" t="s">
        <v>1407</v>
      </c>
      <c r="I406" s="128"/>
      <c r="J406" s="137">
        <f>BK406</f>
        <v>0</v>
      </c>
      <c r="L406" s="125"/>
      <c r="M406" s="130"/>
      <c r="N406" s="131"/>
      <c r="O406" s="131"/>
      <c r="P406" s="132">
        <f>SUM(P407:P452)</f>
        <v>0</v>
      </c>
      <c r="Q406" s="131"/>
      <c r="R406" s="132">
        <f>SUM(R407:R452)</f>
        <v>3.1292191600000003</v>
      </c>
      <c r="S406" s="131"/>
      <c r="T406" s="133">
        <f>SUM(T407:T452)</f>
        <v>0</v>
      </c>
      <c r="AR406" s="126" t="s">
        <v>83</v>
      </c>
      <c r="AT406" s="134" t="s">
        <v>72</v>
      </c>
      <c r="AU406" s="134" t="s">
        <v>81</v>
      </c>
      <c r="AY406" s="126" t="s">
        <v>180</v>
      </c>
      <c r="BK406" s="135">
        <f>SUM(BK407:BK452)</f>
        <v>0</v>
      </c>
    </row>
    <row r="407" spans="1:65" s="2" customFormat="1" ht="21.75" customHeight="1">
      <c r="A407" s="33"/>
      <c r="B407" s="138"/>
      <c r="C407" s="139" t="s">
        <v>928</v>
      </c>
      <c r="D407" s="139" t="s">
        <v>183</v>
      </c>
      <c r="E407" s="140" t="s">
        <v>1408</v>
      </c>
      <c r="F407" s="141" t="s">
        <v>1409</v>
      </c>
      <c r="G407" s="142" t="s">
        <v>225</v>
      </c>
      <c r="H407" s="143">
        <v>107.65</v>
      </c>
      <c r="I407" s="144"/>
      <c r="J407" s="145">
        <f>ROUND(I407*H407,2)</f>
        <v>0</v>
      </c>
      <c r="K407" s="141" t="s">
        <v>187</v>
      </c>
      <c r="L407" s="34"/>
      <c r="M407" s="146" t="s">
        <v>3</v>
      </c>
      <c r="N407" s="147" t="s">
        <v>44</v>
      </c>
      <c r="O407" s="54"/>
      <c r="P407" s="148">
        <f>O407*H407</f>
        <v>0</v>
      </c>
      <c r="Q407" s="148">
        <v>0</v>
      </c>
      <c r="R407" s="148">
        <f>Q407*H407</f>
        <v>0</v>
      </c>
      <c r="S407" s="148">
        <v>0</v>
      </c>
      <c r="T407" s="149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50" t="s">
        <v>226</v>
      </c>
      <c r="AT407" s="150" t="s">
        <v>183</v>
      </c>
      <c r="AU407" s="150" t="s">
        <v>83</v>
      </c>
      <c r="AY407" s="18" t="s">
        <v>180</v>
      </c>
      <c r="BE407" s="151">
        <f>IF(N407="základní",J407,0)</f>
        <v>0</v>
      </c>
      <c r="BF407" s="151">
        <f>IF(N407="snížená",J407,0)</f>
        <v>0</v>
      </c>
      <c r="BG407" s="151">
        <f>IF(N407="zákl. přenesená",J407,0)</f>
        <v>0</v>
      </c>
      <c r="BH407" s="151">
        <f>IF(N407="sníž. přenesená",J407,0)</f>
        <v>0</v>
      </c>
      <c r="BI407" s="151">
        <f>IF(N407="nulová",J407,0)</f>
        <v>0</v>
      </c>
      <c r="BJ407" s="18" t="s">
        <v>81</v>
      </c>
      <c r="BK407" s="151">
        <f>ROUND(I407*H407,2)</f>
        <v>0</v>
      </c>
      <c r="BL407" s="18" t="s">
        <v>226</v>
      </c>
      <c r="BM407" s="150" t="s">
        <v>1410</v>
      </c>
    </row>
    <row r="408" spans="1:47" s="2" customFormat="1" ht="12">
      <c r="A408" s="33"/>
      <c r="B408" s="34"/>
      <c r="C408" s="33"/>
      <c r="D408" s="152" t="s">
        <v>190</v>
      </c>
      <c r="E408" s="33"/>
      <c r="F408" s="153" t="s">
        <v>1411</v>
      </c>
      <c r="G408" s="33"/>
      <c r="H408" s="33"/>
      <c r="I408" s="154"/>
      <c r="J408" s="33"/>
      <c r="K408" s="33"/>
      <c r="L408" s="34"/>
      <c r="M408" s="155"/>
      <c r="N408" s="156"/>
      <c r="O408" s="54"/>
      <c r="P408" s="54"/>
      <c r="Q408" s="54"/>
      <c r="R408" s="54"/>
      <c r="S408" s="54"/>
      <c r="T408" s="55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T408" s="18" t="s">
        <v>190</v>
      </c>
      <c r="AU408" s="18" t="s">
        <v>83</v>
      </c>
    </row>
    <row r="409" spans="2:51" s="13" customFormat="1" ht="12">
      <c r="B409" s="157"/>
      <c r="D409" s="158" t="s">
        <v>201</v>
      </c>
      <c r="E409" s="159" t="s">
        <v>3</v>
      </c>
      <c r="F409" s="160" t="s">
        <v>1412</v>
      </c>
      <c r="H409" s="161">
        <v>107.65</v>
      </c>
      <c r="I409" s="162"/>
      <c r="L409" s="157"/>
      <c r="M409" s="163"/>
      <c r="N409" s="164"/>
      <c r="O409" s="164"/>
      <c r="P409" s="164"/>
      <c r="Q409" s="164"/>
      <c r="R409" s="164"/>
      <c r="S409" s="164"/>
      <c r="T409" s="165"/>
      <c r="AT409" s="159" t="s">
        <v>201</v>
      </c>
      <c r="AU409" s="159" t="s">
        <v>83</v>
      </c>
      <c r="AV409" s="13" t="s">
        <v>83</v>
      </c>
      <c r="AW409" s="13" t="s">
        <v>34</v>
      </c>
      <c r="AX409" s="13" t="s">
        <v>81</v>
      </c>
      <c r="AY409" s="159" t="s">
        <v>180</v>
      </c>
    </row>
    <row r="410" spans="1:65" s="2" customFormat="1" ht="16.5" customHeight="1">
      <c r="A410" s="33"/>
      <c r="B410" s="138"/>
      <c r="C410" s="173" t="s">
        <v>933</v>
      </c>
      <c r="D410" s="173" t="s">
        <v>284</v>
      </c>
      <c r="E410" s="174" t="s">
        <v>1413</v>
      </c>
      <c r="F410" s="175" t="s">
        <v>1414</v>
      </c>
      <c r="G410" s="176" t="s">
        <v>186</v>
      </c>
      <c r="H410" s="177">
        <v>0.032</v>
      </c>
      <c r="I410" s="178"/>
      <c r="J410" s="179">
        <f>ROUND(I410*H410,2)</f>
        <v>0</v>
      </c>
      <c r="K410" s="175" t="s">
        <v>187</v>
      </c>
      <c r="L410" s="180"/>
      <c r="M410" s="181" t="s">
        <v>3</v>
      </c>
      <c r="N410" s="182" t="s">
        <v>44</v>
      </c>
      <c r="O410" s="54"/>
      <c r="P410" s="148">
        <f>O410*H410</f>
        <v>0</v>
      </c>
      <c r="Q410" s="148">
        <v>1</v>
      </c>
      <c r="R410" s="148">
        <f>Q410*H410</f>
        <v>0.032</v>
      </c>
      <c r="S410" s="148">
        <v>0</v>
      </c>
      <c r="T410" s="149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50" t="s">
        <v>287</v>
      </c>
      <c r="AT410" s="150" t="s">
        <v>284</v>
      </c>
      <c r="AU410" s="150" t="s">
        <v>83</v>
      </c>
      <c r="AY410" s="18" t="s">
        <v>180</v>
      </c>
      <c r="BE410" s="151">
        <f>IF(N410="základní",J410,0)</f>
        <v>0</v>
      </c>
      <c r="BF410" s="151">
        <f>IF(N410="snížená",J410,0)</f>
        <v>0</v>
      </c>
      <c r="BG410" s="151">
        <f>IF(N410="zákl. přenesená",J410,0)</f>
        <v>0</v>
      </c>
      <c r="BH410" s="151">
        <f>IF(N410="sníž. přenesená",J410,0)</f>
        <v>0</v>
      </c>
      <c r="BI410" s="151">
        <f>IF(N410="nulová",J410,0)</f>
        <v>0</v>
      </c>
      <c r="BJ410" s="18" t="s">
        <v>81</v>
      </c>
      <c r="BK410" s="151">
        <f>ROUND(I410*H410,2)</f>
        <v>0</v>
      </c>
      <c r="BL410" s="18" t="s">
        <v>226</v>
      </c>
      <c r="BM410" s="150" t="s">
        <v>1415</v>
      </c>
    </row>
    <row r="411" spans="1:47" s="2" customFormat="1" ht="12">
      <c r="A411" s="33"/>
      <c r="B411" s="34"/>
      <c r="C411" s="33"/>
      <c r="D411" s="152" t="s">
        <v>190</v>
      </c>
      <c r="E411" s="33"/>
      <c r="F411" s="153" t="s">
        <v>1416</v>
      </c>
      <c r="G411" s="33"/>
      <c r="H411" s="33"/>
      <c r="I411" s="154"/>
      <c r="J411" s="33"/>
      <c r="K411" s="33"/>
      <c r="L411" s="34"/>
      <c r="M411" s="155"/>
      <c r="N411" s="156"/>
      <c r="O411" s="54"/>
      <c r="P411" s="54"/>
      <c r="Q411" s="54"/>
      <c r="R411" s="54"/>
      <c r="S411" s="54"/>
      <c r="T411" s="55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T411" s="18" t="s">
        <v>190</v>
      </c>
      <c r="AU411" s="18" t="s">
        <v>83</v>
      </c>
    </row>
    <row r="412" spans="2:51" s="13" customFormat="1" ht="12">
      <c r="B412" s="157"/>
      <c r="D412" s="158" t="s">
        <v>201</v>
      </c>
      <c r="F412" s="160" t="s">
        <v>1417</v>
      </c>
      <c r="H412" s="161">
        <v>0.032</v>
      </c>
      <c r="I412" s="162"/>
      <c r="L412" s="157"/>
      <c r="M412" s="163"/>
      <c r="N412" s="164"/>
      <c r="O412" s="164"/>
      <c r="P412" s="164"/>
      <c r="Q412" s="164"/>
      <c r="R412" s="164"/>
      <c r="S412" s="164"/>
      <c r="T412" s="165"/>
      <c r="AT412" s="159" t="s">
        <v>201</v>
      </c>
      <c r="AU412" s="159" t="s">
        <v>83</v>
      </c>
      <c r="AV412" s="13" t="s">
        <v>83</v>
      </c>
      <c r="AW412" s="13" t="s">
        <v>4</v>
      </c>
      <c r="AX412" s="13" t="s">
        <v>81</v>
      </c>
      <c r="AY412" s="159" t="s">
        <v>180</v>
      </c>
    </row>
    <row r="413" spans="1:65" s="2" customFormat="1" ht="21.75" customHeight="1">
      <c r="A413" s="33"/>
      <c r="B413" s="138"/>
      <c r="C413" s="139" t="s">
        <v>939</v>
      </c>
      <c r="D413" s="139" t="s">
        <v>183</v>
      </c>
      <c r="E413" s="140" t="s">
        <v>1418</v>
      </c>
      <c r="F413" s="141" t="s">
        <v>1419</v>
      </c>
      <c r="G413" s="142" t="s">
        <v>225</v>
      </c>
      <c r="H413" s="143">
        <v>150.298</v>
      </c>
      <c r="I413" s="144"/>
      <c r="J413" s="145">
        <f>ROUND(I413*H413,2)</f>
        <v>0</v>
      </c>
      <c r="K413" s="141" t="s">
        <v>187</v>
      </c>
      <c r="L413" s="34"/>
      <c r="M413" s="146" t="s">
        <v>3</v>
      </c>
      <c r="N413" s="147" t="s">
        <v>44</v>
      </c>
      <c r="O413" s="54"/>
      <c r="P413" s="148">
        <f>O413*H413</f>
        <v>0</v>
      </c>
      <c r="Q413" s="148">
        <v>0</v>
      </c>
      <c r="R413" s="148">
        <f>Q413*H413</f>
        <v>0</v>
      </c>
      <c r="S413" s="148">
        <v>0</v>
      </c>
      <c r="T413" s="149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0" t="s">
        <v>226</v>
      </c>
      <c r="AT413" s="150" t="s">
        <v>183</v>
      </c>
      <c r="AU413" s="150" t="s">
        <v>83</v>
      </c>
      <c r="AY413" s="18" t="s">
        <v>180</v>
      </c>
      <c r="BE413" s="151">
        <f>IF(N413="základní",J413,0)</f>
        <v>0</v>
      </c>
      <c r="BF413" s="151">
        <f>IF(N413="snížená",J413,0)</f>
        <v>0</v>
      </c>
      <c r="BG413" s="151">
        <f>IF(N413="zákl. přenesená",J413,0)</f>
        <v>0</v>
      </c>
      <c r="BH413" s="151">
        <f>IF(N413="sníž. přenesená",J413,0)</f>
        <v>0</v>
      </c>
      <c r="BI413" s="151">
        <f>IF(N413="nulová",J413,0)</f>
        <v>0</v>
      </c>
      <c r="BJ413" s="18" t="s">
        <v>81</v>
      </c>
      <c r="BK413" s="151">
        <f>ROUND(I413*H413,2)</f>
        <v>0</v>
      </c>
      <c r="BL413" s="18" t="s">
        <v>226</v>
      </c>
      <c r="BM413" s="150" t="s">
        <v>1420</v>
      </c>
    </row>
    <row r="414" spans="1:47" s="2" customFormat="1" ht="12">
      <c r="A414" s="33"/>
      <c r="B414" s="34"/>
      <c r="C414" s="33"/>
      <c r="D414" s="152" t="s">
        <v>190</v>
      </c>
      <c r="E414" s="33"/>
      <c r="F414" s="153" t="s">
        <v>1421</v>
      </c>
      <c r="G414" s="33"/>
      <c r="H414" s="33"/>
      <c r="I414" s="154"/>
      <c r="J414" s="33"/>
      <c r="K414" s="33"/>
      <c r="L414" s="34"/>
      <c r="M414" s="155"/>
      <c r="N414" s="156"/>
      <c r="O414" s="54"/>
      <c r="P414" s="54"/>
      <c r="Q414" s="54"/>
      <c r="R414" s="54"/>
      <c r="S414" s="54"/>
      <c r="T414" s="55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8" t="s">
        <v>190</v>
      </c>
      <c r="AU414" s="18" t="s">
        <v>83</v>
      </c>
    </row>
    <row r="415" spans="2:51" s="13" customFormat="1" ht="12">
      <c r="B415" s="157"/>
      <c r="D415" s="158" t="s">
        <v>201</v>
      </c>
      <c r="E415" s="159" t="s">
        <v>3</v>
      </c>
      <c r="F415" s="160" t="s">
        <v>1422</v>
      </c>
      <c r="H415" s="161">
        <v>150.298</v>
      </c>
      <c r="I415" s="162"/>
      <c r="L415" s="157"/>
      <c r="M415" s="163"/>
      <c r="N415" s="164"/>
      <c r="O415" s="164"/>
      <c r="P415" s="164"/>
      <c r="Q415" s="164"/>
      <c r="R415" s="164"/>
      <c r="S415" s="164"/>
      <c r="T415" s="165"/>
      <c r="AT415" s="159" t="s">
        <v>201</v>
      </c>
      <c r="AU415" s="159" t="s">
        <v>83</v>
      </c>
      <c r="AV415" s="13" t="s">
        <v>83</v>
      </c>
      <c r="AW415" s="13" t="s">
        <v>34</v>
      </c>
      <c r="AX415" s="13" t="s">
        <v>81</v>
      </c>
      <c r="AY415" s="159" t="s">
        <v>180</v>
      </c>
    </row>
    <row r="416" spans="1:65" s="2" customFormat="1" ht="16.5" customHeight="1">
      <c r="A416" s="33"/>
      <c r="B416" s="138"/>
      <c r="C416" s="173" t="s">
        <v>946</v>
      </c>
      <c r="D416" s="173" t="s">
        <v>284</v>
      </c>
      <c r="E416" s="174" t="s">
        <v>1413</v>
      </c>
      <c r="F416" s="175" t="s">
        <v>1414</v>
      </c>
      <c r="G416" s="176" t="s">
        <v>186</v>
      </c>
      <c r="H416" s="177">
        <v>0.053</v>
      </c>
      <c r="I416" s="178"/>
      <c r="J416" s="179">
        <f>ROUND(I416*H416,2)</f>
        <v>0</v>
      </c>
      <c r="K416" s="175" t="s">
        <v>187</v>
      </c>
      <c r="L416" s="180"/>
      <c r="M416" s="181" t="s">
        <v>3</v>
      </c>
      <c r="N416" s="182" t="s">
        <v>44</v>
      </c>
      <c r="O416" s="54"/>
      <c r="P416" s="148">
        <f>O416*H416</f>
        <v>0</v>
      </c>
      <c r="Q416" s="148">
        <v>1</v>
      </c>
      <c r="R416" s="148">
        <f>Q416*H416</f>
        <v>0.053</v>
      </c>
      <c r="S416" s="148">
        <v>0</v>
      </c>
      <c r="T416" s="149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50" t="s">
        <v>287</v>
      </c>
      <c r="AT416" s="150" t="s">
        <v>284</v>
      </c>
      <c r="AU416" s="150" t="s">
        <v>83</v>
      </c>
      <c r="AY416" s="18" t="s">
        <v>180</v>
      </c>
      <c r="BE416" s="151">
        <f>IF(N416="základní",J416,0)</f>
        <v>0</v>
      </c>
      <c r="BF416" s="151">
        <f>IF(N416="snížená",J416,0)</f>
        <v>0</v>
      </c>
      <c r="BG416" s="151">
        <f>IF(N416="zákl. přenesená",J416,0)</f>
        <v>0</v>
      </c>
      <c r="BH416" s="151">
        <f>IF(N416="sníž. přenesená",J416,0)</f>
        <v>0</v>
      </c>
      <c r="BI416" s="151">
        <f>IF(N416="nulová",J416,0)</f>
        <v>0</v>
      </c>
      <c r="BJ416" s="18" t="s">
        <v>81</v>
      </c>
      <c r="BK416" s="151">
        <f>ROUND(I416*H416,2)</f>
        <v>0</v>
      </c>
      <c r="BL416" s="18" t="s">
        <v>226</v>
      </c>
      <c r="BM416" s="150" t="s">
        <v>1423</v>
      </c>
    </row>
    <row r="417" spans="1:47" s="2" customFormat="1" ht="12">
      <c r="A417" s="33"/>
      <c r="B417" s="34"/>
      <c r="C417" s="33"/>
      <c r="D417" s="152" t="s">
        <v>190</v>
      </c>
      <c r="E417" s="33"/>
      <c r="F417" s="153" t="s">
        <v>1416</v>
      </c>
      <c r="G417" s="33"/>
      <c r="H417" s="33"/>
      <c r="I417" s="154"/>
      <c r="J417" s="33"/>
      <c r="K417" s="33"/>
      <c r="L417" s="34"/>
      <c r="M417" s="155"/>
      <c r="N417" s="156"/>
      <c r="O417" s="54"/>
      <c r="P417" s="54"/>
      <c r="Q417" s="54"/>
      <c r="R417" s="54"/>
      <c r="S417" s="54"/>
      <c r="T417" s="55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T417" s="18" t="s">
        <v>190</v>
      </c>
      <c r="AU417" s="18" t="s">
        <v>83</v>
      </c>
    </row>
    <row r="418" spans="2:51" s="13" customFormat="1" ht="12">
      <c r="B418" s="157"/>
      <c r="D418" s="158" t="s">
        <v>201</v>
      </c>
      <c r="F418" s="160" t="s">
        <v>1424</v>
      </c>
      <c r="H418" s="161">
        <v>0.053</v>
      </c>
      <c r="I418" s="162"/>
      <c r="L418" s="157"/>
      <c r="M418" s="163"/>
      <c r="N418" s="164"/>
      <c r="O418" s="164"/>
      <c r="P418" s="164"/>
      <c r="Q418" s="164"/>
      <c r="R418" s="164"/>
      <c r="S418" s="164"/>
      <c r="T418" s="165"/>
      <c r="AT418" s="159" t="s">
        <v>201</v>
      </c>
      <c r="AU418" s="159" t="s">
        <v>83</v>
      </c>
      <c r="AV418" s="13" t="s">
        <v>83</v>
      </c>
      <c r="AW418" s="13" t="s">
        <v>4</v>
      </c>
      <c r="AX418" s="13" t="s">
        <v>81</v>
      </c>
      <c r="AY418" s="159" t="s">
        <v>180</v>
      </c>
    </row>
    <row r="419" spans="1:65" s="2" customFormat="1" ht="16.5" customHeight="1">
      <c r="A419" s="33"/>
      <c r="B419" s="138"/>
      <c r="C419" s="139" t="s">
        <v>951</v>
      </c>
      <c r="D419" s="139" t="s">
        <v>183</v>
      </c>
      <c r="E419" s="140" t="s">
        <v>1425</v>
      </c>
      <c r="F419" s="141" t="s">
        <v>1426</v>
      </c>
      <c r="G419" s="142" t="s">
        <v>225</v>
      </c>
      <c r="H419" s="143">
        <v>107.65</v>
      </c>
      <c r="I419" s="144"/>
      <c r="J419" s="145">
        <f>ROUND(I419*H419,2)</f>
        <v>0</v>
      </c>
      <c r="K419" s="141" t="s">
        <v>187</v>
      </c>
      <c r="L419" s="34"/>
      <c r="M419" s="146" t="s">
        <v>3</v>
      </c>
      <c r="N419" s="147" t="s">
        <v>44</v>
      </c>
      <c r="O419" s="54"/>
      <c r="P419" s="148">
        <f>O419*H419</f>
        <v>0</v>
      </c>
      <c r="Q419" s="148">
        <v>0.0004</v>
      </c>
      <c r="R419" s="148">
        <f>Q419*H419</f>
        <v>0.04306</v>
      </c>
      <c r="S419" s="148">
        <v>0</v>
      </c>
      <c r="T419" s="149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50" t="s">
        <v>226</v>
      </c>
      <c r="AT419" s="150" t="s">
        <v>183</v>
      </c>
      <c r="AU419" s="150" t="s">
        <v>83</v>
      </c>
      <c r="AY419" s="18" t="s">
        <v>180</v>
      </c>
      <c r="BE419" s="151">
        <f>IF(N419="základní",J419,0)</f>
        <v>0</v>
      </c>
      <c r="BF419" s="151">
        <f>IF(N419="snížená",J419,0)</f>
        <v>0</v>
      </c>
      <c r="BG419" s="151">
        <f>IF(N419="zákl. přenesená",J419,0)</f>
        <v>0</v>
      </c>
      <c r="BH419" s="151">
        <f>IF(N419="sníž. přenesená",J419,0)</f>
        <v>0</v>
      </c>
      <c r="BI419" s="151">
        <f>IF(N419="nulová",J419,0)</f>
        <v>0</v>
      </c>
      <c r="BJ419" s="18" t="s">
        <v>81</v>
      </c>
      <c r="BK419" s="151">
        <f>ROUND(I419*H419,2)</f>
        <v>0</v>
      </c>
      <c r="BL419" s="18" t="s">
        <v>226</v>
      </c>
      <c r="BM419" s="150" t="s">
        <v>1427</v>
      </c>
    </row>
    <row r="420" spans="1:47" s="2" customFormat="1" ht="12">
      <c r="A420" s="33"/>
      <c r="B420" s="34"/>
      <c r="C420" s="33"/>
      <c r="D420" s="152" t="s">
        <v>190</v>
      </c>
      <c r="E420" s="33"/>
      <c r="F420" s="153" t="s">
        <v>1428</v>
      </c>
      <c r="G420" s="33"/>
      <c r="H420" s="33"/>
      <c r="I420" s="154"/>
      <c r="J420" s="33"/>
      <c r="K420" s="33"/>
      <c r="L420" s="34"/>
      <c r="M420" s="155"/>
      <c r="N420" s="156"/>
      <c r="O420" s="54"/>
      <c r="P420" s="54"/>
      <c r="Q420" s="54"/>
      <c r="R420" s="54"/>
      <c r="S420" s="54"/>
      <c r="T420" s="55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190</v>
      </c>
      <c r="AU420" s="18" t="s">
        <v>83</v>
      </c>
    </row>
    <row r="421" spans="2:51" s="14" customFormat="1" ht="12">
      <c r="B421" s="166"/>
      <c r="D421" s="158" t="s">
        <v>201</v>
      </c>
      <c r="E421" s="167" t="s">
        <v>3</v>
      </c>
      <c r="F421" s="168" t="s">
        <v>1429</v>
      </c>
      <c r="H421" s="167" t="s">
        <v>3</v>
      </c>
      <c r="I421" s="169"/>
      <c r="L421" s="166"/>
      <c r="M421" s="170"/>
      <c r="N421" s="171"/>
      <c r="O421" s="171"/>
      <c r="P421" s="171"/>
      <c r="Q421" s="171"/>
      <c r="R421" s="171"/>
      <c r="S421" s="171"/>
      <c r="T421" s="172"/>
      <c r="AT421" s="167" t="s">
        <v>201</v>
      </c>
      <c r="AU421" s="167" t="s">
        <v>83</v>
      </c>
      <c r="AV421" s="14" t="s">
        <v>81</v>
      </c>
      <c r="AW421" s="14" t="s">
        <v>34</v>
      </c>
      <c r="AX421" s="14" t="s">
        <v>73</v>
      </c>
      <c r="AY421" s="167" t="s">
        <v>180</v>
      </c>
    </row>
    <row r="422" spans="2:51" s="13" customFormat="1" ht="12">
      <c r="B422" s="157"/>
      <c r="D422" s="158" t="s">
        <v>201</v>
      </c>
      <c r="E422" s="159" t="s">
        <v>3</v>
      </c>
      <c r="F422" s="160" t="s">
        <v>1430</v>
      </c>
      <c r="H422" s="161">
        <v>107.65</v>
      </c>
      <c r="I422" s="162"/>
      <c r="L422" s="157"/>
      <c r="M422" s="163"/>
      <c r="N422" s="164"/>
      <c r="O422" s="164"/>
      <c r="P422" s="164"/>
      <c r="Q422" s="164"/>
      <c r="R422" s="164"/>
      <c r="S422" s="164"/>
      <c r="T422" s="165"/>
      <c r="AT422" s="159" t="s">
        <v>201</v>
      </c>
      <c r="AU422" s="159" t="s">
        <v>83</v>
      </c>
      <c r="AV422" s="13" t="s">
        <v>83</v>
      </c>
      <c r="AW422" s="13" t="s">
        <v>34</v>
      </c>
      <c r="AX422" s="13" t="s">
        <v>81</v>
      </c>
      <c r="AY422" s="159" t="s">
        <v>180</v>
      </c>
    </row>
    <row r="423" spans="1:65" s="2" customFormat="1" ht="16.5" customHeight="1">
      <c r="A423" s="33"/>
      <c r="B423" s="138"/>
      <c r="C423" s="173" t="s">
        <v>956</v>
      </c>
      <c r="D423" s="173" t="s">
        <v>284</v>
      </c>
      <c r="E423" s="174" t="s">
        <v>1431</v>
      </c>
      <c r="F423" s="175" t="s">
        <v>1432</v>
      </c>
      <c r="G423" s="176" t="s">
        <v>225</v>
      </c>
      <c r="H423" s="177">
        <v>123.798</v>
      </c>
      <c r="I423" s="178"/>
      <c r="J423" s="179">
        <f>ROUND(I423*H423,2)</f>
        <v>0</v>
      </c>
      <c r="K423" s="175" t="s">
        <v>187</v>
      </c>
      <c r="L423" s="180"/>
      <c r="M423" s="181" t="s">
        <v>3</v>
      </c>
      <c r="N423" s="182" t="s">
        <v>44</v>
      </c>
      <c r="O423" s="54"/>
      <c r="P423" s="148">
        <f>O423*H423</f>
        <v>0</v>
      </c>
      <c r="Q423" s="148">
        <v>0.0041</v>
      </c>
      <c r="R423" s="148">
        <f>Q423*H423</f>
        <v>0.5075718</v>
      </c>
      <c r="S423" s="148">
        <v>0</v>
      </c>
      <c r="T423" s="149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50" t="s">
        <v>287</v>
      </c>
      <c r="AT423" s="150" t="s">
        <v>284</v>
      </c>
      <c r="AU423" s="150" t="s">
        <v>83</v>
      </c>
      <c r="AY423" s="18" t="s">
        <v>180</v>
      </c>
      <c r="BE423" s="151">
        <f>IF(N423="základní",J423,0)</f>
        <v>0</v>
      </c>
      <c r="BF423" s="151">
        <f>IF(N423="snížená",J423,0)</f>
        <v>0</v>
      </c>
      <c r="BG423" s="151">
        <f>IF(N423="zákl. přenesená",J423,0)</f>
        <v>0</v>
      </c>
      <c r="BH423" s="151">
        <f>IF(N423="sníž. přenesená",J423,0)</f>
        <v>0</v>
      </c>
      <c r="BI423" s="151">
        <f>IF(N423="nulová",J423,0)</f>
        <v>0</v>
      </c>
      <c r="BJ423" s="18" t="s">
        <v>81</v>
      </c>
      <c r="BK423" s="151">
        <f>ROUND(I423*H423,2)</f>
        <v>0</v>
      </c>
      <c r="BL423" s="18" t="s">
        <v>226</v>
      </c>
      <c r="BM423" s="150" t="s">
        <v>1433</v>
      </c>
    </row>
    <row r="424" spans="1:47" s="2" customFormat="1" ht="12">
      <c r="A424" s="33"/>
      <c r="B424" s="34"/>
      <c r="C424" s="33"/>
      <c r="D424" s="152" t="s">
        <v>190</v>
      </c>
      <c r="E424" s="33"/>
      <c r="F424" s="153" t="s">
        <v>1434</v>
      </c>
      <c r="G424" s="33"/>
      <c r="H424" s="33"/>
      <c r="I424" s="154"/>
      <c r="J424" s="33"/>
      <c r="K424" s="33"/>
      <c r="L424" s="34"/>
      <c r="M424" s="155"/>
      <c r="N424" s="156"/>
      <c r="O424" s="54"/>
      <c r="P424" s="54"/>
      <c r="Q424" s="54"/>
      <c r="R424" s="54"/>
      <c r="S424" s="54"/>
      <c r="T424" s="55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T424" s="18" t="s">
        <v>190</v>
      </c>
      <c r="AU424" s="18" t="s">
        <v>83</v>
      </c>
    </row>
    <row r="425" spans="2:51" s="13" customFormat="1" ht="12">
      <c r="B425" s="157"/>
      <c r="D425" s="158" t="s">
        <v>201</v>
      </c>
      <c r="F425" s="160" t="s">
        <v>1435</v>
      </c>
      <c r="H425" s="161">
        <v>123.798</v>
      </c>
      <c r="I425" s="162"/>
      <c r="L425" s="157"/>
      <c r="M425" s="163"/>
      <c r="N425" s="164"/>
      <c r="O425" s="164"/>
      <c r="P425" s="164"/>
      <c r="Q425" s="164"/>
      <c r="R425" s="164"/>
      <c r="S425" s="164"/>
      <c r="T425" s="165"/>
      <c r="AT425" s="159" t="s">
        <v>201</v>
      </c>
      <c r="AU425" s="159" t="s">
        <v>83</v>
      </c>
      <c r="AV425" s="13" t="s">
        <v>83</v>
      </c>
      <c r="AW425" s="13" t="s">
        <v>4</v>
      </c>
      <c r="AX425" s="13" t="s">
        <v>81</v>
      </c>
      <c r="AY425" s="159" t="s">
        <v>180</v>
      </c>
    </row>
    <row r="426" spans="1:65" s="2" customFormat="1" ht="16.5" customHeight="1">
      <c r="A426" s="33"/>
      <c r="B426" s="138"/>
      <c r="C426" s="139" t="s">
        <v>963</v>
      </c>
      <c r="D426" s="139" t="s">
        <v>183</v>
      </c>
      <c r="E426" s="140" t="s">
        <v>1425</v>
      </c>
      <c r="F426" s="141" t="s">
        <v>1426</v>
      </c>
      <c r="G426" s="142" t="s">
        <v>225</v>
      </c>
      <c r="H426" s="143">
        <v>107.65</v>
      </c>
      <c r="I426" s="144"/>
      <c r="J426" s="145">
        <f>ROUND(I426*H426,2)</f>
        <v>0</v>
      </c>
      <c r="K426" s="141" t="s">
        <v>187</v>
      </c>
      <c r="L426" s="34"/>
      <c r="M426" s="146" t="s">
        <v>3</v>
      </c>
      <c r="N426" s="147" t="s">
        <v>44</v>
      </c>
      <c r="O426" s="54"/>
      <c r="P426" s="148">
        <f>O426*H426</f>
        <v>0</v>
      </c>
      <c r="Q426" s="148">
        <v>0.0004</v>
      </c>
      <c r="R426" s="148">
        <f>Q426*H426</f>
        <v>0.04306</v>
      </c>
      <c r="S426" s="148">
        <v>0</v>
      </c>
      <c r="T426" s="149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50" t="s">
        <v>226</v>
      </c>
      <c r="AT426" s="150" t="s">
        <v>183</v>
      </c>
      <c r="AU426" s="150" t="s">
        <v>83</v>
      </c>
      <c r="AY426" s="18" t="s">
        <v>180</v>
      </c>
      <c r="BE426" s="151">
        <f>IF(N426="základní",J426,0)</f>
        <v>0</v>
      </c>
      <c r="BF426" s="151">
        <f>IF(N426="snížená",J426,0)</f>
        <v>0</v>
      </c>
      <c r="BG426" s="151">
        <f>IF(N426="zákl. přenesená",J426,0)</f>
        <v>0</v>
      </c>
      <c r="BH426" s="151">
        <f>IF(N426="sníž. přenesená",J426,0)</f>
        <v>0</v>
      </c>
      <c r="BI426" s="151">
        <f>IF(N426="nulová",J426,0)</f>
        <v>0</v>
      </c>
      <c r="BJ426" s="18" t="s">
        <v>81</v>
      </c>
      <c r="BK426" s="151">
        <f>ROUND(I426*H426,2)</f>
        <v>0</v>
      </c>
      <c r="BL426" s="18" t="s">
        <v>226</v>
      </c>
      <c r="BM426" s="150" t="s">
        <v>1436</v>
      </c>
    </row>
    <row r="427" spans="1:47" s="2" customFormat="1" ht="12">
      <c r="A427" s="33"/>
      <c r="B427" s="34"/>
      <c r="C427" s="33"/>
      <c r="D427" s="152" t="s">
        <v>190</v>
      </c>
      <c r="E427" s="33"/>
      <c r="F427" s="153" t="s">
        <v>1428</v>
      </c>
      <c r="G427" s="33"/>
      <c r="H427" s="33"/>
      <c r="I427" s="154"/>
      <c r="J427" s="33"/>
      <c r="K427" s="33"/>
      <c r="L427" s="34"/>
      <c r="M427" s="155"/>
      <c r="N427" s="156"/>
      <c r="O427" s="54"/>
      <c r="P427" s="54"/>
      <c r="Q427" s="54"/>
      <c r="R427" s="54"/>
      <c r="S427" s="54"/>
      <c r="T427" s="55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T427" s="18" t="s">
        <v>190</v>
      </c>
      <c r="AU427" s="18" t="s">
        <v>83</v>
      </c>
    </row>
    <row r="428" spans="1:65" s="2" customFormat="1" ht="16.5" customHeight="1">
      <c r="A428" s="33"/>
      <c r="B428" s="138"/>
      <c r="C428" s="173" t="s">
        <v>968</v>
      </c>
      <c r="D428" s="173" t="s">
        <v>284</v>
      </c>
      <c r="E428" s="174" t="s">
        <v>1437</v>
      </c>
      <c r="F428" s="175" t="s">
        <v>1438</v>
      </c>
      <c r="G428" s="176" t="s">
        <v>225</v>
      </c>
      <c r="H428" s="177">
        <v>123.798</v>
      </c>
      <c r="I428" s="178"/>
      <c r="J428" s="179">
        <f>ROUND(I428*H428,2)</f>
        <v>0</v>
      </c>
      <c r="K428" s="175" t="s">
        <v>187</v>
      </c>
      <c r="L428" s="180"/>
      <c r="M428" s="181" t="s">
        <v>3</v>
      </c>
      <c r="N428" s="182" t="s">
        <v>44</v>
      </c>
      <c r="O428" s="54"/>
      <c r="P428" s="148">
        <f>O428*H428</f>
        <v>0</v>
      </c>
      <c r="Q428" s="148">
        <v>0.0052</v>
      </c>
      <c r="R428" s="148">
        <f>Q428*H428</f>
        <v>0.6437496</v>
      </c>
      <c r="S428" s="148">
        <v>0</v>
      </c>
      <c r="T428" s="149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0" t="s">
        <v>287</v>
      </c>
      <c r="AT428" s="150" t="s">
        <v>284</v>
      </c>
      <c r="AU428" s="150" t="s">
        <v>83</v>
      </c>
      <c r="AY428" s="18" t="s">
        <v>180</v>
      </c>
      <c r="BE428" s="151">
        <f>IF(N428="základní",J428,0)</f>
        <v>0</v>
      </c>
      <c r="BF428" s="151">
        <f>IF(N428="snížená",J428,0)</f>
        <v>0</v>
      </c>
      <c r="BG428" s="151">
        <f>IF(N428="zákl. přenesená",J428,0)</f>
        <v>0</v>
      </c>
      <c r="BH428" s="151">
        <f>IF(N428="sníž. přenesená",J428,0)</f>
        <v>0</v>
      </c>
      <c r="BI428" s="151">
        <f>IF(N428="nulová",J428,0)</f>
        <v>0</v>
      </c>
      <c r="BJ428" s="18" t="s">
        <v>81</v>
      </c>
      <c r="BK428" s="151">
        <f>ROUND(I428*H428,2)</f>
        <v>0</v>
      </c>
      <c r="BL428" s="18" t="s">
        <v>226</v>
      </c>
      <c r="BM428" s="150" t="s">
        <v>1439</v>
      </c>
    </row>
    <row r="429" spans="1:47" s="2" customFormat="1" ht="12">
      <c r="A429" s="33"/>
      <c r="B429" s="34"/>
      <c r="C429" s="33"/>
      <c r="D429" s="152" t="s">
        <v>190</v>
      </c>
      <c r="E429" s="33"/>
      <c r="F429" s="153" t="s">
        <v>1440</v>
      </c>
      <c r="G429" s="33"/>
      <c r="H429" s="33"/>
      <c r="I429" s="154"/>
      <c r="J429" s="33"/>
      <c r="K429" s="33"/>
      <c r="L429" s="34"/>
      <c r="M429" s="155"/>
      <c r="N429" s="156"/>
      <c r="O429" s="54"/>
      <c r="P429" s="54"/>
      <c r="Q429" s="54"/>
      <c r="R429" s="54"/>
      <c r="S429" s="54"/>
      <c r="T429" s="55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T429" s="18" t="s">
        <v>190</v>
      </c>
      <c r="AU429" s="18" t="s">
        <v>83</v>
      </c>
    </row>
    <row r="430" spans="2:51" s="13" customFormat="1" ht="12">
      <c r="B430" s="157"/>
      <c r="D430" s="158" t="s">
        <v>201</v>
      </c>
      <c r="F430" s="160" t="s">
        <v>1435</v>
      </c>
      <c r="H430" s="161">
        <v>123.798</v>
      </c>
      <c r="I430" s="162"/>
      <c r="L430" s="157"/>
      <c r="M430" s="163"/>
      <c r="N430" s="164"/>
      <c r="O430" s="164"/>
      <c r="P430" s="164"/>
      <c r="Q430" s="164"/>
      <c r="R430" s="164"/>
      <c r="S430" s="164"/>
      <c r="T430" s="165"/>
      <c r="AT430" s="159" t="s">
        <v>201</v>
      </c>
      <c r="AU430" s="159" t="s">
        <v>83</v>
      </c>
      <c r="AV430" s="13" t="s">
        <v>83</v>
      </c>
      <c r="AW430" s="13" t="s">
        <v>4</v>
      </c>
      <c r="AX430" s="13" t="s">
        <v>81</v>
      </c>
      <c r="AY430" s="159" t="s">
        <v>180</v>
      </c>
    </row>
    <row r="431" spans="1:65" s="2" customFormat="1" ht="16.5" customHeight="1">
      <c r="A431" s="33"/>
      <c r="B431" s="138"/>
      <c r="C431" s="139" t="s">
        <v>973</v>
      </c>
      <c r="D431" s="139" t="s">
        <v>183</v>
      </c>
      <c r="E431" s="140" t="s">
        <v>1441</v>
      </c>
      <c r="F431" s="141" t="s">
        <v>1442</v>
      </c>
      <c r="G431" s="142" t="s">
        <v>225</v>
      </c>
      <c r="H431" s="143">
        <v>150.298</v>
      </c>
      <c r="I431" s="144"/>
      <c r="J431" s="145">
        <f>ROUND(I431*H431,2)</f>
        <v>0</v>
      </c>
      <c r="K431" s="141" t="s">
        <v>187</v>
      </c>
      <c r="L431" s="34"/>
      <c r="M431" s="146" t="s">
        <v>3</v>
      </c>
      <c r="N431" s="147" t="s">
        <v>44</v>
      </c>
      <c r="O431" s="54"/>
      <c r="P431" s="148">
        <f>O431*H431</f>
        <v>0</v>
      </c>
      <c r="Q431" s="148">
        <v>0.0004</v>
      </c>
      <c r="R431" s="148">
        <f>Q431*H431</f>
        <v>0.060119200000000005</v>
      </c>
      <c r="S431" s="148">
        <v>0</v>
      </c>
      <c r="T431" s="149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50" t="s">
        <v>226</v>
      </c>
      <c r="AT431" s="150" t="s">
        <v>183</v>
      </c>
      <c r="AU431" s="150" t="s">
        <v>83</v>
      </c>
      <c r="AY431" s="18" t="s">
        <v>180</v>
      </c>
      <c r="BE431" s="151">
        <f>IF(N431="základní",J431,0)</f>
        <v>0</v>
      </c>
      <c r="BF431" s="151">
        <f>IF(N431="snížená",J431,0)</f>
        <v>0</v>
      </c>
      <c r="BG431" s="151">
        <f>IF(N431="zákl. přenesená",J431,0)</f>
        <v>0</v>
      </c>
      <c r="BH431" s="151">
        <f>IF(N431="sníž. přenesená",J431,0)</f>
        <v>0</v>
      </c>
      <c r="BI431" s="151">
        <f>IF(N431="nulová",J431,0)</f>
        <v>0</v>
      </c>
      <c r="BJ431" s="18" t="s">
        <v>81</v>
      </c>
      <c r="BK431" s="151">
        <f>ROUND(I431*H431,2)</f>
        <v>0</v>
      </c>
      <c r="BL431" s="18" t="s">
        <v>226</v>
      </c>
      <c r="BM431" s="150" t="s">
        <v>1443</v>
      </c>
    </row>
    <row r="432" spans="1:47" s="2" customFormat="1" ht="12">
      <c r="A432" s="33"/>
      <c r="B432" s="34"/>
      <c r="C432" s="33"/>
      <c r="D432" s="152" t="s">
        <v>190</v>
      </c>
      <c r="E432" s="33"/>
      <c r="F432" s="153" t="s">
        <v>1444</v>
      </c>
      <c r="G432" s="33"/>
      <c r="H432" s="33"/>
      <c r="I432" s="154"/>
      <c r="J432" s="33"/>
      <c r="K432" s="33"/>
      <c r="L432" s="34"/>
      <c r="M432" s="155"/>
      <c r="N432" s="156"/>
      <c r="O432" s="54"/>
      <c r="P432" s="54"/>
      <c r="Q432" s="54"/>
      <c r="R432" s="54"/>
      <c r="S432" s="54"/>
      <c r="T432" s="55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T432" s="18" t="s">
        <v>190</v>
      </c>
      <c r="AU432" s="18" t="s">
        <v>83</v>
      </c>
    </row>
    <row r="433" spans="2:51" s="14" customFormat="1" ht="12">
      <c r="B433" s="166"/>
      <c r="D433" s="158" t="s">
        <v>201</v>
      </c>
      <c r="E433" s="167" t="s">
        <v>3</v>
      </c>
      <c r="F433" s="168" t="s">
        <v>1429</v>
      </c>
      <c r="H433" s="167" t="s">
        <v>3</v>
      </c>
      <c r="I433" s="169"/>
      <c r="L433" s="166"/>
      <c r="M433" s="170"/>
      <c r="N433" s="171"/>
      <c r="O433" s="171"/>
      <c r="P433" s="171"/>
      <c r="Q433" s="171"/>
      <c r="R433" s="171"/>
      <c r="S433" s="171"/>
      <c r="T433" s="172"/>
      <c r="AT433" s="167" t="s">
        <v>201</v>
      </c>
      <c r="AU433" s="167" t="s">
        <v>83</v>
      </c>
      <c r="AV433" s="14" t="s">
        <v>81</v>
      </c>
      <c r="AW433" s="14" t="s">
        <v>34</v>
      </c>
      <c r="AX433" s="14" t="s">
        <v>73</v>
      </c>
      <c r="AY433" s="167" t="s">
        <v>180</v>
      </c>
    </row>
    <row r="434" spans="2:51" s="13" customFormat="1" ht="12">
      <c r="B434" s="157"/>
      <c r="D434" s="158" t="s">
        <v>201</v>
      </c>
      <c r="E434" s="159" t="s">
        <v>3</v>
      </c>
      <c r="F434" s="160" t="s">
        <v>1445</v>
      </c>
      <c r="H434" s="161">
        <v>150.298</v>
      </c>
      <c r="I434" s="162"/>
      <c r="L434" s="157"/>
      <c r="M434" s="163"/>
      <c r="N434" s="164"/>
      <c r="O434" s="164"/>
      <c r="P434" s="164"/>
      <c r="Q434" s="164"/>
      <c r="R434" s="164"/>
      <c r="S434" s="164"/>
      <c r="T434" s="165"/>
      <c r="AT434" s="159" t="s">
        <v>201</v>
      </c>
      <c r="AU434" s="159" t="s">
        <v>83</v>
      </c>
      <c r="AV434" s="13" t="s">
        <v>83</v>
      </c>
      <c r="AW434" s="13" t="s">
        <v>34</v>
      </c>
      <c r="AX434" s="13" t="s">
        <v>81</v>
      </c>
      <c r="AY434" s="159" t="s">
        <v>180</v>
      </c>
    </row>
    <row r="435" spans="1:65" s="2" customFormat="1" ht="16.5" customHeight="1">
      <c r="A435" s="33"/>
      <c r="B435" s="138"/>
      <c r="C435" s="173" t="s">
        <v>978</v>
      </c>
      <c r="D435" s="173" t="s">
        <v>284</v>
      </c>
      <c r="E435" s="174" t="s">
        <v>1431</v>
      </c>
      <c r="F435" s="175" t="s">
        <v>1432</v>
      </c>
      <c r="G435" s="176" t="s">
        <v>225</v>
      </c>
      <c r="H435" s="177">
        <v>180.358</v>
      </c>
      <c r="I435" s="178"/>
      <c r="J435" s="179">
        <f>ROUND(I435*H435,2)</f>
        <v>0</v>
      </c>
      <c r="K435" s="175" t="s">
        <v>187</v>
      </c>
      <c r="L435" s="180"/>
      <c r="M435" s="181" t="s">
        <v>3</v>
      </c>
      <c r="N435" s="182" t="s">
        <v>44</v>
      </c>
      <c r="O435" s="54"/>
      <c r="P435" s="148">
        <f>O435*H435</f>
        <v>0</v>
      </c>
      <c r="Q435" s="148">
        <v>0.0041</v>
      </c>
      <c r="R435" s="148">
        <f>Q435*H435</f>
        <v>0.7394678000000001</v>
      </c>
      <c r="S435" s="148">
        <v>0</v>
      </c>
      <c r="T435" s="149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50" t="s">
        <v>287</v>
      </c>
      <c r="AT435" s="150" t="s">
        <v>284</v>
      </c>
      <c r="AU435" s="150" t="s">
        <v>83</v>
      </c>
      <c r="AY435" s="18" t="s">
        <v>180</v>
      </c>
      <c r="BE435" s="151">
        <f>IF(N435="základní",J435,0)</f>
        <v>0</v>
      </c>
      <c r="BF435" s="151">
        <f>IF(N435="snížená",J435,0)</f>
        <v>0</v>
      </c>
      <c r="BG435" s="151">
        <f>IF(N435="zákl. přenesená",J435,0)</f>
        <v>0</v>
      </c>
      <c r="BH435" s="151">
        <f>IF(N435="sníž. přenesená",J435,0)</f>
        <v>0</v>
      </c>
      <c r="BI435" s="151">
        <f>IF(N435="nulová",J435,0)</f>
        <v>0</v>
      </c>
      <c r="BJ435" s="18" t="s">
        <v>81</v>
      </c>
      <c r="BK435" s="151">
        <f>ROUND(I435*H435,2)</f>
        <v>0</v>
      </c>
      <c r="BL435" s="18" t="s">
        <v>226</v>
      </c>
      <c r="BM435" s="150" t="s">
        <v>1446</v>
      </c>
    </row>
    <row r="436" spans="1:47" s="2" customFormat="1" ht="12">
      <c r="A436" s="33"/>
      <c r="B436" s="34"/>
      <c r="C436" s="33"/>
      <c r="D436" s="152" t="s">
        <v>190</v>
      </c>
      <c r="E436" s="33"/>
      <c r="F436" s="153" t="s">
        <v>1434</v>
      </c>
      <c r="G436" s="33"/>
      <c r="H436" s="33"/>
      <c r="I436" s="154"/>
      <c r="J436" s="33"/>
      <c r="K436" s="33"/>
      <c r="L436" s="34"/>
      <c r="M436" s="155"/>
      <c r="N436" s="156"/>
      <c r="O436" s="54"/>
      <c r="P436" s="54"/>
      <c r="Q436" s="54"/>
      <c r="R436" s="54"/>
      <c r="S436" s="54"/>
      <c r="T436" s="55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T436" s="18" t="s">
        <v>190</v>
      </c>
      <c r="AU436" s="18" t="s">
        <v>83</v>
      </c>
    </row>
    <row r="437" spans="2:51" s="13" customFormat="1" ht="12">
      <c r="B437" s="157"/>
      <c r="D437" s="158" t="s">
        <v>201</v>
      </c>
      <c r="F437" s="160" t="s">
        <v>1447</v>
      </c>
      <c r="H437" s="161">
        <v>180.358</v>
      </c>
      <c r="I437" s="162"/>
      <c r="L437" s="157"/>
      <c r="M437" s="163"/>
      <c r="N437" s="164"/>
      <c r="O437" s="164"/>
      <c r="P437" s="164"/>
      <c r="Q437" s="164"/>
      <c r="R437" s="164"/>
      <c r="S437" s="164"/>
      <c r="T437" s="165"/>
      <c r="AT437" s="159" t="s">
        <v>201</v>
      </c>
      <c r="AU437" s="159" t="s">
        <v>83</v>
      </c>
      <c r="AV437" s="13" t="s">
        <v>83</v>
      </c>
      <c r="AW437" s="13" t="s">
        <v>4</v>
      </c>
      <c r="AX437" s="13" t="s">
        <v>81</v>
      </c>
      <c r="AY437" s="159" t="s">
        <v>180</v>
      </c>
    </row>
    <row r="438" spans="1:65" s="2" customFormat="1" ht="16.5" customHeight="1">
      <c r="A438" s="33"/>
      <c r="B438" s="138"/>
      <c r="C438" s="139" t="s">
        <v>1448</v>
      </c>
      <c r="D438" s="139" t="s">
        <v>183</v>
      </c>
      <c r="E438" s="140" t="s">
        <v>1441</v>
      </c>
      <c r="F438" s="141" t="s">
        <v>1442</v>
      </c>
      <c r="G438" s="142" t="s">
        <v>225</v>
      </c>
      <c r="H438" s="143">
        <v>150.298</v>
      </c>
      <c r="I438" s="144"/>
      <c r="J438" s="145">
        <f>ROUND(I438*H438,2)</f>
        <v>0</v>
      </c>
      <c r="K438" s="141" t="s">
        <v>187</v>
      </c>
      <c r="L438" s="34"/>
      <c r="M438" s="146" t="s">
        <v>3</v>
      </c>
      <c r="N438" s="147" t="s">
        <v>44</v>
      </c>
      <c r="O438" s="54"/>
      <c r="P438" s="148">
        <f>O438*H438</f>
        <v>0</v>
      </c>
      <c r="Q438" s="148">
        <v>0.0004</v>
      </c>
      <c r="R438" s="148">
        <f>Q438*H438</f>
        <v>0.060119200000000005</v>
      </c>
      <c r="S438" s="148">
        <v>0</v>
      </c>
      <c r="T438" s="149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0" t="s">
        <v>226</v>
      </c>
      <c r="AT438" s="150" t="s">
        <v>183</v>
      </c>
      <c r="AU438" s="150" t="s">
        <v>83</v>
      </c>
      <c r="AY438" s="18" t="s">
        <v>180</v>
      </c>
      <c r="BE438" s="151">
        <f>IF(N438="základní",J438,0)</f>
        <v>0</v>
      </c>
      <c r="BF438" s="151">
        <f>IF(N438="snížená",J438,0)</f>
        <v>0</v>
      </c>
      <c r="BG438" s="151">
        <f>IF(N438="zákl. přenesená",J438,0)</f>
        <v>0</v>
      </c>
      <c r="BH438" s="151">
        <f>IF(N438="sníž. přenesená",J438,0)</f>
        <v>0</v>
      </c>
      <c r="BI438" s="151">
        <f>IF(N438="nulová",J438,0)</f>
        <v>0</v>
      </c>
      <c r="BJ438" s="18" t="s">
        <v>81</v>
      </c>
      <c r="BK438" s="151">
        <f>ROUND(I438*H438,2)</f>
        <v>0</v>
      </c>
      <c r="BL438" s="18" t="s">
        <v>226</v>
      </c>
      <c r="BM438" s="150" t="s">
        <v>1449</v>
      </c>
    </row>
    <row r="439" spans="1:47" s="2" customFormat="1" ht="12">
      <c r="A439" s="33"/>
      <c r="B439" s="34"/>
      <c r="C439" s="33"/>
      <c r="D439" s="152" t="s">
        <v>190</v>
      </c>
      <c r="E439" s="33"/>
      <c r="F439" s="153" t="s">
        <v>1444</v>
      </c>
      <c r="G439" s="33"/>
      <c r="H439" s="33"/>
      <c r="I439" s="154"/>
      <c r="J439" s="33"/>
      <c r="K439" s="33"/>
      <c r="L439" s="34"/>
      <c r="M439" s="155"/>
      <c r="N439" s="156"/>
      <c r="O439" s="54"/>
      <c r="P439" s="54"/>
      <c r="Q439" s="54"/>
      <c r="R439" s="54"/>
      <c r="S439" s="54"/>
      <c r="T439" s="55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T439" s="18" t="s">
        <v>190</v>
      </c>
      <c r="AU439" s="18" t="s">
        <v>83</v>
      </c>
    </row>
    <row r="440" spans="1:65" s="2" customFormat="1" ht="16.5" customHeight="1">
      <c r="A440" s="33"/>
      <c r="B440" s="138"/>
      <c r="C440" s="173" t="s">
        <v>1450</v>
      </c>
      <c r="D440" s="173" t="s">
        <v>284</v>
      </c>
      <c r="E440" s="174" t="s">
        <v>1437</v>
      </c>
      <c r="F440" s="175" t="s">
        <v>1438</v>
      </c>
      <c r="G440" s="176" t="s">
        <v>225</v>
      </c>
      <c r="H440" s="177">
        <v>180.358</v>
      </c>
      <c r="I440" s="178"/>
      <c r="J440" s="179">
        <f>ROUND(I440*H440,2)</f>
        <v>0</v>
      </c>
      <c r="K440" s="175" t="s">
        <v>187</v>
      </c>
      <c r="L440" s="180"/>
      <c r="M440" s="181" t="s">
        <v>3</v>
      </c>
      <c r="N440" s="182" t="s">
        <v>44</v>
      </c>
      <c r="O440" s="54"/>
      <c r="P440" s="148">
        <f>O440*H440</f>
        <v>0</v>
      </c>
      <c r="Q440" s="148">
        <v>0.0052</v>
      </c>
      <c r="R440" s="148">
        <f>Q440*H440</f>
        <v>0.9378616</v>
      </c>
      <c r="S440" s="148">
        <v>0</v>
      </c>
      <c r="T440" s="149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50" t="s">
        <v>287</v>
      </c>
      <c r="AT440" s="150" t="s">
        <v>284</v>
      </c>
      <c r="AU440" s="150" t="s">
        <v>83</v>
      </c>
      <c r="AY440" s="18" t="s">
        <v>180</v>
      </c>
      <c r="BE440" s="151">
        <f>IF(N440="základní",J440,0)</f>
        <v>0</v>
      </c>
      <c r="BF440" s="151">
        <f>IF(N440="snížená",J440,0)</f>
        <v>0</v>
      </c>
      <c r="BG440" s="151">
        <f>IF(N440="zákl. přenesená",J440,0)</f>
        <v>0</v>
      </c>
      <c r="BH440" s="151">
        <f>IF(N440="sníž. přenesená",J440,0)</f>
        <v>0</v>
      </c>
      <c r="BI440" s="151">
        <f>IF(N440="nulová",J440,0)</f>
        <v>0</v>
      </c>
      <c r="BJ440" s="18" t="s">
        <v>81</v>
      </c>
      <c r="BK440" s="151">
        <f>ROUND(I440*H440,2)</f>
        <v>0</v>
      </c>
      <c r="BL440" s="18" t="s">
        <v>226</v>
      </c>
      <c r="BM440" s="150" t="s">
        <v>1451</v>
      </c>
    </row>
    <row r="441" spans="1:47" s="2" customFormat="1" ht="12">
      <c r="A441" s="33"/>
      <c r="B441" s="34"/>
      <c r="C441" s="33"/>
      <c r="D441" s="152" t="s">
        <v>190</v>
      </c>
      <c r="E441" s="33"/>
      <c r="F441" s="153" t="s">
        <v>1440</v>
      </c>
      <c r="G441" s="33"/>
      <c r="H441" s="33"/>
      <c r="I441" s="154"/>
      <c r="J441" s="33"/>
      <c r="K441" s="33"/>
      <c r="L441" s="34"/>
      <c r="M441" s="155"/>
      <c r="N441" s="156"/>
      <c r="O441" s="54"/>
      <c r="P441" s="54"/>
      <c r="Q441" s="54"/>
      <c r="R441" s="54"/>
      <c r="S441" s="54"/>
      <c r="T441" s="55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190</v>
      </c>
      <c r="AU441" s="18" t="s">
        <v>83</v>
      </c>
    </row>
    <row r="442" spans="2:51" s="13" customFormat="1" ht="12">
      <c r="B442" s="157"/>
      <c r="D442" s="158" t="s">
        <v>201</v>
      </c>
      <c r="F442" s="160" t="s">
        <v>1447</v>
      </c>
      <c r="H442" s="161">
        <v>180.358</v>
      </c>
      <c r="I442" s="162"/>
      <c r="L442" s="157"/>
      <c r="M442" s="163"/>
      <c r="N442" s="164"/>
      <c r="O442" s="164"/>
      <c r="P442" s="164"/>
      <c r="Q442" s="164"/>
      <c r="R442" s="164"/>
      <c r="S442" s="164"/>
      <c r="T442" s="165"/>
      <c r="AT442" s="159" t="s">
        <v>201</v>
      </c>
      <c r="AU442" s="159" t="s">
        <v>83</v>
      </c>
      <c r="AV442" s="13" t="s">
        <v>83</v>
      </c>
      <c r="AW442" s="13" t="s">
        <v>4</v>
      </c>
      <c r="AX442" s="13" t="s">
        <v>81</v>
      </c>
      <c r="AY442" s="159" t="s">
        <v>180</v>
      </c>
    </row>
    <row r="443" spans="1:65" s="2" customFormat="1" ht="24.2" customHeight="1">
      <c r="A443" s="33"/>
      <c r="B443" s="138"/>
      <c r="C443" s="139" t="s">
        <v>1452</v>
      </c>
      <c r="D443" s="139" t="s">
        <v>183</v>
      </c>
      <c r="E443" s="140" t="s">
        <v>1453</v>
      </c>
      <c r="F443" s="141" t="s">
        <v>1454</v>
      </c>
      <c r="G443" s="142" t="s">
        <v>225</v>
      </c>
      <c r="H443" s="143">
        <v>0.48</v>
      </c>
      <c r="I443" s="144"/>
      <c r="J443" s="145">
        <f>ROUND(I443*H443,2)</f>
        <v>0</v>
      </c>
      <c r="K443" s="141" t="s">
        <v>187</v>
      </c>
      <c r="L443" s="34"/>
      <c r="M443" s="146" t="s">
        <v>3</v>
      </c>
      <c r="N443" s="147" t="s">
        <v>44</v>
      </c>
      <c r="O443" s="54"/>
      <c r="P443" s="148">
        <f>O443*H443</f>
        <v>0</v>
      </c>
      <c r="Q443" s="148">
        <v>0.006</v>
      </c>
      <c r="R443" s="148">
        <f>Q443*H443</f>
        <v>0.0028799999999999997</v>
      </c>
      <c r="S443" s="148">
        <v>0</v>
      </c>
      <c r="T443" s="149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50" t="s">
        <v>226</v>
      </c>
      <c r="AT443" s="150" t="s">
        <v>183</v>
      </c>
      <c r="AU443" s="150" t="s">
        <v>83</v>
      </c>
      <c r="AY443" s="18" t="s">
        <v>180</v>
      </c>
      <c r="BE443" s="151">
        <f>IF(N443="základní",J443,0)</f>
        <v>0</v>
      </c>
      <c r="BF443" s="151">
        <f>IF(N443="snížená",J443,0)</f>
        <v>0</v>
      </c>
      <c r="BG443" s="151">
        <f>IF(N443="zákl. přenesená",J443,0)</f>
        <v>0</v>
      </c>
      <c r="BH443" s="151">
        <f>IF(N443="sníž. přenesená",J443,0)</f>
        <v>0</v>
      </c>
      <c r="BI443" s="151">
        <f>IF(N443="nulová",J443,0)</f>
        <v>0</v>
      </c>
      <c r="BJ443" s="18" t="s">
        <v>81</v>
      </c>
      <c r="BK443" s="151">
        <f>ROUND(I443*H443,2)</f>
        <v>0</v>
      </c>
      <c r="BL443" s="18" t="s">
        <v>226</v>
      </c>
      <c r="BM443" s="150" t="s">
        <v>1455</v>
      </c>
    </row>
    <row r="444" spans="1:47" s="2" customFormat="1" ht="12">
      <c r="A444" s="33"/>
      <c r="B444" s="34"/>
      <c r="C444" s="33"/>
      <c r="D444" s="152" t="s">
        <v>190</v>
      </c>
      <c r="E444" s="33"/>
      <c r="F444" s="153" t="s">
        <v>1456</v>
      </c>
      <c r="G444" s="33"/>
      <c r="H444" s="33"/>
      <c r="I444" s="154"/>
      <c r="J444" s="33"/>
      <c r="K444" s="33"/>
      <c r="L444" s="34"/>
      <c r="M444" s="155"/>
      <c r="N444" s="156"/>
      <c r="O444" s="54"/>
      <c r="P444" s="54"/>
      <c r="Q444" s="54"/>
      <c r="R444" s="54"/>
      <c r="S444" s="54"/>
      <c r="T444" s="55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T444" s="18" t="s">
        <v>190</v>
      </c>
      <c r="AU444" s="18" t="s">
        <v>83</v>
      </c>
    </row>
    <row r="445" spans="2:51" s="14" customFormat="1" ht="12">
      <c r="B445" s="166"/>
      <c r="D445" s="158" t="s">
        <v>201</v>
      </c>
      <c r="E445" s="167" t="s">
        <v>3</v>
      </c>
      <c r="F445" s="168" t="s">
        <v>1457</v>
      </c>
      <c r="H445" s="167" t="s">
        <v>3</v>
      </c>
      <c r="I445" s="169"/>
      <c r="L445" s="166"/>
      <c r="M445" s="170"/>
      <c r="N445" s="171"/>
      <c r="O445" s="171"/>
      <c r="P445" s="171"/>
      <c r="Q445" s="171"/>
      <c r="R445" s="171"/>
      <c r="S445" s="171"/>
      <c r="T445" s="172"/>
      <c r="AT445" s="167" t="s">
        <v>201</v>
      </c>
      <c r="AU445" s="167" t="s">
        <v>83</v>
      </c>
      <c r="AV445" s="14" t="s">
        <v>81</v>
      </c>
      <c r="AW445" s="14" t="s">
        <v>34</v>
      </c>
      <c r="AX445" s="14" t="s">
        <v>73</v>
      </c>
      <c r="AY445" s="167" t="s">
        <v>180</v>
      </c>
    </row>
    <row r="446" spans="2:51" s="13" customFormat="1" ht="12">
      <c r="B446" s="157"/>
      <c r="D446" s="158" t="s">
        <v>201</v>
      </c>
      <c r="E446" s="159" t="s">
        <v>3</v>
      </c>
      <c r="F446" s="160" t="s">
        <v>1458</v>
      </c>
      <c r="H446" s="161">
        <v>0.48</v>
      </c>
      <c r="I446" s="162"/>
      <c r="L446" s="157"/>
      <c r="M446" s="163"/>
      <c r="N446" s="164"/>
      <c r="O446" s="164"/>
      <c r="P446" s="164"/>
      <c r="Q446" s="164"/>
      <c r="R446" s="164"/>
      <c r="S446" s="164"/>
      <c r="T446" s="165"/>
      <c r="AT446" s="159" t="s">
        <v>201</v>
      </c>
      <c r="AU446" s="159" t="s">
        <v>83</v>
      </c>
      <c r="AV446" s="13" t="s">
        <v>83</v>
      </c>
      <c r="AW446" s="13" t="s">
        <v>34</v>
      </c>
      <c r="AX446" s="13" t="s">
        <v>81</v>
      </c>
      <c r="AY446" s="159" t="s">
        <v>180</v>
      </c>
    </row>
    <row r="447" spans="1:65" s="2" customFormat="1" ht="24.2" customHeight="1">
      <c r="A447" s="33"/>
      <c r="B447" s="138"/>
      <c r="C447" s="139" t="s">
        <v>1459</v>
      </c>
      <c r="D447" s="139" t="s">
        <v>183</v>
      </c>
      <c r="E447" s="140" t="s">
        <v>1460</v>
      </c>
      <c r="F447" s="141" t="s">
        <v>1461</v>
      </c>
      <c r="G447" s="142" t="s">
        <v>225</v>
      </c>
      <c r="H447" s="143">
        <v>1.036</v>
      </c>
      <c r="I447" s="144"/>
      <c r="J447" s="145">
        <f>ROUND(I447*H447,2)</f>
        <v>0</v>
      </c>
      <c r="K447" s="141" t="s">
        <v>187</v>
      </c>
      <c r="L447" s="34"/>
      <c r="M447" s="146" t="s">
        <v>3</v>
      </c>
      <c r="N447" s="147" t="s">
        <v>44</v>
      </c>
      <c r="O447" s="54"/>
      <c r="P447" s="148">
        <f>O447*H447</f>
        <v>0</v>
      </c>
      <c r="Q447" s="148">
        <v>0.00611</v>
      </c>
      <c r="R447" s="148">
        <f>Q447*H447</f>
        <v>0.00632996</v>
      </c>
      <c r="S447" s="148">
        <v>0</v>
      </c>
      <c r="T447" s="149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50" t="s">
        <v>226</v>
      </c>
      <c r="AT447" s="150" t="s">
        <v>183</v>
      </c>
      <c r="AU447" s="150" t="s">
        <v>83</v>
      </c>
      <c r="AY447" s="18" t="s">
        <v>180</v>
      </c>
      <c r="BE447" s="151">
        <f>IF(N447="základní",J447,0)</f>
        <v>0</v>
      </c>
      <c r="BF447" s="151">
        <f>IF(N447="snížená",J447,0)</f>
        <v>0</v>
      </c>
      <c r="BG447" s="151">
        <f>IF(N447="zákl. přenesená",J447,0)</f>
        <v>0</v>
      </c>
      <c r="BH447" s="151">
        <f>IF(N447="sníž. přenesená",J447,0)</f>
        <v>0</v>
      </c>
      <c r="BI447" s="151">
        <f>IF(N447="nulová",J447,0)</f>
        <v>0</v>
      </c>
      <c r="BJ447" s="18" t="s">
        <v>81</v>
      </c>
      <c r="BK447" s="151">
        <f>ROUND(I447*H447,2)</f>
        <v>0</v>
      </c>
      <c r="BL447" s="18" t="s">
        <v>226</v>
      </c>
      <c r="BM447" s="150" t="s">
        <v>1462</v>
      </c>
    </row>
    <row r="448" spans="1:47" s="2" customFormat="1" ht="12">
      <c r="A448" s="33"/>
      <c r="B448" s="34"/>
      <c r="C448" s="33"/>
      <c r="D448" s="152" t="s">
        <v>190</v>
      </c>
      <c r="E448" s="33"/>
      <c r="F448" s="153" t="s">
        <v>1463</v>
      </c>
      <c r="G448" s="33"/>
      <c r="H448" s="33"/>
      <c r="I448" s="154"/>
      <c r="J448" s="33"/>
      <c r="K448" s="33"/>
      <c r="L448" s="34"/>
      <c r="M448" s="155"/>
      <c r="N448" s="156"/>
      <c r="O448" s="54"/>
      <c r="P448" s="54"/>
      <c r="Q448" s="54"/>
      <c r="R448" s="54"/>
      <c r="S448" s="54"/>
      <c r="T448" s="55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T448" s="18" t="s">
        <v>190</v>
      </c>
      <c r="AU448" s="18" t="s">
        <v>83</v>
      </c>
    </row>
    <row r="449" spans="2:51" s="14" customFormat="1" ht="12">
      <c r="B449" s="166"/>
      <c r="D449" s="158" t="s">
        <v>201</v>
      </c>
      <c r="E449" s="167" t="s">
        <v>3</v>
      </c>
      <c r="F449" s="168" t="s">
        <v>1457</v>
      </c>
      <c r="H449" s="167" t="s">
        <v>3</v>
      </c>
      <c r="I449" s="169"/>
      <c r="L449" s="166"/>
      <c r="M449" s="170"/>
      <c r="N449" s="171"/>
      <c r="O449" s="171"/>
      <c r="P449" s="171"/>
      <c r="Q449" s="171"/>
      <c r="R449" s="171"/>
      <c r="S449" s="171"/>
      <c r="T449" s="172"/>
      <c r="AT449" s="167" t="s">
        <v>201</v>
      </c>
      <c r="AU449" s="167" t="s">
        <v>83</v>
      </c>
      <c r="AV449" s="14" t="s">
        <v>81</v>
      </c>
      <c r="AW449" s="14" t="s">
        <v>34</v>
      </c>
      <c r="AX449" s="14" t="s">
        <v>73</v>
      </c>
      <c r="AY449" s="167" t="s">
        <v>180</v>
      </c>
    </row>
    <row r="450" spans="2:51" s="13" customFormat="1" ht="12">
      <c r="B450" s="157"/>
      <c r="D450" s="158" t="s">
        <v>201</v>
      </c>
      <c r="E450" s="159" t="s">
        <v>3</v>
      </c>
      <c r="F450" s="160" t="s">
        <v>1464</v>
      </c>
      <c r="H450" s="161">
        <v>1.036</v>
      </c>
      <c r="I450" s="162"/>
      <c r="L450" s="157"/>
      <c r="M450" s="163"/>
      <c r="N450" s="164"/>
      <c r="O450" s="164"/>
      <c r="P450" s="164"/>
      <c r="Q450" s="164"/>
      <c r="R450" s="164"/>
      <c r="S450" s="164"/>
      <c r="T450" s="165"/>
      <c r="AT450" s="159" t="s">
        <v>201</v>
      </c>
      <c r="AU450" s="159" t="s">
        <v>83</v>
      </c>
      <c r="AV450" s="13" t="s">
        <v>83</v>
      </c>
      <c r="AW450" s="13" t="s">
        <v>34</v>
      </c>
      <c r="AX450" s="13" t="s">
        <v>81</v>
      </c>
      <c r="AY450" s="159" t="s">
        <v>180</v>
      </c>
    </row>
    <row r="451" spans="1:65" s="2" customFormat="1" ht="24.2" customHeight="1">
      <c r="A451" s="33"/>
      <c r="B451" s="138"/>
      <c r="C451" s="139" t="s">
        <v>1465</v>
      </c>
      <c r="D451" s="139" t="s">
        <v>183</v>
      </c>
      <c r="E451" s="140" t="s">
        <v>1466</v>
      </c>
      <c r="F451" s="141" t="s">
        <v>1467</v>
      </c>
      <c r="G451" s="142" t="s">
        <v>186</v>
      </c>
      <c r="H451" s="143">
        <v>3.129</v>
      </c>
      <c r="I451" s="144"/>
      <c r="J451" s="145">
        <f>ROUND(I451*H451,2)</f>
        <v>0</v>
      </c>
      <c r="K451" s="141" t="s">
        <v>187</v>
      </c>
      <c r="L451" s="34"/>
      <c r="M451" s="146" t="s">
        <v>3</v>
      </c>
      <c r="N451" s="147" t="s">
        <v>44</v>
      </c>
      <c r="O451" s="54"/>
      <c r="P451" s="148">
        <f>O451*H451</f>
        <v>0</v>
      </c>
      <c r="Q451" s="148">
        <v>0</v>
      </c>
      <c r="R451" s="148">
        <f>Q451*H451</f>
        <v>0</v>
      </c>
      <c r="S451" s="148">
        <v>0</v>
      </c>
      <c r="T451" s="149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50" t="s">
        <v>226</v>
      </c>
      <c r="AT451" s="150" t="s">
        <v>183</v>
      </c>
      <c r="AU451" s="150" t="s">
        <v>83</v>
      </c>
      <c r="AY451" s="18" t="s">
        <v>180</v>
      </c>
      <c r="BE451" s="151">
        <f>IF(N451="základní",J451,0)</f>
        <v>0</v>
      </c>
      <c r="BF451" s="151">
        <f>IF(N451="snížená",J451,0)</f>
        <v>0</v>
      </c>
      <c r="BG451" s="151">
        <f>IF(N451="zákl. přenesená",J451,0)</f>
        <v>0</v>
      </c>
      <c r="BH451" s="151">
        <f>IF(N451="sníž. přenesená",J451,0)</f>
        <v>0</v>
      </c>
      <c r="BI451" s="151">
        <f>IF(N451="nulová",J451,0)</f>
        <v>0</v>
      </c>
      <c r="BJ451" s="18" t="s">
        <v>81</v>
      </c>
      <c r="BK451" s="151">
        <f>ROUND(I451*H451,2)</f>
        <v>0</v>
      </c>
      <c r="BL451" s="18" t="s">
        <v>226</v>
      </c>
      <c r="BM451" s="150" t="s">
        <v>1468</v>
      </c>
    </row>
    <row r="452" spans="1:47" s="2" customFormat="1" ht="12">
      <c r="A452" s="33"/>
      <c r="B452" s="34"/>
      <c r="C452" s="33"/>
      <c r="D452" s="152" t="s">
        <v>190</v>
      </c>
      <c r="E452" s="33"/>
      <c r="F452" s="153" t="s">
        <v>1469</v>
      </c>
      <c r="G452" s="33"/>
      <c r="H452" s="33"/>
      <c r="I452" s="154"/>
      <c r="J452" s="33"/>
      <c r="K452" s="33"/>
      <c r="L452" s="34"/>
      <c r="M452" s="155"/>
      <c r="N452" s="156"/>
      <c r="O452" s="54"/>
      <c r="P452" s="54"/>
      <c r="Q452" s="54"/>
      <c r="R452" s="54"/>
      <c r="S452" s="54"/>
      <c r="T452" s="55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T452" s="18" t="s">
        <v>190</v>
      </c>
      <c r="AU452" s="18" t="s">
        <v>83</v>
      </c>
    </row>
    <row r="453" spans="2:63" s="12" customFormat="1" ht="22.9" customHeight="1">
      <c r="B453" s="125"/>
      <c r="D453" s="126" t="s">
        <v>72</v>
      </c>
      <c r="E453" s="136" t="s">
        <v>220</v>
      </c>
      <c r="F453" s="136" t="s">
        <v>221</v>
      </c>
      <c r="I453" s="128"/>
      <c r="J453" s="137">
        <f>BK453</f>
        <v>0</v>
      </c>
      <c r="L453" s="125"/>
      <c r="M453" s="130"/>
      <c r="N453" s="131"/>
      <c r="O453" s="131"/>
      <c r="P453" s="132">
        <f>SUM(P454:P498)</f>
        <v>0</v>
      </c>
      <c r="Q453" s="131"/>
      <c r="R453" s="132">
        <f>SUM(R454:R498)</f>
        <v>3.04190058</v>
      </c>
      <c r="S453" s="131"/>
      <c r="T453" s="133">
        <f>SUM(T454:T498)</f>
        <v>0</v>
      </c>
      <c r="AR453" s="126" t="s">
        <v>83</v>
      </c>
      <c r="AT453" s="134" t="s">
        <v>72</v>
      </c>
      <c r="AU453" s="134" t="s">
        <v>81</v>
      </c>
      <c r="AY453" s="126" t="s">
        <v>180</v>
      </c>
      <c r="BK453" s="135">
        <f>SUM(BK454:BK498)</f>
        <v>0</v>
      </c>
    </row>
    <row r="454" spans="1:65" s="2" customFormat="1" ht="16.5" customHeight="1">
      <c r="A454" s="33"/>
      <c r="B454" s="138"/>
      <c r="C454" s="139" t="s">
        <v>1470</v>
      </c>
      <c r="D454" s="139" t="s">
        <v>183</v>
      </c>
      <c r="E454" s="140" t="s">
        <v>1471</v>
      </c>
      <c r="F454" s="141" t="s">
        <v>1472</v>
      </c>
      <c r="G454" s="142" t="s">
        <v>225</v>
      </c>
      <c r="H454" s="143">
        <v>162.622</v>
      </c>
      <c r="I454" s="144"/>
      <c r="J454" s="145">
        <f>ROUND(I454*H454,2)</f>
        <v>0</v>
      </c>
      <c r="K454" s="141" t="s">
        <v>187</v>
      </c>
      <c r="L454" s="34"/>
      <c r="M454" s="146" t="s">
        <v>3</v>
      </c>
      <c r="N454" s="147" t="s">
        <v>44</v>
      </c>
      <c r="O454" s="54"/>
      <c r="P454" s="148">
        <f>O454*H454</f>
        <v>0</v>
      </c>
      <c r="Q454" s="148">
        <v>0.00088</v>
      </c>
      <c r="R454" s="148">
        <f>Q454*H454</f>
        <v>0.14310736000000002</v>
      </c>
      <c r="S454" s="148">
        <v>0</v>
      </c>
      <c r="T454" s="149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0" t="s">
        <v>226</v>
      </c>
      <c r="AT454" s="150" t="s">
        <v>183</v>
      </c>
      <c r="AU454" s="150" t="s">
        <v>83</v>
      </c>
      <c r="AY454" s="18" t="s">
        <v>180</v>
      </c>
      <c r="BE454" s="151">
        <f>IF(N454="základní",J454,0)</f>
        <v>0</v>
      </c>
      <c r="BF454" s="151">
        <f>IF(N454="snížená",J454,0)</f>
        <v>0</v>
      </c>
      <c r="BG454" s="151">
        <f>IF(N454="zákl. přenesená",J454,0)</f>
        <v>0</v>
      </c>
      <c r="BH454" s="151">
        <f>IF(N454="sníž. přenesená",J454,0)</f>
        <v>0</v>
      </c>
      <c r="BI454" s="151">
        <f>IF(N454="nulová",J454,0)</f>
        <v>0</v>
      </c>
      <c r="BJ454" s="18" t="s">
        <v>81</v>
      </c>
      <c r="BK454" s="151">
        <f>ROUND(I454*H454,2)</f>
        <v>0</v>
      </c>
      <c r="BL454" s="18" t="s">
        <v>226</v>
      </c>
      <c r="BM454" s="150" t="s">
        <v>1473</v>
      </c>
    </row>
    <row r="455" spans="1:47" s="2" customFormat="1" ht="12">
      <c r="A455" s="33"/>
      <c r="B455" s="34"/>
      <c r="C455" s="33"/>
      <c r="D455" s="152" t="s">
        <v>190</v>
      </c>
      <c r="E455" s="33"/>
      <c r="F455" s="153" t="s">
        <v>1474</v>
      </c>
      <c r="G455" s="33"/>
      <c r="H455" s="33"/>
      <c r="I455" s="154"/>
      <c r="J455" s="33"/>
      <c r="K455" s="33"/>
      <c r="L455" s="34"/>
      <c r="M455" s="155"/>
      <c r="N455" s="156"/>
      <c r="O455" s="54"/>
      <c r="P455" s="54"/>
      <c r="Q455" s="54"/>
      <c r="R455" s="54"/>
      <c r="S455" s="54"/>
      <c r="T455" s="55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8" t="s">
        <v>190</v>
      </c>
      <c r="AU455" s="18" t="s">
        <v>83</v>
      </c>
    </row>
    <row r="456" spans="2:51" s="13" customFormat="1" ht="12">
      <c r="B456" s="157"/>
      <c r="D456" s="158" t="s">
        <v>201</v>
      </c>
      <c r="E456" s="159" t="s">
        <v>3</v>
      </c>
      <c r="F456" s="160" t="s">
        <v>1475</v>
      </c>
      <c r="H456" s="161">
        <v>140.08</v>
      </c>
      <c r="I456" s="162"/>
      <c r="L456" s="157"/>
      <c r="M456" s="163"/>
      <c r="N456" s="164"/>
      <c r="O456" s="164"/>
      <c r="P456" s="164"/>
      <c r="Q456" s="164"/>
      <c r="R456" s="164"/>
      <c r="S456" s="164"/>
      <c r="T456" s="165"/>
      <c r="AT456" s="159" t="s">
        <v>201</v>
      </c>
      <c r="AU456" s="159" t="s">
        <v>83</v>
      </c>
      <c r="AV456" s="13" t="s">
        <v>83</v>
      </c>
      <c r="AW456" s="13" t="s">
        <v>34</v>
      </c>
      <c r="AX456" s="13" t="s">
        <v>73</v>
      </c>
      <c r="AY456" s="159" t="s">
        <v>180</v>
      </c>
    </row>
    <row r="457" spans="2:51" s="13" customFormat="1" ht="12">
      <c r="B457" s="157"/>
      <c r="D457" s="158" t="s">
        <v>201</v>
      </c>
      <c r="E457" s="159" t="s">
        <v>3</v>
      </c>
      <c r="F457" s="160" t="s">
        <v>1476</v>
      </c>
      <c r="H457" s="161">
        <v>22.542</v>
      </c>
      <c r="I457" s="162"/>
      <c r="L457" s="157"/>
      <c r="M457" s="163"/>
      <c r="N457" s="164"/>
      <c r="O457" s="164"/>
      <c r="P457" s="164"/>
      <c r="Q457" s="164"/>
      <c r="R457" s="164"/>
      <c r="S457" s="164"/>
      <c r="T457" s="165"/>
      <c r="AT457" s="159" t="s">
        <v>201</v>
      </c>
      <c r="AU457" s="159" t="s">
        <v>83</v>
      </c>
      <c r="AV457" s="13" t="s">
        <v>83</v>
      </c>
      <c r="AW457" s="13" t="s">
        <v>34</v>
      </c>
      <c r="AX457" s="13" t="s">
        <v>73</v>
      </c>
      <c r="AY457" s="159" t="s">
        <v>180</v>
      </c>
    </row>
    <row r="458" spans="2:51" s="15" customFormat="1" ht="12">
      <c r="B458" s="187"/>
      <c r="D458" s="158" t="s">
        <v>201</v>
      </c>
      <c r="E458" s="188" t="s">
        <v>3</v>
      </c>
      <c r="F458" s="189" t="s">
        <v>399</v>
      </c>
      <c r="H458" s="190">
        <v>162.622</v>
      </c>
      <c r="I458" s="191"/>
      <c r="L458" s="187"/>
      <c r="M458" s="192"/>
      <c r="N458" s="193"/>
      <c r="O458" s="193"/>
      <c r="P458" s="193"/>
      <c r="Q458" s="193"/>
      <c r="R458" s="193"/>
      <c r="S458" s="193"/>
      <c r="T458" s="194"/>
      <c r="AT458" s="188" t="s">
        <v>201</v>
      </c>
      <c r="AU458" s="188" t="s">
        <v>83</v>
      </c>
      <c r="AV458" s="15" t="s">
        <v>188</v>
      </c>
      <c r="AW458" s="15" t="s">
        <v>34</v>
      </c>
      <c r="AX458" s="15" t="s">
        <v>81</v>
      </c>
      <c r="AY458" s="188" t="s">
        <v>180</v>
      </c>
    </row>
    <row r="459" spans="1:65" s="2" customFormat="1" ht="16.5" customHeight="1">
      <c r="A459" s="33"/>
      <c r="B459" s="138"/>
      <c r="C459" s="173" t="s">
        <v>1477</v>
      </c>
      <c r="D459" s="173" t="s">
        <v>284</v>
      </c>
      <c r="E459" s="174" t="s">
        <v>1431</v>
      </c>
      <c r="F459" s="175" t="s">
        <v>1432</v>
      </c>
      <c r="G459" s="176" t="s">
        <v>225</v>
      </c>
      <c r="H459" s="177">
        <v>187.015</v>
      </c>
      <c r="I459" s="178"/>
      <c r="J459" s="179">
        <f>ROUND(I459*H459,2)</f>
        <v>0</v>
      </c>
      <c r="K459" s="175" t="s">
        <v>187</v>
      </c>
      <c r="L459" s="180"/>
      <c r="M459" s="181" t="s">
        <v>3</v>
      </c>
      <c r="N459" s="182" t="s">
        <v>44</v>
      </c>
      <c r="O459" s="54"/>
      <c r="P459" s="148">
        <f>O459*H459</f>
        <v>0</v>
      </c>
      <c r="Q459" s="148">
        <v>0.0041</v>
      </c>
      <c r="R459" s="148">
        <f>Q459*H459</f>
        <v>0.7667615</v>
      </c>
      <c r="S459" s="148">
        <v>0</v>
      </c>
      <c r="T459" s="149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0" t="s">
        <v>287</v>
      </c>
      <c r="AT459" s="150" t="s">
        <v>284</v>
      </c>
      <c r="AU459" s="150" t="s">
        <v>83</v>
      </c>
      <c r="AY459" s="18" t="s">
        <v>180</v>
      </c>
      <c r="BE459" s="151">
        <f>IF(N459="základní",J459,0)</f>
        <v>0</v>
      </c>
      <c r="BF459" s="151">
        <f>IF(N459="snížená",J459,0)</f>
        <v>0</v>
      </c>
      <c r="BG459" s="151">
        <f>IF(N459="zákl. přenesená",J459,0)</f>
        <v>0</v>
      </c>
      <c r="BH459" s="151">
        <f>IF(N459="sníž. přenesená",J459,0)</f>
        <v>0</v>
      </c>
      <c r="BI459" s="151">
        <f>IF(N459="nulová",J459,0)</f>
        <v>0</v>
      </c>
      <c r="BJ459" s="18" t="s">
        <v>81</v>
      </c>
      <c r="BK459" s="151">
        <f>ROUND(I459*H459,2)</f>
        <v>0</v>
      </c>
      <c r="BL459" s="18" t="s">
        <v>226</v>
      </c>
      <c r="BM459" s="150" t="s">
        <v>1478</v>
      </c>
    </row>
    <row r="460" spans="1:47" s="2" customFormat="1" ht="12">
      <c r="A460" s="33"/>
      <c r="B460" s="34"/>
      <c r="C460" s="33"/>
      <c r="D460" s="152" t="s">
        <v>190</v>
      </c>
      <c r="E460" s="33"/>
      <c r="F460" s="153" t="s">
        <v>1434</v>
      </c>
      <c r="G460" s="33"/>
      <c r="H460" s="33"/>
      <c r="I460" s="154"/>
      <c r="J460" s="33"/>
      <c r="K460" s="33"/>
      <c r="L460" s="34"/>
      <c r="M460" s="155"/>
      <c r="N460" s="156"/>
      <c r="O460" s="54"/>
      <c r="P460" s="54"/>
      <c r="Q460" s="54"/>
      <c r="R460" s="54"/>
      <c r="S460" s="54"/>
      <c r="T460" s="55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T460" s="18" t="s">
        <v>190</v>
      </c>
      <c r="AU460" s="18" t="s">
        <v>83</v>
      </c>
    </row>
    <row r="461" spans="2:51" s="13" customFormat="1" ht="12">
      <c r="B461" s="157"/>
      <c r="D461" s="158" t="s">
        <v>201</v>
      </c>
      <c r="F461" s="160" t="s">
        <v>1479</v>
      </c>
      <c r="H461" s="161">
        <v>187.015</v>
      </c>
      <c r="I461" s="162"/>
      <c r="L461" s="157"/>
      <c r="M461" s="163"/>
      <c r="N461" s="164"/>
      <c r="O461" s="164"/>
      <c r="P461" s="164"/>
      <c r="Q461" s="164"/>
      <c r="R461" s="164"/>
      <c r="S461" s="164"/>
      <c r="T461" s="165"/>
      <c r="AT461" s="159" t="s">
        <v>201</v>
      </c>
      <c r="AU461" s="159" t="s">
        <v>83</v>
      </c>
      <c r="AV461" s="13" t="s">
        <v>83</v>
      </c>
      <c r="AW461" s="13" t="s">
        <v>4</v>
      </c>
      <c r="AX461" s="13" t="s">
        <v>81</v>
      </c>
      <c r="AY461" s="159" t="s">
        <v>180</v>
      </c>
    </row>
    <row r="462" spans="1:65" s="2" customFormat="1" ht="21.75" customHeight="1">
      <c r="A462" s="33"/>
      <c r="B462" s="138"/>
      <c r="C462" s="139" t="s">
        <v>1480</v>
      </c>
      <c r="D462" s="139" t="s">
        <v>183</v>
      </c>
      <c r="E462" s="140" t="s">
        <v>1481</v>
      </c>
      <c r="F462" s="141" t="s">
        <v>1482</v>
      </c>
      <c r="G462" s="142" t="s">
        <v>225</v>
      </c>
      <c r="H462" s="143">
        <v>153.34</v>
      </c>
      <c r="I462" s="144"/>
      <c r="J462" s="145">
        <f>ROUND(I462*H462,2)</f>
        <v>0</v>
      </c>
      <c r="K462" s="141" t="s">
        <v>187</v>
      </c>
      <c r="L462" s="34"/>
      <c r="M462" s="146" t="s">
        <v>3</v>
      </c>
      <c r="N462" s="147" t="s">
        <v>44</v>
      </c>
      <c r="O462" s="54"/>
      <c r="P462" s="148">
        <f>O462*H462</f>
        <v>0</v>
      </c>
      <c r="Q462" s="148">
        <v>0</v>
      </c>
      <c r="R462" s="148">
        <f>Q462*H462</f>
        <v>0</v>
      </c>
      <c r="S462" s="148">
        <v>0</v>
      </c>
      <c r="T462" s="149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0" t="s">
        <v>226</v>
      </c>
      <c r="AT462" s="150" t="s">
        <v>183</v>
      </c>
      <c r="AU462" s="150" t="s">
        <v>83</v>
      </c>
      <c r="AY462" s="18" t="s">
        <v>180</v>
      </c>
      <c r="BE462" s="151">
        <f>IF(N462="základní",J462,0)</f>
        <v>0</v>
      </c>
      <c r="BF462" s="151">
        <f>IF(N462="snížená",J462,0)</f>
        <v>0</v>
      </c>
      <c r="BG462" s="151">
        <f>IF(N462="zákl. přenesená",J462,0)</f>
        <v>0</v>
      </c>
      <c r="BH462" s="151">
        <f>IF(N462="sníž. přenesená",J462,0)</f>
        <v>0</v>
      </c>
      <c r="BI462" s="151">
        <f>IF(N462="nulová",J462,0)</f>
        <v>0</v>
      </c>
      <c r="BJ462" s="18" t="s">
        <v>81</v>
      </c>
      <c r="BK462" s="151">
        <f>ROUND(I462*H462,2)</f>
        <v>0</v>
      </c>
      <c r="BL462" s="18" t="s">
        <v>226</v>
      </c>
      <c r="BM462" s="150" t="s">
        <v>1483</v>
      </c>
    </row>
    <row r="463" spans="1:47" s="2" customFormat="1" ht="12">
      <c r="A463" s="33"/>
      <c r="B463" s="34"/>
      <c r="C463" s="33"/>
      <c r="D463" s="152" t="s">
        <v>190</v>
      </c>
      <c r="E463" s="33"/>
      <c r="F463" s="153" t="s">
        <v>1484</v>
      </c>
      <c r="G463" s="33"/>
      <c r="H463" s="33"/>
      <c r="I463" s="154"/>
      <c r="J463" s="33"/>
      <c r="K463" s="33"/>
      <c r="L463" s="34"/>
      <c r="M463" s="155"/>
      <c r="N463" s="156"/>
      <c r="O463" s="54"/>
      <c r="P463" s="54"/>
      <c r="Q463" s="54"/>
      <c r="R463" s="54"/>
      <c r="S463" s="54"/>
      <c r="T463" s="55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190</v>
      </c>
      <c r="AU463" s="18" t="s">
        <v>83</v>
      </c>
    </row>
    <row r="464" spans="2:51" s="13" customFormat="1" ht="12">
      <c r="B464" s="157"/>
      <c r="D464" s="158" t="s">
        <v>201</v>
      </c>
      <c r="E464" s="159" t="s">
        <v>3</v>
      </c>
      <c r="F464" s="160" t="s">
        <v>1485</v>
      </c>
      <c r="H464" s="161">
        <v>153.34</v>
      </c>
      <c r="I464" s="162"/>
      <c r="L464" s="157"/>
      <c r="M464" s="163"/>
      <c r="N464" s="164"/>
      <c r="O464" s="164"/>
      <c r="P464" s="164"/>
      <c r="Q464" s="164"/>
      <c r="R464" s="164"/>
      <c r="S464" s="164"/>
      <c r="T464" s="165"/>
      <c r="AT464" s="159" t="s">
        <v>201</v>
      </c>
      <c r="AU464" s="159" t="s">
        <v>83</v>
      </c>
      <c r="AV464" s="13" t="s">
        <v>83</v>
      </c>
      <c r="AW464" s="13" t="s">
        <v>34</v>
      </c>
      <c r="AX464" s="13" t="s">
        <v>81</v>
      </c>
      <c r="AY464" s="159" t="s">
        <v>180</v>
      </c>
    </row>
    <row r="465" spans="1:65" s="2" customFormat="1" ht="16.5" customHeight="1">
      <c r="A465" s="33"/>
      <c r="B465" s="138"/>
      <c r="C465" s="173" t="s">
        <v>1486</v>
      </c>
      <c r="D465" s="173" t="s">
        <v>284</v>
      </c>
      <c r="E465" s="174" t="s">
        <v>1487</v>
      </c>
      <c r="F465" s="175" t="s">
        <v>1488</v>
      </c>
      <c r="G465" s="176" t="s">
        <v>225</v>
      </c>
      <c r="H465" s="177">
        <v>176.341</v>
      </c>
      <c r="I465" s="178"/>
      <c r="J465" s="179">
        <f>ROUND(I465*H465,2)</f>
        <v>0</v>
      </c>
      <c r="K465" s="175" t="s">
        <v>187</v>
      </c>
      <c r="L465" s="180"/>
      <c r="M465" s="181" t="s">
        <v>3</v>
      </c>
      <c r="N465" s="182" t="s">
        <v>44</v>
      </c>
      <c r="O465" s="54"/>
      <c r="P465" s="148">
        <f>O465*H465</f>
        <v>0</v>
      </c>
      <c r="Q465" s="148">
        <v>0.0003</v>
      </c>
      <c r="R465" s="148">
        <f>Q465*H465</f>
        <v>0.0529023</v>
      </c>
      <c r="S465" s="148">
        <v>0</v>
      </c>
      <c r="T465" s="149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50" t="s">
        <v>287</v>
      </c>
      <c r="AT465" s="150" t="s">
        <v>284</v>
      </c>
      <c r="AU465" s="150" t="s">
        <v>83</v>
      </c>
      <c r="AY465" s="18" t="s">
        <v>180</v>
      </c>
      <c r="BE465" s="151">
        <f>IF(N465="základní",J465,0)</f>
        <v>0</v>
      </c>
      <c r="BF465" s="151">
        <f>IF(N465="snížená",J465,0)</f>
        <v>0</v>
      </c>
      <c r="BG465" s="151">
        <f>IF(N465="zákl. přenesená",J465,0)</f>
        <v>0</v>
      </c>
      <c r="BH465" s="151">
        <f>IF(N465="sníž. přenesená",J465,0)</f>
        <v>0</v>
      </c>
      <c r="BI465" s="151">
        <f>IF(N465="nulová",J465,0)</f>
        <v>0</v>
      </c>
      <c r="BJ465" s="18" t="s">
        <v>81</v>
      </c>
      <c r="BK465" s="151">
        <f>ROUND(I465*H465,2)</f>
        <v>0</v>
      </c>
      <c r="BL465" s="18" t="s">
        <v>226</v>
      </c>
      <c r="BM465" s="150" t="s">
        <v>1489</v>
      </c>
    </row>
    <row r="466" spans="1:47" s="2" customFormat="1" ht="12">
      <c r="A466" s="33"/>
      <c r="B466" s="34"/>
      <c r="C466" s="33"/>
      <c r="D466" s="152" t="s">
        <v>190</v>
      </c>
      <c r="E466" s="33"/>
      <c r="F466" s="153" t="s">
        <v>1490</v>
      </c>
      <c r="G466" s="33"/>
      <c r="H466" s="33"/>
      <c r="I466" s="154"/>
      <c r="J466" s="33"/>
      <c r="K466" s="33"/>
      <c r="L466" s="34"/>
      <c r="M466" s="155"/>
      <c r="N466" s="156"/>
      <c r="O466" s="54"/>
      <c r="P466" s="54"/>
      <c r="Q466" s="54"/>
      <c r="R466" s="54"/>
      <c r="S466" s="54"/>
      <c r="T466" s="55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190</v>
      </c>
      <c r="AU466" s="18" t="s">
        <v>83</v>
      </c>
    </row>
    <row r="467" spans="2:51" s="13" customFormat="1" ht="12">
      <c r="B467" s="157"/>
      <c r="D467" s="158" t="s">
        <v>201</v>
      </c>
      <c r="F467" s="160" t="s">
        <v>1491</v>
      </c>
      <c r="H467" s="161">
        <v>176.341</v>
      </c>
      <c r="I467" s="162"/>
      <c r="L467" s="157"/>
      <c r="M467" s="163"/>
      <c r="N467" s="164"/>
      <c r="O467" s="164"/>
      <c r="P467" s="164"/>
      <c r="Q467" s="164"/>
      <c r="R467" s="164"/>
      <c r="S467" s="164"/>
      <c r="T467" s="165"/>
      <c r="AT467" s="159" t="s">
        <v>201</v>
      </c>
      <c r="AU467" s="159" t="s">
        <v>83</v>
      </c>
      <c r="AV467" s="13" t="s">
        <v>83</v>
      </c>
      <c r="AW467" s="13" t="s">
        <v>4</v>
      </c>
      <c r="AX467" s="13" t="s">
        <v>81</v>
      </c>
      <c r="AY467" s="159" t="s">
        <v>180</v>
      </c>
    </row>
    <row r="468" spans="1:65" s="2" customFormat="1" ht="24.2" customHeight="1">
      <c r="A468" s="33"/>
      <c r="B468" s="138"/>
      <c r="C468" s="139" t="s">
        <v>1492</v>
      </c>
      <c r="D468" s="139" t="s">
        <v>183</v>
      </c>
      <c r="E468" s="140" t="s">
        <v>1493</v>
      </c>
      <c r="F468" s="141" t="s">
        <v>1494</v>
      </c>
      <c r="G468" s="142" t="s">
        <v>225</v>
      </c>
      <c r="H468" s="143">
        <v>153.34</v>
      </c>
      <c r="I468" s="144"/>
      <c r="J468" s="145">
        <f>ROUND(I468*H468,2)</f>
        <v>0</v>
      </c>
      <c r="K468" s="141" t="s">
        <v>187</v>
      </c>
      <c r="L468" s="34"/>
      <c r="M468" s="146" t="s">
        <v>3</v>
      </c>
      <c r="N468" s="147" t="s">
        <v>44</v>
      </c>
      <c r="O468" s="54"/>
      <c r="P468" s="148">
        <f>O468*H468</f>
        <v>0</v>
      </c>
      <c r="Q468" s="148">
        <v>0</v>
      </c>
      <c r="R468" s="148">
        <f>Q468*H468</f>
        <v>0</v>
      </c>
      <c r="S468" s="148">
        <v>0</v>
      </c>
      <c r="T468" s="149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50" t="s">
        <v>226</v>
      </c>
      <c r="AT468" s="150" t="s">
        <v>183</v>
      </c>
      <c r="AU468" s="150" t="s">
        <v>83</v>
      </c>
      <c r="AY468" s="18" t="s">
        <v>180</v>
      </c>
      <c r="BE468" s="151">
        <f>IF(N468="základní",J468,0)</f>
        <v>0</v>
      </c>
      <c r="BF468" s="151">
        <f>IF(N468="snížená",J468,0)</f>
        <v>0</v>
      </c>
      <c r="BG468" s="151">
        <f>IF(N468="zákl. přenesená",J468,0)</f>
        <v>0</v>
      </c>
      <c r="BH468" s="151">
        <f>IF(N468="sníž. přenesená",J468,0)</f>
        <v>0</v>
      </c>
      <c r="BI468" s="151">
        <f>IF(N468="nulová",J468,0)</f>
        <v>0</v>
      </c>
      <c r="BJ468" s="18" t="s">
        <v>81</v>
      </c>
      <c r="BK468" s="151">
        <f>ROUND(I468*H468,2)</f>
        <v>0</v>
      </c>
      <c r="BL468" s="18" t="s">
        <v>226</v>
      </c>
      <c r="BM468" s="150" t="s">
        <v>1495</v>
      </c>
    </row>
    <row r="469" spans="1:47" s="2" customFormat="1" ht="12">
      <c r="A469" s="33"/>
      <c r="B469" s="34"/>
      <c r="C469" s="33"/>
      <c r="D469" s="152" t="s">
        <v>190</v>
      </c>
      <c r="E469" s="33"/>
      <c r="F469" s="153" t="s">
        <v>1496</v>
      </c>
      <c r="G469" s="33"/>
      <c r="H469" s="33"/>
      <c r="I469" s="154"/>
      <c r="J469" s="33"/>
      <c r="K469" s="33"/>
      <c r="L469" s="34"/>
      <c r="M469" s="155"/>
      <c r="N469" s="156"/>
      <c r="O469" s="54"/>
      <c r="P469" s="54"/>
      <c r="Q469" s="54"/>
      <c r="R469" s="54"/>
      <c r="S469" s="54"/>
      <c r="T469" s="55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T469" s="18" t="s">
        <v>190</v>
      </c>
      <c r="AU469" s="18" t="s">
        <v>83</v>
      </c>
    </row>
    <row r="470" spans="2:51" s="13" customFormat="1" ht="12">
      <c r="B470" s="157"/>
      <c r="D470" s="158" t="s">
        <v>201</v>
      </c>
      <c r="E470" s="159" t="s">
        <v>3</v>
      </c>
      <c r="F470" s="160" t="s">
        <v>1485</v>
      </c>
      <c r="H470" s="161">
        <v>153.34</v>
      </c>
      <c r="I470" s="162"/>
      <c r="L470" s="157"/>
      <c r="M470" s="163"/>
      <c r="N470" s="164"/>
      <c r="O470" s="164"/>
      <c r="P470" s="164"/>
      <c r="Q470" s="164"/>
      <c r="R470" s="164"/>
      <c r="S470" s="164"/>
      <c r="T470" s="165"/>
      <c r="AT470" s="159" t="s">
        <v>201</v>
      </c>
      <c r="AU470" s="159" t="s">
        <v>83</v>
      </c>
      <c r="AV470" s="13" t="s">
        <v>83</v>
      </c>
      <c r="AW470" s="13" t="s">
        <v>34</v>
      </c>
      <c r="AX470" s="13" t="s">
        <v>81</v>
      </c>
      <c r="AY470" s="159" t="s">
        <v>180</v>
      </c>
    </row>
    <row r="471" spans="1:65" s="2" customFormat="1" ht="16.5" customHeight="1">
      <c r="A471" s="33"/>
      <c r="B471" s="138"/>
      <c r="C471" s="173" t="s">
        <v>1497</v>
      </c>
      <c r="D471" s="173" t="s">
        <v>284</v>
      </c>
      <c r="E471" s="174" t="s">
        <v>1498</v>
      </c>
      <c r="F471" s="175" t="s">
        <v>1499</v>
      </c>
      <c r="G471" s="176" t="s">
        <v>225</v>
      </c>
      <c r="H471" s="177">
        <v>168.674</v>
      </c>
      <c r="I471" s="178"/>
      <c r="J471" s="179">
        <f>ROUND(I471*H471,2)</f>
        <v>0</v>
      </c>
      <c r="K471" s="175" t="s">
        <v>187</v>
      </c>
      <c r="L471" s="180"/>
      <c r="M471" s="181" t="s">
        <v>3</v>
      </c>
      <c r="N471" s="182" t="s">
        <v>44</v>
      </c>
      <c r="O471" s="54"/>
      <c r="P471" s="148">
        <f>O471*H471</f>
        <v>0</v>
      </c>
      <c r="Q471" s="148">
        <v>0.00019</v>
      </c>
      <c r="R471" s="148">
        <f>Q471*H471</f>
        <v>0.03204806</v>
      </c>
      <c r="S471" s="148">
        <v>0</v>
      </c>
      <c r="T471" s="149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0" t="s">
        <v>287</v>
      </c>
      <c r="AT471" s="150" t="s">
        <v>284</v>
      </c>
      <c r="AU471" s="150" t="s">
        <v>83</v>
      </c>
      <c r="AY471" s="18" t="s">
        <v>180</v>
      </c>
      <c r="BE471" s="151">
        <f>IF(N471="základní",J471,0)</f>
        <v>0</v>
      </c>
      <c r="BF471" s="151">
        <f>IF(N471="snížená",J471,0)</f>
        <v>0</v>
      </c>
      <c r="BG471" s="151">
        <f>IF(N471="zákl. přenesená",J471,0)</f>
        <v>0</v>
      </c>
      <c r="BH471" s="151">
        <f>IF(N471="sníž. přenesená",J471,0)</f>
        <v>0</v>
      </c>
      <c r="BI471" s="151">
        <f>IF(N471="nulová",J471,0)</f>
        <v>0</v>
      </c>
      <c r="BJ471" s="18" t="s">
        <v>81</v>
      </c>
      <c r="BK471" s="151">
        <f>ROUND(I471*H471,2)</f>
        <v>0</v>
      </c>
      <c r="BL471" s="18" t="s">
        <v>226</v>
      </c>
      <c r="BM471" s="150" t="s">
        <v>1500</v>
      </c>
    </row>
    <row r="472" spans="1:47" s="2" customFormat="1" ht="12">
      <c r="A472" s="33"/>
      <c r="B472" s="34"/>
      <c r="C472" s="33"/>
      <c r="D472" s="152" t="s">
        <v>190</v>
      </c>
      <c r="E472" s="33"/>
      <c r="F472" s="153" t="s">
        <v>1501</v>
      </c>
      <c r="G472" s="33"/>
      <c r="H472" s="33"/>
      <c r="I472" s="154"/>
      <c r="J472" s="33"/>
      <c r="K472" s="33"/>
      <c r="L472" s="34"/>
      <c r="M472" s="155"/>
      <c r="N472" s="156"/>
      <c r="O472" s="54"/>
      <c r="P472" s="54"/>
      <c r="Q472" s="54"/>
      <c r="R472" s="54"/>
      <c r="S472" s="54"/>
      <c r="T472" s="55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T472" s="18" t="s">
        <v>190</v>
      </c>
      <c r="AU472" s="18" t="s">
        <v>83</v>
      </c>
    </row>
    <row r="473" spans="2:51" s="13" customFormat="1" ht="12">
      <c r="B473" s="157"/>
      <c r="D473" s="158" t="s">
        <v>201</v>
      </c>
      <c r="F473" s="160" t="s">
        <v>1502</v>
      </c>
      <c r="H473" s="161">
        <v>168.674</v>
      </c>
      <c r="I473" s="162"/>
      <c r="L473" s="157"/>
      <c r="M473" s="163"/>
      <c r="N473" s="164"/>
      <c r="O473" s="164"/>
      <c r="P473" s="164"/>
      <c r="Q473" s="164"/>
      <c r="R473" s="164"/>
      <c r="S473" s="164"/>
      <c r="T473" s="165"/>
      <c r="AT473" s="159" t="s">
        <v>201</v>
      </c>
      <c r="AU473" s="159" t="s">
        <v>83</v>
      </c>
      <c r="AV473" s="13" t="s">
        <v>83</v>
      </c>
      <c r="AW473" s="13" t="s">
        <v>4</v>
      </c>
      <c r="AX473" s="13" t="s">
        <v>81</v>
      </c>
      <c r="AY473" s="159" t="s">
        <v>180</v>
      </c>
    </row>
    <row r="474" spans="1:65" s="2" customFormat="1" ht="24.2" customHeight="1">
      <c r="A474" s="33"/>
      <c r="B474" s="138"/>
      <c r="C474" s="139" t="s">
        <v>1503</v>
      </c>
      <c r="D474" s="139" t="s">
        <v>183</v>
      </c>
      <c r="E474" s="140" t="s">
        <v>1504</v>
      </c>
      <c r="F474" s="141" t="s">
        <v>1505</v>
      </c>
      <c r="G474" s="142" t="s">
        <v>225</v>
      </c>
      <c r="H474" s="143">
        <v>140.08</v>
      </c>
      <c r="I474" s="144"/>
      <c r="J474" s="145">
        <f>ROUND(I474*H474,2)</f>
        <v>0</v>
      </c>
      <c r="K474" s="141" t="s">
        <v>187</v>
      </c>
      <c r="L474" s="34"/>
      <c r="M474" s="146" t="s">
        <v>3</v>
      </c>
      <c r="N474" s="147" t="s">
        <v>44</v>
      </c>
      <c r="O474" s="54"/>
      <c r="P474" s="148">
        <f>O474*H474</f>
        <v>0</v>
      </c>
      <c r="Q474" s="148">
        <v>0</v>
      </c>
      <c r="R474" s="148">
        <f>Q474*H474</f>
        <v>0</v>
      </c>
      <c r="S474" s="148">
        <v>0</v>
      </c>
      <c r="T474" s="149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0" t="s">
        <v>226</v>
      </c>
      <c r="AT474" s="150" t="s">
        <v>183</v>
      </c>
      <c r="AU474" s="150" t="s">
        <v>83</v>
      </c>
      <c r="AY474" s="18" t="s">
        <v>180</v>
      </c>
      <c r="BE474" s="151">
        <f>IF(N474="základní",J474,0)</f>
        <v>0</v>
      </c>
      <c r="BF474" s="151">
        <f>IF(N474="snížená",J474,0)</f>
        <v>0</v>
      </c>
      <c r="BG474" s="151">
        <f>IF(N474="zákl. přenesená",J474,0)</f>
        <v>0</v>
      </c>
      <c r="BH474" s="151">
        <f>IF(N474="sníž. přenesená",J474,0)</f>
        <v>0</v>
      </c>
      <c r="BI474" s="151">
        <f>IF(N474="nulová",J474,0)</f>
        <v>0</v>
      </c>
      <c r="BJ474" s="18" t="s">
        <v>81</v>
      </c>
      <c r="BK474" s="151">
        <f>ROUND(I474*H474,2)</f>
        <v>0</v>
      </c>
      <c r="BL474" s="18" t="s">
        <v>226</v>
      </c>
      <c r="BM474" s="150" t="s">
        <v>1506</v>
      </c>
    </row>
    <row r="475" spans="1:47" s="2" customFormat="1" ht="12">
      <c r="A475" s="33"/>
      <c r="B475" s="34"/>
      <c r="C475" s="33"/>
      <c r="D475" s="152" t="s">
        <v>190</v>
      </c>
      <c r="E475" s="33"/>
      <c r="F475" s="153" t="s">
        <v>1507</v>
      </c>
      <c r="G475" s="33"/>
      <c r="H475" s="33"/>
      <c r="I475" s="154"/>
      <c r="J475" s="33"/>
      <c r="K475" s="33"/>
      <c r="L475" s="34"/>
      <c r="M475" s="155"/>
      <c r="N475" s="156"/>
      <c r="O475" s="54"/>
      <c r="P475" s="54"/>
      <c r="Q475" s="54"/>
      <c r="R475" s="54"/>
      <c r="S475" s="54"/>
      <c r="T475" s="55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190</v>
      </c>
      <c r="AU475" s="18" t="s">
        <v>83</v>
      </c>
    </row>
    <row r="476" spans="1:65" s="2" customFormat="1" ht="16.5" customHeight="1">
      <c r="A476" s="33"/>
      <c r="B476" s="138"/>
      <c r="C476" s="173" t="s">
        <v>1508</v>
      </c>
      <c r="D476" s="173" t="s">
        <v>284</v>
      </c>
      <c r="E476" s="174" t="s">
        <v>1509</v>
      </c>
      <c r="F476" s="175" t="s">
        <v>1510</v>
      </c>
      <c r="G476" s="176" t="s">
        <v>225</v>
      </c>
      <c r="H476" s="177">
        <v>154.088</v>
      </c>
      <c r="I476" s="178"/>
      <c r="J476" s="179">
        <f>ROUND(I476*H476,2)</f>
        <v>0</v>
      </c>
      <c r="K476" s="175" t="s">
        <v>187</v>
      </c>
      <c r="L476" s="180"/>
      <c r="M476" s="181" t="s">
        <v>3</v>
      </c>
      <c r="N476" s="182" t="s">
        <v>44</v>
      </c>
      <c r="O476" s="54"/>
      <c r="P476" s="148">
        <f>O476*H476</f>
        <v>0</v>
      </c>
      <c r="Q476" s="148">
        <v>0.00142</v>
      </c>
      <c r="R476" s="148">
        <f>Q476*H476</f>
        <v>0.21880496</v>
      </c>
      <c r="S476" s="148">
        <v>0</v>
      </c>
      <c r="T476" s="149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0" t="s">
        <v>287</v>
      </c>
      <c r="AT476" s="150" t="s">
        <v>284</v>
      </c>
      <c r="AU476" s="150" t="s">
        <v>83</v>
      </c>
      <c r="AY476" s="18" t="s">
        <v>180</v>
      </c>
      <c r="BE476" s="151">
        <f>IF(N476="základní",J476,0)</f>
        <v>0</v>
      </c>
      <c r="BF476" s="151">
        <f>IF(N476="snížená",J476,0)</f>
        <v>0</v>
      </c>
      <c r="BG476" s="151">
        <f>IF(N476="zákl. přenesená",J476,0)</f>
        <v>0</v>
      </c>
      <c r="BH476" s="151">
        <f>IF(N476="sníž. přenesená",J476,0)</f>
        <v>0</v>
      </c>
      <c r="BI476" s="151">
        <f>IF(N476="nulová",J476,0)</f>
        <v>0</v>
      </c>
      <c r="BJ476" s="18" t="s">
        <v>81</v>
      </c>
      <c r="BK476" s="151">
        <f>ROUND(I476*H476,2)</f>
        <v>0</v>
      </c>
      <c r="BL476" s="18" t="s">
        <v>226</v>
      </c>
      <c r="BM476" s="150" t="s">
        <v>1511</v>
      </c>
    </row>
    <row r="477" spans="1:47" s="2" customFormat="1" ht="12">
      <c r="A477" s="33"/>
      <c r="B477" s="34"/>
      <c r="C477" s="33"/>
      <c r="D477" s="152" t="s">
        <v>190</v>
      </c>
      <c r="E477" s="33"/>
      <c r="F477" s="153" t="s">
        <v>1512</v>
      </c>
      <c r="G477" s="33"/>
      <c r="H477" s="33"/>
      <c r="I477" s="154"/>
      <c r="J477" s="33"/>
      <c r="K477" s="33"/>
      <c r="L477" s="34"/>
      <c r="M477" s="155"/>
      <c r="N477" s="156"/>
      <c r="O477" s="54"/>
      <c r="P477" s="54"/>
      <c r="Q477" s="54"/>
      <c r="R477" s="54"/>
      <c r="S477" s="54"/>
      <c r="T477" s="55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190</v>
      </c>
      <c r="AU477" s="18" t="s">
        <v>83</v>
      </c>
    </row>
    <row r="478" spans="2:51" s="13" customFormat="1" ht="12">
      <c r="B478" s="157"/>
      <c r="D478" s="158" t="s">
        <v>201</v>
      </c>
      <c r="F478" s="160" t="s">
        <v>1513</v>
      </c>
      <c r="H478" s="161">
        <v>154.088</v>
      </c>
      <c r="I478" s="162"/>
      <c r="L478" s="157"/>
      <c r="M478" s="163"/>
      <c r="N478" s="164"/>
      <c r="O478" s="164"/>
      <c r="P478" s="164"/>
      <c r="Q478" s="164"/>
      <c r="R478" s="164"/>
      <c r="S478" s="164"/>
      <c r="T478" s="165"/>
      <c r="AT478" s="159" t="s">
        <v>201</v>
      </c>
      <c r="AU478" s="159" t="s">
        <v>83</v>
      </c>
      <c r="AV478" s="13" t="s">
        <v>83</v>
      </c>
      <c r="AW478" s="13" t="s">
        <v>4</v>
      </c>
      <c r="AX478" s="13" t="s">
        <v>81</v>
      </c>
      <c r="AY478" s="159" t="s">
        <v>180</v>
      </c>
    </row>
    <row r="479" spans="1:65" s="2" customFormat="1" ht="21.75" customHeight="1">
      <c r="A479" s="33"/>
      <c r="B479" s="138"/>
      <c r="C479" s="139" t="s">
        <v>1514</v>
      </c>
      <c r="D479" s="139" t="s">
        <v>183</v>
      </c>
      <c r="E479" s="140" t="s">
        <v>1515</v>
      </c>
      <c r="F479" s="141" t="s">
        <v>1516</v>
      </c>
      <c r="G479" s="142" t="s">
        <v>225</v>
      </c>
      <c r="H479" s="143">
        <v>144.058</v>
      </c>
      <c r="I479" s="144"/>
      <c r="J479" s="145">
        <f>ROUND(I479*H479,2)</f>
        <v>0</v>
      </c>
      <c r="K479" s="141" t="s">
        <v>187</v>
      </c>
      <c r="L479" s="34"/>
      <c r="M479" s="146" t="s">
        <v>3</v>
      </c>
      <c r="N479" s="147" t="s">
        <v>44</v>
      </c>
      <c r="O479" s="54"/>
      <c r="P479" s="148">
        <f>O479*H479</f>
        <v>0</v>
      </c>
      <c r="Q479" s="148">
        <v>0</v>
      </c>
      <c r="R479" s="148">
        <f>Q479*H479</f>
        <v>0</v>
      </c>
      <c r="S479" s="148">
        <v>0</v>
      </c>
      <c r="T479" s="149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0" t="s">
        <v>226</v>
      </c>
      <c r="AT479" s="150" t="s">
        <v>183</v>
      </c>
      <c r="AU479" s="150" t="s">
        <v>83</v>
      </c>
      <c r="AY479" s="18" t="s">
        <v>180</v>
      </c>
      <c r="BE479" s="151">
        <f>IF(N479="základní",J479,0)</f>
        <v>0</v>
      </c>
      <c r="BF479" s="151">
        <f>IF(N479="snížená",J479,0)</f>
        <v>0</v>
      </c>
      <c r="BG479" s="151">
        <f>IF(N479="zákl. přenesená",J479,0)</f>
        <v>0</v>
      </c>
      <c r="BH479" s="151">
        <f>IF(N479="sníž. přenesená",J479,0)</f>
        <v>0</v>
      </c>
      <c r="BI479" s="151">
        <f>IF(N479="nulová",J479,0)</f>
        <v>0</v>
      </c>
      <c r="BJ479" s="18" t="s">
        <v>81</v>
      </c>
      <c r="BK479" s="151">
        <f>ROUND(I479*H479,2)</f>
        <v>0</v>
      </c>
      <c r="BL479" s="18" t="s">
        <v>226</v>
      </c>
      <c r="BM479" s="150" t="s">
        <v>1517</v>
      </c>
    </row>
    <row r="480" spans="1:47" s="2" customFormat="1" ht="12">
      <c r="A480" s="33"/>
      <c r="B480" s="34"/>
      <c r="C480" s="33"/>
      <c r="D480" s="152" t="s">
        <v>190</v>
      </c>
      <c r="E480" s="33"/>
      <c r="F480" s="153" t="s">
        <v>1518</v>
      </c>
      <c r="G480" s="33"/>
      <c r="H480" s="33"/>
      <c r="I480" s="154"/>
      <c r="J480" s="33"/>
      <c r="K480" s="33"/>
      <c r="L480" s="34"/>
      <c r="M480" s="155"/>
      <c r="N480" s="156"/>
      <c r="O480" s="54"/>
      <c r="P480" s="54"/>
      <c r="Q480" s="54"/>
      <c r="R480" s="54"/>
      <c r="S480" s="54"/>
      <c r="T480" s="55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190</v>
      </c>
      <c r="AU480" s="18" t="s">
        <v>83</v>
      </c>
    </row>
    <row r="481" spans="2:51" s="13" customFormat="1" ht="12">
      <c r="B481" s="157"/>
      <c r="D481" s="158" t="s">
        <v>201</v>
      </c>
      <c r="E481" s="159" t="s">
        <v>3</v>
      </c>
      <c r="F481" s="160" t="s">
        <v>1519</v>
      </c>
      <c r="H481" s="161">
        <v>144.058</v>
      </c>
      <c r="I481" s="162"/>
      <c r="L481" s="157"/>
      <c r="M481" s="163"/>
      <c r="N481" s="164"/>
      <c r="O481" s="164"/>
      <c r="P481" s="164"/>
      <c r="Q481" s="164"/>
      <c r="R481" s="164"/>
      <c r="S481" s="164"/>
      <c r="T481" s="165"/>
      <c r="AT481" s="159" t="s">
        <v>201</v>
      </c>
      <c r="AU481" s="159" t="s">
        <v>83</v>
      </c>
      <c r="AV481" s="13" t="s">
        <v>83</v>
      </c>
      <c r="AW481" s="13" t="s">
        <v>34</v>
      </c>
      <c r="AX481" s="13" t="s">
        <v>81</v>
      </c>
      <c r="AY481" s="159" t="s">
        <v>180</v>
      </c>
    </row>
    <row r="482" spans="1:65" s="2" customFormat="1" ht="16.5" customHeight="1">
      <c r="A482" s="33"/>
      <c r="B482" s="138"/>
      <c r="C482" s="173" t="s">
        <v>1520</v>
      </c>
      <c r="D482" s="173" t="s">
        <v>284</v>
      </c>
      <c r="E482" s="174" t="s">
        <v>1521</v>
      </c>
      <c r="F482" s="175" t="s">
        <v>1522</v>
      </c>
      <c r="G482" s="176" t="s">
        <v>225</v>
      </c>
      <c r="H482" s="177">
        <v>158.464</v>
      </c>
      <c r="I482" s="178"/>
      <c r="J482" s="179">
        <f>ROUND(I482*H482,2)</f>
        <v>0</v>
      </c>
      <c r="K482" s="175" t="s">
        <v>187</v>
      </c>
      <c r="L482" s="180"/>
      <c r="M482" s="181" t="s">
        <v>3</v>
      </c>
      <c r="N482" s="182" t="s">
        <v>44</v>
      </c>
      <c r="O482" s="54"/>
      <c r="P482" s="148">
        <f>O482*H482</f>
        <v>0</v>
      </c>
      <c r="Q482" s="148">
        <v>0.0001</v>
      </c>
      <c r="R482" s="148">
        <f>Q482*H482</f>
        <v>0.0158464</v>
      </c>
      <c r="S482" s="148">
        <v>0</v>
      </c>
      <c r="T482" s="149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0" t="s">
        <v>287</v>
      </c>
      <c r="AT482" s="150" t="s">
        <v>284</v>
      </c>
      <c r="AU482" s="150" t="s">
        <v>83</v>
      </c>
      <c r="AY482" s="18" t="s">
        <v>180</v>
      </c>
      <c r="BE482" s="151">
        <f>IF(N482="základní",J482,0)</f>
        <v>0</v>
      </c>
      <c r="BF482" s="151">
        <f>IF(N482="snížená",J482,0)</f>
        <v>0</v>
      </c>
      <c r="BG482" s="151">
        <f>IF(N482="zákl. přenesená",J482,0)</f>
        <v>0</v>
      </c>
      <c r="BH482" s="151">
        <f>IF(N482="sníž. přenesená",J482,0)</f>
        <v>0</v>
      </c>
      <c r="BI482" s="151">
        <f>IF(N482="nulová",J482,0)</f>
        <v>0</v>
      </c>
      <c r="BJ482" s="18" t="s">
        <v>81</v>
      </c>
      <c r="BK482" s="151">
        <f>ROUND(I482*H482,2)</f>
        <v>0</v>
      </c>
      <c r="BL482" s="18" t="s">
        <v>226</v>
      </c>
      <c r="BM482" s="150" t="s">
        <v>1523</v>
      </c>
    </row>
    <row r="483" spans="1:47" s="2" customFormat="1" ht="12">
      <c r="A483" s="33"/>
      <c r="B483" s="34"/>
      <c r="C483" s="33"/>
      <c r="D483" s="152" t="s">
        <v>190</v>
      </c>
      <c r="E483" s="33"/>
      <c r="F483" s="153" t="s">
        <v>1524</v>
      </c>
      <c r="G483" s="33"/>
      <c r="H483" s="33"/>
      <c r="I483" s="154"/>
      <c r="J483" s="33"/>
      <c r="K483" s="33"/>
      <c r="L483" s="34"/>
      <c r="M483" s="155"/>
      <c r="N483" s="156"/>
      <c r="O483" s="54"/>
      <c r="P483" s="54"/>
      <c r="Q483" s="54"/>
      <c r="R483" s="54"/>
      <c r="S483" s="54"/>
      <c r="T483" s="55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T483" s="18" t="s">
        <v>190</v>
      </c>
      <c r="AU483" s="18" t="s">
        <v>83</v>
      </c>
    </row>
    <row r="484" spans="2:51" s="13" customFormat="1" ht="12">
      <c r="B484" s="157"/>
      <c r="D484" s="158" t="s">
        <v>201</v>
      </c>
      <c r="F484" s="160" t="s">
        <v>1525</v>
      </c>
      <c r="H484" s="161">
        <v>158.464</v>
      </c>
      <c r="I484" s="162"/>
      <c r="L484" s="157"/>
      <c r="M484" s="163"/>
      <c r="N484" s="164"/>
      <c r="O484" s="164"/>
      <c r="P484" s="164"/>
      <c r="Q484" s="164"/>
      <c r="R484" s="164"/>
      <c r="S484" s="164"/>
      <c r="T484" s="165"/>
      <c r="AT484" s="159" t="s">
        <v>201</v>
      </c>
      <c r="AU484" s="159" t="s">
        <v>83</v>
      </c>
      <c r="AV484" s="13" t="s">
        <v>83</v>
      </c>
      <c r="AW484" s="13" t="s">
        <v>4</v>
      </c>
      <c r="AX484" s="13" t="s">
        <v>81</v>
      </c>
      <c r="AY484" s="159" t="s">
        <v>180</v>
      </c>
    </row>
    <row r="485" spans="1:65" s="2" customFormat="1" ht="21.75" customHeight="1">
      <c r="A485" s="33"/>
      <c r="B485" s="138"/>
      <c r="C485" s="139" t="s">
        <v>1526</v>
      </c>
      <c r="D485" s="139" t="s">
        <v>183</v>
      </c>
      <c r="E485" s="140" t="s">
        <v>1527</v>
      </c>
      <c r="F485" s="141" t="s">
        <v>1528</v>
      </c>
      <c r="G485" s="142" t="s">
        <v>225</v>
      </c>
      <c r="H485" s="143">
        <v>116.83</v>
      </c>
      <c r="I485" s="144"/>
      <c r="J485" s="145">
        <f>ROUND(I485*H485,2)</f>
        <v>0</v>
      </c>
      <c r="K485" s="141" t="s">
        <v>187</v>
      </c>
      <c r="L485" s="34"/>
      <c r="M485" s="146" t="s">
        <v>3</v>
      </c>
      <c r="N485" s="147" t="s">
        <v>44</v>
      </c>
      <c r="O485" s="54"/>
      <c r="P485" s="148">
        <f>O485*H485</f>
        <v>0</v>
      </c>
      <c r="Q485" s="148">
        <v>0</v>
      </c>
      <c r="R485" s="148">
        <f>Q485*H485</f>
        <v>0</v>
      </c>
      <c r="S485" s="148">
        <v>0</v>
      </c>
      <c r="T485" s="149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0" t="s">
        <v>226</v>
      </c>
      <c r="AT485" s="150" t="s">
        <v>183</v>
      </c>
      <c r="AU485" s="150" t="s">
        <v>83</v>
      </c>
      <c r="AY485" s="18" t="s">
        <v>180</v>
      </c>
      <c r="BE485" s="151">
        <f>IF(N485="základní",J485,0)</f>
        <v>0</v>
      </c>
      <c r="BF485" s="151">
        <f>IF(N485="snížená",J485,0)</f>
        <v>0</v>
      </c>
      <c r="BG485" s="151">
        <f>IF(N485="zákl. přenesená",J485,0)</f>
        <v>0</v>
      </c>
      <c r="BH485" s="151">
        <f>IF(N485="sníž. přenesená",J485,0)</f>
        <v>0</v>
      </c>
      <c r="BI485" s="151">
        <f>IF(N485="nulová",J485,0)</f>
        <v>0</v>
      </c>
      <c r="BJ485" s="18" t="s">
        <v>81</v>
      </c>
      <c r="BK485" s="151">
        <f>ROUND(I485*H485,2)</f>
        <v>0</v>
      </c>
      <c r="BL485" s="18" t="s">
        <v>226</v>
      </c>
      <c r="BM485" s="150" t="s">
        <v>1529</v>
      </c>
    </row>
    <row r="486" spans="1:47" s="2" customFormat="1" ht="12">
      <c r="A486" s="33"/>
      <c r="B486" s="34"/>
      <c r="C486" s="33"/>
      <c r="D486" s="152" t="s">
        <v>190</v>
      </c>
      <c r="E486" s="33"/>
      <c r="F486" s="153" t="s">
        <v>1530</v>
      </c>
      <c r="G486" s="33"/>
      <c r="H486" s="33"/>
      <c r="I486" s="154"/>
      <c r="J486" s="33"/>
      <c r="K486" s="33"/>
      <c r="L486" s="34"/>
      <c r="M486" s="155"/>
      <c r="N486" s="156"/>
      <c r="O486" s="54"/>
      <c r="P486" s="54"/>
      <c r="Q486" s="54"/>
      <c r="R486" s="54"/>
      <c r="S486" s="54"/>
      <c r="T486" s="55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T486" s="18" t="s">
        <v>190</v>
      </c>
      <c r="AU486" s="18" t="s">
        <v>83</v>
      </c>
    </row>
    <row r="487" spans="2:51" s="13" customFormat="1" ht="12">
      <c r="B487" s="157"/>
      <c r="D487" s="158" t="s">
        <v>201</v>
      </c>
      <c r="E487" s="159" t="s">
        <v>3</v>
      </c>
      <c r="F487" s="160" t="s">
        <v>1531</v>
      </c>
      <c r="H487" s="161">
        <v>116.83</v>
      </c>
      <c r="I487" s="162"/>
      <c r="L487" s="157"/>
      <c r="M487" s="163"/>
      <c r="N487" s="164"/>
      <c r="O487" s="164"/>
      <c r="P487" s="164"/>
      <c r="Q487" s="164"/>
      <c r="R487" s="164"/>
      <c r="S487" s="164"/>
      <c r="T487" s="165"/>
      <c r="AT487" s="159" t="s">
        <v>201</v>
      </c>
      <c r="AU487" s="159" t="s">
        <v>83</v>
      </c>
      <c r="AV487" s="13" t="s">
        <v>83</v>
      </c>
      <c r="AW487" s="13" t="s">
        <v>34</v>
      </c>
      <c r="AX487" s="13" t="s">
        <v>81</v>
      </c>
      <c r="AY487" s="159" t="s">
        <v>180</v>
      </c>
    </row>
    <row r="488" spans="1:65" s="2" customFormat="1" ht="16.5" customHeight="1">
      <c r="A488" s="33"/>
      <c r="B488" s="138"/>
      <c r="C488" s="173" t="s">
        <v>1532</v>
      </c>
      <c r="D488" s="173" t="s">
        <v>284</v>
      </c>
      <c r="E488" s="174" t="s">
        <v>1533</v>
      </c>
      <c r="F488" s="175" t="s">
        <v>1534</v>
      </c>
      <c r="G488" s="176" t="s">
        <v>264</v>
      </c>
      <c r="H488" s="177">
        <v>0.117</v>
      </c>
      <c r="I488" s="178"/>
      <c r="J488" s="179">
        <f>ROUND(I488*H488,2)</f>
        <v>0</v>
      </c>
      <c r="K488" s="175" t="s">
        <v>187</v>
      </c>
      <c r="L488" s="180"/>
      <c r="M488" s="181" t="s">
        <v>3</v>
      </c>
      <c r="N488" s="182" t="s">
        <v>44</v>
      </c>
      <c r="O488" s="54"/>
      <c r="P488" s="148">
        <f>O488*H488</f>
        <v>0</v>
      </c>
      <c r="Q488" s="148">
        <v>0.51</v>
      </c>
      <c r="R488" s="148">
        <f>Q488*H488</f>
        <v>0.05967000000000001</v>
      </c>
      <c r="S488" s="148">
        <v>0</v>
      </c>
      <c r="T488" s="149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50" t="s">
        <v>287</v>
      </c>
      <c r="AT488" s="150" t="s">
        <v>284</v>
      </c>
      <c r="AU488" s="150" t="s">
        <v>83</v>
      </c>
      <c r="AY488" s="18" t="s">
        <v>180</v>
      </c>
      <c r="BE488" s="151">
        <f>IF(N488="základní",J488,0)</f>
        <v>0</v>
      </c>
      <c r="BF488" s="151">
        <f>IF(N488="snížená",J488,0)</f>
        <v>0</v>
      </c>
      <c r="BG488" s="151">
        <f>IF(N488="zákl. přenesená",J488,0)</f>
        <v>0</v>
      </c>
      <c r="BH488" s="151">
        <f>IF(N488="sníž. přenesená",J488,0)</f>
        <v>0</v>
      </c>
      <c r="BI488" s="151">
        <f>IF(N488="nulová",J488,0)</f>
        <v>0</v>
      </c>
      <c r="BJ488" s="18" t="s">
        <v>81</v>
      </c>
      <c r="BK488" s="151">
        <f>ROUND(I488*H488,2)</f>
        <v>0</v>
      </c>
      <c r="BL488" s="18" t="s">
        <v>226</v>
      </c>
      <c r="BM488" s="150" t="s">
        <v>1535</v>
      </c>
    </row>
    <row r="489" spans="1:47" s="2" customFormat="1" ht="12">
      <c r="A489" s="33"/>
      <c r="B489" s="34"/>
      <c r="C489" s="33"/>
      <c r="D489" s="152" t="s">
        <v>190</v>
      </c>
      <c r="E489" s="33"/>
      <c r="F489" s="153" t="s">
        <v>1536</v>
      </c>
      <c r="G489" s="33"/>
      <c r="H489" s="33"/>
      <c r="I489" s="154"/>
      <c r="J489" s="33"/>
      <c r="K489" s="33"/>
      <c r="L489" s="34"/>
      <c r="M489" s="155"/>
      <c r="N489" s="156"/>
      <c r="O489" s="54"/>
      <c r="P489" s="54"/>
      <c r="Q489" s="54"/>
      <c r="R489" s="54"/>
      <c r="S489" s="54"/>
      <c r="T489" s="55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T489" s="18" t="s">
        <v>190</v>
      </c>
      <c r="AU489" s="18" t="s">
        <v>83</v>
      </c>
    </row>
    <row r="490" spans="2:51" s="13" customFormat="1" ht="12">
      <c r="B490" s="157"/>
      <c r="D490" s="158" t="s">
        <v>201</v>
      </c>
      <c r="F490" s="160" t="s">
        <v>1537</v>
      </c>
      <c r="H490" s="161">
        <v>0.117</v>
      </c>
      <c r="I490" s="162"/>
      <c r="L490" s="157"/>
      <c r="M490" s="163"/>
      <c r="N490" s="164"/>
      <c r="O490" s="164"/>
      <c r="P490" s="164"/>
      <c r="Q490" s="164"/>
      <c r="R490" s="164"/>
      <c r="S490" s="164"/>
      <c r="T490" s="165"/>
      <c r="AT490" s="159" t="s">
        <v>201</v>
      </c>
      <c r="AU490" s="159" t="s">
        <v>83</v>
      </c>
      <c r="AV490" s="13" t="s">
        <v>83</v>
      </c>
      <c r="AW490" s="13" t="s">
        <v>4</v>
      </c>
      <c r="AX490" s="13" t="s">
        <v>81</v>
      </c>
      <c r="AY490" s="159" t="s">
        <v>180</v>
      </c>
    </row>
    <row r="491" spans="1:65" s="2" customFormat="1" ht="21.75" customHeight="1">
      <c r="A491" s="33"/>
      <c r="B491" s="138"/>
      <c r="C491" s="139" t="s">
        <v>1538</v>
      </c>
      <c r="D491" s="139" t="s">
        <v>183</v>
      </c>
      <c r="E491" s="140" t="s">
        <v>1539</v>
      </c>
      <c r="F491" s="141" t="s">
        <v>1540</v>
      </c>
      <c r="G491" s="142" t="s">
        <v>225</v>
      </c>
      <c r="H491" s="143">
        <v>116.83</v>
      </c>
      <c r="I491" s="144"/>
      <c r="J491" s="145">
        <f>ROUND(I491*H491,2)</f>
        <v>0</v>
      </c>
      <c r="K491" s="141" t="s">
        <v>187</v>
      </c>
      <c r="L491" s="34"/>
      <c r="M491" s="146" t="s">
        <v>3</v>
      </c>
      <c r="N491" s="147" t="s">
        <v>44</v>
      </c>
      <c r="O491" s="54"/>
      <c r="P491" s="148">
        <f>O491*H491</f>
        <v>0</v>
      </c>
      <c r="Q491" s="148">
        <v>0</v>
      </c>
      <c r="R491" s="148">
        <f>Q491*H491</f>
        <v>0</v>
      </c>
      <c r="S491" s="148">
        <v>0</v>
      </c>
      <c r="T491" s="149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50" t="s">
        <v>226</v>
      </c>
      <c r="AT491" s="150" t="s">
        <v>183</v>
      </c>
      <c r="AU491" s="150" t="s">
        <v>83</v>
      </c>
      <c r="AY491" s="18" t="s">
        <v>180</v>
      </c>
      <c r="BE491" s="151">
        <f>IF(N491="základní",J491,0)</f>
        <v>0</v>
      </c>
      <c r="BF491" s="151">
        <f>IF(N491="snížená",J491,0)</f>
        <v>0</v>
      </c>
      <c r="BG491" s="151">
        <f>IF(N491="zákl. přenesená",J491,0)</f>
        <v>0</v>
      </c>
      <c r="BH491" s="151">
        <f>IF(N491="sníž. přenesená",J491,0)</f>
        <v>0</v>
      </c>
      <c r="BI491" s="151">
        <f>IF(N491="nulová",J491,0)</f>
        <v>0</v>
      </c>
      <c r="BJ491" s="18" t="s">
        <v>81</v>
      </c>
      <c r="BK491" s="151">
        <f>ROUND(I491*H491,2)</f>
        <v>0</v>
      </c>
      <c r="BL491" s="18" t="s">
        <v>226</v>
      </c>
      <c r="BM491" s="150" t="s">
        <v>1541</v>
      </c>
    </row>
    <row r="492" spans="1:47" s="2" customFormat="1" ht="12">
      <c r="A492" s="33"/>
      <c r="B492" s="34"/>
      <c r="C492" s="33"/>
      <c r="D492" s="152" t="s">
        <v>190</v>
      </c>
      <c r="E492" s="33"/>
      <c r="F492" s="153" t="s">
        <v>1542</v>
      </c>
      <c r="G492" s="33"/>
      <c r="H492" s="33"/>
      <c r="I492" s="154"/>
      <c r="J492" s="33"/>
      <c r="K492" s="33"/>
      <c r="L492" s="34"/>
      <c r="M492" s="155"/>
      <c r="N492" s="156"/>
      <c r="O492" s="54"/>
      <c r="P492" s="54"/>
      <c r="Q492" s="54"/>
      <c r="R492" s="54"/>
      <c r="S492" s="54"/>
      <c r="T492" s="55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T492" s="18" t="s">
        <v>190</v>
      </c>
      <c r="AU492" s="18" t="s">
        <v>83</v>
      </c>
    </row>
    <row r="493" spans="1:65" s="2" customFormat="1" ht="16.5" customHeight="1">
      <c r="A493" s="33"/>
      <c r="B493" s="138"/>
      <c r="C493" s="173" t="s">
        <v>1543</v>
      </c>
      <c r="D493" s="173" t="s">
        <v>284</v>
      </c>
      <c r="E493" s="174" t="s">
        <v>1544</v>
      </c>
      <c r="F493" s="175" t="s">
        <v>1545</v>
      </c>
      <c r="G493" s="176" t="s">
        <v>225</v>
      </c>
      <c r="H493" s="177">
        <v>116.83</v>
      </c>
      <c r="I493" s="178"/>
      <c r="J493" s="179">
        <f>ROUND(I493*H493,2)</f>
        <v>0</v>
      </c>
      <c r="K493" s="175" t="s">
        <v>187</v>
      </c>
      <c r="L493" s="180"/>
      <c r="M493" s="181" t="s">
        <v>3</v>
      </c>
      <c r="N493" s="182" t="s">
        <v>44</v>
      </c>
      <c r="O493" s="54"/>
      <c r="P493" s="148">
        <f>O493*H493</f>
        <v>0</v>
      </c>
      <c r="Q493" s="148">
        <v>0.015</v>
      </c>
      <c r="R493" s="148">
        <f>Q493*H493</f>
        <v>1.7524499999999998</v>
      </c>
      <c r="S493" s="148">
        <v>0</v>
      </c>
      <c r="T493" s="149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0" t="s">
        <v>287</v>
      </c>
      <c r="AT493" s="150" t="s">
        <v>284</v>
      </c>
      <c r="AU493" s="150" t="s">
        <v>83</v>
      </c>
      <c r="AY493" s="18" t="s">
        <v>180</v>
      </c>
      <c r="BE493" s="151">
        <f>IF(N493="základní",J493,0)</f>
        <v>0</v>
      </c>
      <c r="BF493" s="151">
        <f>IF(N493="snížená",J493,0)</f>
        <v>0</v>
      </c>
      <c r="BG493" s="151">
        <f>IF(N493="zákl. přenesená",J493,0)</f>
        <v>0</v>
      </c>
      <c r="BH493" s="151">
        <f>IF(N493="sníž. přenesená",J493,0)</f>
        <v>0</v>
      </c>
      <c r="BI493" s="151">
        <f>IF(N493="nulová",J493,0)</f>
        <v>0</v>
      </c>
      <c r="BJ493" s="18" t="s">
        <v>81</v>
      </c>
      <c r="BK493" s="151">
        <f>ROUND(I493*H493,2)</f>
        <v>0</v>
      </c>
      <c r="BL493" s="18" t="s">
        <v>226</v>
      </c>
      <c r="BM493" s="150" t="s">
        <v>1546</v>
      </c>
    </row>
    <row r="494" spans="1:47" s="2" customFormat="1" ht="12">
      <c r="A494" s="33"/>
      <c r="B494" s="34"/>
      <c r="C494" s="33"/>
      <c r="D494" s="152" t="s">
        <v>190</v>
      </c>
      <c r="E494" s="33"/>
      <c r="F494" s="153" t="s">
        <v>1547</v>
      </c>
      <c r="G494" s="33"/>
      <c r="H494" s="33"/>
      <c r="I494" s="154"/>
      <c r="J494" s="33"/>
      <c r="K494" s="33"/>
      <c r="L494" s="34"/>
      <c r="M494" s="155"/>
      <c r="N494" s="156"/>
      <c r="O494" s="54"/>
      <c r="P494" s="54"/>
      <c r="Q494" s="54"/>
      <c r="R494" s="54"/>
      <c r="S494" s="54"/>
      <c r="T494" s="55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T494" s="18" t="s">
        <v>190</v>
      </c>
      <c r="AU494" s="18" t="s">
        <v>83</v>
      </c>
    </row>
    <row r="495" spans="1:65" s="2" customFormat="1" ht="16.5" customHeight="1">
      <c r="A495" s="33"/>
      <c r="B495" s="138"/>
      <c r="C495" s="139" t="s">
        <v>1548</v>
      </c>
      <c r="D495" s="139" t="s">
        <v>183</v>
      </c>
      <c r="E495" s="140" t="s">
        <v>1549</v>
      </c>
      <c r="F495" s="141" t="s">
        <v>1550</v>
      </c>
      <c r="G495" s="142" t="s">
        <v>1069</v>
      </c>
      <c r="H495" s="143">
        <v>1</v>
      </c>
      <c r="I495" s="144"/>
      <c r="J495" s="145">
        <f>ROUND(I495*H495,2)</f>
        <v>0</v>
      </c>
      <c r="K495" s="141" t="s">
        <v>3</v>
      </c>
      <c r="L495" s="34"/>
      <c r="M495" s="146" t="s">
        <v>3</v>
      </c>
      <c r="N495" s="147" t="s">
        <v>44</v>
      </c>
      <c r="O495" s="54"/>
      <c r="P495" s="148">
        <f>O495*H495</f>
        <v>0</v>
      </c>
      <c r="Q495" s="148">
        <v>0.00031</v>
      </c>
      <c r="R495" s="148">
        <f>Q495*H495</f>
        <v>0.00031</v>
      </c>
      <c r="S495" s="148">
        <v>0</v>
      </c>
      <c r="T495" s="149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50" t="s">
        <v>226</v>
      </c>
      <c r="AT495" s="150" t="s">
        <v>183</v>
      </c>
      <c r="AU495" s="150" t="s">
        <v>83</v>
      </c>
      <c r="AY495" s="18" t="s">
        <v>180</v>
      </c>
      <c r="BE495" s="151">
        <f>IF(N495="základní",J495,0)</f>
        <v>0</v>
      </c>
      <c r="BF495" s="151">
        <f>IF(N495="snížená",J495,0)</f>
        <v>0</v>
      </c>
      <c r="BG495" s="151">
        <f>IF(N495="zákl. přenesená",J495,0)</f>
        <v>0</v>
      </c>
      <c r="BH495" s="151">
        <f>IF(N495="sníž. přenesená",J495,0)</f>
        <v>0</v>
      </c>
      <c r="BI495" s="151">
        <f>IF(N495="nulová",J495,0)</f>
        <v>0</v>
      </c>
      <c r="BJ495" s="18" t="s">
        <v>81</v>
      </c>
      <c r="BK495" s="151">
        <f>ROUND(I495*H495,2)</f>
        <v>0</v>
      </c>
      <c r="BL495" s="18" t="s">
        <v>226</v>
      </c>
      <c r="BM495" s="150" t="s">
        <v>1551</v>
      </c>
    </row>
    <row r="496" spans="2:51" s="13" customFormat="1" ht="12">
      <c r="B496" s="157"/>
      <c r="D496" s="158" t="s">
        <v>201</v>
      </c>
      <c r="E496" s="159" t="s">
        <v>3</v>
      </c>
      <c r="F496" s="160" t="s">
        <v>81</v>
      </c>
      <c r="H496" s="161">
        <v>1</v>
      </c>
      <c r="I496" s="162"/>
      <c r="L496" s="157"/>
      <c r="M496" s="163"/>
      <c r="N496" s="164"/>
      <c r="O496" s="164"/>
      <c r="P496" s="164"/>
      <c r="Q496" s="164"/>
      <c r="R496" s="164"/>
      <c r="S496" s="164"/>
      <c r="T496" s="165"/>
      <c r="AT496" s="159" t="s">
        <v>201</v>
      </c>
      <c r="AU496" s="159" t="s">
        <v>83</v>
      </c>
      <c r="AV496" s="13" t="s">
        <v>83</v>
      </c>
      <c r="AW496" s="13" t="s">
        <v>34</v>
      </c>
      <c r="AX496" s="13" t="s">
        <v>81</v>
      </c>
      <c r="AY496" s="159" t="s">
        <v>180</v>
      </c>
    </row>
    <row r="497" spans="1:65" s="2" customFormat="1" ht="24.2" customHeight="1">
      <c r="A497" s="33"/>
      <c r="B497" s="138"/>
      <c r="C497" s="139" t="s">
        <v>1552</v>
      </c>
      <c r="D497" s="139" t="s">
        <v>183</v>
      </c>
      <c r="E497" s="140" t="s">
        <v>1553</v>
      </c>
      <c r="F497" s="141" t="s">
        <v>1554</v>
      </c>
      <c r="G497" s="142" t="s">
        <v>186</v>
      </c>
      <c r="H497" s="143">
        <v>3.042</v>
      </c>
      <c r="I497" s="144"/>
      <c r="J497" s="145">
        <f>ROUND(I497*H497,2)</f>
        <v>0</v>
      </c>
      <c r="K497" s="141" t="s">
        <v>187</v>
      </c>
      <c r="L497" s="34"/>
      <c r="M497" s="146" t="s">
        <v>3</v>
      </c>
      <c r="N497" s="147" t="s">
        <v>44</v>
      </c>
      <c r="O497" s="54"/>
      <c r="P497" s="148">
        <f>O497*H497</f>
        <v>0</v>
      </c>
      <c r="Q497" s="148">
        <v>0</v>
      </c>
      <c r="R497" s="148">
        <f>Q497*H497</f>
        <v>0</v>
      </c>
      <c r="S497" s="148">
        <v>0</v>
      </c>
      <c r="T497" s="149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0" t="s">
        <v>226</v>
      </c>
      <c r="AT497" s="150" t="s">
        <v>183</v>
      </c>
      <c r="AU497" s="150" t="s">
        <v>83</v>
      </c>
      <c r="AY497" s="18" t="s">
        <v>180</v>
      </c>
      <c r="BE497" s="151">
        <f>IF(N497="základní",J497,0)</f>
        <v>0</v>
      </c>
      <c r="BF497" s="151">
        <f>IF(N497="snížená",J497,0)</f>
        <v>0</v>
      </c>
      <c r="BG497" s="151">
        <f>IF(N497="zákl. přenesená",J497,0)</f>
        <v>0</v>
      </c>
      <c r="BH497" s="151">
        <f>IF(N497="sníž. přenesená",J497,0)</f>
        <v>0</v>
      </c>
      <c r="BI497" s="151">
        <f>IF(N497="nulová",J497,0)</f>
        <v>0</v>
      </c>
      <c r="BJ497" s="18" t="s">
        <v>81</v>
      </c>
      <c r="BK497" s="151">
        <f>ROUND(I497*H497,2)</f>
        <v>0</v>
      </c>
      <c r="BL497" s="18" t="s">
        <v>226</v>
      </c>
      <c r="BM497" s="150" t="s">
        <v>1555</v>
      </c>
    </row>
    <row r="498" spans="1:47" s="2" customFormat="1" ht="12">
      <c r="A498" s="33"/>
      <c r="B498" s="34"/>
      <c r="C498" s="33"/>
      <c r="D498" s="152" t="s">
        <v>190</v>
      </c>
      <c r="E498" s="33"/>
      <c r="F498" s="153" t="s">
        <v>1556</v>
      </c>
      <c r="G498" s="33"/>
      <c r="H498" s="33"/>
      <c r="I498" s="154"/>
      <c r="J498" s="33"/>
      <c r="K498" s="33"/>
      <c r="L498" s="34"/>
      <c r="M498" s="155"/>
      <c r="N498" s="156"/>
      <c r="O498" s="54"/>
      <c r="P498" s="54"/>
      <c r="Q498" s="54"/>
      <c r="R498" s="54"/>
      <c r="S498" s="54"/>
      <c r="T498" s="55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T498" s="18" t="s">
        <v>190</v>
      </c>
      <c r="AU498" s="18" t="s">
        <v>83</v>
      </c>
    </row>
    <row r="499" spans="2:63" s="12" customFormat="1" ht="22.9" customHeight="1">
      <c r="B499" s="125"/>
      <c r="D499" s="126" t="s">
        <v>72</v>
      </c>
      <c r="E499" s="136" t="s">
        <v>726</v>
      </c>
      <c r="F499" s="136" t="s">
        <v>727</v>
      </c>
      <c r="I499" s="128"/>
      <c r="J499" s="137">
        <f>BK499</f>
        <v>0</v>
      </c>
      <c r="L499" s="125"/>
      <c r="M499" s="130"/>
      <c r="N499" s="131"/>
      <c r="O499" s="131"/>
      <c r="P499" s="132">
        <f>SUM(P500:P532)</f>
        <v>0</v>
      </c>
      <c r="Q499" s="131"/>
      <c r="R499" s="132">
        <f>SUM(R500:R532)</f>
        <v>2.8855844</v>
      </c>
      <c r="S499" s="131"/>
      <c r="T499" s="133">
        <f>SUM(T500:T532)</f>
        <v>0</v>
      </c>
      <c r="AR499" s="126" t="s">
        <v>83</v>
      </c>
      <c r="AT499" s="134" t="s">
        <v>72</v>
      </c>
      <c r="AU499" s="134" t="s">
        <v>81</v>
      </c>
      <c r="AY499" s="126" t="s">
        <v>180</v>
      </c>
      <c r="BK499" s="135">
        <f>SUM(BK500:BK532)</f>
        <v>0</v>
      </c>
    </row>
    <row r="500" spans="1:65" s="2" customFormat="1" ht="24.2" customHeight="1">
      <c r="A500" s="33"/>
      <c r="B500" s="138"/>
      <c r="C500" s="139" t="s">
        <v>1557</v>
      </c>
      <c r="D500" s="139" t="s">
        <v>183</v>
      </c>
      <c r="E500" s="140" t="s">
        <v>1558</v>
      </c>
      <c r="F500" s="141" t="s">
        <v>1559</v>
      </c>
      <c r="G500" s="142" t="s">
        <v>225</v>
      </c>
      <c r="H500" s="143">
        <v>84.63</v>
      </c>
      <c r="I500" s="144"/>
      <c r="J500" s="145">
        <f>ROUND(I500*H500,2)</f>
        <v>0</v>
      </c>
      <c r="K500" s="141" t="s">
        <v>187</v>
      </c>
      <c r="L500" s="34"/>
      <c r="M500" s="146" t="s">
        <v>3</v>
      </c>
      <c r="N500" s="147" t="s">
        <v>44</v>
      </c>
      <c r="O500" s="54"/>
      <c r="P500" s="148">
        <f>O500*H500</f>
        <v>0</v>
      </c>
      <c r="Q500" s="148">
        <v>0</v>
      </c>
      <c r="R500" s="148">
        <f>Q500*H500</f>
        <v>0</v>
      </c>
      <c r="S500" s="148">
        <v>0</v>
      </c>
      <c r="T500" s="149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0" t="s">
        <v>226</v>
      </c>
      <c r="AT500" s="150" t="s">
        <v>183</v>
      </c>
      <c r="AU500" s="150" t="s">
        <v>83</v>
      </c>
      <c r="AY500" s="18" t="s">
        <v>180</v>
      </c>
      <c r="BE500" s="151">
        <f>IF(N500="základní",J500,0)</f>
        <v>0</v>
      </c>
      <c r="BF500" s="151">
        <f>IF(N500="snížená",J500,0)</f>
        <v>0</v>
      </c>
      <c r="BG500" s="151">
        <f>IF(N500="zákl. přenesená",J500,0)</f>
        <v>0</v>
      </c>
      <c r="BH500" s="151">
        <f>IF(N500="sníž. přenesená",J500,0)</f>
        <v>0</v>
      </c>
      <c r="BI500" s="151">
        <f>IF(N500="nulová",J500,0)</f>
        <v>0</v>
      </c>
      <c r="BJ500" s="18" t="s">
        <v>81</v>
      </c>
      <c r="BK500" s="151">
        <f>ROUND(I500*H500,2)</f>
        <v>0</v>
      </c>
      <c r="BL500" s="18" t="s">
        <v>226</v>
      </c>
      <c r="BM500" s="150" t="s">
        <v>1560</v>
      </c>
    </row>
    <row r="501" spans="1:47" s="2" customFormat="1" ht="12">
      <c r="A501" s="33"/>
      <c r="B501" s="34"/>
      <c r="C501" s="33"/>
      <c r="D501" s="152" t="s">
        <v>190</v>
      </c>
      <c r="E501" s="33"/>
      <c r="F501" s="153" t="s">
        <v>1561</v>
      </c>
      <c r="G501" s="33"/>
      <c r="H501" s="33"/>
      <c r="I501" s="154"/>
      <c r="J501" s="33"/>
      <c r="K501" s="33"/>
      <c r="L501" s="34"/>
      <c r="M501" s="155"/>
      <c r="N501" s="156"/>
      <c r="O501" s="54"/>
      <c r="P501" s="54"/>
      <c r="Q501" s="54"/>
      <c r="R501" s="54"/>
      <c r="S501" s="54"/>
      <c r="T501" s="55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T501" s="18" t="s">
        <v>190</v>
      </c>
      <c r="AU501" s="18" t="s">
        <v>83</v>
      </c>
    </row>
    <row r="502" spans="2:51" s="13" customFormat="1" ht="12">
      <c r="B502" s="157"/>
      <c r="D502" s="158" t="s">
        <v>201</v>
      </c>
      <c r="E502" s="159" t="s">
        <v>3</v>
      </c>
      <c r="F502" s="160" t="s">
        <v>1562</v>
      </c>
      <c r="H502" s="161">
        <v>84.63</v>
      </c>
      <c r="I502" s="162"/>
      <c r="L502" s="157"/>
      <c r="M502" s="163"/>
      <c r="N502" s="164"/>
      <c r="O502" s="164"/>
      <c r="P502" s="164"/>
      <c r="Q502" s="164"/>
      <c r="R502" s="164"/>
      <c r="S502" s="164"/>
      <c r="T502" s="165"/>
      <c r="AT502" s="159" t="s">
        <v>201</v>
      </c>
      <c r="AU502" s="159" t="s">
        <v>83</v>
      </c>
      <c r="AV502" s="13" t="s">
        <v>83</v>
      </c>
      <c r="AW502" s="13" t="s">
        <v>34</v>
      </c>
      <c r="AX502" s="13" t="s">
        <v>81</v>
      </c>
      <c r="AY502" s="159" t="s">
        <v>180</v>
      </c>
    </row>
    <row r="503" spans="1:65" s="2" customFormat="1" ht="16.5" customHeight="1">
      <c r="A503" s="33"/>
      <c r="B503" s="138"/>
      <c r="C503" s="173" t="s">
        <v>1563</v>
      </c>
      <c r="D503" s="173" t="s">
        <v>284</v>
      </c>
      <c r="E503" s="174" t="s">
        <v>1564</v>
      </c>
      <c r="F503" s="175" t="s">
        <v>1565</v>
      </c>
      <c r="G503" s="176" t="s">
        <v>225</v>
      </c>
      <c r="H503" s="177">
        <v>86.323</v>
      </c>
      <c r="I503" s="178"/>
      <c r="J503" s="179">
        <f>ROUND(I503*H503,2)</f>
        <v>0</v>
      </c>
      <c r="K503" s="175" t="s">
        <v>187</v>
      </c>
      <c r="L503" s="180"/>
      <c r="M503" s="181" t="s">
        <v>3</v>
      </c>
      <c r="N503" s="182" t="s">
        <v>44</v>
      </c>
      <c r="O503" s="54"/>
      <c r="P503" s="148">
        <f>O503*H503</f>
        <v>0</v>
      </c>
      <c r="Q503" s="148">
        <v>0.0025</v>
      </c>
      <c r="R503" s="148">
        <f>Q503*H503</f>
        <v>0.21580749999999999</v>
      </c>
      <c r="S503" s="148">
        <v>0</v>
      </c>
      <c r="T503" s="149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50" t="s">
        <v>287</v>
      </c>
      <c r="AT503" s="150" t="s">
        <v>284</v>
      </c>
      <c r="AU503" s="150" t="s">
        <v>83</v>
      </c>
      <c r="AY503" s="18" t="s">
        <v>180</v>
      </c>
      <c r="BE503" s="151">
        <f>IF(N503="základní",J503,0)</f>
        <v>0</v>
      </c>
      <c r="BF503" s="151">
        <f>IF(N503="snížená",J503,0)</f>
        <v>0</v>
      </c>
      <c r="BG503" s="151">
        <f>IF(N503="zákl. přenesená",J503,0)</f>
        <v>0</v>
      </c>
      <c r="BH503" s="151">
        <f>IF(N503="sníž. přenesená",J503,0)</f>
        <v>0</v>
      </c>
      <c r="BI503" s="151">
        <f>IF(N503="nulová",J503,0)</f>
        <v>0</v>
      </c>
      <c r="BJ503" s="18" t="s">
        <v>81</v>
      </c>
      <c r="BK503" s="151">
        <f>ROUND(I503*H503,2)</f>
        <v>0</v>
      </c>
      <c r="BL503" s="18" t="s">
        <v>226</v>
      </c>
      <c r="BM503" s="150" t="s">
        <v>1566</v>
      </c>
    </row>
    <row r="504" spans="1:47" s="2" customFormat="1" ht="12">
      <c r="A504" s="33"/>
      <c r="B504" s="34"/>
      <c r="C504" s="33"/>
      <c r="D504" s="152" t="s">
        <v>190</v>
      </c>
      <c r="E504" s="33"/>
      <c r="F504" s="153" t="s">
        <v>1567</v>
      </c>
      <c r="G504" s="33"/>
      <c r="H504" s="33"/>
      <c r="I504" s="154"/>
      <c r="J504" s="33"/>
      <c r="K504" s="33"/>
      <c r="L504" s="34"/>
      <c r="M504" s="155"/>
      <c r="N504" s="156"/>
      <c r="O504" s="54"/>
      <c r="P504" s="54"/>
      <c r="Q504" s="54"/>
      <c r="R504" s="54"/>
      <c r="S504" s="54"/>
      <c r="T504" s="55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T504" s="18" t="s">
        <v>190</v>
      </c>
      <c r="AU504" s="18" t="s">
        <v>83</v>
      </c>
    </row>
    <row r="505" spans="2:51" s="13" customFormat="1" ht="12">
      <c r="B505" s="157"/>
      <c r="D505" s="158" t="s">
        <v>201</v>
      </c>
      <c r="F505" s="160" t="s">
        <v>1568</v>
      </c>
      <c r="H505" s="161">
        <v>86.323</v>
      </c>
      <c r="I505" s="162"/>
      <c r="L505" s="157"/>
      <c r="M505" s="163"/>
      <c r="N505" s="164"/>
      <c r="O505" s="164"/>
      <c r="P505" s="164"/>
      <c r="Q505" s="164"/>
      <c r="R505" s="164"/>
      <c r="S505" s="164"/>
      <c r="T505" s="165"/>
      <c r="AT505" s="159" t="s">
        <v>201</v>
      </c>
      <c r="AU505" s="159" t="s">
        <v>83</v>
      </c>
      <c r="AV505" s="13" t="s">
        <v>83</v>
      </c>
      <c r="AW505" s="13" t="s">
        <v>4</v>
      </c>
      <c r="AX505" s="13" t="s">
        <v>81</v>
      </c>
      <c r="AY505" s="159" t="s">
        <v>180</v>
      </c>
    </row>
    <row r="506" spans="1:65" s="2" customFormat="1" ht="24.2" customHeight="1">
      <c r="A506" s="33"/>
      <c r="B506" s="138"/>
      <c r="C506" s="139" t="s">
        <v>1569</v>
      </c>
      <c r="D506" s="139" t="s">
        <v>183</v>
      </c>
      <c r="E506" s="140" t="s">
        <v>1558</v>
      </c>
      <c r="F506" s="141" t="s">
        <v>1559</v>
      </c>
      <c r="G506" s="142" t="s">
        <v>225</v>
      </c>
      <c r="H506" s="143">
        <v>93.88</v>
      </c>
      <c r="I506" s="144"/>
      <c r="J506" s="145">
        <f>ROUND(I506*H506,2)</f>
        <v>0</v>
      </c>
      <c r="K506" s="141" t="s">
        <v>187</v>
      </c>
      <c r="L506" s="34"/>
      <c r="M506" s="146" t="s">
        <v>3</v>
      </c>
      <c r="N506" s="147" t="s">
        <v>44</v>
      </c>
      <c r="O506" s="54"/>
      <c r="P506" s="148">
        <f>O506*H506</f>
        <v>0</v>
      </c>
      <c r="Q506" s="148">
        <v>0</v>
      </c>
      <c r="R506" s="148">
        <f>Q506*H506</f>
        <v>0</v>
      </c>
      <c r="S506" s="148">
        <v>0</v>
      </c>
      <c r="T506" s="149">
        <f>S506*H506</f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0" t="s">
        <v>226</v>
      </c>
      <c r="AT506" s="150" t="s">
        <v>183</v>
      </c>
      <c r="AU506" s="150" t="s">
        <v>83</v>
      </c>
      <c r="AY506" s="18" t="s">
        <v>180</v>
      </c>
      <c r="BE506" s="151">
        <f>IF(N506="základní",J506,0)</f>
        <v>0</v>
      </c>
      <c r="BF506" s="151">
        <f>IF(N506="snížená",J506,0)</f>
        <v>0</v>
      </c>
      <c r="BG506" s="151">
        <f>IF(N506="zákl. přenesená",J506,0)</f>
        <v>0</v>
      </c>
      <c r="BH506" s="151">
        <f>IF(N506="sníž. přenesená",J506,0)</f>
        <v>0</v>
      </c>
      <c r="BI506" s="151">
        <f>IF(N506="nulová",J506,0)</f>
        <v>0</v>
      </c>
      <c r="BJ506" s="18" t="s">
        <v>81</v>
      </c>
      <c r="BK506" s="151">
        <f>ROUND(I506*H506,2)</f>
        <v>0</v>
      </c>
      <c r="BL506" s="18" t="s">
        <v>226</v>
      </c>
      <c r="BM506" s="150" t="s">
        <v>1570</v>
      </c>
    </row>
    <row r="507" spans="1:47" s="2" customFormat="1" ht="12">
      <c r="A507" s="33"/>
      <c r="B507" s="34"/>
      <c r="C507" s="33"/>
      <c r="D507" s="152" t="s">
        <v>190</v>
      </c>
      <c r="E507" s="33"/>
      <c r="F507" s="153" t="s">
        <v>1561</v>
      </c>
      <c r="G507" s="33"/>
      <c r="H507" s="33"/>
      <c r="I507" s="154"/>
      <c r="J507" s="33"/>
      <c r="K507" s="33"/>
      <c r="L507" s="34"/>
      <c r="M507" s="155"/>
      <c r="N507" s="156"/>
      <c r="O507" s="54"/>
      <c r="P507" s="54"/>
      <c r="Q507" s="54"/>
      <c r="R507" s="54"/>
      <c r="S507" s="54"/>
      <c r="T507" s="55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T507" s="18" t="s">
        <v>190</v>
      </c>
      <c r="AU507" s="18" t="s">
        <v>83</v>
      </c>
    </row>
    <row r="508" spans="2:51" s="14" customFormat="1" ht="12">
      <c r="B508" s="166"/>
      <c r="D508" s="158" t="s">
        <v>201</v>
      </c>
      <c r="E508" s="167" t="s">
        <v>3</v>
      </c>
      <c r="F508" s="168" t="s">
        <v>1571</v>
      </c>
      <c r="H508" s="167" t="s">
        <v>3</v>
      </c>
      <c r="I508" s="169"/>
      <c r="L508" s="166"/>
      <c r="M508" s="170"/>
      <c r="N508" s="171"/>
      <c r="O508" s="171"/>
      <c r="P508" s="171"/>
      <c r="Q508" s="171"/>
      <c r="R508" s="171"/>
      <c r="S508" s="171"/>
      <c r="T508" s="172"/>
      <c r="AT508" s="167" t="s">
        <v>201</v>
      </c>
      <c r="AU508" s="167" t="s">
        <v>83</v>
      </c>
      <c r="AV508" s="14" t="s">
        <v>81</v>
      </c>
      <c r="AW508" s="14" t="s">
        <v>34</v>
      </c>
      <c r="AX508" s="14" t="s">
        <v>73</v>
      </c>
      <c r="AY508" s="167" t="s">
        <v>180</v>
      </c>
    </row>
    <row r="509" spans="2:51" s="13" customFormat="1" ht="12">
      <c r="B509" s="157"/>
      <c r="D509" s="158" t="s">
        <v>201</v>
      </c>
      <c r="E509" s="159" t="s">
        <v>3</v>
      </c>
      <c r="F509" s="160" t="s">
        <v>1572</v>
      </c>
      <c r="H509" s="161">
        <v>93.88</v>
      </c>
      <c r="I509" s="162"/>
      <c r="L509" s="157"/>
      <c r="M509" s="163"/>
      <c r="N509" s="164"/>
      <c r="O509" s="164"/>
      <c r="P509" s="164"/>
      <c r="Q509" s="164"/>
      <c r="R509" s="164"/>
      <c r="S509" s="164"/>
      <c r="T509" s="165"/>
      <c r="AT509" s="159" t="s">
        <v>201</v>
      </c>
      <c r="AU509" s="159" t="s">
        <v>83</v>
      </c>
      <c r="AV509" s="13" t="s">
        <v>83</v>
      </c>
      <c r="AW509" s="13" t="s">
        <v>34</v>
      </c>
      <c r="AX509" s="13" t="s">
        <v>81</v>
      </c>
      <c r="AY509" s="159" t="s">
        <v>180</v>
      </c>
    </row>
    <row r="510" spans="1:65" s="2" customFormat="1" ht="16.5" customHeight="1">
      <c r="A510" s="33"/>
      <c r="B510" s="138"/>
      <c r="C510" s="173" t="s">
        <v>1573</v>
      </c>
      <c r="D510" s="173" t="s">
        <v>284</v>
      </c>
      <c r="E510" s="174" t="s">
        <v>1574</v>
      </c>
      <c r="F510" s="175" t="s">
        <v>1575</v>
      </c>
      <c r="G510" s="176" t="s">
        <v>225</v>
      </c>
      <c r="H510" s="177">
        <v>95.758</v>
      </c>
      <c r="I510" s="178"/>
      <c r="J510" s="179">
        <f>ROUND(I510*H510,2)</f>
        <v>0</v>
      </c>
      <c r="K510" s="175" t="s">
        <v>187</v>
      </c>
      <c r="L510" s="180"/>
      <c r="M510" s="181" t="s">
        <v>3</v>
      </c>
      <c r="N510" s="182" t="s">
        <v>44</v>
      </c>
      <c r="O510" s="54"/>
      <c r="P510" s="148">
        <f>O510*H510</f>
        <v>0</v>
      </c>
      <c r="Q510" s="148">
        <v>0.0009</v>
      </c>
      <c r="R510" s="148">
        <f>Q510*H510</f>
        <v>0.0861822</v>
      </c>
      <c r="S510" s="148">
        <v>0</v>
      </c>
      <c r="T510" s="149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0" t="s">
        <v>287</v>
      </c>
      <c r="AT510" s="150" t="s">
        <v>284</v>
      </c>
      <c r="AU510" s="150" t="s">
        <v>83</v>
      </c>
      <c r="AY510" s="18" t="s">
        <v>180</v>
      </c>
      <c r="BE510" s="151">
        <f>IF(N510="základní",J510,0)</f>
        <v>0</v>
      </c>
      <c r="BF510" s="151">
        <f>IF(N510="snížená",J510,0)</f>
        <v>0</v>
      </c>
      <c r="BG510" s="151">
        <f>IF(N510="zákl. přenesená",J510,0)</f>
        <v>0</v>
      </c>
      <c r="BH510" s="151">
        <f>IF(N510="sníž. přenesená",J510,0)</f>
        <v>0</v>
      </c>
      <c r="BI510" s="151">
        <f>IF(N510="nulová",J510,0)</f>
        <v>0</v>
      </c>
      <c r="BJ510" s="18" t="s">
        <v>81</v>
      </c>
      <c r="BK510" s="151">
        <f>ROUND(I510*H510,2)</f>
        <v>0</v>
      </c>
      <c r="BL510" s="18" t="s">
        <v>226</v>
      </c>
      <c r="BM510" s="150" t="s">
        <v>1576</v>
      </c>
    </row>
    <row r="511" spans="1:47" s="2" customFormat="1" ht="12">
      <c r="A511" s="33"/>
      <c r="B511" s="34"/>
      <c r="C511" s="33"/>
      <c r="D511" s="152" t="s">
        <v>190</v>
      </c>
      <c r="E511" s="33"/>
      <c r="F511" s="153" t="s">
        <v>1577</v>
      </c>
      <c r="G511" s="33"/>
      <c r="H511" s="33"/>
      <c r="I511" s="154"/>
      <c r="J511" s="33"/>
      <c r="K511" s="33"/>
      <c r="L511" s="34"/>
      <c r="M511" s="155"/>
      <c r="N511" s="156"/>
      <c r="O511" s="54"/>
      <c r="P511" s="54"/>
      <c r="Q511" s="54"/>
      <c r="R511" s="54"/>
      <c r="S511" s="54"/>
      <c r="T511" s="55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T511" s="18" t="s">
        <v>190</v>
      </c>
      <c r="AU511" s="18" t="s">
        <v>83</v>
      </c>
    </row>
    <row r="512" spans="2:51" s="13" customFormat="1" ht="12">
      <c r="B512" s="157"/>
      <c r="D512" s="158" t="s">
        <v>201</v>
      </c>
      <c r="F512" s="160" t="s">
        <v>1578</v>
      </c>
      <c r="H512" s="161">
        <v>95.758</v>
      </c>
      <c r="I512" s="162"/>
      <c r="L512" s="157"/>
      <c r="M512" s="163"/>
      <c r="N512" s="164"/>
      <c r="O512" s="164"/>
      <c r="P512" s="164"/>
      <c r="Q512" s="164"/>
      <c r="R512" s="164"/>
      <c r="S512" s="164"/>
      <c r="T512" s="165"/>
      <c r="AT512" s="159" t="s">
        <v>201</v>
      </c>
      <c r="AU512" s="159" t="s">
        <v>83</v>
      </c>
      <c r="AV512" s="13" t="s">
        <v>83</v>
      </c>
      <c r="AW512" s="13" t="s">
        <v>4</v>
      </c>
      <c r="AX512" s="13" t="s">
        <v>81</v>
      </c>
      <c r="AY512" s="159" t="s">
        <v>180</v>
      </c>
    </row>
    <row r="513" spans="1:65" s="2" customFormat="1" ht="24.2" customHeight="1">
      <c r="A513" s="33"/>
      <c r="B513" s="138"/>
      <c r="C513" s="139" t="s">
        <v>1579</v>
      </c>
      <c r="D513" s="139" t="s">
        <v>183</v>
      </c>
      <c r="E513" s="140" t="s">
        <v>1580</v>
      </c>
      <c r="F513" s="141" t="s">
        <v>1581</v>
      </c>
      <c r="G513" s="142" t="s">
        <v>225</v>
      </c>
      <c r="H513" s="143">
        <v>154.825</v>
      </c>
      <c r="I513" s="144"/>
      <c r="J513" s="145">
        <f>ROUND(I513*H513,2)</f>
        <v>0</v>
      </c>
      <c r="K513" s="141" t="s">
        <v>187</v>
      </c>
      <c r="L513" s="34"/>
      <c r="M513" s="146" t="s">
        <v>3</v>
      </c>
      <c r="N513" s="147" t="s">
        <v>44</v>
      </c>
      <c r="O513" s="54"/>
      <c r="P513" s="148">
        <f>O513*H513</f>
        <v>0</v>
      </c>
      <c r="Q513" s="148">
        <v>0.006</v>
      </c>
      <c r="R513" s="148">
        <f>Q513*H513</f>
        <v>0.9289499999999999</v>
      </c>
      <c r="S513" s="148">
        <v>0</v>
      </c>
      <c r="T513" s="149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0" t="s">
        <v>226</v>
      </c>
      <c r="AT513" s="150" t="s">
        <v>183</v>
      </c>
      <c r="AU513" s="150" t="s">
        <v>83</v>
      </c>
      <c r="AY513" s="18" t="s">
        <v>180</v>
      </c>
      <c r="BE513" s="151">
        <f>IF(N513="základní",J513,0)</f>
        <v>0</v>
      </c>
      <c r="BF513" s="151">
        <f>IF(N513="snížená",J513,0)</f>
        <v>0</v>
      </c>
      <c r="BG513" s="151">
        <f>IF(N513="zákl. přenesená",J513,0)</f>
        <v>0</v>
      </c>
      <c r="BH513" s="151">
        <f>IF(N513="sníž. přenesená",J513,0)</f>
        <v>0</v>
      </c>
      <c r="BI513" s="151">
        <f>IF(N513="nulová",J513,0)</f>
        <v>0</v>
      </c>
      <c r="BJ513" s="18" t="s">
        <v>81</v>
      </c>
      <c r="BK513" s="151">
        <f>ROUND(I513*H513,2)</f>
        <v>0</v>
      </c>
      <c r="BL513" s="18" t="s">
        <v>226</v>
      </c>
      <c r="BM513" s="150" t="s">
        <v>1582</v>
      </c>
    </row>
    <row r="514" spans="1:47" s="2" customFormat="1" ht="12">
      <c r="A514" s="33"/>
      <c r="B514" s="34"/>
      <c r="C514" s="33"/>
      <c r="D514" s="152" t="s">
        <v>190</v>
      </c>
      <c r="E514" s="33"/>
      <c r="F514" s="153" t="s">
        <v>1583</v>
      </c>
      <c r="G514" s="33"/>
      <c r="H514" s="33"/>
      <c r="I514" s="154"/>
      <c r="J514" s="33"/>
      <c r="K514" s="33"/>
      <c r="L514" s="34"/>
      <c r="M514" s="155"/>
      <c r="N514" s="156"/>
      <c r="O514" s="54"/>
      <c r="P514" s="54"/>
      <c r="Q514" s="54"/>
      <c r="R514" s="54"/>
      <c r="S514" s="54"/>
      <c r="T514" s="55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T514" s="18" t="s">
        <v>190</v>
      </c>
      <c r="AU514" s="18" t="s">
        <v>83</v>
      </c>
    </row>
    <row r="515" spans="2:51" s="13" customFormat="1" ht="12">
      <c r="B515" s="157"/>
      <c r="D515" s="158" t="s">
        <v>201</v>
      </c>
      <c r="E515" s="159" t="s">
        <v>3</v>
      </c>
      <c r="F515" s="160" t="s">
        <v>1584</v>
      </c>
      <c r="H515" s="161">
        <v>154.825</v>
      </c>
      <c r="I515" s="162"/>
      <c r="L515" s="157"/>
      <c r="M515" s="163"/>
      <c r="N515" s="164"/>
      <c r="O515" s="164"/>
      <c r="P515" s="164"/>
      <c r="Q515" s="164"/>
      <c r="R515" s="164"/>
      <c r="S515" s="164"/>
      <c r="T515" s="165"/>
      <c r="AT515" s="159" t="s">
        <v>201</v>
      </c>
      <c r="AU515" s="159" t="s">
        <v>83</v>
      </c>
      <c r="AV515" s="13" t="s">
        <v>83</v>
      </c>
      <c r="AW515" s="13" t="s">
        <v>34</v>
      </c>
      <c r="AX515" s="13" t="s">
        <v>81</v>
      </c>
      <c r="AY515" s="159" t="s">
        <v>180</v>
      </c>
    </row>
    <row r="516" spans="1:65" s="2" customFormat="1" ht="16.5" customHeight="1">
      <c r="A516" s="33"/>
      <c r="B516" s="138"/>
      <c r="C516" s="173" t="s">
        <v>1585</v>
      </c>
      <c r="D516" s="173" t="s">
        <v>284</v>
      </c>
      <c r="E516" s="174" t="s">
        <v>1586</v>
      </c>
      <c r="F516" s="175" t="s">
        <v>1587</v>
      </c>
      <c r="G516" s="176" t="s">
        <v>225</v>
      </c>
      <c r="H516" s="177">
        <v>157.922</v>
      </c>
      <c r="I516" s="178"/>
      <c r="J516" s="179">
        <f>ROUND(I516*H516,2)</f>
        <v>0</v>
      </c>
      <c r="K516" s="175" t="s">
        <v>187</v>
      </c>
      <c r="L516" s="180"/>
      <c r="M516" s="181" t="s">
        <v>3</v>
      </c>
      <c r="N516" s="182" t="s">
        <v>44</v>
      </c>
      <c r="O516" s="54"/>
      <c r="P516" s="148">
        <f>O516*H516</f>
        <v>0</v>
      </c>
      <c r="Q516" s="148">
        <v>0.0032</v>
      </c>
      <c r="R516" s="148">
        <f>Q516*H516</f>
        <v>0.5053504</v>
      </c>
      <c r="S516" s="148">
        <v>0</v>
      </c>
      <c r="T516" s="149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50" t="s">
        <v>287</v>
      </c>
      <c r="AT516" s="150" t="s">
        <v>284</v>
      </c>
      <c r="AU516" s="150" t="s">
        <v>83</v>
      </c>
      <c r="AY516" s="18" t="s">
        <v>180</v>
      </c>
      <c r="BE516" s="151">
        <f>IF(N516="základní",J516,0)</f>
        <v>0</v>
      </c>
      <c r="BF516" s="151">
        <f>IF(N516="snížená",J516,0)</f>
        <v>0</v>
      </c>
      <c r="BG516" s="151">
        <f>IF(N516="zákl. přenesená",J516,0)</f>
        <v>0</v>
      </c>
      <c r="BH516" s="151">
        <f>IF(N516="sníž. přenesená",J516,0)</f>
        <v>0</v>
      </c>
      <c r="BI516" s="151">
        <f>IF(N516="nulová",J516,0)</f>
        <v>0</v>
      </c>
      <c r="BJ516" s="18" t="s">
        <v>81</v>
      </c>
      <c r="BK516" s="151">
        <f>ROUND(I516*H516,2)</f>
        <v>0</v>
      </c>
      <c r="BL516" s="18" t="s">
        <v>226</v>
      </c>
      <c r="BM516" s="150" t="s">
        <v>1588</v>
      </c>
    </row>
    <row r="517" spans="1:47" s="2" customFormat="1" ht="12">
      <c r="A517" s="33"/>
      <c r="B517" s="34"/>
      <c r="C517" s="33"/>
      <c r="D517" s="152" t="s">
        <v>190</v>
      </c>
      <c r="E517" s="33"/>
      <c r="F517" s="153" t="s">
        <v>1589</v>
      </c>
      <c r="G517" s="33"/>
      <c r="H517" s="33"/>
      <c r="I517" s="154"/>
      <c r="J517" s="33"/>
      <c r="K517" s="33"/>
      <c r="L517" s="34"/>
      <c r="M517" s="155"/>
      <c r="N517" s="156"/>
      <c r="O517" s="54"/>
      <c r="P517" s="54"/>
      <c r="Q517" s="54"/>
      <c r="R517" s="54"/>
      <c r="S517" s="54"/>
      <c r="T517" s="55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T517" s="18" t="s">
        <v>190</v>
      </c>
      <c r="AU517" s="18" t="s">
        <v>83</v>
      </c>
    </row>
    <row r="518" spans="2:51" s="13" customFormat="1" ht="12">
      <c r="B518" s="157"/>
      <c r="D518" s="158" t="s">
        <v>201</v>
      </c>
      <c r="F518" s="160" t="s">
        <v>1590</v>
      </c>
      <c r="H518" s="161">
        <v>157.922</v>
      </c>
      <c r="I518" s="162"/>
      <c r="L518" s="157"/>
      <c r="M518" s="163"/>
      <c r="N518" s="164"/>
      <c r="O518" s="164"/>
      <c r="P518" s="164"/>
      <c r="Q518" s="164"/>
      <c r="R518" s="164"/>
      <c r="S518" s="164"/>
      <c r="T518" s="165"/>
      <c r="AT518" s="159" t="s">
        <v>201</v>
      </c>
      <c r="AU518" s="159" t="s">
        <v>83</v>
      </c>
      <c r="AV518" s="13" t="s">
        <v>83</v>
      </c>
      <c r="AW518" s="13" t="s">
        <v>4</v>
      </c>
      <c r="AX518" s="13" t="s">
        <v>81</v>
      </c>
      <c r="AY518" s="159" t="s">
        <v>180</v>
      </c>
    </row>
    <row r="519" spans="1:65" s="2" customFormat="1" ht="24.2" customHeight="1">
      <c r="A519" s="33"/>
      <c r="B519" s="138"/>
      <c r="C519" s="139" t="s">
        <v>1591</v>
      </c>
      <c r="D519" s="139" t="s">
        <v>183</v>
      </c>
      <c r="E519" s="140" t="s">
        <v>1580</v>
      </c>
      <c r="F519" s="141" t="s">
        <v>1581</v>
      </c>
      <c r="G519" s="142" t="s">
        <v>225</v>
      </c>
      <c r="H519" s="143">
        <v>14.781</v>
      </c>
      <c r="I519" s="144"/>
      <c r="J519" s="145">
        <f>ROUND(I519*H519,2)</f>
        <v>0</v>
      </c>
      <c r="K519" s="141" t="s">
        <v>187</v>
      </c>
      <c r="L519" s="34"/>
      <c r="M519" s="146" t="s">
        <v>3</v>
      </c>
      <c r="N519" s="147" t="s">
        <v>44</v>
      </c>
      <c r="O519" s="54"/>
      <c r="P519" s="148">
        <f>O519*H519</f>
        <v>0</v>
      </c>
      <c r="Q519" s="148">
        <v>0.006</v>
      </c>
      <c r="R519" s="148">
        <f>Q519*H519</f>
        <v>0.088686</v>
      </c>
      <c r="S519" s="148">
        <v>0</v>
      </c>
      <c r="T519" s="149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0" t="s">
        <v>226</v>
      </c>
      <c r="AT519" s="150" t="s">
        <v>183</v>
      </c>
      <c r="AU519" s="150" t="s">
        <v>83</v>
      </c>
      <c r="AY519" s="18" t="s">
        <v>180</v>
      </c>
      <c r="BE519" s="151">
        <f>IF(N519="základní",J519,0)</f>
        <v>0</v>
      </c>
      <c r="BF519" s="151">
        <f>IF(N519="snížená",J519,0)</f>
        <v>0</v>
      </c>
      <c r="BG519" s="151">
        <f>IF(N519="zákl. přenesená",J519,0)</f>
        <v>0</v>
      </c>
      <c r="BH519" s="151">
        <f>IF(N519="sníž. přenesená",J519,0)</f>
        <v>0</v>
      </c>
      <c r="BI519" s="151">
        <f>IF(N519="nulová",J519,0)</f>
        <v>0</v>
      </c>
      <c r="BJ519" s="18" t="s">
        <v>81</v>
      </c>
      <c r="BK519" s="151">
        <f>ROUND(I519*H519,2)</f>
        <v>0</v>
      </c>
      <c r="BL519" s="18" t="s">
        <v>226</v>
      </c>
      <c r="BM519" s="150" t="s">
        <v>1592</v>
      </c>
    </row>
    <row r="520" spans="1:47" s="2" customFormat="1" ht="12">
      <c r="A520" s="33"/>
      <c r="B520" s="34"/>
      <c r="C520" s="33"/>
      <c r="D520" s="152" t="s">
        <v>190</v>
      </c>
      <c r="E520" s="33"/>
      <c r="F520" s="153" t="s">
        <v>1583</v>
      </c>
      <c r="G520" s="33"/>
      <c r="H520" s="33"/>
      <c r="I520" s="154"/>
      <c r="J520" s="33"/>
      <c r="K520" s="33"/>
      <c r="L520" s="34"/>
      <c r="M520" s="155"/>
      <c r="N520" s="156"/>
      <c r="O520" s="54"/>
      <c r="P520" s="54"/>
      <c r="Q520" s="54"/>
      <c r="R520" s="54"/>
      <c r="S520" s="54"/>
      <c r="T520" s="55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T520" s="18" t="s">
        <v>190</v>
      </c>
      <c r="AU520" s="18" t="s">
        <v>83</v>
      </c>
    </row>
    <row r="521" spans="2:51" s="13" customFormat="1" ht="12">
      <c r="B521" s="157"/>
      <c r="D521" s="158" t="s">
        <v>201</v>
      </c>
      <c r="E521" s="159" t="s">
        <v>3</v>
      </c>
      <c r="F521" s="160" t="s">
        <v>1593</v>
      </c>
      <c r="H521" s="161">
        <v>14.781</v>
      </c>
      <c r="I521" s="162"/>
      <c r="L521" s="157"/>
      <c r="M521" s="163"/>
      <c r="N521" s="164"/>
      <c r="O521" s="164"/>
      <c r="P521" s="164"/>
      <c r="Q521" s="164"/>
      <c r="R521" s="164"/>
      <c r="S521" s="164"/>
      <c r="T521" s="165"/>
      <c r="AT521" s="159" t="s">
        <v>201</v>
      </c>
      <c r="AU521" s="159" t="s">
        <v>83</v>
      </c>
      <c r="AV521" s="13" t="s">
        <v>83</v>
      </c>
      <c r="AW521" s="13" t="s">
        <v>34</v>
      </c>
      <c r="AX521" s="13" t="s">
        <v>81</v>
      </c>
      <c r="AY521" s="159" t="s">
        <v>180</v>
      </c>
    </row>
    <row r="522" spans="1:65" s="2" customFormat="1" ht="16.5" customHeight="1">
      <c r="A522" s="33"/>
      <c r="B522" s="138"/>
      <c r="C522" s="173" t="s">
        <v>1594</v>
      </c>
      <c r="D522" s="173" t="s">
        <v>284</v>
      </c>
      <c r="E522" s="174" t="s">
        <v>1595</v>
      </c>
      <c r="F522" s="175" t="s">
        <v>1596</v>
      </c>
      <c r="G522" s="176" t="s">
        <v>225</v>
      </c>
      <c r="H522" s="177">
        <v>15.077</v>
      </c>
      <c r="I522" s="178"/>
      <c r="J522" s="179">
        <f>ROUND(I522*H522,2)</f>
        <v>0</v>
      </c>
      <c r="K522" s="175" t="s">
        <v>187</v>
      </c>
      <c r="L522" s="180"/>
      <c r="M522" s="181" t="s">
        <v>3</v>
      </c>
      <c r="N522" s="182" t="s">
        <v>44</v>
      </c>
      <c r="O522" s="54"/>
      <c r="P522" s="148">
        <f>O522*H522</f>
        <v>0</v>
      </c>
      <c r="Q522" s="148">
        <v>0.0015</v>
      </c>
      <c r="R522" s="148">
        <f>Q522*H522</f>
        <v>0.0226155</v>
      </c>
      <c r="S522" s="148">
        <v>0</v>
      </c>
      <c r="T522" s="149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50" t="s">
        <v>287</v>
      </c>
      <c r="AT522" s="150" t="s">
        <v>284</v>
      </c>
      <c r="AU522" s="150" t="s">
        <v>83</v>
      </c>
      <c r="AY522" s="18" t="s">
        <v>180</v>
      </c>
      <c r="BE522" s="151">
        <f>IF(N522="základní",J522,0)</f>
        <v>0</v>
      </c>
      <c r="BF522" s="151">
        <f>IF(N522="snížená",J522,0)</f>
        <v>0</v>
      </c>
      <c r="BG522" s="151">
        <f>IF(N522="zákl. přenesená",J522,0)</f>
        <v>0</v>
      </c>
      <c r="BH522" s="151">
        <f>IF(N522="sníž. přenesená",J522,0)</f>
        <v>0</v>
      </c>
      <c r="BI522" s="151">
        <f>IF(N522="nulová",J522,0)</f>
        <v>0</v>
      </c>
      <c r="BJ522" s="18" t="s">
        <v>81</v>
      </c>
      <c r="BK522" s="151">
        <f>ROUND(I522*H522,2)</f>
        <v>0</v>
      </c>
      <c r="BL522" s="18" t="s">
        <v>226</v>
      </c>
      <c r="BM522" s="150" t="s">
        <v>1597</v>
      </c>
    </row>
    <row r="523" spans="1:47" s="2" customFormat="1" ht="12">
      <c r="A523" s="33"/>
      <c r="B523" s="34"/>
      <c r="C523" s="33"/>
      <c r="D523" s="152" t="s">
        <v>190</v>
      </c>
      <c r="E523" s="33"/>
      <c r="F523" s="153" t="s">
        <v>1598</v>
      </c>
      <c r="G523" s="33"/>
      <c r="H523" s="33"/>
      <c r="I523" s="154"/>
      <c r="J523" s="33"/>
      <c r="K523" s="33"/>
      <c r="L523" s="34"/>
      <c r="M523" s="155"/>
      <c r="N523" s="156"/>
      <c r="O523" s="54"/>
      <c r="P523" s="54"/>
      <c r="Q523" s="54"/>
      <c r="R523" s="54"/>
      <c r="S523" s="54"/>
      <c r="T523" s="55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T523" s="18" t="s">
        <v>190</v>
      </c>
      <c r="AU523" s="18" t="s">
        <v>83</v>
      </c>
    </row>
    <row r="524" spans="2:51" s="13" customFormat="1" ht="12">
      <c r="B524" s="157"/>
      <c r="D524" s="158" t="s">
        <v>201</v>
      </c>
      <c r="F524" s="160" t="s">
        <v>1599</v>
      </c>
      <c r="H524" s="161">
        <v>15.077</v>
      </c>
      <c r="I524" s="162"/>
      <c r="L524" s="157"/>
      <c r="M524" s="163"/>
      <c r="N524" s="164"/>
      <c r="O524" s="164"/>
      <c r="P524" s="164"/>
      <c r="Q524" s="164"/>
      <c r="R524" s="164"/>
      <c r="S524" s="164"/>
      <c r="T524" s="165"/>
      <c r="AT524" s="159" t="s">
        <v>201</v>
      </c>
      <c r="AU524" s="159" t="s">
        <v>83</v>
      </c>
      <c r="AV524" s="13" t="s">
        <v>83</v>
      </c>
      <c r="AW524" s="13" t="s">
        <v>4</v>
      </c>
      <c r="AX524" s="13" t="s">
        <v>81</v>
      </c>
      <c r="AY524" s="159" t="s">
        <v>180</v>
      </c>
    </row>
    <row r="525" spans="1:65" s="2" customFormat="1" ht="24.2" customHeight="1">
      <c r="A525" s="33"/>
      <c r="B525" s="138"/>
      <c r="C525" s="139" t="s">
        <v>1600</v>
      </c>
      <c r="D525" s="139" t="s">
        <v>183</v>
      </c>
      <c r="E525" s="140" t="s">
        <v>1601</v>
      </c>
      <c r="F525" s="141" t="s">
        <v>1602</v>
      </c>
      <c r="G525" s="142" t="s">
        <v>225</v>
      </c>
      <c r="H525" s="143">
        <v>140.08</v>
      </c>
      <c r="I525" s="144"/>
      <c r="J525" s="145">
        <f>ROUND(I525*H525,2)</f>
        <v>0</v>
      </c>
      <c r="K525" s="141" t="s">
        <v>187</v>
      </c>
      <c r="L525" s="34"/>
      <c r="M525" s="146" t="s">
        <v>3</v>
      </c>
      <c r="N525" s="147" t="s">
        <v>44</v>
      </c>
      <c r="O525" s="54"/>
      <c r="P525" s="148">
        <f>O525*H525</f>
        <v>0</v>
      </c>
      <c r="Q525" s="148">
        <v>0.00116</v>
      </c>
      <c r="R525" s="148">
        <f>Q525*H525</f>
        <v>0.16249280000000002</v>
      </c>
      <c r="S525" s="148">
        <v>0</v>
      </c>
      <c r="T525" s="149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50" t="s">
        <v>226</v>
      </c>
      <c r="AT525" s="150" t="s">
        <v>183</v>
      </c>
      <c r="AU525" s="150" t="s">
        <v>83</v>
      </c>
      <c r="AY525" s="18" t="s">
        <v>180</v>
      </c>
      <c r="BE525" s="151">
        <f>IF(N525="základní",J525,0)</f>
        <v>0</v>
      </c>
      <c r="BF525" s="151">
        <f>IF(N525="snížená",J525,0)</f>
        <v>0</v>
      </c>
      <c r="BG525" s="151">
        <f>IF(N525="zákl. přenesená",J525,0)</f>
        <v>0</v>
      </c>
      <c r="BH525" s="151">
        <f>IF(N525="sníž. přenesená",J525,0)</f>
        <v>0</v>
      </c>
      <c r="BI525" s="151">
        <f>IF(N525="nulová",J525,0)</f>
        <v>0</v>
      </c>
      <c r="BJ525" s="18" t="s">
        <v>81</v>
      </c>
      <c r="BK525" s="151">
        <f>ROUND(I525*H525,2)</f>
        <v>0</v>
      </c>
      <c r="BL525" s="18" t="s">
        <v>226</v>
      </c>
      <c r="BM525" s="150" t="s">
        <v>1603</v>
      </c>
    </row>
    <row r="526" spans="1:47" s="2" customFormat="1" ht="12">
      <c r="A526" s="33"/>
      <c r="B526" s="34"/>
      <c r="C526" s="33"/>
      <c r="D526" s="152" t="s">
        <v>190</v>
      </c>
      <c r="E526" s="33"/>
      <c r="F526" s="153" t="s">
        <v>1604</v>
      </c>
      <c r="G526" s="33"/>
      <c r="H526" s="33"/>
      <c r="I526" s="154"/>
      <c r="J526" s="33"/>
      <c r="K526" s="33"/>
      <c r="L526" s="34"/>
      <c r="M526" s="155"/>
      <c r="N526" s="156"/>
      <c r="O526" s="54"/>
      <c r="P526" s="54"/>
      <c r="Q526" s="54"/>
      <c r="R526" s="54"/>
      <c r="S526" s="54"/>
      <c r="T526" s="55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T526" s="18" t="s">
        <v>190</v>
      </c>
      <c r="AU526" s="18" t="s">
        <v>83</v>
      </c>
    </row>
    <row r="527" spans="2:51" s="13" customFormat="1" ht="12">
      <c r="B527" s="157"/>
      <c r="D527" s="158" t="s">
        <v>201</v>
      </c>
      <c r="E527" s="159" t="s">
        <v>3</v>
      </c>
      <c r="F527" s="160" t="s">
        <v>1475</v>
      </c>
      <c r="H527" s="161">
        <v>140.08</v>
      </c>
      <c r="I527" s="162"/>
      <c r="L527" s="157"/>
      <c r="M527" s="163"/>
      <c r="N527" s="164"/>
      <c r="O527" s="164"/>
      <c r="P527" s="164"/>
      <c r="Q527" s="164"/>
      <c r="R527" s="164"/>
      <c r="S527" s="164"/>
      <c r="T527" s="165"/>
      <c r="AT527" s="159" t="s">
        <v>201</v>
      </c>
      <c r="AU527" s="159" t="s">
        <v>83</v>
      </c>
      <c r="AV527" s="13" t="s">
        <v>83</v>
      </c>
      <c r="AW527" s="13" t="s">
        <v>34</v>
      </c>
      <c r="AX527" s="13" t="s">
        <v>81</v>
      </c>
      <c r="AY527" s="159" t="s">
        <v>180</v>
      </c>
    </row>
    <row r="528" spans="1:65" s="2" customFormat="1" ht="16.5" customHeight="1">
      <c r="A528" s="33"/>
      <c r="B528" s="138"/>
      <c r="C528" s="173" t="s">
        <v>1605</v>
      </c>
      <c r="D528" s="173" t="s">
        <v>284</v>
      </c>
      <c r="E528" s="174" t="s">
        <v>1606</v>
      </c>
      <c r="F528" s="175" t="s">
        <v>1607</v>
      </c>
      <c r="G528" s="176" t="s">
        <v>264</v>
      </c>
      <c r="H528" s="177">
        <v>35.02</v>
      </c>
      <c r="I528" s="178"/>
      <c r="J528" s="179">
        <f>ROUND(I528*H528,2)</f>
        <v>0</v>
      </c>
      <c r="K528" s="175" t="s">
        <v>187</v>
      </c>
      <c r="L528" s="180"/>
      <c r="M528" s="181" t="s">
        <v>3</v>
      </c>
      <c r="N528" s="182" t="s">
        <v>44</v>
      </c>
      <c r="O528" s="54"/>
      <c r="P528" s="148">
        <f>O528*H528</f>
        <v>0</v>
      </c>
      <c r="Q528" s="148">
        <v>0.025</v>
      </c>
      <c r="R528" s="148">
        <f>Q528*H528</f>
        <v>0.8755000000000002</v>
      </c>
      <c r="S528" s="148">
        <v>0</v>
      </c>
      <c r="T528" s="149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50" t="s">
        <v>287</v>
      </c>
      <c r="AT528" s="150" t="s">
        <v>284</v>
      </c>
      <c r="AU528" s="150" t="s">
        <v>83</v>
      </c>
      <c r="AY528" s="18" t="s">
        <v>180</v>
      </c>
      <c r="BE528" s="151">
        <f>IF(N528="základní",J528,0)</f>
        <v>0</v>
      </c>
      <c r="BF528" s="151">
        <f>IF(N528="snížená",J528,0)</f>
        <v>0</v>
      </c>
      <c r="BG528" s="151">
        <f>IF(N528="zákl. přenesená",J528,0)</f>
        <v>0</v>
      </c>
      <c r="BH528" s="151">
        <f>IF(N528="sníž. přenesená",J528,0)</f>
        <v>0</v>
      </c>
      <c r="BI528" s="151">
        <f>IF(N528="nulová",J528,0)</f>
        <v>0</v>
      </c>
      <c r="BJ528" s="18" t="s">
        <v>81</v>
      </c>
      <c r="BK528" s="151">
        <f>ROUND(I528*H528,2)</f>
        <v>0</v>
      </c>
      <c r="BL528" s="18" t="s">
        <v>226</v>
      </c>
      <c r="BM528" s="150" t="s">
        <v>1608</v>
      </c>
    </row>
    <row r="529" spans="1:47" s="2" customFormat="1" ht="12">
      <c r="A529" s="33"/>
      <c r="B529" s="34"/>
      <c r="C529" s="33"/>
      <c r="D529" s="152" t="s">
        <v>190</v>
      </c>
      <c r="E529" s="33"/>
      <c r="F529" s="153" t="s">
        <v>1609</v>
      </c>
      <c r="G529" s="33"/>
      <c r="H529" s="33"/>
      <c r="I529" s="154"/>
      <c r="J529" s="33"/>
      <c r="K529" s="33"/>
      <c r="L529" s="34"/>
      <c r="M529" s="155"/>
      <c r="N529" s="156"/>
      <c r="O529" s="54"/>
      <c r="P529" s="54"/>
      <c r="Q529" s="54"/>
      <c r="R529" s="54"/>
      <c r="S529" s="54"/>
      <c r="T529" s="55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T529" s="18" t="s">
        <v>190</v>
      </c>
      <c r="AU529" s="18" t="s">
        <v>83</v>
      </c>
    </row>
    <row r="530" spans="2:51" s="13" customFormat="1" ht="12">
      <c r="B530" s="157"/>
      <c r="D530" s="158" t="s">
        <v>201</v>
      </c>
      <c r="E530" s="159" t="s">
        <v>3</v>
      </c>
      <c r="F530" s="160" t="s">
        <v>1610</v>
      </c>
      <c r="H530" s="161">
        <v>35.02</v>
      </c>
      <c r="I530" s="162"/>
      <c r="L530" s="157"/>
      <c r="M530" s="163"/>
      <c r="N530" s="164"/>
      <c r="O530" s="164"/>
      <c r="P530" s="164"/>
      <c r="Q530" s="164"/>
      <c r="R530" s="164"/>
      <c r="S530" s="164"/>
      <c r="T530" s="165"/>
      <c r="AT530" s="159" t="s">
        <v>201</v>
      </c>
      <c r="AU530" s="159" t="s">
        <v>83</v>
      </c>
      <c r="AV530" s="13" t="s">
        <v>83</v>
      </c>
      <c r="AW530" s="13" t="s">
        <v>34</v>
      </c>
      <c r="AX530" s="13" t="s">
        <v>81</v>
      </c>
      <c r="AY530" s="159" t="s">
        <v>180</v>
      </c>
    </row>
    <row r="531" spans="1:65" s="2" customFormat="1" ht="24.2" customHeight="1">
      <c r="A531" s="33"/>
      <c r="B531" s="138"/>
      <c r="C531" s="139" t="s">
        <v>1611</v>
      </c>
      <c r="D531" s="139" t="s">
        <v>183</v>
      </c>
      <c r="E531" s="140" t="s">
        <v>748</v>
      </c>
      <c r="F531" s="141" t="s">
        <v>749</v>
      </c>
      <c r="G531" s="142" t="s">
        <v>186</v>
      </c>
      <c r="H531" s="143">
        <v>2.886</v>
      </c>
      <c r="I531" s="144"/>
      <c r="J531" s="145">
        <f>ROUND(I531*H531,2)</f>
        <v>0</v>
      </c>
      <c r="K531" s="141" t="s">
        <v>187</v>
      </c>
      <c r="L531" s="34"/>
      <c r="M531" s="146" t="s">
        <v>3</v>
      </c>
      <c r="N531" s="147" t="s">
        <v>44</v>
      </c>
      <c r="O531" s="54"/>
      <c r="P531" s="148">
        <f>O531*H531</f>
        <v>0</v>
      </c>
      <c r="Q531" s="148">
        <v>0</v>
      </c>
      <c r="R531" s="148">
        <f>Q531*H531</f>
        <v>0</v>
      </c>
      <c r="S531" s="148">
        <v>0</v>
      </c>
      <c r="T531" s="149">
        <f>S531*H531</f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50" t="s">
        <v>226</v>
      </c>
      <c r="AT531" s="150" t="s">
        <v>183</v>
      </c>
      <c r="AU531" s="150" t="s">
        <v>83</v>
      </c>
      <c r="AY531" s="18" t="s">
        <v>180</v>
      </c>
      <c r="BE531" s="151">
        <f>IF(N531="základní",J531,0)</f>
        <v>0</v>
      </c>
      <c r="BF531" s="151">
        <f>IF(N531="snížená",J531,0)</f>
        <v>0</v>
      </c>
      <c r="BG531" s="151">
        <f>IF(N531="zákl. přenesená",J531,0)</f>
        <v>0</v>
      </c>
      <c r="BH531" s="151">
        <f>IF(N531="sníž. přenesená",J531,0)</f>
        <v>0</v>
      </c>
      <c r="BI531" s="151">
        <f>IF(N531="nulová",J531,0)</f>
        <v>0</v>
      </c>
      <c r="BJ531" s="18" t="s">
        <v>81</v>
      </c>
      <c r="BK531" s="151">
        <f>ROUND(I531*H531,2)</f>
        <v>0</v>
      </c>
      <c r="BL531" s="18" t="s">
        <v>226</v>
      </c>
      <c r="BM531" s="150" t="s">
        <v>1612</v>
      </c>
    </row>
    <row r="532" spans="1:47" s="2" customFormat="1" ht="12">
      <c r="A532" s="33"/>
      <c r="B532" s="34"/>
      <c r="C532" s="33"/>
      <c r="D532" s="152" t="s">
        <v>190</v>
      </c>
      <c r="E532" s="33"/>
      <c r="F532" s="153" t="s">
        <v>751</v>
      </c>
      <c r="G532" s="33"/>
      <c r="H532" s="33"/>
      <c r="I532" s="154"/>
      <c r="J532" s="33"/>
      <c r="K532" s="33"/>
      <c r="L532" s="34"/>
      <c r="M532" s="155"/>
      <c r="N532" s="156"/>
      <c r="O532" s="54"/>
      <c r="P532" s="54"/>
      <c r="Q532" s="54"/>
      <c r="R532" s="54"/>
      <c r="S532" s="54"/>
      <c r="T532" s="55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T532" s="18" t="s">
        <v>190</v>
      </c>
      <c r="AU532" s="18" t="s">
        <v>83</v>
      </c>
    </row>
    <row r="533" spans="2:63" s="12" customFormat="1" ht="22.9" customHeight="1">
      <c r="B533" s="125"/>
      <c r="D533" s="126" t="s">
        <v>72</v>
      </c>
      <c r="E533" s="136" t="s">
        <v>231</v>
      </c>
      <c r="F533" s="136" t="s">
        <v>1613</v>
      </c>
      <c r="I533" s="128"/>
      <c r="J533" s="137">
        <f>BK533</f>
        <v>0</v>
      </c>
      <c r="L533" s="125"/>
      <c r="M533" s="130"/>
      <c r="N533" s="131"/>
      <c r="O533" s="131"/>
      <c r="P533" s="132">
        <f>SUM(P534:P535)</f>
        <v>0</v>
      </c>
      <c r="Q533" s="131"/>
      <c r="R533" s="132">
        <f>SUM(R534:R535)</f>
        <v>0.00592</v>
      </c>
      <c r="S533" s="131"/>
      <c r="T533" s="133">
        <f>SUM(T534:T535)</f>
        <v>0</v>
      </c>
      <c r="AR533" s="126" t="s">
        <v>83</v>
      </c>
      <c r="AT533" s="134" t="s">
        <v>72</v>
      </c>
      <c r="AU533" s="134" t="s">
        <v>81</v>
      </c>
      <c r="AY533" s="126" t="s">
        <v>180</v>
      </c>
      <c r="BK533" s="135">
        <f>SUM(BK534:BK535)</f>
        <v>0</v>
      </c>
    </row>
    <row r="534" spans="1:65" s="2" customFormat="1" ht="16.5" customHeight="1">
      <c r="A534" s="33"/>
      <c r="B534" s="138"/>
      <c r="C534" s="139" t="s">
        <v>1614</v>
      </c>
      <c r="D534" s="139" t="s">
        <v>183</v>
      </c>
      <c r="E534" s="140" t="s">
        <v>1615</v>
      </c>
      <c r="F534" s="141" t="s">
        <v>1616</v>
      </c>
      <c r="G534" s="142" t="s">
        <v>236</v>
      </c>
      <c r="H534" s="143">
        <v>1</v>
      </c>
      <c r="I534" s="144"/>
      <c r="J534" s="145">
        <f>ROUND(I534*H534,2)</f>
        <v>0</v>
      </c>
      <c r="K534" s="141" t="s">
        <v>3</v>
      </c>
      <c r="L534" s="34"/>
      <c r="M534" s="146" t="s">
        <v>3</v>
      </c>
      <c r="N534" s="147" t="s">
        <v>44</v>
      </c>
      <c r="O534" s="54"/>
      <c r="P534" s="148">
        <f>O534*H534</f>
        <v>0</v>
      </c>
      <c r="Q534" s="148">
        <v>0.00296</v>
      </c>
      <c r="R534" s="148">
        <f>Q534*H534</f>
        <v>0.00296</v>
      </c>
      <c r="S534" s="148">
        <v>0</v>
      </c>
      <c r="T534" s="149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50" t="s">
        <v>226</v>
      </c>
      <c r="AT534" s="150" t="s">
        <v>183</v>
      </c>
      <c r="AU534" s="150" t="s">
        <v>83</v>
      </c>
      <c r="AY534" s="18" t="s">
        <v>180</v>
      </c>
      <c r="BE534" s="151">
        <f>IF(N534="základní",J534,0)</f>
        <v>0</v>
      </c>
      <c r="BF534" s="151">
        <f>IF(N534="snížená",J534,0)</f>
        <v>0</v>
      </c>
      <c r="BG534" s="151">
        <f>IF(N534="zákl. přenesená",J534,0)</f>
        <v>0</v>
      </c>
      <c r="BH534" s="151">
        <f>IF(N534="sníž. přenesená",J534,0)</f>
        <v>0</v>
      </c>
      <c r="BI534" s="151">
        <f>IF(N534="nulová",J534,0)</f>
        <v>0</v>
      </c>
      <c r="BJ534" s="18" t="s">
        <v>81</v>
      </c>
      <c r="BK534" s="151">
        <f>ROUND(I534*H534,2)</f>
        <v>0</v>
      </c>
      <c r="BL534" s="18" t="s">
        <v>226</v>
      </c>
      <c r="BM534" s="150" t="s">
        <v>1617</v>
      </c>
    </row>
    <row r="535" spans="1:65" s="2" customFormat="1" ht="16.5" customHeight="1">
      <c r="A535" s="33"/>
      <c r="B535" s="138"/>
      <c r="C535" s="139" t="s">
        <v>1618</v>
      </c>
      <c r="D535" s="139" t="s">
        <v>183</v>
      </c>
      <c r="E535" s="140" t="s">
        <v>1619</v>
      </c>
      <c r="F535" s="141" t="s">
        <v>1620</v>
      </c>
      <c r="G535" s="142" t="s">
        <v>236</v>
      </c>
      <c r="H535" s="143">
        <v>1</v>
      </c>
      <c r="I535" s="144"/>
      <c r="J535" s="145">
        <f>ROUND(I535*H535,2)</f>
        <v>0</v>
      </c>
      <c r="K535" s="141" t="s">
        <v>3</v>
      </c>
      <c r="L535" s="34"/>
      <c r="M535" s="146" t="s">
        <v>3</v>
      </c>
      <c r="N535" s="147" t="s">
        <v>44</v>
      </c>
      <c r="O535" s="54"/>
      <c r="P535" s="148">
        <f>O535*H535</f>
        <v>0</v>
      </c>
      <c r="Q535" s="148">
        <v>0.00296</v>
      </c>
      <c r="R535" s="148">
        <f>Q535*H535</f>
        <v>0.00296</v>
      </c>
      <c r="S535" s="148">
        <v>0</v>
      </c>
      <c r="T535" s="149">
        <f>S535*H535</f>
        <v>0</v>
      </c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R535" s="150" t="s">
        <v>226</v>
      </c>
      <c r="AT535" s="150" t="s">
        <v>183</v>
      </c>
      <c r="AU535" s="150" t="s">
        <v>83</v>
      </c>
      <c r="AY535" s="18" t="s">
        <v>180</v>
      </c>
      <c r="BE535" s="151">
        <f>IF(N535="základní",J535,0)</f>
        <v>0</v>
      </c>
      <c r="BF535" s="151">
        <f>IF(N535="snížená",J535,0)</f>
        <v>0</v>
      </c>
      <c r="BG535" s="151">
        <f>IF(N535="zákl. přenesená",J535,0)</f>
        <v>0</v>
      </c>
      <c r="BH535" s="151">
        <f>IF(N535="sníž. přenesená",J535,0)</f>
        <v>0</v>
      </c>
      <c r="BI535" s="151">
        <f>IF(N535="nulová",J535,0)</f>
        <v>0</v>
      </c>
      <c r="BJ535" s="18" t="s">
        <v>81</v>
      </c>
      <c r="BK535" s="151">
        <f>ROUND(I535*H535,2)</f>
        <v>0</v>
      </c>
      <c r="BL535" s="18" t="s">
        <v>226</v>
      </c>
      <c r="BM535" s="150" t="s">
        <v>1621</v>
      </c>
    </row>
    <row r="536" spans="2:63" s="12" customFormat="1" ht="22.9" customHeight="1">
      <c r="B536" s="125"/>
      <c r="D536" s="126" t="s">
        <v>72</v>
      </c>
      <c r="E536" s="136" t="s">
        <v>273</v>
      </c>
      <c r="F536" s="136" t="s">
        <v>274</v>
      </c>
      <c r="I536" s="128"/>
      <c r="J536" s="137">
        <f>BK536</f>
        <v>0</v>
      </c>
      <c r="L536" s="125"/>
      <c r="M536" s="130"/>
      <c r="N536" s="131"/>
      <c r="O536" s="131"/>
      <c r="P536" s="132">
        <f>SUM(P537:P551)</f>
        <v>0</v>
      </c>
      <c r="Q536" s="131"/>
      <c r="R536" s="132">
        <f>SUM(R537:R551)</f>
        <v>0.3937192</v>
      </c>
      <c r="S536" s="131"/>
      <c r="T536" s="133">
        <f>SUM(T537:T551)</f>
        <v>0</v>
      </c>
      <c r="AR536" s="126" t="s">
        <v>83</v>
      </c>
      <c r="AT536" s="134" t="s">
        <v>72</v>
      </c>
      <c r="AU536" s="134" t="s">
        <v>81</v>
      </c>
      <c r="AY536" s="126" t="s">
        <v>180</v>
      </c>
      <c r="BK536" s="135">
        <f>SUM(BK537:BK551)</f>
        <v>0</v>
      </c>
    </row>
    <row r="537" spans="1:65" s="2" customFormat="1" ht="16.5" customHeight="1">
      <c r="A537" s="33"/>
      <c r="B537" s="138"/>
      <c r="C537" s="139" t="s">
        <v>1622</v>
      </c>
      <c r="D537" s="139" t="s">
        <v>183</v>
      </c>
      <c r="E537" s="140" t="s">
        <v>1623</v>
      </c>
      <c r="F537" s="141" t="s">
        <v>1624</v>
      </c>
      <c r="G537" s="142" t="s">
        <v>253</v>
      </c>
      <c r="H537" s="143">
        <v>8.88</v>
      </c>
      <c r="I537" s="144"/>
      <c r="J537" s="145">
        <f aca="true" t="shared" si="0" ref="J537:J546">ROUND(I537*H537,2)</f>
        <v>0</v>
      </c>
      <c r="K537" s="141" t="s">
        <v>3</v>
      </c>
      <c r="L537" s="34"/>
      <c r="M537" s="146" t="s">
        <v>3</v>
      </c>
      <c r="N537" s="147" t="s">
        <v>44</v>
      </c>
      <c r="O537" s="54"/>
      <c r="P537" s="148">
        <f aca="true" t="shared" si="1" ref="P537:P546">O537*H537</f>
        <v>0</v>
      </c>
      <c r="Q537" s="148">
        <v>0.00655</v>
      </c>
      <c r="R537" s="148">
        <f aca="true" t="shared" si="2" ref="R537:R546">Q537*H537</f>
        <v>0.05816400000000001</v>
      </c>
      <c r="S537" s="148">
        <v>0</v>
      </c>
      <c r="T537" s="149">
        <f aca="true" t="shared" si="3" ref="T537:T546"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50" t="s">
        <v>226</v>
      </c>
      <c r="AT537" s="150" t="s">
        <v>183</v>
      </c>
      <c r="AU537" s="150" t="s">
        <v>83</v>
      </c>
      <c r="AY537" s="18" t="s">
        <v>180</v>
      </c>
      <c r="BE537" s="151">
        <f aca="true" t="shared" si="4" ref="BE537:BE546">IF(N537="základní",J537,0)</f>
        <v>0</v>
      </c>
      <c r="BF537" s="151">
        <f aca="true" t="shared" si="5" ref="BF537:BF546">IF(N537="snížená",J537,0)</f>
        <v>0</v>
      </c>
      <c r="BG537" s="151">
        <f aca="true" t="shared" si="6" ref="BG537:BG546">IF(N537="zákl. přenesená",J537,0)</f>
        <v>0</v>
      </c>
      <c r="BH537" s="151">
        <f aca="true" t="shared" si="7" ref="BH537:BH546">IF(N537="sníž. přenesená",J537,0)</f>
        <v>0</v>
      </c>
      <c r="BI537" s="151">
        <f aca="true" t="shared" si="8" ref="BI537:BI546">IF(N537="nulová",J537,0)</f>
        <v>0</v>
      </c>
      <c r="BJ537" s="18" t="s">
        <v>81</v>
      </c>
      <c r="BK537" s="151">
        <f aca="true" t="shared" si="9" ref="BK537:BK546">ROUND(I537*H537,2)</f>
        <v>0</v>
      </c>
      <c r="BL537" s="18" t="s">
        <v>226</v>
      </c>
      <c r="BM537" s="150" t="s">
        <v>1625</v>
      </c>
    </row>
    <row r="538" spans="1:65" s="2" customFormat="1" ht="16.5" customHeight="1">
      <c r="A538" s="33"/>
      <c r="B538" s="138"/>
      <c r="C538" s="139" t="s">
        <v>1626</v>
      </c>
      <c r="D538" s="139" t="s">
        <v>183</v>
      </c>
      <c r="E538" s="140" t="s">
        <v>1627</v>
      </c>
      <c r="F538" s="141" t="s">
        <v>1628</v>
      </c>
      <c r="G538" s="142" t="s">
        <v>253</v>
      </c>
      <c r="H538" s="143">
        <v>6.94</v>
      </c>
      <c r="I538" s="144"/>
      <c r="J538" s="145">
        <f t="shared" si="0"/>
        <v>0</v>
      </c>
      <c r="K538" s="141" t="s">
        <v>3</v>
      </c>
      <c r="L538" s="34"/>
      <c r="M538" s="146" t="s">
        <v>3</v>
      </c>
      <c r="N538" s="147" t="s">
        <v>44</v>
      </c>
      <c r="O538" s="54"/>
      <c r="P538" s="148">
        <f t="shared" si="1"/>
        <v>0</v>
      </c>
      <c r="Q538" s="148">
        <v>0.00093</v>
      </c>
      <c r="R538" s="148">
        <f t="shared" si="2"/>
        <v>0.006454200000000001</v>
      </c>
      <c r="S538" s="148">
        <v>0</v>
      </c>
      <c r="T538" s="149">
        <f t="shared" si="3"/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50" t="s">
        <v>226</v>
      </c>
      <c r="AT538" s="150" t="s">
        <v>183</v>
      </c>
      <c r="AU538" s="150" t="s">
        <v>83</v>
      </c>
      <c r="AY538" s="18" t="s">
        <v>180</v>
      </c>
      <c r="BE538" s="151">
        <f t="shared" si="4"/>
        <v>0</v>
      </c>
      <c r="BF538" s="151">
        <f t="shared" si="5"/>
        <v>0</v>
      </c>
      <c r="BG538" s="151">
        <f t="shared" si="6"/>
        <v>0</v>
      </c>
      <c r="BH538" s="151">
        <f t="shared" si="7"/>
        <v>0</v>
      </c>
      <c r="BI538" s="151">
        <f t="shared" si="8"/>
        <v>0</v>
      </c>
      <c r="BJ538" s="18" t="s">
        <v>81</v>
      </c>
      <c r="BK538" s="151">
        <f t="shared" si="9"/>
        <v>0</v>
      </c>
      <c r="BL538" s="18" t="s">
        <v>226</v>
      </c>
      <c r="BM538" s="150" t="s">
        <v>1629</v>
      </c>
    </row>
    <row r="539" spans="1:65" s="2" customFormat="1" ht="16.5" customHeight="1">
      <c r="A539" s="33"/>
      <c r="B539" s="138"/>
      <c r="C539" s="139" t="s">
        <v>1630</v>
      </c>
      <c r="D539" s="139" t="s">
        <v>183</v>
      </c>
      <c r="E539" s="140" t="s">
        <v>1631</v>
      </c>
      <c r="F539" s="141" t="s">
        <v>1632</v>
      </c>
      <c r="G539" s="142" t="s">
        <v>253</v>
      </c>
      <c r="H539" s="143">
        <v>27.84</v>
      </c>
      <c r="I539" s="144"/>
      <c r="J539" s="145">
        <f t="shared" si="0"/>
        <v>0</v>
      </c>
      <c r="K539" s="141" t="s">
        <v>3</v>
      </c>
      <c r="L539" s="34"/>
      <c r="M539" s="146" t="s">
        <v>3</v>
      </c>
      <c r="N539" s="147" t="s">
        <v>44</v>
      </c>
      <c r="O539" s="54"/>
      <c r="P539" s="148">
        <f t="shared" si="1"/>
        <v>0</v>
      </c>
      <c r="Q539" s="148">
        <v>0.00078</v>
      </c>
      <c r="R539" s="148">
        <f t="shared" si="2"/>
        <v>0.0217152</v>
      </c>
      <c r="S539" s="148">
        <v>0</v>
      </c>
      <c r="T539" s="149">
        <f t="shared" si="3"/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50" t="s">
        <v>226</v>
      </c>
      <c r="AT539" s="150" t="s">
        <v>183</v>
      </c>
      <c r="AU539" s="150" t="s">
        <v>83</v>
      </c>
      <c r="AY539" s="18" t="s">
        <v>180</v>
      </c>
      <c r="BE539" s="151">
        <f t="shared" si="4"/>
        <v>0</v>
      </c>
      <c r="BF539" s="151">
        <f t="shared" si="5"/>
        <v>0</v>
      </c>
      <c r="BG539" s="151">
        <f t="shared" si="6"/>
        <v>0</v>
      </c>
      <c r="BH539" s="151">
        <f t="shared" si="7"/>
        <v>0</v>
      </c>
      <c r="BI539" s="151">
        <f t="shared" si="8"/>
        <v>0</v>
      </c>
      <c r="BJ539" s="18" t="s">
        <v>81</v>
      </c>
      <c r="BK539" s="151">
        <f t="shared" si="9"/>
        <v>0</v>
      </c>
      <c r="BL539" s="18" t="s">
        <v>226</v>
      </c>
      <c r="BM539" s="150" t="s">
        <v>1633</v>
      </c>
    </row>
    <row r="540" spans="1:65" s="2" customFormat="1" ht="16.5" customHeight="1">
      <c r="A540" s="33"/>
      <c r="B540" s="138"/>
      <c r="C540" s="139" t="s">
        <v>1634</v>
      </c>
      <c r="D540" s="139" t="s">
        <v>183</v>
      </c>
      <c r="E540" s="140" t="s">
        <v>1635</v>
      </c>
      <c r="F540" s="141" t="s">
        <v>1636</v>
      </c>
      <c r="G540" s="142" t="s">
        <v>253</v>
      </c>
      <c r="H540" s="143">
        <v>11.2</v>
      </c>
      <c r="I540" s="144"/>
      <c r="J540" s="145">
        <f t="shared" si="0"/>
        <v>0</v>
      </c>
      <c r="K540" s="141" t="s">
        <v>3</v>
      </c>
      <c r="L540" s="34"/>
      <c r="M540" s="146" t="s">
        <v>3</v>
      </c>
      <c r="N540" s="147" t="s">
        <v>44</v>
      </c>
      <c r="O540" s="54"/>
      <c r="P540" s="148">
        <f t="shared" si="1"/>
        <v>0</v>
      </c>
      <c r="Q540" s="148">
        <v>0.00282</v>
      </c>
      <c r="R540" s="148">
        <f t="shared" si="2"/>
        <v>0.031584</v>
      </c>
      <c r="S540" s="148">
        <v>0</v>
      </c>
      <c r="T540" s="149">
        <f t="shared" si="3"/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50" t="s">
        <v>226</v>
      </c>
      <c r="AT540" s="150" t="s">
        <v>183</v>
      </c>
      <c r="AU540" s="150" t="s">
        <v>83</v>
      </c>
      <c r="AY540" s="18" t="s">
        <v>180</v>
      </c>
      <c r="BE540" s="151">
        <f t="shared" si="4"/>
        <v>0</v>
      </c>
      <c r="BF540" s="151">
        <f t="shared" si="5"/>
        <v>0</v>
      </c>
      <c r="BG540" s="151">
        <f t="shared" si="6"/>
        <v>0</v>
      </c>
      <c r="BH540" s="151">
        <f t="shared" si="7"/>
        <v>0</v>
      </c>
      <c r="BI540" s="151">
        <f t="shared" si="8"/>
        <v>0</v>
      </c>
      <c r="BJ540" s="18" t="s">
        <v>81</v>
      </c>
      <c r="BK540" s="151">
        <f t="shared" si="9"/>
        <v>0</v>
      </c>
      <c r="BL540" s="18" t="s">
        <v>226</v>
      </c>
      <c r="BM540" s="150" t="s">
        <v>1637</v>
      </c>
    </row>
    <row r="541" spans="1:65" s="2" customFormat="1" ht="16.5" customHeight="1">
      <c r="A541" s="33"/>
      <c r="B541" s="138"/>
      <c r="C541" s="139" t="s">
        <v>1638</v>
      </c>
      <c r="D541" s="139" t="s">
        <v>183</v>
      </c>
      <c r="E541" s="140" t="s">
        <v>321</v>
      </c>
      <c r="F541" s="141" t="s">
        <v>1639</v>
      </c>
      <c r="G541" s="142" t="s">
        <v>253</v>
      </c>
      <c r="H541" s="143">
        <v>19.23</v>
      </c>
      <c r="I541" s="144"/>
      <c r="J541" s="145">
        <f t="shared" si="0"/>
        <v>0</v>
      </c>
      <c r="K541" s="141" t="s">
        <v>3</v>
      </c>
      <c r="L541" s="34"/>
      <c r="M541" s="146" t="s">
        <v>3</v>
      </c>
      <c r="N541" s="147" t="s">
        <v>44</v>
      </c>
      <c r="O541" s="54"/>
      <c r="P541" s="148">
        <f t="shared" si="1"/>
        <v>0</v>
      </c>
      <c r="Q541" s="148">
        <v>0.00373</v>
      </c>
      <c r="R541" s="148">
        <f t="shared" si="2"/>
        <v>0.0717279</v>
      </c>
      <c r="S541" s="148">
        <v>0</v>
      </c>
      <c r="T541" s="149">
        <f t="shared" si="3"/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50" t="s">
        <v>226</v>
      </c>
      <c r="AT541" s="150" t="s">
        <v>183</v>
      </c>
      <c r="AU541" s="150" t="s">
        <v>83</v>
      </c>
      <c r="AY541" s="18" t="s">
        <v>180</v>
      </c>
      <c r="BE541" s="151">
        <f t="shared" si="4"/>
        <v>0</v>
      </c>
      <c r="BF541" s="151">
        <f t="shared" si="5"/>
        <v>0</v>
      </c>
      <c r="BG541" s="151">
        <f t="shared" si="6"/>
        <v>0</v>
      </c>
      <c r="BH541" s="151">
        <f t="shared" si="7"/>
        <v>0</v>
      </c>
      <c r="BI541" s="151">
        <f t="shared" si="8"/>
        <v>0</v>
      </c>
      <c r="BJ541" s="18" t="s">
        <v>81</v>
      </c>
      <c r="BK541" s="151">
        <f t="shared" si="9"/>
        <v>0</v>
      </c>
      <c r="BL541" s="18" t="s">
        <v>226</v>
      </c>
      <c r="BM541" s="150" t="s">
        <v>1640</v>
      </c>
    </row>
    <row r="542" spans="1:65" s="2" customFormat="1" ht="16.5" customHeight="1">
      <c r="A542" s="33"/>
      <c r="B542" s="138"/>
      <c r="C542" s="139" t="s">
        <v>1641</v>
      </c>
      <c r="D542" s="139" t="s">
        <v>183</v>
      </c>
      <c r="E542" s="140" t="s">
        <v>1642</v>
      </c>
      <c r="F542" s="141" t="s">
        <v>1643</v>
      </c>
      <c r="G542" s="142" t="s">
        <v>253</v>
      </c>
      <c r="H542" s="143">
        <v>7.4</v>
      </c>
      <c r="I542" s="144"/>
      <c r="J542" s="145">
        <f t="shared" si="0"/>
        <v>0</v>
      </c>
      <c r="K542" s="141" t="s">
        <v>3</v>
      </c>
      <c r="L542" s="34"/>
      <c r="M542" s="146" t="s">
        <v>3</v>
      </c>
      <c r="N542" s="147" t="s">
        <v>44</v>
      </c>
      <c r="O542" s="54"/>
      <c r="P542" s="148">
        <f t="shared" si="1"/>
        <v>0</v>
      </c>
      <c r="Q542" s="148">
        <v>0</v>
      </c>
      <c r="R542" s="148">
        <f t="shared" si="2"/>
        <v>0</v>
      </c>
      <c r="S542" s="148">
        <v>0</v>
      </c>
      <c r="T542" s="149">
        <f t="shared" si="3"/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50" t="s">
        <v>226</v>
      </c>
      <c r="AT542" s="150" t="s">
        <v>183</v>
      </c>
      <c r="AU542" s="150" t="s">
        <v>83</v>
      </c>
      <c r="AY542" s="18" t="s">
        <v>180</v>
      </c>
      <c r="BE542" s="151">
        <f t="shared" si="4"/>
        <v>0</v>
      </c>
      <c r="BF542" s="151">
        <f t="shared" si="5"/>
        <v>0</v>
      </c>
      <c r="BG542" s="151">
        <f t="shared" si="6"/>
        <v>0</v>
      </c>
      <c r="BH542" s="151">
        <f t="shared" si="7"/>
        <v>0</v>
      </c>
      <c r="BI542" s="151">
        <f t="shared" si="8"/>
        <v>0</v>
      </c>
      <c r="BJ542" s="18" t="s">
        <v>81</v>
      </c>
      <c r="BK542" s="151">
        <f t="shared" si="9"/>
        <v>0</v>
      </c>
      <c r="BL542" s="18" t="s">
        <v>226</v>
      </c>
      <c r="BM542" s="150" t="s">
        <v>1644</v>
      </c>
    </row>
    <row r="543" spans="1:65" s="2" customFormat="1" ht="16.5" customHeight="1">
      <c r="A543" s="33"/>
      <c r="B543" s="138"/>
      <c r="C543" s="139" t="s">
        <v>1645</v>
      </c>
      <c r="D543" s="139" t="s">
        <v>183</v>
      </c>
      <c r="E543" s="140" t="s">
        <v>1646</v>
      </c>
      <c r="F543" s="141" t="s">
        <v>1647</v>
      </c>
      <c r="G543" s="142" t="s">
        <v>253</v>
      </c>
      <c r="H543" s="143">
        <v>6.35</v>
      </c>
      <c r="I543" s="144"/>
      <c r="J543" s="145">
        <f t="shared" si="0"/>
        <v>0</v>
      </c>
      <c r="K543" s="141" t="s">
        <v>3</v>
      </c>
      <c r="L543" s="34"/>
      <c r="M543" s="146" t="s">
        <v>3</v>
      </c>
      <c r="N543" s="147" t="s">
        <v>44</v>
      </c>
      <c r="O543" s="54"/>
      <c r="P543" s="148">
        <f t="shared" si="1"/>
        <v>0</v>
      </c>
      <c r="Q543" s="148">
        <v>0.00322</v>
      </c>
      <c r="R543" s="148">
        <f t="shared" si="2"/>
        <v>0.020447</v>
      </c>
      <c r="S543" s="148">
        <v>0</v>
      </c>
      <c r="T543" s="149">
        <f t="shared" si="3"/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50" t="s">
        <v>226</v>
      </c>
      <c r="AT543" s="150" t="s">
        <v>183</v>
      </c>
      <c r="AU543" s="150" t="s">
        <v>83</v>
      </c>
      <c r="AY543" s="18" t="s">
        <v>180</v>
      </c>
      <c r="BE543" s="151">
        <f t="shared" si="4"/>
        <v>0</v>
      </c>
      <c r="BF543" s="151">
        <f t="shared" si="5"/>
        <v>0</v>
      </c>
      <c r="BG543" s="151">
        <f t="shared" si="6"/>
        <v>0</v>
      </c>
      <c r="BH543" s="151">
        <f t="shared" si="7"/>
        <v>0</v>
      </c>
      <c r="BI543" s="151">
        <f t="shared" si="8"/>
        <v>0</v>
      </c>
      <c r="BJ543" s="18" t="s">
        <v>81</v>
      </c>
      <c r="BK543" s="151">
        <f t="shared" si="9"/>
        <v>0</v>
      </c>
      <c r="BL543" s="18" t="s">
        <v>226</v>
      </c>
      <c r="BM543" s="150" t="s">
        <v>1648</v>
      </c>
    </row>
    <row r="544" spans="1:65" s="2" customFormat="1" ht="16.5" customHeight="1">
      <c r="A544" s="33"/>
      <c r="B544" s="138"/>
      <c r="C544" s="139" t="s">
        <v>1649</v>
      </c>
      <c r="D544" s="139" t="s">
        <v>183</v>
      </c>
      <c r="E544" s="140" t="s">
        <v>1650</v>
      </c>
      <c r="F544" s="141" t="s">
        <v>1651</v>
      </c>
      <c r="G544" s="142" t="s">
        <v>253</v>
      </c>
      <c r="H544" s="143">
        <v>3.07</v>
      </c>
      <c r="I544" s="144"/>
      <c r="J544" s="145">
        <f t="shared" si="0"/>
        <v>0</v>
      </c>
      <c r="K544" s="141" t="s">
        <v>3</v>
      </c>
      <c r="L544" s="34"/>
      <c r="M544" s="146" t="s">
        <v>3</v>
      </c>
      <c r="N544" s="147" t="s">
        <v>44</v>
      </c>
      <c r="O544" s="54"/>
      <c r="P544" s="148">
        <f t="shared" si="1"/>
        <v>0</v>
      </c>
      <c r="Q544" s="148">
        <v>0.00259</v>
      </c>
      <c r="R544" s="148">
        <f t="shared" si="2"/>
        <v>0.0079513</v>
      </c>
      <c r="S544" s="148">
        <v>0</v>
      </c>
      <c r="T544" s="149">
        <f t="shared" si="3"/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50" t="s">
        <v>226</v>
      </c>
      <c r="AT544" s="150" t="s">
        <v>183</v>
      </c>
      <c r="AU544" s="150" t="s">
        <v>83</v>
      </c>
      <c r="AY544" s="18" t="s">
        <v>180</v>
      </c>
      <c r="BE544" s="151">
        <f t="shared" si="4"/>
        <v>0</v>
      </c>
      <c r="BF544" s="151">
        <f t="shared" si="5"/>
        <v>0</v>
      </c>
      <c r="BG544" s="151">
        <f t="shared" si="6"/>
        <v>0</v>
      </c>
      <c r="BH544" s="151">
        <f t="shared" si="7"/>
        <v>0</v>
      </c>
      <c r="BI544" s="151">
        <f t="shared" si="8"/>
        <v>0</v>
      </c>
      <c r="BJ544" s="18" t="s">
        <v>81</v>
      </c>
      <c r="BK544" s="151">
        <f t="shared" si="9"/>
        <v>0</v>
      </c>
      <c r="BL544" s="18" t="s">
        <v>226</v>
      </c>
      <c r="BM544" s="150" t="s">
        <v>1652</v>
      </c>
    </row>
    <row r="545" spans="1:65" s="2" customFormat="1" ht="16.5" customHeight="1">
      <c r="A545" s="33"/>
      <c r="B545" s="138"/>
      <c r="C545" s="139" t="s">
        <v>1653</v>
      </c>
      <c r="D545" s="139" t="s">
        <v>183</v>
      </c>
      <c r="E545" s="140" t="s">
        <v>342</v>
      </c>
      <c r="F545" s="141" t="s">
        <v>1654</v>
      </c>
      <c r="G545" s="142" t="s">
        <v>253</v>
      </c>
      <c r="H545" s="143">
        <v>14.22</v>
      </c>
      <c r="I545" s="144"/>
      <c r="J545" s="145">
        <f t="shared" si="0"/>
        <v>0</v>
      </c>
      <c r="K545" s="141" t="s">
        <v>3</v>
      </c>
      <c r="L545" s="34"/>
      <c r="M545" s="146" t="s">
        <v>3</v>
      </c>
      <c r="N545" s="147" t="s">
        <v>44</v>
      </c>
      <c r="O545" s="54"/>
      <c r="P545" s="148">
        <f t="shared" si="1"/>
        <v>0</v>
      </c>
      <c r="Q545" s="148">
        <v>0.01038</v>
      </c>
      <c r="R545" s="148">
        <f t="shared" si="2"/>
        <v>0.1476036</v>
      </c>
      <c r="S545" s="148">
        <v>0</v>
      </c>
      <c r="T545" s="149">
        <f t="shared" si="3"/>
        <v>0</v>
      </c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R545" s="150" t="s">
        <v>226</v>
      </c>
      <c r="AT545" s="150" t="s">
        <v>183</v>
      </c>
      <c r="AU545" s="150" t="s">
        <v>83</v>
      </c>
      <c r="AY545" s="18" t="s">
        <v>180</v>
      </c>
      <c r="BE545" s="151">
        <f t="shared" si="4"/>
        <v>0</v>
      </c>
      <c r="BF545" s="151">
        <f t="shared" si="5"/>
        <v>0</v>
      </c>
      <c r="BG545" s="151">
        <f t="shared" si="6"/>
        <v>0</v>
      </c>
      <c r="BH545" s="151">
        <f t="shared" si="7"/>
        <v>0</v>
      </c>
      <c r="BI545" s="151">
        <f t="shared" si="8"/>
        <v>0</v>
      </c>
      <c r="BJ545" s="18" t="s">
        <v>81</v>
      </c>
      <c r="BK545" s="151">
        <f t="shared" si="9"/>
        <v>0</v>
      </c>
      <c r="BL545" s="18" t="s">
        <v>226</v>
      </c>
      <c r="BM545" s="150" t="s">
        <v>1655</v>
      </c>
    </row>
    <row r="546" spans="1:65" s="2" customFormat="1" ht="16.5" customHeight="1">
      <c r="A546" s="33"/>
      <c r="B546" s="138"/>
      <c r="C546" s="139" t="s">
        <v>1656</v>
      </c>
      <c r="D546" s="139" t="s">
        <v>183</v>
      </c>
      <c r="E546" s="140" t="s">
        <v>346</v>
      </c>
      <c r="F546" s="141" t="s">
        <v>1657</v>
      </c>
      <c r="G546" s="142" t="s">
        <v>253</v>
      </c>
      <c r="H546" s="143">
        <v>2.6</v>
      </c>
      <c r="I546" s="144"/>
      <c r="J546" s="145">
        <f t="shared" si="0"/>
        <v>0</v>
      </c>
      <c r="K546" s="141" t="s">
        <v>187</v>
      </c>
      <c r="L546" s="34"/>
      <c r="M546" s="146" t="s">
        <v>3</v>
      </c>
      <c r="N546" s="147" t="s">
        <v>44</v>
      </c>
      <c r="O546" s="54"/>
      <c r="P546" s="148">
        <f t="shared" si="1"/>
        <v>0</v>
      </c>
      <c r="Q546" s="148">
        <v>0.00484</v>
      </c>
      <c r="R546" s="148">
        <f t="shared" si="2"/>
        <v>0.012584</v>
      </c>
      <c r="S546" s="148">
        <v>0</v>
      </c>
      <c r="T546" s="149">
        <f t="shared" si="3"/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50" t="s">
        <v>226</v>
      </c>
      <c r="AT546" s="150" t="s">
        <v>183</v>
      </c>
      <c r="AU546" s="150" t="s">
        <v>83</v>
      </c>
      <c r="AY546" s="18" t="s">
        <v>180</v>
      </c>
      <c r="BE546" s="151">
        <f t="shared" si="4"/>
        <v>0</v>
      </c>
      <c r="BF546" s="151">
        <f t="shared" si="5"/>
        <v>0</v>
      </c>
      <c r="BG546" s="151">
        <f t="shared" si="6"/>
        <v>0</v>
      </c>
      <c r="BH546" s="151">
        <f t="shared" si="7"/>
        <v>0</v>
      </c>
      <c r="BI546" s="151">
        <f t="shared" si="8"/>
        <v>0</v>
      </c>
      <c r="BJ546" s="18" t="s">
        <v>81</v>
      </c>
      <c r="BK546" s="151">
        <f t="shared" si="9"/>
        <v>0</v>
      </c>
      <c r="BL546" s="18" t="s">
        <v>226</v>
      </c>
      <c r="BM546" s="150" t="s">
        <v>1658</v>
      </c>
    </row>
    <row r="547" spans="1:47" s="2" customFormat="1" ht="12">
      <c r="A547" s="33"/>
      <c r="B547" s="34"/>
      <c r="C547" s="33"/>
      <c r="D547" s="152" t="s">
        <v>190</v>
      </c>
      <c r="E547" s="33"/>
      <c r="F547" s="153" t="s">
        <v>349</v>
      </c>
      <c r="G547" s="33"/>
      <c r="H547" s="33"/>
      <c r="I547" s="154"/>
      <c r="J547" s="33"/>
      <c r="K547" s="33"/>
      <c r="L547" s="34"/>
      <c r="M547" s="155"/>
      <c r="N547" s="156"/>
      <c r="O547" s="54"/>
      <c r="P547" s="54"/>
      <c r="Q547" s="54"/>
      <c r="R547" s="54"/>
      <c r="S547" s="54"/>
      <c r="T547" s="55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T547" s="18" t="s">
        <v>190</v>
      </c>
      <c r="AU547" s="18" t="s">
        <v>83</v>
      </c>
    </row>
    <row r="548" spans="1:65" s="2" customFormat="1" ht="16.5" customHeight="1">
      <c r="A548" s="33"/>
      <c r="B548" s="138"/>
      <c r="C548" s="139" t="s">
        <v>1659</v>
      </c>
      <c r="D548" s="139" t="s">
        <v>183</v>
      </c>
      <c r="E548" s="140" t="s">
        <v>1660</v>
      </c>
      <c r="F548" s="141" t="s">
        <v>347</v>
      </c>
      <c r="G548" s="142" t="s">
        <v>253</v>
      </c>
      <c r="H548" s="143">
        <v>3.2</v>
      </c>
      <c r="I548" s="144"/>
      <c r="J548" s="145">
        <f>ROUND(I548*H548,2)</f>
        <v>0</v>
      </c>
      <c r="K548" s="141" t="s">
        <v>187</v>
      </c>
      <c r="L548" s="34"/>
      <c r="M548" s="146" t="s">
        <v>3</v>
      </c>
      <c r="N548" s="147" t="s">
        <v>44</v>
      </c>
      <c r="O548" s="54"/>
      <c r="P548" s="148">
        <f>O548*H548</f>
        <v>0</v>
      </c>
      <c r="Q548" s="148">
        <v>0.00484</v>
      </c>
      <c r="R548" s="148">
        <f>Q548*H548</f>
        <v>0.015488</v>
      </c>
      <c r="S548" s="148">
        <v>0</v>
      </c>
      <c r="T548" s="149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50" t="s">
        <v>226</v>
      </c>
      <c r="AT548" s="150" t="s">
        <v>183</v>
      </c>
      <c r="AU548" s="150" t="s">
        <v>83</v>
      </c>
      <c r="AY548" s="18" t="s">
        <v>180</v>
      </c>
      <c r="BE548" s="151">
        <f>IF(N548="základní",J548,0)</f>
        <v>0</v>
      </c>
      <c r="BF548" s="151">
        <f>IF(N548="snížená",J548,0)</f>
        <v>0</v>
      </c>
      <c r="BG548" s="151">
        <f>IF(N548="zákl. přenesená",J548,0)</f>
        <v>0</v>
      </c>
      <c r="BH548" s="151">
        <f>IF(N548="sníž. přenesená",J548,0)</f>
        <v>0</v>
      </c>
      <c r="BI548" s="151">
        <f>IF(N548="nulová",J548,0)</f>
        <v>0</v>
      </c>
      <c r="BJ548" s="18" t="s">
        <v>81</v>
      </c>
      <c r="BK548" s="151">
        <f>ROUND(I548*H548,2)</f>
        <v>0</v>
      </c>
      <c r="BL548" s="18" t="s">
        <v>226</v>
      </c>
      <c r="BM548" s="150" t="s">
        <v>1661</v>
      </c>
    </row>
    <row r="549" spans="1:47" s="2" customFormat="1" ht="12">
      <c r="A549" s="33"/>
      <c r="B549" s="34"/>
      <c r="C549" s="33"/>
      <c r="D549" s="152" t="s">
        <v>190</v>
      </c>
      <c r="E549" s="33"/>
      <c r="F549" s="153" t="s">
        <v>1662</v>
      </c>
      <c r="G549" s="33"/>
      <c r="H549" s="33"/>
      <c r="I549" s="154"/>
      <c r="J549" s="33"/>
      <c r="K549" s="33"/>
      <c r="L549" s="34"/>
      <c r="M549" s="155"/>
      <c r="N549" s="156"/>
      <c r="O549" s="54"/>
      <c r="P549" s="54"/>
      <c r="Q549" s="54"/>
      <c r="R549" s="54"/>
      <c r="S549" s="54"/>
      <c r="T549" s="55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T549" s="18" t="s">
        <v>190</v>
      </c>
      <c r="AU549" s="18" t="s">
        <v>83</v>
      </c>
    </row>
    <row r="550" spans="1:65" s="2" customFormat="1" ht="24.2" customHeight="1">
      <c r="A550" s="33"/>
      <c r="B550" s="138"/>
      <c r="C550" s="139" t="s">
        <v>1663</v>
      </c>
      <c r="D550" s="139" t="s">
        <v>183</v>
      </c>
      <c r="E550" s="140" t="s">
        <v>350</v>
      </c>
      <c r="F550" s="141" t="s">
        <v>351</v>
      </c>
      <c r="G550" s="142" t="s">
        <v>186</v>
      </c>
      <c r="H550" s="143">
        <v>0.394</v>
      </c>
      <c r="I550" s="144"/>
      <c r="J550" s="145">
        <f>ROUND(I550*H550,2)</f>
        <v>0</v>
      </c>
      <c r="K550" s="141" t="s">
        <v>187</v>
      </c>
      <c r="L550" s="34"/>
      <c r="M550" s="146" t="s">
        <v>3</v>
      </c>
      <c r="N550" s="147" t="s">
        <v>44</v>
      </c>
      <c r="O550" s="54"/>
      <c r="P550" s="148">
        <f>O550*H550</f>
        <v>0</v>
      </c>
      <c r="Q550" s="148">
        <v>0</v>
      </c>
      <c r="R550" s="148">
        <f>Q550*H550</f>
        <v>0</v>
      </c>
      <c r="S550" s="148">
        <v>0</v>
      </c>
      <c r="T550" s="149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50" t="s">
        <v>226</v>
      </c>
      <c r="AT550" s="150" t="s">
        <v>183</v>
      </c>
      <c r="AU550" s="150" t="s">
        <v>83</v>
      </c>
      <c r="AY550" s="18" t="s">
        <v>180</v>
      </c>
      <c r="BE550" s="151">
        <f>IF(N550="základní",J550,0)</f>
        <v>0</v>
      </c>
      <c r="BF550" s="151">
        <f>IF(N550="snížená",J550,0)</f>
        <v>0</v>
      </c>
      <c r="BG550" s="151">
        <f>IF(N550="zákl. přenesená",J550,0)</f>
        <v>0</v>
      </c>
      <c r="BH550" s="151">
        <f>IF(N550="sníž. přenesená",J550,0)</f>
        <v>0</v>
      </c>
      <c r="BI550" s="151">
        <f>IF(N550="nulová",J550,0)</f>
        <v>0</v>
      </c>
      <c r="BJ550" s="18" t="s">
        <v>81</v>
      </c>
      <c r="BK550" s="151">
        <f>ROUND(I550*H550,2)</f>
        <v>0</v>
      </c>
      <c r="BL550" s="18" t="s">
        <v>226</v>
      </c>
      <c r="BM550" s="150" t="s">
        <v>1664</v>
      </c>
    </row>
    <row r="551" spans="1:47" s="2" customFormat="1" ht="12">
      <c r="A551" s="33"/>
      <c r="B551" s="34"/>
      <c r="C551" s="33"/>
      <c r="D551" s="152" t="s">
        <v>190</v>
      </c>
      <c r="E551" s="33"/>
      <c r="F551" s="153" t="s">
        <v>353</v>
      </c>
      <c r="G551" s="33"/>
      <c r="H551" s="33"/>
      <c r="I551" s="154"/>
      <c r="J551" s="33"/>
      <c r="K551" s="33"/>
      <c r="L551" s="34"/>
      <c r="M551" s="155"/>
      <c r="N551" s="156"/>
      <c r="O551" s="54"/>
      <c r="P551" s="54"/>
      <c r="Q551" s="54"/>
      <c r="R551" s="54"/>
      <c r="S551" s="54"/>
      <c r="T551" s="55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T551" s="18" t="s">
        <v>190</v>
      </c>
      <c r="AU551" s="18" t="s">
        <v>83</v>
      </c>
    </row>
    <row r="552" spans="2:63" s="12" customFormat="1" ht="22.9" customHeight="1">
      <c r="B552" s="125"/>
      <c r="D552" s="126" t="s">
        <v>72</v>
      </c>
      <c r="E552" s="136" t="s">
        <v>477</v>
      </c>
      <c r="F552" s="136" t="s">
        <v>478</v>
      </c>
      <c r="I552" s="128"/>
      <c r="J552" s="137">
        <f>BK552</f>
        <v>0</v>
      </c>
      <c r="L552" s="125"/>
      <c r="M552" s="130"/>
      <c r="N552" s="131"/>
      <c r="O552" s="131"/>
      <c r="P552" s="132">
        <f>SUM(P553:P554)</f>
        <v>0</v>
      </c>
      <c r="Q552" s="131"/>
      <c r="R552" s="132">
        <f>SUM(R553:R554)</f>
        <v>0</v>
      </c>
      <c r="S552" s="131"/>
      <c r="T552" s="133">
        <f>SUM(T553:T554)</f>
        <v>0</v>
      </c>
      <c r="AR552" s="126" t="s">
        <v>83</v>
      </c>
      <c r="AT552" s="134" t="s">
        <v>72</v>
      </c>
      <c r="AU552" s="134" t="s">
        <v>81</v>
      </c>
      <c r="AY552" s="126" t="s">
        <v>180</v>
      </c>
      <c r="BK552" s="135">
        <f>SUM(BK553:BK554)</f>
        <v>0</v>
      </c>
    </row>
    <row r="553" spans="1:65" s="2" customFormat="1" ht="16.5" customHeight="1">
      <c r="A553" s="33"/>
      <c r="B553" s="138"/>
      <c r="C553" s="139" t="s">
        <v>1665</v>
      </c>
      <c r="D553" s="139" t="s">
        <v>183</v>
      </c>
      <c r="E553" s="140" t="s">
        <v>835</v>
      </c>
      <c r="F553" s="141" t="s">
        <v>1666</v>
      </c>
      <c r="G553" s="142" t="s">
        <v>236</v>
      </c>
      <c r="H553" s="143">
        <v>4</v>
      </c>
      <c r="I553" s="144"/>
      <c r="J553" s="145">
        <f>ROUND(I553*H553,2)</f>
        <v>0</v>
      </c>
      <c r="K553" s="141" t="s">
        <v>3</v>
      </c>
      <c r="L553" s="34"/>
      <c r="M553" s="146" t="s">
        <v>3</v>
      </c>
      <c r="N553" s="147" t="s">
        <v>44</v>
      </c>
      <c r="O553" s="54"/>
      <c r="P553" s="148">
        <f>O553*H553</f>
        <v>0</v>
      </c>
      <c r="Q553" s="148">
        <v>0</v>
      </c>
      <c r="R553" s="148">
        <f>Q553*H553</f>
        <v>0</v>
      </c>
      <c r="S553" s="148">
        <v>0</v>
      </c>
      <c r="T553" s="149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50" t="s">
        <v>226</v>
      </c>
      <c r="AT553" s="150" t="s">
        <v>183</v>
      </c>
      <c r="AU553" s="150" t="s">
        <v>83</v>
      </c>
      <c r="AY553" s="18" t="s">
        <v>180</v>
      </c>
      <c r="BE553" s="151">
        <f>IF(N553="základní",J553,0)</f>
        <v>0</v>
      </c>
      <c r="BF553" s="151">
        <f>IF(N553="snížená",J553,0)</f>
        <v>0</v>
      </c>
      <c r="BG553" s="151">
        <f>IF(N553="zákl. přenesená",J553,0)</f>
        <v>0</v>
      </c>
      <c r="BH553" s="151">
        <f>IF(N553="sníž. přenesená",J553,0)</f>
        <v>0</v>
      </c>
      <c r="BI553" s="151">
        <f>IF(N553="nulová",J553,0)</f>
        <v>0</v>
      </c>
      <c r="BJ553" s="18" t="s">
        <v>81</v>
      </c>
      <c r="BK553" s="151">
        <f>ROUND(I553*H553,2)</f>
        <v>0</v>
      </c>
      <c r="BL553" s="18" t="s">
        <v>226</v>
      </c>
      <c r="BM553" s="150" t="s">
        <v>1667</v>
      </c>
    </row>
    <row r="554" spans="1:65" s="2" customFormat="1" ht="16.5" customHeight="1">
      <c r="A554" s="33"/>
      <c r="B554" s="138"/>
      <c r="C554" s="139" t="s">
        <v>1668</v>
      </c>
      <c r="D554" s="139" t="s">
        <v>183</v>
      </c>
      <c r="E554" s="140" t="s">
        <v>839</v>
      </c>
      <c r="F554" s="141" t="s">
        <v>1669</v>
      </c>
      <c r="G554" s="142" t="s">
        <v>236</v>
      </c>
      <c r="H554" s="143">
        <v>1</v>
      </c>
      <c r="I554" s="144"/>
      <c r="J554" s="145">
        <f>ROUND(I554*H554,2)</f>
        <v>0</v>
      </c>
      <c r="K554" s="141" t="s">
        <v>3</v>
      </c>
      <c r="L554" s="34"/>
      <c r="M554" s="146" t="s">
        <v>3</v>
      </c>
      <c r="N554" s="147" t="s">
        <v>44</v>
      </c>
      <c r="O554" s="54"/>
      <c r="P554" s="148">
        <f>O554*H554</f>
        <v>0</v>
      </c>
      <c r="Q554" s="148">
        <v>0</v>
      </c>
      <c r="R554" s="148">
        <f>Q554*H554</f>
        <v>0</v>
      </c>
      <c r="S554" s="148">
        <v>0</v>
      </c>
      <c r="T554" s="149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50" t="s">
        <v>226</v>
      </c>
      <c r="AT554" s="150" t="s">
        <v>183</v>
      </c>
      <c r="AU554" s="150" t="s">
        <v>83</v>
      </c>
      <c r="AY554" s="18" t="s">
        <v>180</v>
      </c>
      <c r="BE554" s="151">
        <f>IF(N554="základní",J554,0)</f>
        <v>0</v>
      </c>
      <c r="BF554" s="151">
        <f>IF(N554="snížená",J554,0)</f>
        <v>0</v>
      </c>
      <c r="BG554" s="151">
        <f>IF(N554="zákl. přenesená",J554,0)</f>
        <v>0</v>
      </c>
      <c r="BH554" s="151">
        <f>IF(N554="sníž. přenesená",J554,0)</f>
        <v>0</v>
      </c>
      <c r="BI554" s="151">
        <f>IF(N554="nulová",J554,0)</f>
        <v>0</v>
      </c>
      <c r="BJ554" s="18" t="s">
        <v>81</v>
      </c>
      <c r="BK554" s="151">
        <f>ROUND(I554*H554,2)</f>
        <v>0</v>
      </c>
      <c r="BL554" s="18" t="s">
        <v>226</v>
      </c>
      <c r="BM554" s="150" t="s">
        <v>1670</v>
      </c>
    </row>
    <row r="555" spans="2:63" s="12" customFormat="1" ht="22.9" customHeight="1">
      <c r="B555" s="125"/>
      <c r="D555" s="126" t="s">
        <v>72</v>
      </c>
      <c r="E555" s="136" t="s">
        <v>365</v>
      </c>
      <c r="F555" s="136" t="s">
        <v>366</v>
      </c>
      <c r="I555" s="128"/>
      <c r="J555" s="137">
        <f>BK555</f>
        <v>0</v>
      </c>
      <c r="L555" s="125"/>
      <c r="M555" s="130"/>
      <c r="N555" s="131"/>
      <c r="O555" s="131"/>
      <c r="P555" s="132">
        <f>SUM(P556:P570)</f>
        <v>0</v>
      </c>
      <c r="Q555" s="131"/>
      <c r="R555" s="132">
        <f>SUM(R556:R570)</f>
        <v>0.08053659999999999</v>
      </c>
      <c r="S555" s="131"/>
      <c r="T555" s="133">
        <f>SUM(T556:T570)</f>
        <v>0.001</v>
      </c>
      <c r="AR555" s="126" t="s">
        <v>83</v>
      </c>
      <c r="AT555" s="134" t="s">
        <v>72</v>
      </c>
      <c r="AU555" s="134" t="s">
        <v>81</v>
      </c>
      <c r="AY555" s="126" t="s">
        <v>180</v>
      </c>
      <c r="BK555" s="135">
        <f>SUM(BK556:BK570)</f>
        <v>0</v>
      </c>
    </row>
    <row r="556" spans="1:65" s="2" customFormat="1" ht="16.5" customHeight="1">
      <c r="A556" s="33"/>
      <c r="B556" s="138"/>
      <c r="C556" s="139" t="s">
        <v>1671</v>
      </c>
      <c r="D556" s="139" t="s">
        <v>183</v>
      </c>
      <c r="E556" s="140" t="s">
        <v>1672</v>
      </c>
      <c r="F556" s="141" t="s">
        <v>1673</v>
      </c>
      <c r="G556" s="142" t="s">
        <v>236</v>
      </c>
      <c r="H556" s="143">
        <v>1</v>
      </c>
      <c r="I556" s="144"/>
      <c r="J556" s="145">
        <f>ROUND(I556*H556,2)</f>
        <v>0</v>
      </c>
      <c r="K556" s="141" t="s">
        <v>3</v>
      </c>
      <c r="L556" s="34"/>
      <c r="M556" s="146" t="s">
        <v>3</v>
      </c>
      <c r="N556" s="147" t="s">
        <v>44</v>
      </c>
      <c r="O556" s="54"/>
      <c r="P556" s="148">
        <f>O556*H556</f>
        <v>0</v>
      </c>
      <c r="Q556" s="148">
        <v>0</v>
      </c>
      <c r="R556" s="148">
        <f>Q556*H556</f>
        <v>0</v>
      </c>
      <c r="S556" s="148">
        <v>0</v>
      </c>
      <c r="T556" s="149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50" t="s">
        <v>226</v>
      </c>
      <c r="AT556" s="150" t="s">
        <v>183</v>
      </c>
      <c r="AU556" s="150" t="s">
        <v>83</v>
      </c>
      <c r="AY556" s="18" t="s">
        <v>180</v>
      </c>
      <c r="BE556" s="151">
        <f>IF(N556="základní",J556,0)</f>
        <v>0</v>
      </c>
      <c r="BF556" s="151">
        <f>IF(N556="snížená",J556,0)</f>
        <v>0</v>
      </c>
      <c r="BG556" s="151">
        <f>IF(N556="zákl. přenesená",J556,0)</f>
        <v>0</v>
      </c>
      <c r="BH556" s="151">
        <f>IF(N556="sníž. přenesená",J556,0)</f>
        <v>0</v>
      </c>
      <c r="BI556" s="151">
        <f>IF(N556="nulová",J556,0)</f>
        <v>0</v>
      </c>
      <c r="BJ556" s="18" t="s">
        <v>81</v>
      </c>
      <c r="BK556" s="151">
        <f>ROUND(I556*H556,2)</f>
        <v>0</v>
      </c>
      <c r="BL556" s="18" t="s">
        <v>226</v>
      </c>
      <c r="BM556" s="150" t="s">
        <v>1674</v>
      </c>
    </row>
    <row r="557" spans="1:65" s="2" customFormat="1" ht="16.5" customHeight="1">
      <c r="A557" s="33"/>
      <c r="B557" s="138"/>
      <c r="C557" s="139" t="s">
        <v>1675</v>
      </c>
      <c r="D557" s="139" t="s">
        <v>183</v>
      </c>
      <c r="E557" s="140" t="s">
        <v>1676</v>
      </c>
      <c r="F557" s="141" t="s">
        <v>1677</v>
      </c>
      <c r="G557" s="142" t="s">
        <v>225</v>
      </c>
      <c r="H557" s="143">
        <v>96.809</v>
      </c>
      <c r="I557" s="144"/>
      <c r="J557" s="145">
        <f>ROUND(I557*H557,2)</f>
        <v>0</v>
      </c>
      <c r="K557" s="141" t="s">
        <v>3</v>
      </c>
      <c r="L557" s="34"/>
      <c r="M557" s="146" t="s">
        <v>3</v>
      </c>
      <c r="N557" s="147" t="s">
        <v>44</v>
      </c>
      <c r="O557" s="54"/>
      <c r="P557" s="148">
        <f>O557*H557</f>
        <v>0</v>
      </c>
      <c r="Q557" s="148">
        <v>4E-05</v>
      </c>
      <c r="R557" s="148">
        <f>Q557*H557</f>
        <v>0.00387236</v>
      </c>
      <c r="S557" s="148">
        <v>0</v>
      </c>
      <c r="T557" s="149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50" t="s">
        <v>226</v>
      </c>
      <c r="AT557" s="150" t="s">
        <v>183</v>
      </c>
      <c r="AU557" s="150" t="s">
        <v>83</v>
      </c>
      <c r="AY557" s="18" t="s">
        <v>180</v>
      </c>
      <c r="BE557" s="151">
        <f>IF(N557="základní",J557,0)</f>
        <v>0</v>
      </c>
      <c r="BF557" s="151">
        <f>IF(N557="snížená",J557,0)</f>
        <v>0</v>
      </c>
      <c r="BG557" s="151">
        <f>IF(N557="zákl. přenesená",J557,0)</f>
        <v>0</v>
      </c>
      <c r="BH557" s="151">
        <f>IF(N557="sníž. přenesená",J557,0)</f>
        <v>0</v>
      </c>
      <c r="BI557" s="151">
        <f>IF(N557="nulová",J557,0)</f>
        <v>0</v>
      </c>
      <c r="BJ557" s="18" t="s">
        <v>81</v>
      </c>
      <c r="BK557" s="151">
        <f>ROUND(I557*H557,2)</f>
        <v>0</v>
      </c>
      <c r="BL557" s="18" t="s">
        <v>226</v>
      </c>
      <c r="BM557" s="150" t="s">
        <v>1678</v>
      </c>
    </row>
    <row r="558" spans="2:51" s="13" customFormat="1" ht="12">
      <c r="B558" s="157"/>
      <c r="D558" s="158" t="s">
        <v>201</v>
      </c>
      <c r="E558" s="159" t="s">
        <v>3</v>
      </c>
      <c r="F558" s="369" t="s">
        <v>1679</v>
      </c>
      <c r="H558" s="161">
        <v>96.809</v>
      </c>
      <c r="I558" s="162"/>
      <c r="L558" s="157"/>
      <c r="M558" s="163"/>
      <c r="N558" s="164"/>
      <c r="O558" s="164"/>
      <c r="P558" s="164"/>
      <c r="Q558" s="164"/>
      <c r="R558" s="164"/>
      <c r="S558" s="164"/>
      <c r="T558" s="165"/>
      <c r="AT558" s="159" t="s">
        <v>201</v>
      </c>
      <c r="AU558" s="159" t="s">
        <v>83</v>
      </c>
      <c r="AV558" s="13" t="s">
        <v>83</v>
      </c>
      <c r="AW558" s="13" t="s">
        <v>34</v>
      </c>
      <c r="AX558" s="13" t="s">
        <v>81</v>
      </c>
      <c r="AY558" s="159" t="s">
        <v>180</v>
      </c>
    </row>
    <row r="559" spans="1:65" s="2" customFormat="1" ht="21.75" customHeight="1">
      <c r="A559" s="33"/>
      <c r="B559" s="138"/>
      <c r="C559" s="139" t="s">
        <v>1680</v>
      </c>
      <c r="D559" s="139" t="s">
        <v>183</v>
      </c>
      <c r="E559" s="140" t="s">
        <v>1681</v>
      </c>
      <c r="F559" s="367" t="s">
        <v>1682</v>
      </c>
      <c r="G559" s="142" t="s">
        <v>225</v>
      </c>
      <c r="H559" s="143">
        <v>5.491</v>
      </c>
      <c r="I559" s="144"/>
      <c r="J559" s="145">
        <f>ROUND(I559*H559,2)</f>
        <v>0</v>
      </c>
      <c r="K559" s="141" t="s">
        <v>3</v>
      </c>
      <c r="L559" s="34"/>
      <c r="M559" s="146" t="s">
        <v>3</v>
      </c>
      <c r="N559" s="147" t="s">
        <v>44</v>
      </c>
      <c r="O559" s="54"/>
      <c r="P559" s="148">
        <f>O559*H559</f>
        <v>0</v>
      </c>
      <c r="Q559" s="148">
        <v>0.00064</v>
      </c>
      <c r="R559" s="148">
        <f>Q559*H559</f>
        <v>0.00351424</v>
      </c>
      <c r="S559" s="148">
        <v>0</v>
      </c>
      <c r="T559" s="149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50" t="s">
        <v>226</v>
      </c>
      <c r="AT559" s="150" t="s">
        <v>183</v>
      </c>
      <c r="AU559" s="150" t="s">
        <v>83</v>
      </c>
      <c r="AY559" s="18" t="s">
        <v>180</v>
      </c>
      <c r="BE559" s="151">
        <f>IF(N559="základní",J559,0)</f>
        <v>0</v>
      </c>
      <c r="BF559" s="151">
        <f>IF(N559="snížená",J559,0)</f>
        <v>0</v>
      </c>
      <c r="BG559" s="151">
        <f>IF(N559="zákl. přenesená",J559,0)</f>
        <v>0</v>
      </c>
      <c r="BH559" s="151">
        <f>IF(N559="sníž. přenesená",J559,0)</f>
        <v>0</v>
      </c>
      <c r="BI559" s="151">
        <f>IF(N559="nulová",J559,0)</f>
        <v>0</v>
      </c>
      <c r="BJ559" s="18" t="s">
        <v>81</v>
      </c>
      <c r="BK559" s="151">
        <f>ROUND(I559*H559,2)</f>
        <v>0</v>
      </c>
      <c r="BL559" s="18" t="s">
        <v>226</v>
      </c>
      <c r="BM559" s="150" t="s">
        <v>1683</v>
      </c>
    </row>
    <row r="560" spans="2:51" s="13" customFormat="1" ht="12">
      <c r="B560" s="157"/>
      <c r="D560" s="158" t="s">
        <v>201</v>
      </c>
      <c r="E560" s="159" t="s">
        <v>3</v>
      </c>
      <c r="F560" s="369" t="s">
        <v>1684</v>
      </c>
      <c r="H560" s="161">
        <v>5.491</v>
      </c>
      <c r="I560" s="162"/>
      <c r="L560" s="157"/>
      <c r="M560" s="163"/>
      <c r="N560" s="164"/>
      <c r="O560" s="164"/>
      <c r="P560" s="164"/>
      <c r="Q560" s="164"/>
      <c r="R560" s="164"/>
      <c r="S560" s="164"/>
      <c r="T560" s="165"/>
      <c r="AT560" s="159" t="s">
        <v>201</v>
      </c>
      <c r="AU560" s="159" t="s">
        <v>83</v>
      </c>
      <c r="AV560" s="13" t="s">
        <v>83</v>
      </c>
      <c r="AW560" s="13" t="s">
        <v>34</v>
      </c>
      <c r="AX560" s="13" t="s">
        <v>81</v>
      </c>
      <c r="AY560" s="159" t="s">
        <v>180</v>
      </c>
    </row>
    <row r="561" spans="1:65" s="309" customFormat="1" ht="24.2" customHeight="1">
      <c r="A561" s="292"/>
      <c r="B561" s="138"/>
      <c r="C561" s="139" t="s">
        <v>4045</v>
      </c>
      <c r="D561" s="139" t="s">
        <v>183</v>
      </c>
      <c r="E561" s="140" t="s">
        <v>2123</v>
      </c>
      <c r="F561" s="367" t="s">
        <v>4046</v>
      </c>
      <c r="G561" s="142" t="s">
        <v>225</v>
      </c>
      <c r="H561" s="143">
        <v>2.1</v>
      </c>
      <c r="I561" s="144"/>
      <c r="J561" s="145">
        <f>ROUND(I561*H561,2)</f>
        <v>0</v>
      </c>
      <c r="K561" s="141" t="s">
        <v>3</v>
      </c>
      <c r="L561" s="34"/>
      <c r="M561" s="146" t="s">
        <v>3</v>
      </c>
      <c r="N561" s="291" t="s">
        <v>44</v>
      </c>
      <c r="O561" s="292"/>
      <c r="P561" s="293">
        <f>O561*H561</f>
        <v>0</v>
      </c>
      <c r="Q561" s="293">
        <v>0</v>
      </c>
      <c r="R561" s="293">
        <f>Q561*H561</f>
        <v>0</v>
      </c>
      <c r="S561" s="293">
        <v>0</v>
      </c>
      <c r="T561" s="149">
        <f>S561*H561</f>
        <v>0</v>
      </c>
      <c r="U561" s="292"/>
      <c r="V561" s="292"/>
      <c r="W561" s="292"/>
      <c r="X561" s="292"/>
      <c r="Y561" s="292"/>
      <c r="Z561" s="292"/>
      <c r="AA561" s="292"/>
      <c r="AB561" s="292"/>
      <c r="AC561" s="292"/>
      <c r="AD561" s="292"/>
      <c r="AE561" s="292"/>
      <c r="AR561" s="310" t="s">
        <v>226</v>
      </c>
      <c r="AT561" s="310" t="s">
        <v>183</v>
      </c>
      <c r="AU561" s="310" t="s">
        <v>83</v>
      </c>
      <c r="AY561" s="311" t="s">
        <v>180</v>
      </c>
      <c r="BE561" s="312">
        <f>IF(N561="základní",J561,0)</f>
        <v>0</v>
      </c>
      <c r="BF561" s="312">
        <f>IF(N561="snížená",J561,0)</f>
        <v>0</v>
      </c>
      <c r="BG561" s="312">
        <f>IF(N561="zákl. přenesená",J561,0)</f>
        <v>0</v>
      </c>
      <c r="BH561" s="312">
        <f>IF(N561="sníž. přenesená",J561,0)</f>
        <v>0</v>
      </c>
      <c r="BI561" s="312">
        <f>IF(N561="nulová",J561,0)</f>
        <v>0</v>
      </c>
      <c r="BJ561" s="311" t="s">
        <v>81</v>
      </c>
      <c r="BK561" s="312">
        <f>ROUND(I561*H561,2)</f>
        <v>0</v>
      </c>
      <c r="BL561" s="311" t="s">
        <v>226</v>
      </c>
      <c r="BM561" s="310" t="s">
        <v>2125</v>
      </c>
    </row>
    <row r="562" spans="2:51" s="308" customFormat="1" ht="12">
      <c r="B562" s="157"/>
      <c r="D562" s="313" t="s">
        <v>201</v>
      </c>
      <c r="E562" s="314" t="s">
        <v>3</v>
      </c>
      <c r="F562" s="374" t="s">
        <v>4047</v>
      </c>
      <c r="H562" s="315">
        <v>2.1</v>
      </c>
      <c r="I562" s="316"/>
      <c r="L562" s="157"/>
      <c r="M562" s="163"/>
      <c r="T562" s="165"/>
      <c r="AT562" s="314" t="s">
        <v>201</v>
      </c>
      <c r="AU562" s="314" t="s">
        <v>83</v>
      </c>
      <c r="AV562" s="308" t="s">
        <v>83</v>
      </c>
      <c r="AW562" s="308" t="s">
        <v>34</v>
      </c>
      <c r="AX562" s="308" t="s">
        <v>81</v>
      </c>
      <c r="AY562" s="314" t="s">
        <v>180</v>
      </c>
    </row>
    <row r="563" spans="1:65" s="309" customFormat="1" ht="24.2" customHeight="1">
      <c r="A563" s="292"/>
      <c r="B563" s="138"/>
      <c r="C563" s="139" t="s">
        <v>4048</v>
      </c>
      <c r="D563" s="139" t="s">
        <v>183</v>
      </c>
      <c r="E563" s="140" t="s">
        <v>2127</v>
      </c>
      <c r="F563" s="367" t="s">
        <v>4049</v>
      </c>
      <c r="G563" s="142" t="s">
        <v>225</v>
      </c>
      <c r="H563" s="143">
        <v>1.4</v>
      </c>
      <c r="I563" s="144"/>
      <c r="J563" s="145">
        <f>ROUND(I563*H563,2)</f>
        <v>0</v>
      </c>
      <c r="K563" s="141" t="s">
        <v>3</v>
      </c>
      <c r="L563" s="34"/>
      <c r="M563" s="146" t="s">
        <v>3</v>
      </c>
      <c r="N563" s="291" t="s">
        <v>44</v>
      </c>
      <c r="O563" s="292"/>
      <c r="P563" s="293">
        <f>O563*H563</f>
        <v>0</v>
      </c>
      <c r="Q563" s="293">
        <v>0</v>
      </c>
      <c r="R563" s="293">
        <f>Q563*H563</f>
        <v>0</v>
      </c>
      <c r="S563" s="293">
        <v>0</v>
      </c>
      <c r="T563" s="149">
        <f>S563*H563</f>
        <v>0</v>
      </c>
      <c r="U563" s="292"/>
      <c r="V563" s="292"/>
      <c r="W563" s="292"/>
      <c r="X563" s="292"/>
      <c r="Y563" s="292"/>
      <c r="Z563" s="292"/>
      <c r="AA563" s="292"/>
      <c r="AB563" s="292"/>
      <c r="AC563" s="292"/>
      <c r="AD563" s="292"/>
      <c r="AE563" s="292"/>
      <c r="AR563" s="310" t="s">
        <v>226</v>
      </c>
      <c r="AT563" s="310" t="s">
        <v>183</v>
      </c>
      <c r="AU563" s="310" t="s">
        <v>83</v>
      </c>
      <c r="AY563" s="311" t="s">
        <v>180</v>
      </c>
      <c r="BE563" s="312">
        <f>IF(N563="základní",J563,0)</f>
        <v>0</v>
      </c>
      <c r="BF563" s="312">
        <f>IF(N563="snížená",J563,0)</f>
        <v>0</v>
      </c>
      <c r="BG563" s="312">
        <f>IF(N563="zákl. přenesená",J563,0)</f>
        <v>0</v>
      </c>
      <c r="BH563" s="312">
        <f>IF(N563="sníž. přenesená",J563,0)</f>
        <v>0</v>
      </c>
      <c r="BI563" s="312">
        <f>IF(N563="nulová",J563,0)</f>
        <v>0</v>
      </c>
      <c r="BJ563" s="311" t="s">
        <v>81</v>
      </c>
      <c r="BK563" s="312">
        <f>ROUND(I563*H563,2)</f>
        <v>0</v>
      </c>
      <c r="BL563" s="311" t="s">
        <v>226</v>
      </c>
      <c r="BM563" s="310" t="s">
        <v>2129</v>
      </c>
    </row>
    <row r="564" spans="2:51" s="308" customFormat="1" ht="12">
      <c r="B564" s="157"/>
      <c r="D564" s="313" t="s">
        <v>201</v>
      </c>
      <c r="E564" s="314" t="s">
        <v>3</v>
      </c>
      <c r="F564" s="374" t="s">
        <v>4050</v>
      </c>
      <c r="H564" s="315">
        <v>1.4</v>
      </c>
      <c r="I564" s="316"/>
      <c r="L564" s="157"/>
      <c r="M564" s="163"/>
      <c r="T564" s="165"/>
      <c r="AT564" s="314" t="s">
        <v>201</v>
      </c>
      <c r="AU564" s="314" t="s">
        <v>83</v>
      </c>
      <c r="AV564" s="308" t="s">
        <v>83</v>
      </c>
      <c r="AW564" s="308" t="s">
        <v>34</v>
      </c>
      <c r="AX564" s="308" t="s">
        <v>81</v>
      </c>
      <c r="AY564" s="314" t="s">
        <v>180</v>
      </c>
    </row>
    <row r="565" spans="1:65" s="2" customFormat="1" ht="16.5" customHeight="1">
      <c r="A565" s="33"/>
      <c r="B565" s="138"/>
      <c r="C565" s="139" t="s">
        <v>1685</v>
      </c>
      <c r="D565" s="139" t="s">
        <v>183</v>
      </c>
      <c r="E565" s="140" t="s">
        <v>1686</v>
      </c>
      <c r="F565" s="367" t="s">
        <v>1687</v>
      </c>
      <c r="G565" s="142" t="s">
        <v>236</v>
      </c>
      <c r="H565" s="143">
        <v>1</v>
      </c>
      <c r="I565" s="144"/>
      <c r="J565" s="145">
        <f>ROUND(I565*H565,2)</f>
        <v>0</v>
      </c>
      <c r="K565" s="141" t="s">
        <v>3</v>
      </c>
      <c r="L565" s="34"/>
      <c r="M565" s="146" t="s">
        <v>3</v>
      </c>
      <c r="N565" s="147" t="s">
        <v>44</v>
      </c>
      <c r="O565" s="54"/>
      <c r="P565" s="148">
        <f>O565*H565</f>
        <v>0</v>
      </c>
      <c r="Q565" s="148">
        <v>0</v>
      </c>
      <c r="R565" s="148">
        <f>Q565*H565</f>
        <v>0</v>
      </c>
      <c r="S565" s="148">
        <v>0</v>
      </c>
      <c r="T565" s="149">
        <f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150" t="s">
        <v>226</v>
      </c>
      <c r="AT565" s="150" t="s">
        <v>183</v>
      </c>
      <c r="AU565" s="150" t="s">
        <v>83</v>
      </c>
      <c r="AY565" s="18" t="s">
        <v>180</v>
      </c>
      <c r="BE565" s="151">
        <f>IF(N565="základní",J565,0)</f>
        <v>0</v>
      </c>
      <c r="BF565" s="151">
        <f>IF(N565="snížená",J565,0)</f>
        <v>0</v>
      </c>
      <c r="BG565" s="151">
        <f>IF(N565="zákl. přenesená",J565,0)</f>
        <v>0</v>
      </c>
      <c r="BH565" s="151">
        <f>IF(N565="sníž. přenesená",J565,0)</f>
        <v>0</v>
      </c>
      <c r="BI565" s="151">
        <f>IF(N565="nulová",J565,0)</f>
        <v>0</v>
      </c>
      <c r="BJ565" s="18" t="s">
        <v>81</v>
      </c>
      <c r="BK565" s="151">
        <f>ROUND(I565*H565,2)</f>
        <v>0</v>
      </c>
      <c r="BL565" s="18" t="s">
        <v>226</v>
      </c>
      <c r="BM565" s="150" t="s">
        <v>1688</v>
      </c>
    </row>
    <row r="566" spans="1:65" s="2" customFormat="1" ht="21.75" customHeight="1">
      <c r="A566" s="33"/>
      <c r="B566" s="138"/>
      <c r="C566" s="139" t="s">
        <v>1689</v>
      </c>
      <c r="D566" s="139" t="s">
        <v>183</v>
      </c>
      <c r="E566" s="140" t="s">
        <v>1690</v>
      </c>
      <c r="F566" s="367" t="s">
        <v>1691</v>
      </c>
      <c r="G566" s="142" t="s">
        <v>236</v>
      </c>
      <c r="H566" s="143">
        <v>1</v>
      </c>
      <c r="I566" s="144"/>
      <c r="J566" s="145">
        <f>ROUND(I566*H566,2)</f>
        <v>0</v>
      </c>
      <c r="K566" s="141" t="s">
        <v>3</v>
      </c>
      <c r="L566" s="34"/>
      <c r="M566" s="146" t="s">
        <v>3</v>
      </c>
      <c r="N566" s="147" t="s">
        <v>44</v>
      </c>
      <c r="O566" s="54"/>
      <c r="P566" s="148">
        <f>O566*H566</f>
        <v>0</v>
      </c>
      <c r="Q566" s="148">
        <v>0</v>
      </c>
      <c r="R566" s="148">
        <f>Q566*H566</f>
        <v>0</v>
      </c>
      <c r="S566" s="148">
        <v>0</v>
      </c>
      <c r="T566" s="149">
        <f>S566*H566</f>
        <v>0</v>
      </c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R566" s="150" t="s">
        <v>226</v>
      </c>
      <c r="AT566" s="150" t="s">
        <v>183</v>
      </c>
      <c r="AU566" s="150" t="s">
        <v>83</v>
      </c>
      <c r="AY566" s="18" t="s">
        <v>180</v>
      </c>
      <c r="BE566" s="151">
        <f>IF(N566="základní",J566,0)</f>
        <v>0</v>
      </c>
      <c r="BF566" s="151">
        <f>IF(N566="snížená",J566,0)</f>
        <v>0</v>
      </c>
      <c r="BG566" s="151">
        <f>IF(N566="zákl. přenesená",J566,0)</f>
        <v>0</v>
      </c>
      <c r="BH566" s="151">
        <f>IF(N566="sníž. přenesená",J566,0)</f>
        <v>0</v>
      </c>
      <c r="BI566" s="151">
        <f>IF(N566="nulová",J566,0)</f>
        <v>0</v>
      </c>
      <c r="BJ566" s="18" t="s">
        <v>81</v>
      </c>
      <c r="BK566" s="151">
        <f>ROUND(I566*H566,2)</f>
        <v>0</v>
      </c>
      <c r="BL566" s="18" t="s">
        <v>226</v>
      </c>
      <c r="BM566" s="150" t="s">
        <v>1692</v>
      </c>
    </row>
    <row r="567" spans="1:65" s="2" customFormat="1" ht="16.5" customHeight="1">
      <c r="A567" s="33"/>
      <c r="B567" s="138"/>
      <c r="C567" s="139" t="s">
        <v>1693</v>
      </c>
      <c r="D567" s="139" t="s">
        <v>183</v>
      </c>
      <c r="E567" s="140" t="s">
        <v>1694</v>
      </c>
      <c r="F567" s="141" t="s">
        <v>1695</v>
      </c>
      <c r="G567" s="142" t="s">
        <v>236</v>
      </c>
      <c r="H567" s="143">
        <v>1</v>
      </c>
      <c r="I567" s="144"/>
      <c r="J567" s="145">
        <f>ROUND(I567*H567,2)</f>
        <v>0</v>
      </c>
      <c r="K567" s="141" t="s">
        <v>3</v>
      </c>
      <c r="L567" s="34"/>
      <c r="M567" s="146" t="s">
        <v>3</v>
      </c>
      <c r="N567" s="147" t="s">
        <v>44</v>
      </c>
      <c r="O567" s="54"/>
      <c r="P567" s="148">
        <f>O567*H567</f>
        <v>0</v>
      </c>
      <c r="Q567" s="148">
        <v>0</v>
      </c>
      <c r="R567" s="148">
        <f>Q567*H567</f>
        <v>0</v>
      </c>
      <c r="S567" s="148">
        <v>0</v>
      </c>
      <c r="T567" s="149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50" t="s">
        <v>226</v>
      </c>
      <c r="AT567" s="150" t="s">
        <v>183</v>
      </c>
      <c r="AU567" s="150" t="s">
        <v>83</v>
      </c>
      <c r="AY567" s="18" t="s">
        <v>180</v>
      </c>
      <c r="BE567" s="151">
        <f>IF(N567="základní",J567,0)</f>
        <v>0</v>
      </c>
      <c r="BF567" s="151">
        <f>IF(N567="snížená",J567,0)</f>
        <v>0</v>
      </c>
      <c r="BG567" s="151">
        <f>IF(N567="zákl. přenesená",J567,0)</f>
        <v>0</v>
      </c>
      <c r="BH567" s="151">
        <f>IF(N567="sníž. přenesená",J567,0)</f>
        <v>0</v>
      </c>
      <c r="BI567" s="151">
        <f>IF(N567="nulová",J567,0)</f>
        <v>0</v>
      </c>
      <c r="BJ567" s="18" t="s">
        <v>81</v>
      </c>
      <c r="BK567" s="151">
        <f>ROUND(I567*H567,2)</f>
        <v>0</v>
      </c>
      <c r="BL567" s="18" t="s">
        <v>226</v>
      </c>
      <c r="BM567" s="150" t="s">
        <v>1696</v>
      </c>
    </row>
    <row r="568" spans="1:65" s="2" customFormat="1" ht="16.5" customHeight="1">
      <c r="A568" s="33"/>
      <c r="B568" s="138"/>
      <c r="C568" s="139" t="s">
        <v>1697</v>
      </c>
      <c r="D568" s="139" t="s">
        <v>183</v>
      </c>
      <c r="E568" s="140" t="s">
        <v>869</v>
      </c>
      <c r="F568" s="141" t="s">
        <v>1698</v>
      </c>
      <c r="G568" s="142" t="s">
        <v>277</v>
      </c>
      <c r="H568" s="143">
        <v>1045</v>
      </c>
      <c r="I568" s="144"/>
      <c r="J568" s="145">
        <f>ROUND(I568*H568,2)</f>
        <v>0</v>
      </c>
      <c r="K568" s="141" t="s">
        <v>3</v>
      </c>
      <c r="L568" s="34"/>
      <c r="M568" s="146" t="s">
        <v>3</v>
      </c>
      <c r="N568" s="147" t="s">
        <v>44</v>
      </c>
      <c r="O568" s="54"/>
      <c r="P568" s="148">
        <f>O568*H568</f>
        <v>0</v>
      </c>
      <c r="Q568" s="148">
        <v>7E-05</v>
      </c>
      <c r="R568" s="148">
        <f>Q568*H568</f>
        <v>0.07314999999999999</v>
      </c>
      <c r="S568" s="148">
        <v>0</v>
      </c>
      <c r="T568" s="149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50" t="s">
        <v>226</v>
      </c>
      <c r="AT568" s="150" t="s">
        <v>183</v>
      </c>
      <c r="AU568" s="150" t="s">
        <v>83</v>
      </c>
      <c r="AY568" s="18" t="s">
        <v>180</v>
      </c>
      <c r="BE568" s="151">
        <f>IF(N568="základní",J568,0)</f>
        <v>0</v>
      </c>
      <c r="BF568" s="151">
        <f>IF(N568="snížená",J568,0)</f>
        <v>0</v>
      </c>
      <c r="BG568" s="151">
        <f>IF(N568="zákl. přenesená",J568,0)</f>
        <v>0</v>
      </c>
      <c r="BH568" s="151">
        <f>IF(N568="sníž. přenesená",J568,0)</f>
        <v>0</v>
      </c>
      <c r="BI568" s="151">
        <f>IF(N568="nulová",J568,0)</f>
        <v>0</v>
      </c>
      <c r="BJ568" s="18" t="s">
        <v>81</v>
      </c>
      <c r="BK568" s="151">
        <f>ROUND(I568*H568,2)</f>
        <v>0</v>
      </c>
      <c r="BL568" s="18" t="s">
        <v>226</v>
      </c>
      <c r="BM568" s="150" t="s">
        <v>1699</v>
      </c>
    </row>
    <row r="569" spans="2:51" s="13" customFormat="1" ht="12">
      <c r="B569" s="157"/>
      <c r="D569" s="158" t="s">
        <v>201</v>
      </c>
      <c r="E569" s="159" t="s">
        <v>3</v>
      </c>
      <c r="F569" s="160" t="s">
        <v>1700</v>
      </c>
      <c r="H569" s="161">
        <v>1045</v>
      </c>
      <c r="I569" s="162"/>
      <c r="L569" s="157"/>
      <c r="M569" s="163"/>
      <c r="N569" s="164"/>
      <c r="O569" s="164"/>
      <c r="P569" s="164"/>
      <c r="Q569" s="164"/>
      <c r="R569" s="164"/>
      <c r="S569" s="164"/>
      <c r="T569" s="165"/>
      <c r="AT569" s="159" t="s">
        <v>201</v>
      </c>
      <c r="AU569" s="159" t="s">
        <v>83</v>
      </c>
      <c r="AV569" s="13" t="s">
        <v>83</v>
      </c>
      <c r="AW569" s="13" t="s">
        <v>34</v>
      </c>
      <c r="AX569" s="13" t="s">
        <v>81</v>
      </c>
      <c r="AY569" s="159" t="s">
        <v>180</v>
      </c>
    </row>
    <row r="570" spans="1:65" s="2" customFormat="1" ht="16.5" customHeight="1">
      <c r="A570" s="33"/>
      <c r="B570" s="138"/>
      <c r="C570" s="139" t="s">
        <v>1701</v>
      </c>
      <c r="D570" s="139" t="s">
        <v>183</v>
      </c>
      <c r="E570" s="140" t="s">
        <v>1702</v>
      </c>
      <c r="F570" s="141" t="s">
        <v>1703</v>
      </c>
      <c r="G570" s="142" t="s">
        <v>236</v>
      </c>
      <c r="H570" s="143">
        <v>1</v>
      </c>
      <c r="I570" s="144"/>
      <c r="J570" s="145">
        <f>ROUND(I570*H570,2)</f>
        <v>0</v>
      </c>
      <c r="K570" s="141" t="s">
        <v>3</v>
      </c>
      <c r="L570" s="34"/>
      <c r="M570" s="146" t="s">
        <v>3</v>
      </c>
      <c r="N570" s="147" t="s">
        <v>44</v>
      </c>
      <c r="O570" s="54"/>
      <c r="P570" s="148">
        <f>O570*H570</f>
        <v>0</v>
      </c>
      <c r="Q570" s="148">
        <v>0</v>
      </c>
      <c r="R570" s="148">
        <f>Q570*H570</f>
        <v>0</v>
      </c>
      <c r="S570" s="148">
        <v>0.001</v>
      </c>
      <c r="T570" s="149">
        <f>S570*H570</f>
        <v>0.001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50" t="s">
        <v>226</v>
      </c>
      <c r="AT570" s="150" t="s">
        <v>183</v>
      </c>
      <c r="AU570" s="150" t="s">
        <v>83</v>
      </c>
      <c r="AY570" s="18" t="s">
        <v>180</v>
      </c>
      <c r="BE570" s="151">
        <f>IF(N570="základní",J570,0)</f>
        <v>0</v>
      </c>
      <c r="BF570" s="151">
        <f>IF(N570="snížená",J570,0)</f>
        <v>0</v>
      </c>
      <c r="BG570" s="151">
        <f>IF(N570="zákl. přenesená",J570,0)</f>
        <v>0</v>
      </c>
      <c r="BH570" s="151">
        <f>IF(N570="sníž. přenesená",J570,0)</f>
        <v>0</v>
      </c>
      <c r="BI570" s="151">
        <f>IF(N570="nulová",J570,0)</f>
        <v>0</v>
      </c>
      <c r="BJ570" s="18" t="s">
        <v>81</v>
      </c>
      <c r="BK570" s="151">
        <f>ROUND(I570*H570,2)</f>
        <v>0</v>
      </c>
      <c r="BL570" s="18" t="s">
        <v>226</v>
      </c>
      <c r="BM570" s="150" t="s">
        <v>1704</v>
      </c>
    </row>
    <row r="571" spans="2:63" s="12" customFormat="1" ht="22.9" customHeight="1">
      <c r="B571" s="125"/>
      <c r="D571" s="126" t="s">
        <v>72</v>
      </c>
      <c r="E571" s="136" t="s">
        <v>898</v>
      </c>
      <c r="F571" s="136" t="s">
        <v>899</v>
      </c>
      <c r="I571" s="128"/>
      <c r="J571" s="137">
        <f>BK571</f>
        <v>0</v>
      </c>
      <c r="L571" s="125"/>
      <c r="M571" s="130"/>
      <c r="N571" s="131"/>
      <c r="O571" s="131"/>
      <c r="P571" s="132">
        <f>SUM(P572:P595)</f>
        <v>0</v>
      </c>
      <c r="Q571" s="131"/>
      <c r="R571" s="132">
        <f>SUM(R572:R595)</f>
        <v>2.5865502</v>
      </c>
      <c r="S571" s="131"/>
      <c r="T571" s="133">
        <f>SUM(T572:T595)</f>
        <v>0</v>
      </c>
      <c r="AR571" s="126" t="s">
        <v>83</v>
      </c>
      <c r="AT571" s="134" t="s">
        <v>72</v>
      </c>
      <c r="AU571" s="134" t="s">
        <v>81</v>
      </c>
      <c r="AY571" s="126" t="s">
        <v>180</v>
      </c>
      <c r="BK571" s="135">
        <f>SUM(BK572:BK595)</f>
        <v>0</v>
      </c>
    </row>
    <row r="572" spans="1:65" s="2" customFormat="1" ht="21.75" customHeight="1">
      <c r="A572" s="33"/>
      <c r="B572" s="138"/>
      <c r="C572" s="139" t="s">
        <v>1705</v>
      </c>
      <c r="D572" s="139" t="s">
        <v>183</v>
      </c>
      <c r="E572" s="140" t="s">
        <v>901</v>
      </c>
      <c r="F572" s="141" t="s">
        <v>902</v>
      </c>
      <c r="G572" s="142" t="s">
        <v>225</v>
      </c>
      <c r="H572" s="143">
        <v>156.36</v>
      </c>
      <c r="I572" s="144"/>
      <c r="J572" s="145">
        <f>ROUND(I572*H572,2)</f>
        <v>0</v>
      </c>
      <c r="K572" s="141" t="s">
        <v>187</v>
      </c>
      <c r="L572" s="34"/>
      <c r="M572" s="146" t="s">
        <v>3</v>
      </c>
      <c r="N572" s="147" t="s">
        <v>44</v>
      </c>
      <c r="O572" s="54"/>
      <c r="P572" s="148">
        <f>O572*H572</f>
        <v>0</v>
      </c>
      <c r="Q572" s="148">
        <v>3E-05</v>
      </c>
      <c r="R572" s="148">
        <f>Q572*H572</f>
        <v>0.0046908</v>
      </c>
      <c r="S572" s="148">
        <v>0</v>
      </c>
      <c r="T572" s="149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50" t="s">
        <v>226</v>
      </c>
      <c r="AT572" s="150" t="s">
        <v>183</v>
      </c>
      <c r="AU572" s="150" t="s">
        <v>83</v>
      </c>
      <c r="AY572" s="18" t="s">
        <v>180</v>
      </c>
      <c r="BE572" s="151">
        <f>IF(N572="základní",J572,0)</f>
        <v>0</v>
      </c>
      <c r="BF572" s="151">
        <f>IF(N572="snížená",J572,0)</f>
        <v>0</v>
      </c>
      <c r="BG572" s="151">
        <f>IF(N572="zákl. přenesená",J572,0)</f>
        <v>0</v>
      </c>
      <c r="BH572" s="151">
        <f>IF(N572="sníž. přenesená",J572,0)</f>
        <v>0</v>
      </c>
      <c r="BI572" s="151">
        <f>IF(N572="nulová",J572,0)</f>
        <v>0</v>
      </c>
      <c r="BJ572" s="18" t="s">
        <v>81</v>
      </c>
      <c r="BK572" s="151">
        <f>ROUND(I572*H572,2)</f>
        <v>0</v>
      </c>
      <c r="BL572" s="18" t="s">
        <v>226</v>
      </c>
      <c r="BM572" s="150" t="s">
        <v>1706</v>
      </c>
    </row>
    <row r="573" spans="1:47" s="2" customFormat="1" ht="12">
      <c r="A573" s="33"/>
      <c r="B573" s="34"/>
      <c r="C573" s="33"/>
      <c r="D573" s="152" t="s">
        <v>190</v>
      </c>
      <c r="E573" s="33"/>
      <c r="F573" s="153" t="s">
        <v>904</v>
      </c>
      <c r="G573" s="33"/>
      <c r="H573" s="33"/>
      <c r="I573" s="154"/>
      <c r="J573" s="33"/>
      <c r="K573" s="33"/>
      <c r="L573" s="34"/>
      <c r="M573" s="155"/>
      <c r="N573" s="156"/>
      <c r="O573" s="54"/>
      <c r="P573" s="54"/>
      <c r="Q573" s="54"/>
      <c r="R573" s="54"/>
      <c r="S573" s="54"/>
      <c r="T573" s="55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T573" s="18" t="s">
        <v>190</v>
      </c>
      <c r="AU573" s="18" t="s">
        <v>83</v>
      </c>
    </row>
    <row r="574" spans="2:51" s="13" customFormat="1" ht="12">
      <c r="B574" s="157"/>
      <c r="D574" s="158" t="s">
        <v>201</v>
      </c>
      <c r="E574" s="159" t="s">
        <v>3</v>
      </c>
      <c r="F574" s="160" t="s">
        <v>1707</v>
      </c>
      <c r="H574" s="161">
        <v>156.36</v>
      </c>
      <c r="I574" s="162"/>
      <c r="L574" s="157"/>
      <c r="M574" s="163"/>
      <c r="N574" s="164"/>
      <c r="O574" s="164"/>
      <c r="P574" s="164"/>
      <c r="Q574" s="164"/>
      <c r="R574" s="164"/>
      <c r="S574" s="164"/>
      <c r="T574" s="165"/>
      <c r="AT574" s="159" t="s">
        <v>201</v>
      </c>
      <c r="AU574" s="159" t="s">
        <v>83</v>
      </c>
      <c r="AV574" s="13" t="s">
        <v>83</v>
      </c>
      <c r="AW574" s="13" t="s">
        <v>34</v>
      </c>
      <c r="AX574" s="13" t="s">
        <v>81</v>
      </c>
      <c r="AY574" s="159" t="s">
        <v>180</v>
      </c>
    </row>
    <row r="575" spans="1:65" s="2" customFormat="1" ht="21.75" customHeight="1">
      <c r="A575" s="33"/>
      <c r="B575" s="138"/>
      <c r="C575" s="139" t="s">
        <v>1708</v>
      </c>
      <c r="D575" s="139" t="s">
        <v>183</v>
      </c>
      <c r="E575" s="140" t="s">
        <v>906</v>
      </c>
      <c r="F575" s="141" t="s">
        <v>907</v>
      </c>
      <c r="G575" s="142" t="s">
        <v>225</v>
      </c>
      <c r="H575" s="143">
        <v>156.36</v>
      </c>
      <c r="I575" s="144"/>
      <c r="J575" s="145">
        <f>ROUND(I575*H575,2)</f>
        <v>0</v>
      </c>
      <c r="K575" s="141" t="s">
        <v>187</v>
      </c>
      <c r="L575" s="34"/>
      <c r="M575" s="146" t="s">
        <v>3</v>
      </c>
      <c r="N575" s="147" t="s">
        <v>44</v>
      </c>
      <c r="O575" s="54"/>
      <c r="P575" s="148">
        <f>O575*H575</f>
        <v>0</v>
      </c>
      <c r="Q575" s="148">
        <v>0.012</v>
      </c>
      <c r="R575" s="148">
        <f>Q575*H575</f>
        <v>1.8763200000000002</v>
      </c>
      <c r="S575" s="148">
        <v>0</v>
      </c>
      <c r="T575" s="149">
        <f>S575*H575</f>
        <v>0</v>
      </c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R575" s="150" t="s">
        <v>226</v>
      </c>
      <c r="AT575" s="150" t="s">
        <v>183</v>
      </c>
      <c r="AU575" s="150" t="s">
        <v>83</v>
      </c>
      <c r="AY575" s="18" t="s">
        <v>180</v>
      </c>
      <c r="BE575" s="151">
        <f>IF(N575="základní",J575,0)</f>
        <v>0</v>
      </c>
      <c r="BF575" s="151">
        <f>IF(N575="snížená",J575,0)</f>
        <v>0</v>
      </c>
      <c r="BG575" s="151">
        <f>IF(N575="zákl. přenesená",J575,0)</f>
        <v>0</v>
      </c>
      <c r="BH575" s="151">
        <f>IF(N575="sníž. přenesená",J575,0)</f>
        <v>0</v>
      </c>
      <c r="BI575" s="151">
        <f>IF(N575="nulová",J575,0)</f>
        <v>0</v>
      </c>
      <c r="BJ575" s="18" t="s">
        <v>81</v>
      </c>
      <c r="BK575" s="151">
        <f>ROUND(I575*H575,2)</f>
        <v>0</v>
      </c>
      <c r="BL575" s="18" t="s">
        <v>226</v>
      </c>
      <c r="BM575" s="150" t="s">
        <v>1709</v>
      </c>
    </row>
    <row r="576" spans="1:47" s="2" customFormat="1" ht="12">
      <c r="A576" s="33"/>
      <c r="B576" s="34"/>
      <c r="C576" s="33"/>
      <c r="D576" s="152" t="s">
        <v>190</v>
      </c>
      <c r="E576" s="33"/>
      <c r="F576" s="153" t="s">
        <v>909</v>
      </c>
      <c r="G576" s="33"/>
      <c r="H576" s="33"/>
      <c r="I576" s="154"/>
      <c r="J576" s="33"/>
      <c r="K576" s="33"/>
      <c r="L576" s="34"/>
      <c r="M576" s="155"/>
      <c r="N576" s="156"/>
      <c r="O576" s="54"/>
      <c r="P576" s="54"/>
      <c r="Q576" s="54"/>
      <c r="R576" s="54"/>
      <c r="S576" s="54"/>
      <c r="T576" s="55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T576" s="18" t="s">
        <v>190</v>
      </c>
      <c r="AU576" s="18" t="s">
        <v>83</v>
      </c>
    </row>
    <row r="577" spans="2:51" s="13" customFormat="1" ht="12">
      <c r="B577" s="157"/>
      <c r="D577" s="158" t="s">
        <v>201</v>
      </c>
      <c r="E577" s="159" t="s">
        <v>3</v>
      </c>
      <c r="F577" s="160" t="s">
        <v>1707</v>
      </c>
      <c r="H577" s="161">
        <v>156.36</v>
      </c>
      <c r="I577" s="162"/>
      <c r="L577" s="157"/>
      <c r="M577" s="163"/>
      <c r="N577" s="164"/>
      <c r="O577" s="164"/>
      <c r="P577" s="164"/>
      <c r="Q577" s="164"/>
      <c r="R577" s="164"/>
      <c r="S577" s="164"/>
      <c r="T577" s="165"/>
      <c r="AT577" s="159" t="s">
        <v>201</v>
      </c>
      <c r="AU577" s="159" t="s">
        <v>83</v>
      </c>
      <c r="AV577" s="13" t="s">
        <v>83</v>
      </c>
      <c r="AW577" s="13" t="s">
        <v>34</v>
      </c>
      <c r="AX577" s="13" t="s">
        <v>81</v>
      </c>
      <c r="AY577" s="159" t="s">
        <v>180</v>
      </c>
    </row>
    <row r="578" spans="1:65" s="2" customFormat="1" ht="21.75" customHeight="1">
      <c r="A578" s="33"/>
      <c r="B578" s="138"/>
      <c r="C578" s="139" t="s">
        <v>1710</v>
      </c>
      <c r="D578" s="139" t="s">
        <v>183</v>
      </c>
      <c r="E578" s="140" t="s">
        <v>911</v>
      </c>
      <c r="F578" s="141" t="s">
        <v>1711</v>
      </c>
      <c r="G578" s="142" t="s">
        <v>225</v>
      </c>
      <c r="H578" s="143">
        <v>156.36</v>
      </c>
      <c r="I578" s="144"/>
      <c r="J578" s="145">
        <f>ROUND(I578*H578,2)</f>
        <v>0</v>
      </c>
      <c r="K578" s="141" t="s">
        <v>187</v>
      </c>
      <c r="L578" s="34"/>
      <c r="M578" s="146" t="s">
        <v>3</v>
      </c>
      <c r="N578" s="147" t="s">
        <v>44</v>
      </c>
      <c r="O578" s="54"/>
      <c r="P578" s="148">
        <f>O578*H578</f>
        <v>0</v>
      </c>
      <c r="Q578" s="148">
        <v>0.0004</v>
      </c>
      <c r="R578" s="148">
        <f>Q578*H578</f>
        <v>0.062544</v>
      </c>
      <c r="S578" s="148">
        <v>0</v>
      </c>
      <c r="T578" s="149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50" t="s">
        <v>226</v>
      </c>
      <c r="AT578" s="150" t="s">
        <v>183</v>
      </c>
      <c r="AU578" s="150" t="s">
        <v>83</v>
      </c>
      <c r="AY578" s="18" t="s">
        <v>180</v>
      </c>
      <c r="BE578" s="151">
        <f>IF(N578="základní",J578,0)</f>
        <v>0</v>
      </c>
      <c r="BF578" s="151">
        <f>IF(N578="snížená",J578,0)</f>
        <v>0</v>
      </c>
      <c r="BG578" s="151">
        <f>IF(N578="zákl. přenesená",J578,0)</f>
        <v>0</v>
      </c>
      <c r="BH578" s="151">
        <f>IF(N578="sníž. přenesená",J578,0)</f>
        <v>0</v>
      </c>
      <c r="BI578" s="151">
        <f>IF(N578="nulová",J578,0)</f>
        <v>0</v>
      </c>
      <c r="BJ578" s="18" t="s">
        <v>81</v>
      </c>
      <c r="BK578" s="151">
        <f>ROUND(I578*H578,2)</f>
        <v>0</v>
      </c>
      <c r="BL578" s="18" t="s">
        <v>226</v>
      </c>
      <c r="BM578" s="150" t="s">
        <v>1712</v>
      </c>
    </row>
    <row r="579" spans="1:47" s="2" customFormat="1" ht="12">
      <c r="A579" s="33"/>
      <c r="B579" s="34"/>
      <c r="C579" s="33"/>
      <c r="D579" s="152" t="s">
        <v>190</v>
      </c>
      <c r="E579" s="33"/>
      <c r="F579" s="153" t="s">
        <v>914</v>
      </c>
      <c r="G579" s="33"/>
      <c r="H579" s="33"/>
      <c r="I579" s="154"/>
      <c r="J579" s="33"/>
      <c r="K579" s="33"/>
      <c r="L579" s="34"/>
      <c r="M579" s="155"/>
      <c r="N579" s="156"/>
      <c r="O579" s="54"/>
      <c r="P579" s="54"/>
      <c r="Q579" s="54"/>
      <c r="R579" s="54"/>
      <c r="S579" s="54"/>
      <c r="T579" s="55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T579" s="18" t="s">
        <v>190</v>
      </c>
      <c r="AU579" s="18" t="s">
        <v>83</v>
      </c>
    </row>
    <row r="580" spans="2:51" s="14" customFormat="1" ht="12">
      <c r="B580" s="166"/>
      <c r="D580" s="158" t="s">
        <v>201</v>
      </c>
      <c r="E580" s="167" t="s">
        <v>3</v>
      </c>
      <c r="F580" s="168" t="s">
        <v>1076</v>
      </c>
      <c r="H580" s="167" t="s">
        <v>3</v>
      </c>
      <c r="I580" s="169"/>
      <c r="L580" s="166"/>
      <c r="M580" s="170"/>
      <c r="N580" s="171"/>
      <c r="O580" s="171"/>
      <c r="P580" s="171"/>
      <c r="Q580" s="171"/>
      <c r="R580" s="171"/>
      <c r="S580" s="171"/>
      <c r="T580" s="172"/>
      <c r="AT580" s="167" t="s">
        <v>201</v>
      </c>
      <c r="AU580" s="167" t="s">
        <v>83</v>
      </c>
      <c r="AV580" s="14" t="s">
        <v>81</v>
      </c>
      <c r="AW580" s="14" t="s">
        <v>34</v>
      </c>
      <c r="AX580" s="14" t="s">
        <v>73</v>
      </c>
      <c r="AY580" s="167" t="s">
        <v>180</v>
      </c>
    </row>
    <row r="581" spans="2:51" s="13" customFormat="1" ht="12">
      <c r="B581" s="157"/>
      <c r="D581" s="158" t="s">
        <v>201</v>
      </c>
      <c r="E581" s="159" t="s">
        <v>3</v>
      </c>
      <c r="F581" s="160" t="s">
        <v>1713</v>
      </c>
      <c r="H581" s="161">
        <v>63.18</v>
      </c>
      <c r="I581" s="162"/>
      <c r="L581" s="157"/>
      <c r="M581" s="163"/>
      <c r="N581" s="164"/>
      <c r="O581" s="164"/>
      <c r="P581" s="164"/>
      <c r="Q581" s="164"/>
      <c r="R581" s="164"/>
      <c r="S581" s="164"/>
      <c r="T581" s="165"/>
      <c r="AT581" s="159" t="s">
        <v>201</v>
      </c>
      <c r="AU581" s="159" t="s">
        <v>83</v>
      </c>
      <c r="AV581" s="13" t="s">
        <v>83</v>
      </c>
      <c r="AW581" s="13" t="s">
        <v>34</v>
      </c>
      <c r="AX581" s="13" t="s">
        <v>73</v>
      </c>
      <c r="AY581" s="159" t="s">
        <v>180</v>
      </c>
    </row>
    <row r="582" spans="2:51" s="14" customFormat="1" ht="12">
      <c r="B582" s="166"/>
      <c r="D582" s="158" t="s">
        <v>201</v>
      </c>
      <c r="E582" s="167" t="s">
        <v>3</v>
      </c>
      <c r="F582" s="168" t="s">
        <v>1079</v>
      </c>
      <c r="H582" s="167" t="s">
        <v>3</v>
      </c>
      <c r="I582" s="169"/>
      <c r="L582" s="166"/>
      <c r="M582" s="170"/>
      <c r="N582" s="171"/>
      <c r="O582" s="171"/>
      <c r="P582" s="171"/>
      <c r="Q582" s="171"/>
      <c r="R582" s="171"/>
      <c r="S582" s="171"/>
      <c r="T582" s="172"/>
      <c r="AT582" s="167" t="s">
        <v>201</v>
      </c>
      <c r="AU582" s="167" t="s">
        <v>83</v>
      </c>
      <c r="AV582" s="14" t="s">
        <v>81</v>
      </c>
      <c r="AW582" s="14" t="s">
        <v>34</v>
      </c>
      <c r="AX582" s="14" t="s">
        <v>73</v>
      </c>
      <c r="AY582" s="167" t="s">
        <v>180</v>
      </c>
    </row>
    <row r="583" spans="2:51" s="13" customFormat="1" ht="12">
      <c r="B583" s="157"/>
      <c r="D583" s="158" t="s">
        <v>201</v>
      </c>
      <c r="E583" s="159" t="s">
        <v>3</v>
      </c>
      <c r="F583" s="160" t="s">
        <v>1714</v>
      </c>
      <c r="H583" s="161">
        <v>93.18</v>
      </c>
      <c r="I583" s="162"/>
      <c r="L583" s="157"/>
      <c r="M583" s="163"/>
      <c r="N583" s="164"/>
      <c r="O583" s="164"/>
      <c r="P583" s="164"/>
      <c r="Q583" s="164"/>
      <c r="R583" s="164"/>
      <c r="S583" s="164"/>
      <c r="T583" s="165"/>
      <c r="AT583" s="159" t="s">
        <v>201</v>
      </c>
      <c r="AU583" s="159" t="s">
        <v>83</v>
      </c>
      <c r="AV583" s="13" t="s">
        <v>83</v>
      </c>
      <c r="AW583" s="13" t="s">
        <v>34</v>
      </c>
      <c r="AX583" s="13" t="s">
        <v>73</v>
      </c>
      <c r="AY583" s="159" t="s">
        <v>180</v>
      </c>
    </row>
    <row r="584" spans="2:51" s="15" customFormat="1" ht="12">
      <c r="B584" s="187"/>
      <c r="D584" s="158" t="s">
        <v>201</v>
      </c>
      <c r="E584" s="188" t="s">
        <v>3</v>
      </c>
      <c r="F584" s="189" t="s">
        <v>399</v>
      </c>
      <c r="H584" s="190">
        <v>156.36</v>
      </c>
      <c r="I584" s="191"/>
      <c r="L584" s="187"/>
      <c r="M584" s="192"/>
      <c r="N584" s="193"/>
      <c r="O584" s="193"/>
      <c r="P584" s="193"/>
      <c r="Q584" s="193"/>
      <c r="R584" s="193"/>
      <c r="S584" s="193"/>
      <c r="T584" s="194"/>
      <c r="AT584" s="188" t="s">
        <v>201</v>
      </c>
      <c r="AU584" s="188" t="s">
        <v>83</v>
      </c>
      <c r="AV584" s="15" t="s">
        <v>188</v>
      </c>
      <c r="AW584" s="15" t="s">
        <v>34</v>
      </c>
      <c r="AX584" s="15" t="s">
        <v>81</v>
      </c>
      <c r="AY584" s="188" t="s">
        <v>180</v>
      </c>
    </row>
    <row r="585" spans="1:65" s="2" customFormat="1" ht="16.5" customHeight="1">
      <c r="A585" s="33"/>
      <c r="B585" s="138"/>
      <c r="C585" s="173" t="s">
        <v>1715</v>
      </c>
      <c r="D585" s="173" t="s">
        <v>284</v>
      </c>
      <c r="E585" s="174" t="s">
        <v>916</v>
      </c>
      <c r="F585" s="175" t="s">
        <v>917</v>
      </c>
      <c r="G585" s="176" t="s">
        <v>225</v>
      </c>
      <c r="H585" s="177">
        <v>187.845</v>
      </c>
      <c r="I585" s="178"/>
      <c r="J585" s="179">
        <f>ROUND(I585*H585,2)</f>
        <v>0</v>
      </c>
      <c r="K585" s="175" t="s">
        <v>187</v>
      </c>
      <c r="L585" s="180"/>
      <c r="M585" s="181" t="s">
        <v>3</v>
      </c>
      <c r="N585" s="182" t="s">
        <v>44</v>
      </c>
      <c r="O585" s="54"/>
      <c r="P585" s="148">
        <f>O585*H585</f>
        <v>0</v>
      </c>
      <c r="Q585" s="148">
        <v>0.0034</v>
      </c>
      <c r="R585" s="148">
        <f>Q585*H585</f>
        <v>0.6386729999999999</v>
      </c>
      <c r="S585" s="148">
        <v>0</v>
      </c>
      <c r="T585" s="149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50" t="s">
        <v>287</v>
      </c>
      <c r="AT585" s="150" t="s">
        <v>284</v>
      </c>
      <c r="AU585" s="150" t="s">
        <v>83</v>
      </c>
      <c r="AY585" s="18" t="s">
        <v>180</v>
      </c>
      <c r="BE585" s="151">
        <f>IF(N585="základní",J585,0)</f>
        <v>0</v>
      </c>
      <c r="BF585" s="151">
        <f>IF(N585="snížená",J585,0)</f>
        <v>0</v>
      </c>
      <c r="BG585" s="151">
        <f>IF(N585="zákl. přenesená",J585,0)</f>
        <v>0</v>
      </c>
      <c r="BH585" s="151">
        <f>IF(N585="sníž. přenesená",J585,0)</f>
        <v>0</v>
      </c>
      <c r="BI585" s="151">
        <f>IF(N585="nulová",J585,0)</f>
        <v>0</v>
      </c>
      <c r="BJ585" s="18" t="s">
        <v>81</v>
      </c>
      <c r="BK585" s="151">
        <f>ROUND(I585*H585,2)</f>
        <v>0</v>
      </c>
      <c r="BL585" s="18" t="s">
        <v>226</v>
      </c>
      <c r="BM585" s="150" t="s">
        <v>1716</v>
      </c>
    </row>
    <row r="586" spans="1:47" s="2" customFormat="1" ht="12">
      <c r="A586" s="33"/>
      <c r="B586" s="34"/>
      <c r="C586" s="33"/>
      <c r="D586" s="152" t="s">
        <v>190</v>
      </c>
      <c r="E586" s="33"/>
      <c r="F586" s="153" t="s">
        <v>919</v>
      </c>
      <c r="G586" s="33"/>
      <c r="H586" s="33"/>
      <c r="I586" s="154"/>
      <c r="J586" s="33"/>
      <c r="K586" s="33"/>
      <c r="L586" s="34"/>
      <c r="M586" s="155"/>
      <c r="N586" s="156"/>
      <c r="O586" s="54"/>
      <c r="P586" s="54"/>
      <c r="Q586" s="54"/>
      <c r="R586" s="54"/>
      <c r="S586" s="54"/>
      <c r="T586" s="55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T586" s="18" t="s">
        <v>190</v>
      </c>
      <c r="AU586" s="18" t="s">
        <v>83</v>
      </c>
    </row>
    <row r="587" spans="2:51" s="13" customFormat="1" ht="12">
      <c r="B587" s="157"/>
      <c r="D587" s="158" t="s">
        <v>201</v>
      </c>
      <c r="E587" s="159" t="s">
        <v>3</v>
      </c>
      <c r="F587" s="160" t="s">
        <v>1717</v>
      </c>
      <c r="H587" s="161">
        <v>170.768</v>
      </c>
      <c r="I587" s="162"/>
      <c r="L587" s="157"/>
      <c r="M587" s="163"/>
      <c r="N587" s="164"/>
      <c r="O587" s="164"/>
      <c r="P587" s="164"/>
      <c r="Q587" s="164"/>
      <c r="R587" s="164"/>
      <c r="S587" s="164"/>
      <c r="T587" s="165"/>
      <c r="AT587" s="159" t="s">
        <v>201</v>
      </c>
      <c r="AU587" s="159" t="s">
        <v>83</v>
      </c>
      <c r="AV587" s="13" t="s">
        <v>83</v>
      </c>
      <c r="AW587" s="13" t="s">
        <v>34</v>
      </c>
      <c r="AX587" s="13" t="s">
        <v>81</v>
      </c>
      <c r="AY587" s="159" t="s">
        <v>180</v>
      </c>
    </row>
    <row r="588" spans="2:51" s="13" customFormat="1" ht="12">
      <c r="B588" s="157"/>
      <c r="D588" s="158" t="s">
        <v>201</v>
      </c>
      <c r="F588" s="160" t="s">
        <v>1718</v>
      </c>
      <c r="H588" s="161">
        <v>187.845</v>
      </c>
      <c r="I588" s="162"/>
      <c r="L588" s="157"/>
      <c r="M588" s="163"/>
      <c r="N588" s="164"/>
      <c r="O588" s="164"/>
      <c r="P588" s="164"/>
      <c r="Q588" s="164"/>
      <c r="R588" s="164"/>
      <c r="S588" s="164"/>
      <c r="T588" s="165"/>
      <c r="AT588" s="159" t="s">
        <v>201</v>
      </c>
      <c r="AU588" s="159" t="s">
        <v>83</v>
      </c>
      <c r="AV588" s="13" t="s">
        <v>83</v>
      </c>
      <c r="AW588" s="13" t="s">
        <v>4</v>
      </c>
      <c r="AX588" s="13" t="s">
        <v>81</v>
      </c>
      <c r="AY588" s="159" t="s">
        <v>180</v>
      </c>
    </row>
    <row r="589" spans="1:65" s="2" customFormat="1" ht="16.5" customHeight="1">
      <c r="A589" s="33"/>
      <c r="B589" s="138"/>
      <c r="C589" s="139" t="s">
        <v>1719</v>
      </c>
      <c r="D589" s="139" t="s">
        <v>183</v>
      </c>
      <c r="E589" s="140" t="s">
        <v>923</v>
      </c>
      <c r="F589" s="141" t="s">
        <v>924</v>
      </c>
      <c r="G589" s="142" t="s">
        <v>253</v>
      </c>
      <c r="H589" s="143">
        <v>144.08</v>
      </c>
      <c r="I589" s="144"/>
      <c r="J589" s="145">
        <f>ROUND(I589*H589,2)</f>
        <v>0</v>
      </c>
      <c r="K589" s="141" t="s">
        <v>187</v>
      </c>
      <c r="L589" s="34"/>
      <c r="M589" s="146" t="s">
        <v>3</v>
      </c>
      <c r="N589" s="147" t="s">
        <v>44</v>
      </c>
      <c r="O589" s="54"/>
      <c r="P589" s="148">
        <f>O589*H589</f>
        <v>0</v>
      </c>
      <c r="Q589" s="148">
        <v>3E-05</v>
      </c>
      <c r="R589" s="148">
        <f>Q589*H589</f>
        <v>0.0043224000000000005</v>
      </c>
      <c r="S589" s="148">
        <v>0</v>
      </c>
      <c r="T589" s="149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50" t="s">
        <v>226</v>
      </c>
      <c r="AT589" s="150" t="s">
        <v>183</v>
      </c>
      <c r="AU589" s="150" t="s">
        <v>83</v>
      </c>
      <c r="AY589" s="18" t="s">
        <v>180</v>
      </c>
      <c r="BE589" s="151">
        <f>IF(N589="základní",J589,0)</f>
        <v>0</v>
      </c>
      <c r="BF589" s="151">
        <f>IF(N589="snížená",J589,0)</f>
        <v>0</v>
      </c>
      <c r="BG589" s="151">
        <f>IF(N589="zákl. přenesená",J589,0)</f>
        <v>0</v>
      </c>
      <c r="BH589" s="151">
        <f>IF(N589="sníž. přenesená",J589,0)</f>
        <v>0</v>
      </c>
      <c r="BI589" s="151">
        <f>IF(N589="nulová",J589,0)</f>
        <v>0</v>
      </c>
      <c r="BJ589" s="18" t="s">
        <v>81</v>
      </c>
      <c r="BK589" s="151">
        <f>ROUND(I589*H589,2)</f>
        <v>0</v>
      </c>
      <c r="BL589" s="18" t="s">
        <v>226</v>
      </c>
      <c r="BM589" s="150" t="s">
        <v>1720</v>
      </c>
    </row>
    <row r="590" spans="1:47" s="2" customFormat="1" ht="12">
      <c r="A590" s="33"/>
      <c r="B590" s="34"/>
      <c r="C590" s="33"/>
      <c r="D590" s="152" t="s">
        <v>190</v>
      </c>
      <c r="E590" s="33"/>
      <c r="F590" s="153" t="s">
        <v>926</v>
      </c>
      <c r="G590" s="33"/>
      <c r="H590" s="33"/>
      <c r="I590" s="154"/>
      <c r="J590" s="33"/>
      <c r="K590" s="33"/>
      <c r="L590" s="34"/>
      <c r="M590" s="155"/>
      <c r="N590" s="156"/>
      <c r="O590" s="54"/>
      <c r="P590" s="54"/>
      <c r="Q590" s="54"/>
      <c r="R590" s="54"/>
      <c r="S590" s="54"/>
      <c r="T590" s="55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T590" s="18" t="s">
        <v>190</v>
      </c>
      <c r="AU590" s="18" t="s">
        <v>83</v>
      </c>
    </row>
    <row r="591" spans="2:51" s="13" customFormat="1" ht="12">
      <c r="B591" s="157"/>
      <c r="D591" s="158" t="s">
        <v>201</v>
      </c>
      <c r="E591" s="159" t="s">
        <v>3</v>
      </c>
      <c r="F591" s="160" t="s">
        <v>1721</v>
      </c>
      <c r="H591" s="161">
        <v>41.88</v>
      </c>
      <c r="I591" s="162"/>
      <c r="L591" s="157"/>
      <c r="M591" s="163"/>
      <c r="N591" s="164"/>
      <c r="O591" s="164"/>
      <c r="P591" s="164"/>
      <c r="Q591" s="164"/>
      <c r="R591" s="164"/>
      <c r="S591" s="164"/>
      <c r="T591" s="165"/>
      <c r="AT591" s="159" t="s">
        <v>201</v>
      </c>
      <c r="AU591" s="159" t="s">
        <v>83</v>
      </c>
      <c r="AV591" s="13" t="s">
        <v>83</v>
      </c>
      <c r="AW591" s="13" t="s">
        <v>34</v>
      </c>
      <c r="AX591" s="13" t="s">
        <v>73</v>
      </c>
      <c r="AY591" s="159" t="s">
        <v>180</v>
      </c>
    </row>
    <row r="592" spans="2:51" s="13" customFormat="1" ht="12">
      <c r="B592" s="157"/>
      <c r="D592" s="158" t="s">
        <v>201</v>
      </c>
      <c r="E592" s="159" t="s">
        <v>3</v>
      </c>
      <c r="F592" s="160" t="s">
        <v>1722</v>
      </c>
      <c r="H592" s="161">
        <v>102.2</v>
      </c>
      <c r="I592" s="162"/>
      <c r="L592" s="157"/>
      <c r="M592" s="163"/>
      <c r="N592" s="164"/>
      <c r="O592" s="164"/>
      <c r="P592" s="164"/>
      <c r="Q592" s="164"/>
      <c r="R592" s="164"/>
      <c r="S592" s="164"/>
      <c r="T592" s="165"/>
      <c r="AT592" s="159" t="s">
        <v>201</v>
      </c>
      <c r="AU592" s="159" t="s">
        <v>83</v>
      </c>
      <c r="AV592" s="13" t="s">
        <v>83</v>
      </c>
      <c r="AW592" s="13" t="s">
        <v>34</v>
      </c>
      <c r="AX592" s="13" t="s">
        <v>73</v>
      </c>
      <c r="AY592" s="159" t="s">
        <v>180</v>
      </c>
    </row>
    <row r="593" spans="2:51" s="15" customFormat="1" ht="12">
      <c r="B593" s="187"/>
      <c r="D593" s="158" t="s">
        <v>201</v>
      </c>
      <c r="E593" s="188" t="s">
        <v>3</v>
      </c>
      <c r="F593" s="189" t="s">
        <v>399</v>
      </c>
      <c r="H593" s="190">
        <v>144.08</v>
      </c>
      <c r="I593" s="191"/>
      <c r="L593" s="187"/>
      <c r="M593" s="192"/>
      <c r="N593" s="193"/>
      <c r="O593" s="193"/>
      <c r="P593" s="193"/>
      <c r="Q593" s="193"/>
      <c r="R593" s="193"/>
      <c r="S593" s="193"/>
      <c r="T593" s="194"/>
      <c r="AT593" s="188" t="s">
        <v>201</v>
      </c>
      <c r="AU593" s="188" t="s">
        <v>83</v>
      </c>
      <c r="AV593" s="15" t="s">
        <v>188</v>
      </c>
      <c r="AW593" s="15" t="s">
        <v>34</v>
      </c>
      <c r="AX593" s="15" t="s">
        <v>81</v>
      </c>
      <c r="AY593" s="188" t="s">
        <v>180</v>
      </c>
    </row>
    <row r="594" spans="1:65" s="2" customFormat="1" ht="24.2" customHeight="1">
      <c r="A594" s="33"/>
      <c r="B594" s="138"/>
      <c r="C594" s="139" t="s">
        <v>1723</v>
      </c>
      <c r="D594" s="139" t="s">
        <v>183</v>
      </c>
      <c r="E594" s="140" t="s">
        <v>929</v>
      </c>
      <c r="F594" s="141" t="s">
        <v>930</v>
      </c>
      <c r="G594" s="142" t="s">
        <v>186</v>
      </c>
      <c r="H594" s="143">
        <v>2.587</v>
      </c>
      <c r="I594" s="144"/>
      <c r="J594" s="145">
        <f>ROUND(I594*H594,2)</f>
        <v>0</v>
      </c>
      <c r="K594" s="141" t="s">
        <v>187</v>
      </c>
      <c r="L594" s="34"/>
      <c r="M594" s="146" t="s">
        <v>3</v>
      </c>
      <c r="N594" s="147" t="s">
        <v>44</v>
      </c>
      <c r="O594" s="54"/>
      <c r="P594" s="148">
        <f>O594*H594</f>
        <v>0</v>
      </c>
      <c r="Q594" s="148">
        <v>0</v>
      </c>
      <c r="R594" s="148">
        <f>Q594*H594</f>
        <v>0</v>
      </c>
      <c r="S594" s="148">
        <v>0</v>
      </c>
      <c r="T594" s="149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50" t="s">
        <v>226</v>
      </c>
      <c r="AT594" s="150" t="s">
        <v>183</v>
      </c>
      <c r="AU594" s="150" t="s">
        <v>83</v>
      </c>
      <c r="AY594" s="18" t="s">
        <v>180</v>
      </c>
      <c r="BE594" s="151">
        <f>IF(N594="základní",J594,0)</f>
        <v>0</v>
      </c>
      <c r="BF594" s="151">
        <f>IF(N594="snížená",J594,0)</f>
        <v>0</v>
      </c>
      <c r="BG594" s="151">
        <f>IF(N594="zákl. přenesená",J594,0)</f>
        <v>0</v>
      </c>
      <c r="BH594" s="151">
        <f>IF(N594="sníž. přenesená",J594,0)</f>
        <v>0</v>
      </c>
      <c r="BI594" s="151">
        <f>IF(N594="nulová",J594,0)</f>
        <v>0</v>
      </c>
      <c r="BJ594" s="18" t="s">
        <v>81</v>
      </c>
      <c r="BK594" s="151">
        <f>ROUND(I594*H594,2)</f>
        <v>0</v>
      </c>
      <c r="BL594" s="18" t="s">
        <v>226</v>
      </c>
      <c r="BM594" s="150" t="s">
        <v>1724</v>
      </c>
    </row>
    <row r="595" spans="1:47" s="2" customFormat="1" ht="12">
      <c r="A595" s="33"/>
      <c r="B595" s="34"/>
      <c r="C595" s="33"/>
      <c r="D595" s="152" t="s">
        <v>190</v>
      </c>
      <c r="E595" s="33"/>
      <c r="F595" s="153" t="s">
        <v>932</v>
      </c>
      <c r="G595" s="33"/>
      <c r="H595" s="33"/>
      <c r="I595" s="154"/>
      <c r="J595" s="33"/>
      <c r="K595" s="33"/>
      <c r="L595" s="34"/>
      <c r="M595" s="155"/>
      <c r="N595" s="156"/>
      <c r="O595" s="54"/>
      <c r="P595" s="54"/>
      <c r="Q595" s="54"/>
      <c r="R595" s="54"/>
      <c r="S595" s="54"/>
      <c r="T595" s="55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T595" s="18" t="s">
        <v>190</v>
      </c>
      <c r="AU595" s="18" t="s">
        <v>83</v>
      </c>
    </row>
    <row r="596" spans="2:63" s="12" customFormat="1" ht="22.9" customHeight="1">
      <c r="B596" s="125"/>
      <c r="D596" s="126" t="s">
        <v>72</v>
      </c>
      <c r="E596" s="136" t="s">
        <v>961</v>
      </c>
      <c r="F596" s="136" t="s">
        <v>962</v>
      </c>
      <c r="I596" s="128"/>
      <c r="J596" s="137">
        <f>BK596</f>
        <v>0</v>
      </c>
      <c r="L596" s="125"/>
      <c r="M596" s="130"/>
      <c r="N596" s="131"/>
      <c r="O596" s="131"/>
      <c r="P596" s="132">
        <f>SUM(P597:P603)</f>
        <v>0</v>
      </c>
      <c r="Q596" s="131"/>
      <c r="R596" s="132">
        <f>SUM(R597:R603)</f>
        <v>0.21662779999999998</v>
      </c>
      <c r="S596" s="131"/>
      <c r="T596" s="133">
        <f>SUM(T597:T603)</f>
        <v>0</v>
      </c>
      <c r="AR596" s="126" t="s">
        <v>83</v>
      </c>
      <c r="AT596" s="134" t="s">
        <v>72</v>
      </c>
      <c r="AU596" s="134" t="s">
        <v>81</v>
      </c>
      <c r="AY596" s="126" t="s">
        <v>180</v>
      </c>
      <c r="BK596" s="135">
        <f>SUM(BK597:BK603)</f>
        <v>0</v>
      </c>
    </row>
    <row r="597" spans="1:65" s="2" customFormat="1" ht="16.5" customHeight="1">
      <c r="A597" s="33"/>
      <c r="B597" s="138"/>
      <c r="C597" s="139" t="s">
        <v>1725</v>
      </c>
      <c r="D597" s="139" t="s">
        <v>183</v>
      </c>
      <c r="E597" s="140" t="s">
        <v>974</v>
      </c>
      <c r="F597" s="141" t="s">
        <v>975</v>
      </c>
      <c r="G597" s="142" t="s">
        <v>225</v>
      </c>
      <c r="H597" s="143">
        <v>470.93</v>
      </c>
      <c r="I597" s="144"/>
      <c r="J597" s="145">
        <f>ROUND(I597*H597,2)</f>
        <v>0</v>
      </c>
      <c r="K597" s="141" t="s">
        <v>187</v>
      </c>
      <c r="L597" s="34"/>
      <c r="M597" s="146" t="s">
        <v>3</v>
      </c>
      <c r="N597" s="147" t="s">
        <v>44</v>
      </c>
      <c r="O597" s="54"/>
      <c r="P597" s="148">
        <f>O597*H597</f>
        <v>0</v>
      </c>
      <c r="Q597" s="148">
        <v>0.0002</v>
      </c>
      <c r="R597" s="148">
        <f>Q597*H597</f>
        <v>0.094186</v>
      </c>
      <c r="S597" s="148">
        <v>0</v>
      </c>
      <c r="T597" s="149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50" t="s">
        <v>226</v>
      </c>
      <c r="AT597" s="150" t="s">
        <v>183</v>
      </c>
      <c r="AU597" s="150" t="s">
        <v>83</v>
      </c>
      <c r="AY597" s="18" t="s">
        <v>180</v>
      </c>
      <c r="BE597" s="151">
        <f>IF(N597="základní",J597,0)</f>
        <v>0</v>
      </c>
      <c r="BF597" s="151">
        <f>IF(N597="snížená",J597,0)</f>
        <v>0</v>
      </c>
      <c r="BG597" s="151">
        <f>IF(N597="zákl. přenesená",J597,0)</f>
        <v>0</v>
      </c>
      <c r="BH597" s="151">
        <f>IF(N597="sníž. přenesená",J597,0)</f>
        <v>0</v>
      </c>
      <c r="BI597" s="151">
        <f>IF(N597="nulová",J597,0)</f>
        <v>0</v>
      </c>
      <c r="BJ597" s="18" t="s">
        <v>81</v>
      </c>
      <c r="BK597" s="151">
        <f>ROUND(I597*H597,2)</f>
        <v>0</v>
      </c>
      <c r="BL597" s="18" t="s">
        <v>226</v>
      </c>
      <c r="BM597" s="150" t="s">
        <v>1726</v>
      </c>
    </row>
    <row r="598" spans="1:47" s="2" customFormat="1" ht="12">
      <c r="A598" s="33"/>
      <c r="B598" s="34"/>
      <c r="C598" s="33"/>
      <c r="D598" s="152" t="s">
        <v>190</v>
      </c>
      <c r="E598" s="33"/>
      <c r="F598" s="153" t="s">
        <v>977</v>
      </c>
      <c r="G598" s="33"/>
      <c r="H598" s="33"/>
      <c r="I598" s="154"/>
      <c r="J598" s="33"/>
      <c r="K598" s="33"/>
      <c r="L598" s="34"/>
      <c r="M598" s="155"/>
      <c r="N598" s="156"/>
      <c r="O598" s="54"/>
      <c r="P598" s="54"/>
      <c r="Q598" s="54"/>
      <c r="R598" s="54"/>
      <c r="S598" s="54"/>
      <c r="T598" s="55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T598" s="18" t="s">
        <v>190</v>
      </c>
      <c r="AU598" s="18" t="s">
        <v>83</v>
      </c>
    </row>
    <row r="599" spans="2:51" s="13" customFormat="1" ht="12">
      <c r="B599" s="157"/>
      <c r="D599" s="158" t="s">
        <v>201</v>
      </c>
      <c r="E599" s="159" t="s">
        <v>3</v>
      </c>
      <c r="F599" s="160" t="s">
        <v>1727</v>
      </c>
      <c r="H599" s="161">
        <v>70</v>
      </c>
      <c r="I599" s="162"/>
      <c r="L599" s="157"/>
      <c r="M599" s="163"/>
      <c r="N599" s="164"/>
      <c r="O599" s="164"/>
      <c r="P599" s="164"/>
      <c r="Q599" s="164"/>
      <c r="R599" s="164"/>
      <c r="S599" s="164"/>
      <c r="T599" s="165"/>
      <c r="AT599" s="159" t="s">
        <v>201</v>
      </c>
      <c r="AU599" s="159" t="s">
        <v>83</v>
      </c>
      <c r="AV599" s="13" t="s">
        <v>83</v>
      </c>
      <c r="AW599" s="13" t="s">
        <v>34</v>
      </c>
      <c r="AX599" s="13" t="s">
        <v>73</v>
      </c>
      <c r="AY599" s="159" t="s">
        <v>180</v>
      </c>
    </row>
    <row r="600" spans="2:51" s="13" customFormat="1" ht="12">
      <c r="B600" s="157"/>
      <c r="D600" s="158" t="s">
        <v>201</v>
      </c>
      <c r="E600" s="159" t="s">
        <v>3</v>
      </c>
      <c r="F600" s="160" t="s">
        <v>1728</v>
      </c>
      <c r="H600" s="161">
        <v>400.93</v>
      </c>
      <c r="I600" s="162"/>
      <c r="L600" s="157"/>
      <c r="M600" s="163"/>
      <c r="N600" s="164"/>
      <c r="O600" s="164"/>
      <c r="P600" s="164"/>
      <c r="Q600" s="164"/>
      <c r="R600" s="164"/>
      <c r="S600" s="164"/>
      <c r="T600" s="165"/>
      <c r="AT600" s="159" t="s">
        <v>201</v>
      </c>
      <c r="AU600" s="159" t="s">
        <v>83</v>
      </c>
      <c r="AV600" s="13" t="s">
        <v>83</v>
      </c>
      <c r="AW600" s="13" t="s">
        <v>34</v>
      </c>
      <c r="AX600" s="13" t="s">
        <v>73</v>
      </c>
      <c r="AY600" s="159" t="s">
        <v>180</v>
      </c>
    </row>
    <row r="601" spans="2:51" s="15" customFormat="1" ht="12">
      <c r="B601" s="187"/>
      <c r="D601" s="158" t="s">
        <v>201</v>
      </c>
      <c r="E601" s="188" t="s">
        <v>3</v>
      </c>
      <c r="F601" s="189" t="s">
        <v>399</v>
      </c>
      <c r="H601" s="190">
        <v>470.93</v>
      </c>
      <c r="I601" s="191"/>
      <c r="L601" s="187"/>
      <c r="M601" s="192"/>
      <c r="N601" s="193"/>
      <c r="O601" s="193"/>
      <c r="P601" s="193"/>
      <c r="Q601" s="193"/>
      <c r="R601" s="193"/>
      <c r="S601" s="193"/>
      <c r="T601" s="194"/>
      <c r="AT601" s="188" t="s">
        <v>201</v>
      </c>
      <c r="AU601" s="188" t="s">
        <v>83</v>
      </c>
      <c r="AV601" s="15" t="s">
        <v>188</v>
      </c>
      <c r="AW601" s="15" t="s">
        <v>34</v>
      </c>
      <c r="AX601" s="15" t="s">
        <v>81</v>
      </c>
      <c r="AY601" s="188" t="s">
        <v>180</v>
      </c>
    </row>
    <row r="602" spans="1:65" s="2" customFormat="1" ht="24.2" customHeight="1">
      <c r="A602" s="33"/>
      <c r="B602" s="138"/>
      <c r="C602" s="139" t="s">
        <v>1729</v>
      </c>
      <c r="D602" s="139" t="s">
        <v>183</v>
      </c>
      <c r="E602" s="140" t="s">
        <v>979</v>
      </c>
      <c r="F602" s="141" t="s">
        <v>980</v>
      </c>
      <c r="G602" s="142" t="s">
        <v>225</v>
      </c>
      <c r="H602" s="143">
        <v>470.93</v>
      </c>
      <c r="I602" s="144"/>
      <c r="J602" s="145">
        <f>ROUND(I602*H602,2)</f>
        <v>0</v>
      </c>
      <c r="K602" s="141" t="s">
        <v>187</v>
      </c>
      <c r="L602" s="34"/>
      <c r="M602" s="146" t="s">
        <v>3</v>
      </c>
      <c r="N602" s="147" t="s">
        <v>44</v>
      </c>
      <c r="O602" s="54"/>
      <c r="P602" s="148">
        <f>O602*H602</f>
        <v>0</v>
      </c>
      <c r="Q602" s="148">
        <v>0.00026</v>
      </c>
      <c r="R602" s="148">
        <f>Q602*H602</f>
        <v>0.12244179999999999</v>
      </c>
      <c r="S602" s="148">
        <v>0</v>
      </c>
      <c r="T602" s="149">
        <f>S602*H602</f>
        <v>0</v>
      </c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R602" s="150" t="s">
        <v>226</v>
      </c>
      <c r="AT602" s="150" t="s">
        <v>183</v>
      </c>
      <c r="AU602" s="150" t="s">
        <v>83</v>
      </c>
      <c r="AY602" s="18" t="s">
        <v>180</v>
      </c>
      <c r="BE602" s="151">
        <f>IF(N602="základní",J602,0)</f>
        <v>0</v>
      </c>
      <c r="BF602" s="151">
        <f>IF(N602="snížená",J602,0)</f>
        <v>0</v>
      </c>
      <c r="BG602" s="151">
        <f>IF(N602="zákl. přenesená",J602,0)</f>
        <v>0</v>
      </c>
      <c r="BH602" s="151">
        <f>IF(N602="sníž. přenesená",J602,0)</f>
        <v>0</v>
      </c>
      <c r="BI602" s="151">
        <f>IF(N602="nulová",J602,0)</f>
        <v>0</v>
      </c>
      <c r="BJ602" s="18" t="s">
        <v>81</v>
      </c>
      <c r="BK602" s="151">
        <f>ROUND(I602*H602,2)</f>
        <v>0</v>
      </c>
      <c r="BL602" s="18" t="s">
        <v>226</v>
      </c>
      <c r="BM602" s="150" t="s">
        <v>1730</v>
      </c>
    </row>
    <row r="603" spans="1:47" s="2" customFormat="1" ht="12">
      <c r="A603" s="33"/>
      <c r="B603" s="34"/>
      <c r="C603" s="33"/>
      <c r="D603" s="152" t="s">
        <v>190</v>
      </c>
      <c r="E603" s="33"/>
      <c r="F603" s="153" t="s">
        <v>982</v>
      </c>
      <c r="G603" s="33"/>
      <c r="H603" s="33"/>
      <c r="I603" s="154"/>
      <c r="J603" s="33"/>
      <c r="K603" s="33"/>
      <c r="L603" s="34"/>
      <c r="M603" s="183"/>
      <c r="N603" s="184"/>
      <c r="O603" s="185"/>
      <c r="P603" s="185"/>
      <c r="Q603" s="185"/>
      <c r="R603" s="185"/>
      <c r="S603" s="185"/>
      <c r="T603" s="186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T603" s="18" t="s">
        <v>190</v>
      </c>
      <c r="AU603" s="18" t="s">
        <v>83</v>
      </c>
    </row>
    <row r="604" spans="1:31" s="2" customFormat="1" ht="6.95" customHeight="1">
      <c r="A604" s="33"/>
      <c r="B604" s="43"/>
      <c r="C604" s="44"/>
      <c r="D604" s="44"/>
      <c r="E604" s="44"/>
      <c r="F604" s="44"/>
      <c r="G604" s="44"/>
      <c r="H604" s="44"/>
      <c r="I604" s="44"/>
      <c r="J604" s="44"/>
      <c r="K604" s="44"/>
      <c r="L604" s="34"/>
      <c r="M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</row>
  </sheetData>
  <autoFilter ref="C98:K603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hyperlinks>
    <hyperlink ref="F103" r:id="rId1" display="https://podminky.urs.cz/item/CS_URS_2021_01/113106134"/>
    <hyperlink ref="F106" r:id="rId2" display="https://podminky.urs.cz/item/CS_URS_2021_01/113107323"/>
    <hyperlink ref="F109" r:id="rId3" display="https://podminky.urs.cz/item/CS_URS_2021_01/122151103"/>
    <hyperlink ref="F112" r:id="rId4" display="https://podminky.urs.cz/item/CS_URS_2021_01/131151105"/>
    <hyperlink ref="F116" r:id="rId5" display="https://podminky.urs.cz/item/CS_URS_2021_01/132101101"/>
    <hyperlink ref="F119" r:id="rId6" display="https://podminky.urs.cz/item/CS_URS_2021_01/132112112"/>
    <hyperlink ref="F122" r:id="rId7" display="https://podminky.urs.cz/item/CS_URS_2021_01/162751117"/>
    <hyperlink ref="F125" r:id="rId8" display="https://podminky.urs.cz/item/CS_URS_2021_01/162751119"/>
    <hyperlink ref="F128" r:id="rId9" display="https://podminky.urs.cz/item/CS_URS_2021_01/171201201"/>
    <hyperlink ref="F130" r:id="rId10" display="https://podminky.urs.cz/item/CS_URS_2021_01/171201221"/>
    <hyperlink ref="F133" r:id="rId11" display="https://podminky.urs.cz/item/CS_URS_2021_01/174101101"/>
    <hyperlink ref="F138" r:id="rId12" display="https://podminky.urs.cz/item/CS_URS_2021_01/181951112"/>
    <hyperlink ref="F141" r:id="rId13" display="https://podminky.urs.cz/item/CS_URS_2021_01/273321511"/>
    <hyperlink ref="F146" r:id="rId14" display="https://podminky.urs.cz/item/CS_URS_2021_01/273351121"/>
    <hyperlink ref="F149" r:id="rId15" display="https://podminky.urs.cz/item/CS_URS_2021_01/273361821"/>
    <hyperlink ref="F152" r:id="rId16" display="https://podminky.urs.cz/item/CS_URS_2021_01/274321511"/>
    <hyperlink ref="F156" r:id="rId17" display="https://podminky.urs.cz/item/CS_URS_2021_01/274351121"/>
    <hyperlink ref="F159" r:id="rId18" display="https://podminky.urs.cz/item/CS_URS_2021_01/274351122"/>
    <hyperlink ref="F161" r:id="rId19" display="https://podminky.urs.cz/item/CS_URS_2021_01/28260600R"/>
    <hyperlink ref="F165" r:id="rId20" display="https://podminky.urs.cz/item/CS_URS_2021_01/311321611"/>
    <hyperlink ref="F173" r:id="rId21" display="https://podminky.urs.cz/item/CS_URS_2021_01/311321815"/>
    <hyperlink ref="F176" r:id="rId22" display="https://podminky.urs.cz/item/CS_URS_2021_01/311351121"/>
    <hyperlink ref="F182" r:id="rId23" display="https://podminky.urs.cz/item/CS_URS_2021_01/311351122"/>
    <hyperlink ref="F184" r:id="rId24" display="https://podminky.urs.cz/item/CS_URS_2021_01/311351311"/>
    <hyperlink ref="F189" r:id="rId25" display="https://podminky.urs.cz/item/CS_URS_2021_01/311351312"/>
    <hyperlink ref="F191" r:id="rId26" display="https://podminky.urs.cz/item/CS_URS_2021_01/311351911"/>
    <hyperlink ref="F193" r:id="rId27" display="https://podminky.urs.cz/item/CS_URS_2021_01/311361821"/>
    <hyperlink ref="F202" r:id="rId28" display="https://podminky.urs.cz/item/CS_URS_2021_01/330321610"/>
    <hyperlink ref="F205" r:id="rId29" display="https://podminky.urs.cz/item/CS_URS_2021_01/331351125"/>
    <hyperlink ref="F208" r:id="rId30" display="https://podminky.urs.cz/item/CS_URS_2021_01/331351126"/>
    <hyperlink ref="F210" r:id="rId31" display="https://podminky.urs.cz/item/CS_URS_2021_01/331361821"/>
    <hyperlink ref="F213" r:id="rId32" display="https://podminky.urs.cz/item/CS_URS_2021_01/342272235"/>
    <hyperlink ref="F220" r:id="rId33" display="https://podminky.urs.cz/item/CS_URS_2021_01/345321616"/>
    <hyperlink ref="F223" r:id="rId34" display="https://podminky.urs.cz/item/CS_URS_2021_01/345351005"/>
    <hyperlink ref="F226" r:id="rId35" display="https://podminky.urs.cz/item/CS_URS_2021_01/345351006"/>
    <hyperlink ref="F229" r:id="rId36" display="https://podminky.urs.cz/item/CS_URS_2021_01/411324646"/>
    <hyperlink ref="F234" r:id="rId37" display="https://podminky.urs.cz/item/CS_URS_2021_01/411351011"/>
    <hyperlink ref="F240" r:id="rId38" display="https://podminky.urs.cz/item/CS_URS_2021_01/411351012"/>
    <hyperlink ref="F242" r:id="rId39" display="https://podminky.urs.cz/item/CS_URS_2021_01/411354313"/>
    <hyperlink ref="F247" r:id="rId40" display="https://podminky.urs.cz/item/CS_URS_2021_01/411354314"/>
    <hyperlink ref="F249" r:id="rId41" display="https://podminky.urs.cz/item/CS_URS_2021_01/411359111"/>
    <hyperlink ref="F251" r:id="rId42" display="https://podminky.urs.cz/item/CS_URS_2021_01/411361821"/>
    <hyperlink ref="F257" r:id="rId43" display="https://podminky.urs.cz/item/CS_URS_2021_01/413321616"/>
    <hyperlink ref="F260" r:id="rId44" display="https://podminky.urs.cz/item/CS_URS_2021_01/413351121"/>
    <hyperlink ref="F263" r:id="rId45" display="https://podminky.urs.cz/item/CS_URS_2021_01/413351122"/>
    <hyperlink ref="F265" r:id="rId46" display="https://podminky.urs.cz/item/CS_URS_2021_01/413351191"/>
    <hyperlink ref="F267" r:id="rId47" display="https://podminky.urs.cz/item/CS_URS_2021_01/413352115"/>
    <hyperlink ref="F270" r:id="rId48" display="https://podminky.urs.cz/item/CS_URS_2021_01/413352116"/>
    <hyperlink ref="F272" r:id="rId49" display="https://podminky.urs.cz/item/CS_URS_2021_01/413361821"/>
    <hyperlink ref="F275" r:id="rId50" display="https://podminky.urs.cz/item/CS_URS_2021_01/430321616"/>
    <hyperlink ref="F280" r:id="rId51" display="https://podminky.urs.cz/item/CS_URS_2021_01/430361821"/>
    <hyperlink ref="F283" r:id="rId52" display="https://podminky.urs.cz/item/CS_URS_2021_01/431351121"/>
    <hyperlink ref="F286" r:id="rId53" display="https://podminky.urs.cz/item/CS_URS_2021_01/431351122"/>
    <hyperlink ref="F288" r:id="rId54" display="https://podminky.urs.cz/item/CS_URS_2021_01/434351141"/>
    <hyperlink ref="F291" r:id="rId55" display="https://podminky.urs.cz/item/CS_URS_2021_01/434351142"/>
    <hyperlink ref="F294" r:id="rId56" display="https://podminky.urs.cz/item/CS_URS_2021_01/564231111"/>
    <hyperlink ref="F297" r:id="rId57" display="https://podminky.urs.cz/item/CS_URS_2021_01/564730011"/>
    <hyperlink ref="F300" r:id="rId58" display="https://podminky.urs.cz/item/CS_URS_2021_01/564760111"/>
    <hyperlink ref="F303" r:id="rId59" display="https://podminky.urs.cz/item/CS_URS_2021_01/596212212"/>
    <hyperlink ref="F306" r:id="rId60" display="https://podminky.urs.cz/item/CS_URS_2021_01/596811220"/>
    <hyperlink ref="F310" r:id="rId61" display="https://podminky.urs.cz/item/CS_URS_2021_01/59245601"/>
    <hyperlink ref="F314" r:id="rId62" display="https://podminky.urs.cz/item/CS_URS_2021_01/611131121"/>
    <hyperlink ref="F317" r:id="rId63" display="https://podminky.urs.cz/item/CS_URS_2021_01/611131125"/>
    <hyperlink ref="F321" r:id="rId64" display="https://podminky.urs.cz/item/CS_URS_2021_01/612111121"/>
    <hyperlink ref="F326" r:id="rId65" display="https://podminky.urs.cz/item/CS_URS_2021_01/612131121"/>
    <hyperlink ref="F330" r:id="rId66" display="https://podminky.urs.cz/item/CS_URS_2021_01/612142001"/>
    <hyperlink ref="F335" r:id="rId67" display="https://podminky.urs.cz/item/CS_URS_2021_01/612341121"/>
    <hyperlink ref="F342" r:id="rId68" display="https://podminky.urs.cz/item/CS_URS_2021_01/631311116"/>
    <hyperlink ref="F347" r:id="rId69" display="https://podminky.urs.cz/item/CS_URS_2021_01/631311124"/>
    <hyperlink ref="F350" r:id="rId70" display="https://podminky.urs.cz/item/CS_URS_2021_01/631319011"/>
    <hyperlink ref="F352" r:id="rId71" display="https://podminky.urs.cz/item/CS_URS_2021_01/631341134"/>
    <hyperlink ref="F355" r:id="rId72" display="https://podminky.urs.cz/item/CS_URS_2021_01/631362021"/>
    <hyperlink ref="F359" r:id="rId73" display="https://podminky.urs.cz/item/CS_URS_2021_01/63245340R"/>
    <hyperlink ref="F364" r:id="rId74" display="https://podminky.urs.cz/item/CS_URS_2021_01/632481213"/>
    <hyperlink ref="F367" r:id="rId75" display="https://podminky.urs.cz/item/CS_URS_2021_01/635111241"/>
    <hyperlink ref="F371" r:id="rId76" display="https://podminky.urs.cz/item/CS_URS_2021_01/635111241"/>
    <hyperlink ref="F376" r:id="rId77" display="https://podminky.urs.cz/item/CS_URS_2021_01/952901111"/>
    <hyperlink ref="F379" r:id="rId78" display="https://podminky.urs.cz/item/CS_URS_2021_01/952902121"/>
    <hyperlink ref="F382" r:id="rId79" display="https://podminky.urs.cz/item/CS_URS_2021_01/953942421"/>
    <hyperlink ref="F385" r:id="rId80" display="https://podminky.urs.cz/item/CS_URS_2021_01/979054451"/>
    <hyperlink ref="F388" r:id="rId81" display="https://podminky.urs.cz/item/CS_URS_2021_01/981011312"/>
    <hyperlink ref="F391" r:id="rId82" display="https://podminky.urs.cz/item/CS_URS_2021_01/985511113"/>
    <hyperlink ref="F396" r:id="rId83" display="https://podminky.urs.cz/item/CS_URS_2021_01/997221551"/>
    <hyperlink ref="F398" r:id="rId84" display="https://podminky.urs.cz/item/CS_URS_2021_01/997221559"/>
    <hyperlink ref="F401" r:id="rId85" display="https://podminky.urs.cz/item/CS_URS_2021_01/997221855"/>
    <hyperlink ref="F404" r:id="rId86" display="https://podminky.urs.cz/item/CS_URS_2021_01/998223011"/>
    <hyperlink ref="F408" r:id="rId87" display="https://podminky.urs.cz/item/CS_URS_2021_01/711111001"/>
    <hyperlink ref="F411" r:id="rId88" display="https://podminky.urs.cz/item/CS_URS_2021_01/11163150"/>
    <hyperlink ref="F414" r:id="rId89" display="https://podminky.urs.cz/item/CS_URS_2021_01/711112001"/>
    <hyperlink ref="F417" r:id="rId90" display="https://podminky.urs.cz/item/CS_URS_2021_01/11163150"/>
    <hyperlink ref="F420" r:id="rId91" display="https://podminky.urs.cz/item/CS_URS_2021_01/711141559"/>
    <hyperlink ref="F424" r:id="rId92" display="https://podminky.urs.cz/item/CS_URS_2021_01/62836110"/>
    <hyperlink ref="F427" r:id="rId93" display="https://podminky.urs.cz/item/CS_URS_2021_01/711141559"/>
    <hyperlink ref="F429" r:id="rId94" display="https://podminky.urs.cz/item/CS_URS_2021_01/62852254"/>
    <hyperlink ref="F432" r:id="rId95" display="https://podminky.urs.cz/item/CS_URS_2021_01/711142559"/>
    <hyperlink ref="F436" r:id="rId96" display="https://podminky.urs.cz/item/CS_URS_2021_01/62836110"/>
    <hyperlink ref="F439" r:id="rId97" display="https://podminky.urs.cz/item/CS_URS_2021_01/711142559"/>
    <hyperlink ref="F441" r:id="rId98" display="https://podminky.urs.cz/item/CS_URS_2021_01/62852254"/>
    <hyperlink ref="F444" r:id="rId99" display="https://podminky.urs.cz/item/CS_URS_2021_01/711413111"/>
    <hyperlink ref="F448" r:id="rId100" display="https://podminky.urs.cz/item/CS_URS_2021_01/711413121"/>
    <hyperlink ref="F452" r:id="rId101" display="https://podminky.urs.cz/item/CS_URS_2021_01/998711102"/>
    <hyperlink ref="F455" r:id="rId102" display="https://podminky.urs.cz/item/CS_URS_2021_01/712341559"/>
    <hyperlink ref="F460" r:id="rId103" display="https://podminky.urs.cz/item/CS_URS_2021_01/62836110"/>
    <hyperlink ref="F463" r:id="rId104" display="https://podminky.urs.cz/item/CS_URS_2021_01/712391171"/>
    <hyperlink ref="F466" r:id="rId105" display="https://podminky.urs.cz/item/CS_URS_2021_01/69311068"/>
    <hyperlink ref="F469" r:id="rId106" display="https://podminky.urs.cz/item/CS_URS_2021_01/712771001"/>
    <hyperlink ref="F472" r:id="rId107" display="https://podminky.urs.cz/item/CS_URS_2021_01/69334120"/>
    <hyperlink ref="F475" r:id="rId108" display="https://podminky.urs.cz/item/CS_URS_2021_01/712771223"/>
    <hyperlink ref="F477" r:id="rId109" display="https://podminky.urs.cz/item/CS_URS_2021_01/69334011"/>
    <hyperlink ref="F480" r:id="rId110" display="https://podminky.urs.cz/item/CS_URS_2021_01/712771271"/>
    <hyperlink ref="F483" r:id="rId111" display="https://podminky.urs.cz/item/CS_URS_2021_01/69334310"/>
    <hyperlink ref="F486" r:id="rId112" display="https://podminky.urs.cz/item/CS_URS_2021_01/712771411"/>
    <hyperlink ref="F489" r:id="rId113" display="https://podminky.urs.cz/item/CS_URS_2021_01/10321003"/>
    <hyperlink ref="F492" r:id="rId114" display="https://podminky.urs.cz/item/CS_URS_2021_01/712771521"/>
    <hyperlink ref="F494" r:id="rId115" display="https://podminky.urs.cz/item/CS_URS_2021_01/69334504"/>
    <hyperlink ref="F498" r:id="rId116" display="https://podminky.urs.cz/item/CS_URS_2021_01/998712102"/>
    <hyperlink ref="F501" r:id="rId117" display="https://podminky.urs.cz/item/CS_URS_2021_01/713121111"/>
    <hyperlink ref="F504" r:id="rId118" display="https://podminky.urs.cz/item/CS_URS_2021_01/28372309"/>
    <hyperlink ref="F507" r:id="rId119" display="https://podminky.urs.cz/item/CS_URS_2021_01/713121111"/>
    <hyperlink ref="F511" r:id="rId120" display="https://podminky.urs.cz/item/CS_URS_2021_01/28375817"/>
    <hyperlink ref="F514" r:id="rId121" display="https://podminky.urs.cz/item/CS_URS_2021_01/713131141"/>
    <hyperlink ref="F517" r:id="rId122" display="https://podminky.urs.cz/item/CS_URS_2021_01/28376382"/>
    <hyperlink ref="F520" r:id="rId123" display="https://podminky.urs.cz/item/CS_URS_2021_01/713131141"/>
    <hyperlink ref="F523" r:id="rId124" display="https://podminky.urs.cz/item/CS_URS_2021_01/28375909"/>
    <hyperlink ref="F526" r:id="rId125" display="https://podminky.urs.cz/item/CS_URS_2021_01/713141131"/>
    <hyperlink ref="F529" r:id="rId126" display="https://podminky.urs.cz/item/CS_URS_2021_01/28376142"/>
    <hyperlink ref="F532" r:id="rId127" display="https://podminky.urs.cz/item/CS_URS_2021_01/998713102"/>
    <hyperlink ref="F547" r:id="rId128" display="https://podminky.urs.cz/item/CS_URS_2021_01/764538424"/>
    <hyperlink ref="F549" r:id="rId129" display="https://podminky.urs.cz/item/CS_URS_2021_01/7645384241"/>
    <hyperlink ref="F551" r:id="rId130" display="https://podminky.urs.cz/item/CS_URS_2021_01/998764102"/>
    <hyperlink ref="F573" r:id="rId131" display="https://podminky.urs.cz/item/CS_URS_2021_01/776121111"/>
    <hyperlink ref="F576" r:id="rId132" display="https://podminky.urs.cz/item/CS_URS_2021_01/776141113"/>
    <hyperlink ref="F579" r:id="rId133" display="https://podminky.urs.cz/item/CS_URS_2021_01/776251111"/>
    <hyperlink ref="F586" r:id="rId134" display="https://podminky.urs.cz/item/CS_URS_2021_01/28411069"/>
    <hyperlink ref="F590" r:id="rId135" display="https://podminky.urs.cz/item/CS_URS_2021_01/776411112"/>
    <hyperlink ref="F595" r:id="rId136" display="https://podminky.urs.cz/item/CS_URS_2021_01/998776102"/>
    <hyperlink ref="F598" r:id="rId137" display="https://podminky.urs.cz/item/CS_URS_2021_01/784181121"/>
    <hyperlink ref="F603" r:id="rId138" display="https://podminky.urs.cz/item/CS_URS_2021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140"/>
  <headerFooter>
    <oddFooter>&amp;CStrana &amp;P z &amp;N</oddFooter>
  </headerFooter>
  <drawing r:id="rId13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1731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ROUND((SUM(BE93:BE263)),2)</f>
        <v>0</v>
      </c>
      <c r="G33" s="33"/>
      <c r="H33" s="33"/>
      <c r="I33" s="97">
        <v>0.21</v>
      </c>
      <c r="J33" s="96">
        <f>ROUND(((SUM(BE93:BE263))*I33),2)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ROUND((SUM(BF93:BF263)),2)</f>
        <v>0</v>
      </c>
      <c r="G34" s="33"/>
      <c r="H34" s="33"/>
      <c r="I34" s="97">
        <v>0.15</v>
      </c>
      <c r="J34" s="96">
        <f>ROUND(((SUM(BF93:BF263))*I34),2)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ROUND((SUM(BG93:BG263)),2)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ROUND((SUM(BH93:BH263)),2)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ROUND((SUM(BI93:BI263)),2)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4G - SO.04 - G  Zpřístupnění stávající zatravněné pochozí střechy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J94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J95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J101</f>
        <v>0</v>
      </c>
      <c r="L62" s="111"/>
    </row>
    <row r="63" spans="2:12" s="10" customFormat="1" ht="19.9" customHeight="1">
      <c r="B63" s="111"/>
      <c r="D63" s="112" t="s">
        <v>387</v>
      </c>
      <c r="E63" s="113"/>
      <c r="F63" s="113"/>
      <c r="G63" s="113"/>
      <c r="H63" s="113"/>
      <c r="I63" s="113"/>
      <c r="J63" s="114">
        <f>J108</f>
        <v>0</v>
      </c>
      <c r="L63" s="111"/>
    </row>
    <row r="64" spans="2:12" s="10" customFormat="1" ht="19.9" customHeight="1">
      <c r="B64" s="111"/>
      <c r="D64" s="112" t="s">
        <v>986</v>
      </c>
      <c r="E64" s="113"/>
      <c r="F64" s="113"/>
      <c r="G64" s="113"/>
      <c r="H64" s="113"/>
      <c r="I64" s="113"/>
      <c r="J64" s="114">
        <f>J123</f>
        <v>0</v>
      </c>
      <c r="L64" s="111"/>
    </row>
    <row r="65" spans="2:12" s="10" customFormat="1" ht="19.9" customHeight="1">
      <c r="B65" s="111"/>
      <c r="D65" s="112" t="s">
        <v>388</v>
      </c>
      <c r="E65" s="113"/>
      <c r="F65" s="113"/>
      <c r="G65" s="113"/>
      <c r="H65" s="113"/>
      <c r="I65" s="113"/>
      <c r="J65" s="114">
        <f>J131</f>
        <v>0</v>
      </c>
      <c r="L65" s="111"/>
    </row>
    <row r="66" spans="2:12" s="10" customFormat="1" ht="19.9" customHeight="1">
      <c r="B66" s="111"/>
      <c r="D66" s="112" t="s">
        <v>389</v>
      </c>
      <c r="E66" s="113"/>
      <c r="F66" s="113"/>
      <c r="G66" s="113"/>
      <c r="H66" s="113"/>
      <c r="I66" s="113"/>
      <c r="J66" s="114">
        <f>J138</f>
        <v>0</v>
      </c>
      <c r="L66" s="111"/>
    </row>
    <row r="67" spans="2:12" s="10" customFormat="1" ht="19.9" customHeight="1">
      <c r="B67" s="111"/>
      <c r="D67" s="112" t="s">
        <v>156</v>
      </c>
      <c r="E67" s="113"/>
      <c r="F67" s="113"/>
      <c r="G67" s="113"/>
      <c r="H67" s="113"/>
      <c r="I67" s="113"/>
      <c r="J67" s="114">
        <f>J142</f>
        <v>0</v>
      </c>
      <c r="L67" s="111"/>
    </row>
    <row r="68" spans="2:12" s="10" customFormat="1" ht="19.9" customHeight="1">
      <c r="B68" s="111"/>
      <c r="D68" s="112" t="s">
        <v>390</v>
      </c>
      <c r="E68" s="113"/>
      <c r="F68" s="113"/>
      <c r="G68" s="113"/>
      <c r="H68" s="113"/>
      <c r="I68" s="113"/>
      <c r="J68" s="114">
        <f>J154</f>
        <v>0</v>
      </c>
      <c r="L68" s="111"/>
    </row>
    <row r="69" spans="2:12" s="9" customFormat="1" ht="24.95" customHeight="1">
      <c r="B69" s="107"/>
      <c r="D69" s="108" t="s">
        <v>157</v>
      </c>
      <c r="E69" s="109"/>
      <c r="F69" s="109"/>
      <c r="G69" s="109"/>
      <c r="H69" s="109"/>
      <c r="I69" s="109"/>
      <c r="J69" s="110">
        <f>J157</f>
        <v>0</v>
      </c>
      <c r="L69" s="107"/>
    </row>
    <row r="70" spans="2:12" s="10" customFormat="1" ht="19.9" customHeight="1">
      <c r="B70" s="111"/>
      <c r="D70" s="112" t="s">
        <v>987</v>
      </c>
      <c r="E70" s="113"/>
      <c r="F70" s="113"/>
      <c r="G70" s="113"/>
      <c r="H70" s="113"/>
      <c r="I70" s="113"/>
      <c r="J70" s="114">
        <f>J158</f>
        <v>0</v>
      </c>
      <c r="L70" s="111"/>
    </row>
    <row r="71" spans="2:12" s="10" customFormat="1" ht="19.9" customHeight="1">
      <c r="B71" s="111"/>
      <c r="D71" s="112" t="s">
        <v>158</v>
      </c>
      <c r="E71" s="113"/>
      <c r="F71" s="113"/>
      <c r="G71" s="113"/>
      <c r="H71" s="113"/>
      <c r="I71" s="113"/>
      <c r="J71" s="114">
        <f>J164</f>
        <v>0</v>
      </c>
      <c r="L71" s="111"/>
    </row>
    <row r="72" spans="2:12" s="10" customFormat="1" ht="19.9" customHeight="1">
      <c r="B72" s="111"/>
      <c r="D72" s="112" t="s">
        <v>524</v>
      </c>
      <c r="E72" s="113"/>
      <c r="F72" s="113"/>
      <c r="G72" s="113"/>
      <c r="H72" s="113"/>
      <c r="I72" s="113"/>
      <c r="J72" s="114">
        <f>J234</f>
        <v>0</v>
      </c>
      <c r="L72" s="111"/>
    </row>
    <row r="73" spans="2:12" s="10" customFormat="1" ht="19.9" customHeight="1">
      <c r="B73" s="111"/>
      <c r="D73" s="112" t="s">
        <v>1732</v>
      </c>
      <c r="E73" s="113"/>
      <c r="F73" s="113"/>
      <c r="G73" s="113"/>
      <c r="H73" s="113"/>
      <c r="I73" s="113"/>
      <c r="J73" s="114">
        <f>J256</f>
        <v>0</v>
      </c>
      <c r="L73" s="111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5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5" customHeight="1">
      <c r="A80" s="33"/>
      <c r="B80" s="34"/>
      <c r="C80" s="22" t="s">
        <v>165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56" t="str">
        <f>E7</f>
        <v>PAMÁTNÍK MOHYLA MÍRU, REKONSTRUKCE NÁVŠTĚVNICKÉ INFRASTRUKTURY</v>
      </c>
      <c r="F83" s="357"/>
      <c r="G83" s="357"/>
      <c r="H83" s="357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148</v>
      </c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318" t="str">
        <f>E9</f>
        <v>MOHYLA 4G - SO.04 - G  Zpřístupnění stávající zatravněné pochozí střechy</v>
      </c>
      <c r="F85" s="355"/>
      <c r="G85" s="355"/>
      <c r="H85" s="355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22</v>
      </c>
      <c r="D87" s="33"/>
      <c r="E87" s="33"/>
      <c r="F87" s="26" t="str">
        <f>F12</f>
        <v>Pracký kopec u obce Prace</v>
      </c>
      <c r="G87" s="33"/>
      <c r="H87" s="33"/>
      <c r="I87" s="28" t="s">
        <v>24</v>
      </c>
      <c r="J87" s="51" t="str">
        <f>IF(J12="","",J12)</f>
        <v>5. 5. 2021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0.15" customHeight="1">
      <c r="A89" s="33"/>
      <c r="B89" s="34"/>
      <c r="C89" s="28" t="s">
        <v>26</v>
      </c>
      <c r="D89" s="33"/>
      <c r="E89" s="33"/>
      <c r="F89" s="26" t="str">
        <f>E15</f>
        <v xml:space="preserve"> </v>
      </c>
      <c r="G89" s="33"/>
      <c r="H89" s="33"/>
      <c r="I89" s="28" t="s">
        <v>32</v>
      </c>
      <c r="J89" s="31" t="str">
        <f>E21</f>
        <v>PETR FRANTA ARCHITEKTI   ASOC., s.r.o.</v>
      </c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30</v>
      </c>
      <c r="D90" s="33"/>
      <c r="E90" s="33"/>
      <c r="F90" s="26" t="str">
        <f>IF(E18="","",E18)</f>
        <v>Vyplň údaj</v>
      </c>
      <c r="G90" s="33"/>
      <c r="H90" s="33"/>
      <c r="I90" s="28" t="s">
        <v>35</v>
      </c>
      <c r="J90" s="31" t="str">
        <f>E24</f>
        <v>Hana Pejšová</v>
      </c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5"/>
      <c r="B92" s="116"/>
      <c r="C92" s="117" t="s">
        <v>166</v>
      </c>
      <c r="D92" s="118" t="s">
        <v>58</v>
      </c>
      <c r="E92" s="118" t="s">
        <v>54</v>
      </c>
      <c r="F92" s="118" t="s">
        <v>55</v>
      </c>
      <c r="G92" s="118" t="s">
        <v>167</v>
      </c>
      <c r="H92" s="118" t="s">
        <v>168</v>
      </c>
      <c r="I92" s="118" t="s">
        <v>169</v>
      </c>
      <c r="J92" s="118" t="s">
        <v>153</v>
      </c>
      <c r="K92" s="119" t="s">
        <v>170</v>
      </c>
      <c r="L92" s="120"/>
      <c r="M92" s="58" t="s">
        <v>3</v>
      </c>
      <c r="N92" s="59" t="s">
        <v>43</v>
      </c>
      <c r="O92" s="59" t="s">
        <v>171</v>
      </c>
      <c r="P92" s="59" t="s">
        <v>172</v>
      </c>
      <c r="Q92" s="59" t="s">
        <v>173</v>
      </c>
      <c r="R92" s="59" t="s">
        <v>174</v>
      </c>
      <c r="S92" s="59" t="s">
        <v>175</v>
      </c>
      <c r="T92" s="60" t="s">
        <v>176</v>
      </c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</row>
    <row r="93" spans="1:63" s="2" customFormat="1" ht="22.9" customHeight="1">
      <c r="A93" s="33"/>
      <c r="B93" s="34"/>
      <c r="C93" s="65" t="s">
        <v>177</v>
      </c>
      <c r="D93" s="33"/>
      <c r="E93" s="33"/>
      <c r="F93" s="33"/>
      <c r="G93" s="33"/>
      <c r="H93" s="33"/>
      <c r="I93" s="33"/>
      <c r="J93" s="121">
        <f>BK93</f>
        <v>0</v>
      </c>
      <c r="K93" s="33"/>
      <c r="L93" s="34"/>
      <c r="M93" s="61"/>
      <c r="N93" s="52"/>
      <c r="O93" s="62"/>
      <c r="P93" s="122">
        <f>P94+P157</f>
        <v>0</v>
      </c>
      <c r="Q93" s="62"/>
      <c r="R93" s="122">
        <f>R94+R157</f>
        <v>31.74057376</v>
      </c>
      <c r="S93" s="62"/>
      <c r="T93" s="123">
        <f>T94+T157</f>
        <v>1.2952500000000002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72</v>
      </c>
      <c r="AU93" s="18" t="s">
        <v>154</v>
      </c>
      <c r="BK93" s="124">
        <f>BK94+BK157</f>
        <v>0</v>
      </c>
    </row>
    <row r="94" spans="2:63" s="12" customFormat="1" ht="25.9" customHeight="1">
      <c r="B94" s="125"/>
      <c r="D94" s="126" t="s">
        <v>72</v>
      </c>
      <c r="E94" s="127" t="s">
        <v>178</v>
      </c>
      <c r="F94" s="127" t="s">
        <v>179</v>
      </c>
      <c r="I94" s="128"/>
      <c r="J94" s="129">
        <f>BK94</f>
        <v>0</v>
      </c>
      <c r="L94" s="125"/>
      <c r="M94" s="130"/>
      <c r="N94" s="131"/>
      <c r="O94" s="131"/>
      <c r="P94" s="132">
        <f>P95+P101+P108+P123+P131+P138+P142+P154</f>
        <v>0</v>
      </c>
      <c r="Q94" s="131"/>
      <c r="R94" s="132">
        <f>R95+R101+R108+R123+R131+R138+R142+R154</f>
        <v>27.08233606</v>
      </c>
      <c r="S94" s="131"/>
      <c r="T94" s="133">
        <f>T95+T101+T108+T123+T131+T138+T142+T154</f>
        <v>0</v>
      </c>
      <c r="AR94" s="126" t="s">
        <v>81</v>
      </c>
      <c r="AT94" s="134" t="s">
        <v>72</v>
      </c>
      <c r="AU94" s="134" t="s">
        <v>73</v>
      </c>
      <c r="AY94" s="126" t="s">
        <v>180</v>
      </c>
      <c r="BK94" s="135">
        <f>BK95+BK101+BK108+BK123+BK131+BK138+BK142+BK154</f>
        <v>0</v>
      </c>
    </row>
    <row r="95" spans="2:63" s="12" customFormat="1" ht="22.9" customHeight="1">
      <c r="B95" s="125"/>
      <c r="D95" s="126" t="s">
        <v>72</v>
      </c>
      <c r="E95" s="136" t="s">
        <v>81</v>
      </c>
      <c r="F95" s="136" t="s">
        <v>529</v>
      </c>
      <c r="I95" s="128"/>
      <c r="J95" s="137">
        <f>BK95</f>
        <v>0</v>
      </c>
      <c r="L95" s="125"/>
      <c r="M95" s="130"/>
      <c r="N95" s="131"/>
      <c r="O95" s="131"/>
      <c r="P95" s="132">
        <f>SUM(P96:P100)</f>
        <v>0</v>
      </c>
      <c r="Q95" s="131"/>
      <c r="R95" s="132">
        <f>SUM(R96:R100)</f>
        <v>0</v>
      </c>
      <c r="S95" s="131"/>
      <c r="T95" s="133">
        <f>SUM(T96:T100)</f>
        <v>0</v>
      </c>
      <c r="AR95" s="126" t="s">
        <v>81</v>
      </c>
      <c r="AT95" s="134" t="s">
        <v>72</v>
      </c>
      <c r="AU95" s="134" t="s">
        <v>81</v>
      </c>
      <c r="AY95" s="126" t="s">
        <v>180</v>
      </c>
      <c r="BK95" s="135">
        <f>SUM(BK96:BK100)</f>
        <v>0</v>
      </c>
    </row>
    <row r="96" spans="1:65" s="2" customFormat="1" ht="24.2" customHeight="1">
      <c r="A96" s="33"/>
      <c r="B96" s="138"/>
      <c r="C96" s="139" t="s">
        <v>81</v>
      </c>
      <c r="D96" s="139" t="s">
        <v>183</v>
      </c>
      <c r="E96" s="140" t="s">
        <v>1733</v>
      </c>
      <c r="F96" s="141" t="s">
        <v>1734</v>
      </c>
      <c r="G96" s="142" t="s">
        <v>225</v>
      </c>
      <c r="H96" s="143">
        <v>15.837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1735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1736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1737</v>
      </c>
      <c r="H98" s="161">
        <v>8.337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73</v>
      </c>
      <c r="AY98" s="159" t="s">
        <v>180</v>
      </c>
    </row>
    <row r="99" spans="2:51" s="13" customFormat="1" ht="12">
      <c r="B99" s="157"/>
      <c r="D99" s="158" t="s">
        <v>201</v>
      </c>
      <c r="E99" s="159" t="s">
        <v>3</v>
      </c>
      <c r="F99" s="160" t="s">
        <v>1738</v>
      </c>
      <c r="H99" s="161">
        <v>7.5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201</v>
      </c>
      <c r="AU99" s="159" t="s">
        <v>83</v>
      </c>
      <c r="AV99" s="13" t="s">
        <v>83</v>
      </c>
      <c r="AW99" s="13" t="s">
        <v>34</v>
      </c>
      <c r="AX99" s="13" t="s">
        <v>73</v>
      </c>
      <c r="AY99" s="159" t="s">
        <v>180</v>
      </c>
    </row>
    <row r="100" spans="2:51" s="15" customFormat="1" ht="12">
      <c r="B100" s="187"/>
      <c r="D100" s="158" t="s">
        <v>201</v>
      </c>
      <c r="E100" s="188" t="s">
        <v>3</v>
      </c>
      <c r="F100" s="189" t="s">
        <v>399</v>
      </c>
      <c r="H100" s="190">
        <v>15.837</v>
      </c>
      <c r="I100" s="191"/>
      <c r="L100" s="187"/>
      <c r="M100" s="192"/>
      <c r="N100" s="193"/>
      <c r="O100" s="193"/>
      <c r="P100" s="193"/>
      <c r="Q100" s="193"/>
      <c r="R100" s="193"/>
      <c r="S100" s="193"/>
      <c r="T100" s="194"/>
      <c r="AT100" s="188" t="s">
        <v>201</v>
      </c>
      <c r="AU100" s="188" t="s">
        <v>83</v>
      </c>
      <c r="AV100" s="15" t="s">
        <v>188</v>
      </c>
      <c r="AW100" s="15" t="s">
        <v>34</v>
      </c>
      <c r="AX100" s="15" t="s">
        <v>81</v>
      </c>
      <c r="AY100" s="188" t="s">
        <v>180</v>
      </c>
    </row>
    <row r="101" spans="2:63" s="12" customFormat="1" ht="22.9" customHeight="1">
      <c r="B101" s="125"/>
      <c r="D101" s="126" t="s">
        <v>72</v>
      </c>
      <c r="E101" s="136" t="s">
        <v>83</v>
      </c>
      <c r="F101" s="136" t="s">
        <v>558</v>
      </c>
      <c r="I101" s="128"/>
      <c r="J101" s="137">
        <f>BK101</f>
        <v>0</v>
      </c>
      <c r="L101" s="125"/>
      <c r="M101" s="130"/>
      <c r="N101" s="131"/>
      <c r="O101" s="131"/>
      <c r="P101" s="132">
        <f>SUM(P102:P107)</f>
        <v>0</v>
      </c>
      <c r="Q101" s="131"/>
      <c r="R101" s="132">
        <f>SUM(R102:R107)</f>
        <v>0.0329757</v>
      </c>
      <c r="S101" s="131"/>
      <c r="T101" s="133">
        <f>SUM(T102:T107)</f>
        <v>0</v>
      </c>
      <c r="AR101" s="126" t="s">
        <v>81</v>
      </c>
      <c r="AT101" s="134" t="s">
        <v>72</v>
      </c>
      <c r="AU101" s="134" t="s">
        <v>81</v>
      </c>
      <c r="AY101" s="126" t="s">
        <v>180</v>
      </c>
      <c r="BK101" s="135">
        <f>SUM(BK102:BK107)</f>
        <v>0</v>
      </c>
    </row>
    <row r="102" spans="1:65" s="2" customFormat="1" ht="24.2" customHeight="1">
      <c r="A102" s="33"/>
      <c r="B102" s="138"/>
      <c r="C102" s="139" t="s">
        <v>83</v>
      </c>
      <c r="D102" s="139" t="s">
        <v>183</v>
      </c>
      <c r="E102" s="140" t="s">
        <v>1739</v>
      </c>
      <c r="F102" s="141" t="s">
        <v>1740</v>
      </c>
      <c r="G102" s="142" t="s">
        <v>225</v>
      </c>
      <c r="H102" s="143">
        <v>74.103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0.0001</v>
      </c>
      <c r="R102" s="148">
        <f>Q102*H102</f>
        <v>0.0074103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1741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1742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2:51" s="13" customFormat="1" ht="12">
      <c r="B104" s="157"/>
      <c r="D104" s="158" t="s">
        <v>201</v>
      </c>
      <c r="E104" s="159" t="s">
        <v>3</v>
      </c>
      <c r="F104" s="160" t="s">
        <v>1743</v>
      </c>
      <c r="H104" s="161">
        <v>74.103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201</v>
      </c>
      <c r="AU104" s="159" t="s">
        <v>83</v>
      </c>
      <c r="AV104" s="13" t="s">
        <v>83</v>
      </c>
      <c r="AW104" s="13" t="s">
        <v>34</v>
      </c>
      <c r="AX104" s="13" t="s">
        <v>81</v>
      </c>
      <c r="AY104" s="159" t="s">
        <v>180</v>
      </c>
    </row>
    <row r="105" spans="1:65" s="2" customFormat="1" ht="16.5" customHeight="1">
      <c r="A105" s="33"/>
      <c r="B105" s="138"/>
      <c r="C105" s="173" t="s">
        <v>196</v>
      </c>
      <c r="D105" s="173" t="s">
        <v>284</v>
      </c>
      <c r="E105" s="174" t="s">
        <v>1744</v>
      </c>
      <c r="F105" s="175" t="s">
        <v>1745</v>
      </c>
      <c r="G105" s="176" t="s">
        <v>225</v>
      </c>
      <c r="H105" s="177">
        <v>85.218</v>
      </c>
      <c r="I105" s="178"/>
      <c r="J105" s="179">
        <f>ROUND(I105*H105,2)</f>
        <v>0</v>
      </c>
      <c r="K105" s="175" t="s">
        <v>187</v>
      </c>
      <c r="L105" s="180"/>
      <c r="M105" s="181" t="s">
        <v>3</v>
      </c>
      <c r="N105" s="182" t="s">
        <v>44</v>
      </c>
      <c r="O105" s="54"/>
      <c r="P105" s="148">
        <f>O105*H105</f>
        <v>0</v>
      </c>
      <c r="Q105" s="148">
        <v>0.0003</v>
      </c>
      <c r="R105" s="148">
        <f>Q105*H105</f>
        <v>0.0255654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233</v>
      </c>
      <c r="AT105" s="150" t="s">
        <v>284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1746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1747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3" customFormat="1" ht="12">
      <c r="B107" s="157"/>
      <c r="D107" s="158" t="s">
        <v>201</v>
      </c>
      <c r="F107" s="160" t="s">
        <v>1748</v>
      </c>
      <c r="H107" s="161">
        <v>85.218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201</v>
      </c>
      <c r="AU107" s="159" t="s">
        <v>83</v>
      </c>
      <c r="AV107" s="13" t="s">
        <v>83</v>
      </c>
      <c r="AW107" s="13" t="s">
        <v>4</v>
      </c>
      <c r="AX107" s="13" t="s">
        <v>81</v>
      </c>
      <c r="AY107" s="159" t="s">
        <v>180</v>
      </c>
    </row>
    <row r="108" spans="2:63" s="12" customFormat="1" ht="22.9" customHeight="1">
      <c r="B108" s="125"/>
      <c r="D108" s="126" t="s">
        <v>72</v>
      </c>
      <c r="E108" s="136" t="s">
        <v>188</v>
      </c>
      <c r="F108" s="136" t="s">
        <v>421</v>
      </c>
      <c r="I108" s="128"/>
      <c r="J108" s="137">
        <f>BK108</f>
        <v>0</v>
      </c>
      <c r="L108" s="125"/>
      <c r="M108" s="130"/>
      <c r="N108" s="131"/>
      <c r="O108" s="131"/>
      <c r="P108" s="132">
        <f>SUM(P109:P122)</f>
        <v>0</v>
      </c>
      <c r="Q108" s="131"/>
      <c r="R108" s="132">
        <f>SUM(R109:R122)</f>
        <v>1.43201128</v>
      </c>
      <c r="S108" s="131"/>
      <c r="T108" s="133">
        <f>SUM(T109:T122)</f>
        <v>0</v>
      </c>
      <c r="AR108" s="126" t="s">
        <v>81</v>
      </c>
      <c r="AT108" s="134" t="s">
        <v>72</v>
      </c>
      <c r="AU108" s="134" t="s">
        <v>81</v>
      </c>
      <c r="AY108" s="126" t="s">
        <v>180</v>
      </c>
      <c r="BK108" s="135">
        <f>SUM(BK109:BK122)</f>
        <v>0</v>
      </c>
    </row>
    <row r="109" spans="1:65" s="2" customFormat="1" ht="24.2" customHeight="1">
      <c r="A109" s="33"/>
      <c r="B109" s="138"/>
      <c r="C109" s="139" t="s">
        <v>188</v>
      </c>
      <c r="D109" s="139" t="s">
        <v>183</v>
      </c>
      <c r="E109" s="140" t="s">
        <v>1749</v>
      </c>
      <c r="F109" s="141" t="s">
        <v>1750</v>
      </c>
      <c r="G109" s="142" t="s">
        <v>264</v>
      </c>
      <c r="H109" s="143">
        <v>0.476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2.45343</v>
      </c>
      <c r="R109" s="148">
        <f>Q109*H109</f>
        <v>1.1678326799999998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188</v>
      </c>
      <c r="BM109" s="150" t="s">
        <v>1751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1752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2:51" s="13" customFormat="1" ht="12">
      <c r="B111" s="157"/>
      <c r="D111" s="158" t="s">
        <v>201</v>
      </c>
      <c r="E111" s="159" t="s">
        <v>3</v>
      </c>
      <c r="F111" s="160" t="s">
        <v>1753</v>
      </c>
      <c r="H111" s="161">
        <v>0.476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201</v>
      </c>
      <c r="AU111" s="159" t="s">
        <v>83</v>
      </c>
      <c r="AV111" s="13" t="s">
        <v>83</v>
      </c>
      <c r="AW111" s="13" t="s">
        <v>34</v>
      </c>
      <c r="AX111" s="13" t="s">
        <v>81</v>
      </c>
      <c r="AY111" s="159" t="s">
        <v>180</v>
      </c>
    </row>
    <row r="112" spans="1:65" s="2" customFormat="1" ht="49.15" customHeight="1">
      <c r="A112" s="33"/>
      <c r="B112" s="138"/>
      <c r="C112" s="139" t="s">
        <v>208</v>
      </c>
      <c r="D112" s="139" t="s">
        <v>183</v>
      </c>
      <c r="E112" s="140" t="s">
        <v>1754</v>
      </c>
      <c r="F112" s="141" t="s">
        <v>1755</v>
      </c>
      <c r="G112" s="142" t="s">
        <v>225</v>
      </c>
      <c r="H112" s="143">
        <v>4.759</v>
      </c>
      <c r="I112" s="144"/>
      <c r="J112" s="145">
        <f>ROUND(I112*H112,2)</f>
        <v>0</v>
      </c>
      <c r="K112" s="141" t="s">
        <v>3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0.00973</v>
      </c>
      <c r="R112" s="148">
        <f>Q112*H112</f>
        <v>0.046305070000000004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1756</v>
      </c>
    </row>
    <row r="113" spans="2:51" s="13" customFormat="1" ht="12">
      <c r="B113" s="157"/>
      <c r="D113" s="158" t="s">
        <v>201</v>
      </c>
      <c r="E113" s="159" t="s">
        <v>3</v>
      </c>
      <c r="F113" s="160" t="s">
        <v>1757</v>
      </c>
      <c r="H113" s="161">
        <v>4.759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34</v>
      </c>
      <c r="AX113" s="13" t="s">
        <v>81</v>
      </c>
      <c r="AY113" s="159" t="s">
        <v>180</v>
      </c>
    </row>
    <row r="114" spans="1:65" s="2" customFormat="1" ht="44.25" customHeight="1">
      <c r="A114" s="33"/>
      <c r="B114" s="138"/>
      <c r="C114" s="139" t="s">
        <v>213</v>
      </c>
      <c r="D114" s="139" t="s">
        <v>183</v>
      </c>
      <c r="E114" s="140" t="s">
        <v>1758</v>
      </c>
      <c r="F114" s="141" t="s">
        <v>1759</v>
      </c>
      <c r="G114" s="142" t="s">
        <v>186</v>
      </c>
      <c r="H114" s="143">
        <v>0.027</v>
      </c>
      <c r="I114" s="144"/>
      <c r="J114" s="145">
        <f>ROUND(I114*H114,2)</f>
        <v>0</v>
      </c>
      <c r="K114" s="141" t="s">
        <v>187</v>
      </c>
      <c r="L114" s="34"/>
      <c r="M114" s="146" t="s">
        <v>3</v>
      </c>
      <c r="N114" s="147" t="s">
        <v>44</v>
      </c>
      <c r="O114" s="54"/>
      <c r="P114" s="148">
        <f>O114*H114</f>
        <v>0</v>
      </c>
      <c r="Q114" s="148">
        <v>1.06277</v>
      </c>
      <c r="R114" s="148">
        <f>Q114*H114</f>
        <v>0.028694789999999998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188</v>
      </c>
      <c r="AT114" s="150" t="s">
        <v>183</v>
      </c>
      <c r="AU114" s="150" t="s">
        <v>83</v>
      </c>
      <c r="AY114" s="18" t="s">
        <v>180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81</v>
      </c>
      <c r="BK114" s="151">
        <f>ROUND(I114*H114,2)</f>
        <v>0</v>
      </c>
      <c r="BL114" s="18" t="s">
        <v>188</v>
      </c>
      <c r="BM114" s="150" t="s">
        <v>1760</v>
      </c>
    </row>
    <row r="115" spans="1:47" s="2" customFormat="1" ht="12">
      <c r="A115" s="33"/>
      <c r="B115" s="34"/>
      <c r="C115" s="33"/>
      <c r="D115" s="152" t="s">
        <v>190</v>
      </c>
      <c r="E115" s="33"/>
      <c r="F115" s="153" t="s">
        <v>1761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190</v>
      </c>
      <c r="AU115" s="18" t="s">
        <v>83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1762</v>
      </c>
      <c r="H116" s="161">
        <v>0.027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81</v>
      </c>
      <c r="AY116" s="159" t="s">
        <v>180</v>
      </c>
    </row>
    <row r="117" spans="1:65" s="2" customFormat="1" ht="24.2" customHeight="1">
      <c r="A117" s="33"/>
      <c r="B117" s="138"/>
      <c r="C117" s="139" t="s">
        <v>222</v>
      </c>
      <c r="D117" s="139" t="s">
        <v>183</v>
      </c>
      <c r="E117" s="140" t="s">
        <v>1763</v>
      </c>
      <c r="F117" s="141" t="s">
        <v>1764</v>
      </c>
      <c r="G117" s="142" t="s">
        <v>186</v>
      </c>
      <c r="H117" s="143">
        <v>0.186</v>
      </c>
      <c r="I117" s="144"/>
      <c r="J117" s="145">
        <f>ROUND(I117*H117,2)</f>
        <v>0</v>
      </c>
      <c r="K117" s="141" t="s">
        <v>187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0.01709</v>
      </c>
      <c r="R117" s="148">
        <f>Q117*H117</f>
        <v>0.00317874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188</v>
      </c>
      <c r="AT117" s="150" t="s">
        <v>183</v>
      </c>
      <c r="AU117" s="150" t="s">
        <v>83</v>
      </c>
      <c r="AY117" s="18" t="s">
        <v>180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81</v>
      </c>
      <c r="BK117" s="151">
        <f>ROUND(I117*H117,2)</f>
        <v>0</v>
      </c>
      <c r="BL117" s="18" t="s">
        <v>188</v>
      </c>
      <c r="BM117" s="150" t="s">
        <v>1765</v>
      </c>
    </row>
    <row r="118" spans="1:47" s="2" customFormat="1" ht="12">
      <c r="A118" s="33"/>
      <c r="B118" s="34"/>
      <c r="C118" s="33"/>
      <c r="D118" s="152" t="s">
        <v>190</v>
      </c>
      <c r="E118" s="33"/>
      <c r="F118" s="153" t="s">
        <v>1766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190</v>
      </c>
      <c r="AU118" s="18" t="s">
        <v>83</v>
      </c>
    </row>
    <row r="119" spans="2:51" s="14" customFormat="1" ht="12">
      <c r="B119" s="166"/>
      <c r="D119" s="158" t="s">
        <v>201</v>
      </c>
      <c r="E119" s="167" t="s">
        <v>3</v>
      </c>
      <c r="F119" s="168" t="s">
        <v>1767</v>
      </c>
      <c r="H119" s="167" t="s">
        <v>3</v>
      </c>
      <c r="I119" s="169"/>
      <c r="L119" s="166"/>
      <c r="M119" s="170"/>
      <c r="N119" s="171"/>
      <c r="O119" s="171"/>
      <c r="P119" s="171"/>
      <c r="Q119" s="171"/>
      <c r="R119" s="171"/>
      <c r="S119" s="171"/>
      <c r="T119" s="172"/>
      <c r="AT119" s="167" t="s">
        <v>201</v>
      </c>
      <c r="AU119" s="167" t="s">
        <v>83</v>
      </c>
      <c r="AV119" s="14" t="s">
        <v>81</v>
      </c>
      <c r="AW119" s="14" t="s">
        <v>34</v>
      </c>
      <c r="AX119" s="14" t="s">
        <v>73</v>
      </c>
      <c r="AY119" s="167" t="s">
        <v>180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1768</v>
      </c>
      <c r="H120" s="161">
        <v>0.186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1:65" s="2" customFormat="1" ht="16.5" customHeight="1">
      <c r="A121" s="33"/>
      <c r="B121" s="138"/>
      <c r="C121" s="173" t="s">
        <v>233</v>
      </c>
      <c r="D121" s="173" t="s">
        <v>284</v>
      </c>
      <c r="E121" s="174" t="s">
        <v>1769</v>
      </c>
      <c r="F121" s="175" t="s">
        <v>1770</v>
      </c>
      <c r="G121" s="176" t="s">
        <v>186</v>
      </c>
      <c r="H121" s="177">
        <v>0.186</v>
      </c>
      <c r="I121" s="178"/>
      <c r="J121" s="179">
        <f>ROUND(I121*H121,2)</f>
        <v>0</v>
      </c>
      <c r="K121" s="175" t="s">
        <v>187</v>
      </c>
      <c r="L121" s="180"/>
      <c r="M121" s="181" t="s">
        <v>3</v>
      </c>
      <c r="N121" s="182" t="s">
        <v>44</v>
      </c>
      <c r="O121" s="54"/>
      <c r="P121" s="148">
        <f>O121*H121</f>
        <v>0</v>
      </c>
      <c r="Q121" s="148">
        <v>1</v>
      </c>
      <c r="R121" s="148">
        <f>Q121*H121</f>
        <v>0.186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233</v>
      </c>
      <c r="AT121" s="150" t="s">
        <v>284</v>
      </c>
      <c r="AU121" s="150" t="s">
        <v>83</v>
      </c>
      <c r="AY121" s="18" t="s">
        <v>180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81</v>
      </c>
      <c r="BK121" s="151">
        <f>ROUND(I121*H121,2)</f>
        <v>0</v>
      </c>
      <c r="BL121" s="18" t="s">
        <v>188</v>
      </c>
      <c r="BM121" s="150" t="s">
        <v>1771</v>
      </c>
    </row>
    <row r="122" spans="1:47" s="2" customFormat="1" ht="12">
      <c r="A122" s="33"/>
      <c r="B122" s="34"/>
      <c r="C122" s="33"/>
      <c r="D122" s="152" t="s">
        <v>190</v>
      </c>
      <c r="E122" s="33"/>
      <c r="F122" s="153" t="s">
        <v>1772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190</v>
      </c>
      <c r="AU122" s="18" t="s">
        <v>83</v>
      </c>
    </row>
    <row r="123" spans="2:63" s="12" customFormat="1" ht="22.9" customHeight="1">
      <c r="B123" s="125"/>
      <c r="D123" s="126" t="s">
        <v>72</v>
      </c>
      <c r="E123" s="136" t="s">
        <v>208</v>
      </c>
      <c r="F123" s="136" t="s">
        <v>1253</v>
      </c>
      <c r="I123" s="128"/>
      <c r="J123" s="137">
        <f>BK123</f>
        <v>0</v>
      </c>
      <c r="L123" s="125"/>
      <c r="M123" s="130"/>
      <c r="N123" s="131"/>
      <c r="O123" s="131"/>
      <c r="P123" s="132">
        <f>SUM(P124:P130)</f>
        <v>0</v>
      </c>
      <c r="Q123" s="131"/>
      <c r="R123" s="132">
        <f>SUM(R124:R130)</f>
        <v>12.217111</v>
      </c>
      <c r="S123" s="131"/>
      <c r="T123" s="133">
        <f>SUM(T124:T130)</f>
        <v>0</v>
      </c>
      <c r="AR123" s="126" t="s">
        <v>81</v>
      </c>
      <c r="AT123" s="134" t="s">
        <v>72</v>
      </c>
      <c r="AU123" s="134" t="s">
        <v>81</v>
      </c>
      <c r="AY123" s="126" t="s">
        <v>180</v>
      </c>
      <c r="BK123" s="135">
        <f>SUM(BK124:BK130)</f>
        <v>0</v>
      </c>
    </row>
    <row r="124" spans="1:65" s="2" customFormat="1" ht="16.5" customHeight="1">
      <c r="A124" s="33"/>
      <c r="B124" s="138"/>
      <c r="C124" s="139" t="s">
        <v>238</v>
      </c>
      <c r="D124" s="139" t="s">
        <v>183</v>
      </c>
      <c r="E124" s="140" t="s">
        <v>1271</v>
      </c>
      <c r="F124" s="141" t="s">
        <v>1272</v>
      </c>
      <c r="G124" s="142" t="s">
        <v>225</v>
      </c>
      <c r="H124" s="143">
        <v>55.583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0.101</v>
      </c>
      <c r="R124" s="148">
        <f>Q124*H124</f>
        <v>5.613883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1773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1274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4" customFormat="1" ht="12">
      <c r="B126" s="166"/>
      <c r="D126" s="158" t="s">
        <v>201</v>
      </c>
      <c r="E126" s="167" t="s">
        <v>3</v>
      </c>
      <c r="F126" s="168" t="s">
        <v>1774</v>
      </c>
      <c r="H126" s="167" t="s">
        <v>3</v>
      </c>
      <c r="I126" s="169"/>
      <c r="L126" s="166"/>
      <c r="M126" s="170"/>
      <c r="N126" s="171"/>
      <c r="O126" s="171"/>
      <c r="P126" s="171"/>
      <c r="Q126" s="171"/>
      <c r="R126" s="171"/>
      <c r="S126" s="171"/>
      <c r="T126" s="172"/>
      <c r="AT126" s="167" t="s">
        <v>201</v>
      </c>
      <c r="AU126" s="167" t="s">
        <v>83</v>
      </c>
      <c r="AV126" s="14" t="s">
        <v>81</v>
      </c>
      <c r="AW126" s="14" t="s">
        <v>34</v>
      </c>
      <c r="AX126" s="14" t="s">
        <v>73</v>
      </c>
      <c r="AY126" s="167" t="s">
        <v>180</v>
      </c>
    </row>
    <row r="127" spans="2:51" s="13" customFormat="1" ht="12">
      <c r="B127" s="157"/>
      <c r="D127" s="158" t="s">
        <v>201</v>
      </c>
      <c r="E127" s="159" t="s">
        <v>3</v>
      </c>
      <c r="F127" s="160" t="s">
        <v>1775</v>
      </c>
      <c r="H127" s="161">
        <v>55.583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201</v>
      </c>
      <c r="AU127" s="159" t="s">
        <v>83</v>
      </c>
      <c r="AV127" s="13" t="s">
        <v>83</v>
      </c>
      <c r="AW127" s="13" t="s">
        <v>34</v>
      </c>
      <c r="AX127" s="13" t="s">
        <v>81</v>
      </c>
      <c r="AY127" s="159" t="s">
        <v>180</v>
      </c>
    </row>
    <row r="128" spans="1:65" s="2" customFormat="1" ht="16.5" customHeight="1">
      <c r="A128" s="33"/>
      <c r="B128" s="138"/>
      <c r="C128" s="173" t="s">
        <v>243</v>
      </c>
      <c r="D128" s="173" t="s">
        <v>284</v>
      </c>
      <c r="E128" s="174" t="s">
        <v>1277</v>
      </c>
      <c r="F128" s="175" t="s">
        <v>1278</v>
      </c>
      <c r="G128" s="176" t="s">
        <v>225</v>
      </c>
      <c r="H128" s="177">
        <v>61.141</v>
      </c>
      <c r="I128" s="178"/>
      <c r="J128" s="179">
        <f>ROUND(I128*H128,2)</f>
        <v>0</v>
      </c>
      <c r="K128" s="175" t="s">
        <v>187</v>
      </c>
      <c r="L128" s="180"/>
      <c r="M128" s="181" t="s">
        <v>3</v>
      </c>
      <c r="N128" s="182" t="s">
        <v>44</v>
      </c>
      <c r="O128" s="54"/>
      <c r="P128" s="148">
        <f>O128*H128</f>
        <v>0</v>
      </c>
      <c r="Q128" s="148">
        <v>0.108</v>
      </c>
      <c r="R128" s="148">
        <f>Q128*H128</f>
        <v>6.603228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233</v>
      </c>
      <c r="AT128" s="150" t="s">
        <v>284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1776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1280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51" s="13" customFormat="1" ht="12">
      <c r="B130" s="157"/>
      <c r="D130" s="158" t="s">
        <v>201</v>
      </c>
      <c r="F130" s="160" t="s">
        <v>1777</v>
      </c>
      <c r="H130" s="161">
        <v>61.141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201</v>
      </c>
      <c r="AU130" s="159" t="s">
        <v>83</v>
      </c>
      <c r="AV130" s="13" t="s">
        <v>83</v>
      </c>
      <c r="AW130" s="13" t="s">
        <v>4</v>
      </c>
      <c r="AX130" s="13" t="s">
        <v>81</v>
      </c>
      <c r="AY130" s="159" t="s">
        <v>180</v>
      </c>
    </row>
    <row r="131" spans="2:63" s="12" customFormat="1" ht="22.9" customHeight="1">
      <c r="B131" s="125"/>
      <c r="D131" s="126" t="s">
        <v>72</v>
      </c>
      <c r="E131" s="136" t="s">
        <v>213</v>
      </c>
      <c r="F131" s="136" t="s">
        <v>426</v>
      </c>
      <c r="I131" s="128"/>
      <c r="J131" s="137">
        <f>BK131</f>
        <v>0</v>
      </c>
      <c r="L131" s="125"/>
      <c r="M131" s="130"/>
      <c r="N131" s="131"/>
      <c r="O131" s="131"/>
      <c r="P131" s="132">
        <f>SUM(P132:P137)</f>
        <v>0</v>
      </c>
      <c r="Q131" s="131"/>
      <c r="R131" s="132">
        <f>SUM(R132:R137)</f>
        <v>13.400238080000001</v>
      </c>
      <c r="S131" s="131"/>
      <c r="T131" s="133">
        <f>SUM(T132:T137)</f>
        <v>0</v>
      </c>
      <c r="AR131" s="126" t="s">
        <v>81</v>
      </c>
      <c r="AT131" s="134" t="s">
        <v>72</v>
      </c>
      <c r="AU131" s="134" t="s">
        <v>81</v>
      </c>
      <c r="AY131" s="126" t="s">
        <v>180</v>
      </c>
      <c r="BK131" s="135">
        <f>SUM(BK132:BK137)</f>
        <v>0</v>
      </c>
    </row>
    <row r="132" spans="1:65" s="2" customFormat="1" ht="16.5" customHeight="1">
      <c r="A132" s="33"/>
      <c r="B132" s="138"/>
      <c r="C132" s="139" t="s">
        <v>250</v>
      </c>
      <c r="D132" s="139" t="s">
        <v>183</v>
      </c>
      <c r="E132" s="140" t="s">
        <v>1350</v>
      </c>
      <c r="F132" s="141" t="s">
        <v>1778</v>
      </c>
      <c r="G132" s="142" t="s">
        <v>264</v>
      </c>
      <c r="H132" s="143">
        <v>5.558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2.16</v>
      </c>
      <c r="R132" s="148">
        <f>Q132*H132</f>
        <v>12.00528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1779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1353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4" customFormat="1" ht="12">
      <c r="B134" s="166"/>
      <c r="D134" s="158" t="s">
        <v>201</v>
      </c>
      <c r="E134" s="167" t="s">
        <v>3</v>
      </c>
      <c r="F134" s="168" t="s">
        <v>1774</v>
      </c>
      <c r="H134" s="167" t="s">
        <v>3</v>
      </c>
      <c r="I134" s="169"/>
      <c r="L134" s="166"/>
      <c r="M134" s="170"/>
      <c r="N134" s="171"/>
      <c r="O134" s="171"/>
      <c r="P134" s="171"/>
      <c r="Q134" s="171"/>
      <c r="R134" s="171"/>
      <c r="S134" s="171"/>
      <c r="T134" s="172"/>
      <c r="AT134" s="167" t="s">
        <v>201</v>
      </c>
      <c r="AU134" s="167" t="s">
        <v>83</v>
      </c>
      <c r="AV134" s="14" t="s">
        <v>81</v>
      </c>
      <c r="AW134" s="14" t="s">
        <v>34</v>
      </c>
      <c r="AX134" s="14" t="s">
        <v>73</v>
      </c>
      <c r="AY134" s="167" t="s">
        <v>180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1780</v>
      </c>
      <c r="H135" s="161">
        <v>5.558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81</v>
      </c>
      <c r="AY135" s="159" t="s">
        <v>180</v>
      </c>
    </row>
    <row r="136" spans="1:65" s="2" customFormat="1" ht="16.5" customHeight="1">
      <c r="A136" s="33"/>
      <c r="B136" s="138"/>
      <c r="C136" s="139" t="s">
        <v>256</v>
      </c>
      <c r="D136" s="139" t="s">
        <v>183</v>
      </c>
      <c r="E136" s="140" t="s">
        <v>1781</v>
      </c>
      <c r="F136" s="141" t="s">
        <v>1782</v>
      </c>
      <c r="G136" s="142" t="s">
        <v>225</v>
      </c>
      <c r="H136" s="143">
        <v>4.759</v>
      </c>
      <c r="I136" s="144"/>
      <c r="J136" s="145">
        <f>ROUND(I136*H136,2)</f>
        <v>0</v>
      </c>
      <c r="K136" s="141" t="s">
        <v>3</v>
      </c>
      <c r="L136" s="34"/>
      <c r="M136" s="146" t="s">
        <v>3</v>
      </c>
      <c r="N136" s="147" t="s">
        <v>44</v>
      </c>
      <c r="O136" s="54"/>
      <c r="P136" s="148">
        <f>O136*H136</f>
        <v>0</v>
      </c>
      <c r="Q136" s="148">
        <v>0.29312</v>
      </c>
      <c r="R136" s="148">
        <f>Q136*H136</f>
        <v>1.39495808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188</v>
      </c>
      <c r="AT136" s="150" t="s">
        <v>183</v>
      </c>
      <c r="AU136" s="150" t="s">
        <v>83</v>
      </c>
      <c r="AY136" s="18" t="s">
        <v>180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81</v>
      </c>
      <c r="BK136" s="151">
        <f>ROUND(I136*H136,2)</f>
        <v>0</v>
      </c>
      <c r="BL136" s="18" t="s">
        <v>188</v>
      </c>
      <c r="BM136" s="150" t="s">
        <v>1783</v>
      </c>
    </row>
    <row r="137" spans="2:51" s="13" customFormat="1" ht="12">
      <c r="B137" s="157"/>
      <c r="D137" s="158" t="s">
        <v>201</v>
      </c>
      <c r="E137" s="159" t="s">
        <v>3</v>
      </c>
      <c r="F137" s="160" t="s">
        <v>1757</v>
      </c>
      <c r="H137" s="161">
        <v>4.759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201</v>
      </c>
      <c r="AU137" s="159" t="s">
        <v>83</v>
      </c>
      <c r="AV137" s="13" t="s">
        <v>83</v>
      </c>
      <c r="AW137" s="13" t="s">
        <v>34</v>
      </c>
      <c r="AX137" s="13" t="s">
        <v>81</v>
      </c>
      <c r="AY137" s="159" t="s">
        <v>180</v>
      </c>
    </row>
    <row r="138" spans="2:63" s="12" customFormat="1" ht="22.9" customHeight="1">
      <c r="B138" s="125"/>
      <c r="D138" s="126" t="s">
        <v>72</v>
      </c>
      <c r="E138" s="136" t="s">
        <v>238</v>
      </c>
      <c r="F138" s="136" t="s">
        <v>437</v>
      </c>
      <c r="I138" s="128"/>
      <c r="J138" s="137">
        <f>BK138</f>
        <v>0</v>
      </c>
      <c r="L138" s="125"/>
      <c r="M138" s="130"/>
      <c r="N138" s="131"/>
      <c r="O138" s="131"/>
      <c r="P138" s="132">
        <f>SUM(P139:P141)</f>
        <v>0</v>
      </c>
      <c r="Q138" s="131"/>
      <c r="R138" s="132">
        <f>SUM(R139:R141)</f>
        <v>0</v>
      </c>
      <c r="S138" s="131"/>
      <c r="T138" s="133">
        <f>SUM(T139:T141)</f>
        <v>0</v>
      </c>
      <c r="AR138" s="126" t="s">
        <v>81</v>
      </c>
      <c r="AT138" s="134" t="s">
        <v>72</v>
      </c>
      <c r="AU138" s="134" t="s">
        <v>81</v>
      </c>
      <c r="AY138" s="126" t="s">
        <v>180</v>
      </c>
      <c r="BK138" s="135">
        <f>SUM(BK139:BK141)</f>
        <v>0</v>
      </c>
    </row>
    <row r="139" spans="1:65" s="2" customFormat="1" ht="16.5" customHeight="1">
      <c r="A139" s="33"/>
      <c r="B139" s="138"/>
      <c r="C139" s="139" t="s">
        <v>261</v>
      </c>
      <c r="D139" s="139" t="s">
        <v>183</v>
      </c>
      <c r="E139" s="140" t="s">
        <v>1363</v>
      </c>
      <c r="F139" s="141" t="s">
        <v>1364</v>
      </c>
      <c r="G139" s="142" t="s">
        <v>225</v>
      </c>
      <c r="H139" s="143">
        <v>86.617</v>
      </c>
      <c r="I139" s="144"/>
      <c r="J139" s="145">
        <f>ROUND(I139*H139,2)</f>
        <v>0</v>
      </c>
      <c r="K139" s="141" t="s">
        <v>187</v>
      </c>
      <c r="L139" s="34"/>
      <c r="M139" s="146" t="s">
        <v>3</v>
      </c>
      <c r="N139" s="147" t="s">
        <v>44</v>
      </c>
      <c r="O139" s="54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188</v>
      </c>
      <c r="AT139" s="150" t="s">
        <v>183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188</v>
      </c>
      <c r="BM139" s="150" t="s">
        <v>1784</v>
      </c>
    </row>
    <row r="140" spans="1:47" s="2" customFormat="1" ht="12">
      <c r="A140" s="33"/>
      <c r="B140" s="34"/>
      <c r="C140" s="33"/>
      <c r="D140" s="152" t="s">
        <v>190</v>
      </c>
      <c r="E140" s="33"/>
      <c r="F140" s="153" t="s">
        <v>1366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190</v>
      </c>
      <c r="AU140" s="18" t="s">
        <v>83</v>
      </c>
    </row>
    <row r="141" spans="2:51" s="13" customFormat="1" ht="12">
      <c r="B141" s="157"/>
      <c r="D141" s="158" t="s">
        <v>201</v>
      </c>
      <c r="E141" s="159" t="s">
        <v>3</v>
      </c>
      <c r="F141" s="160" t="s">
        <v>1785</v>
      </c>
      <c r="H141" s="161">
        <v>86.617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201</v>
      </c>
      <c r="AU141" s="159" t="s">
        <v>83</v>
      </c>
      <c r="AV141" s="13" t="s">
        <v>83</v>
      </c>
      <c r="AW141" s="13" t="s">
        <v>34</v>
      </c>
      <c r="AX141" s="13" t="s">
        <v>81</v>
      </c>
      <c r="AY141" s="159" t="s">
        <v>180</v>
      </c>
    </row>
    <row r="142" spans="2:63" s="12" customFormat="1" ht="22.9" customHeight="1">
      <c r="B142" s="125"/>
      <c r="D142" s="126" t="s">
        <v>72</v>
      </c>
      <c r="E142" s="136" t="s">
        <v>181</v>
      </c>
      <c r="F142" s="136" t="s">
        <v>182</v>
      </c>
      <c r="I142" s="128"/>
      <c r="J142" s="137">
        <f>BK142</f>
        <v>0</v>
      </c>
      <c r="L142" s="125"/>
      <c r="M142" s="130"/>
      <c r="N142" s="131"/>
      <c r="O142" s="131"/>
      <c r="P142" s="132">
        <f>SUM(P143:P153)</f>
        <v>0</v>
      </c>
      <c r="Q142" s="131"/>
      <c r="R142" s="132">
        <f>SUM(R143:R153)</f>
        <v>0</v>
      </c>
      <c r="S142" s="131"/>
      <c r="T142" s="133">
        <f>SUM(T143:T153)</f>
        <v>0</v>
      </c>
      <c r="AR142" s="126" t="s">
        <v>81</v>
      </c>
      <c r="AT142" s="134" t="s">
        <v>72</v>
      </c>
      <c r="AU142" s="134" t="s">
        <v>81</v>
      </c>
      <c r="AY142" s="126" t="s">
        <v>180</v>
      </c>
      <c r="BK142" s="135">
        <f>SUM(BK143:BK153)</f>
        <v>0</v>
      </c>
    </row>
    <row r="143" spans="1:65" s="2" customFormat="1" ht="24.2" customHeight="1">
      <c r="A143" s="33"/>
      <c r="B143" s="138"/>
      <c r="C143" s="139" t="s">
        <v>268</v>
      </c>
      <c r="D143" s="139" t="s">
        <v>183</v>
      </c>
      <c r="E143" s="140" t="s">
        <v>184</v>
      </c>
      <c r="F143" s="141" t="s">
        <v>185</v>
      </c>
      <c r="G143" s="142" t="s">
        <v>186</v>
      </c>
      <c r="H143" s="143">
        <v>1.295</v>
      </c>
      <c r="I143" s="144"/>
      <c r="J143" s="145">
        <f>ROUND(I143*H143,2)</f>
        <v>0</v>
      </c>
      <c r="K143" s="141" t="s">
        <v>187</v>
      </c>
      <c r="L143" s="34"/>
      <c r="M143" s="146" t="s">
        <v>3</v>
      </c>
      <c r="N143" s="147" t="s">
        <v>44</v>
      </c>
      <c r="O143" s="54"/>
      <c r="P143" s="148">
        <f>O143*H143</f>
        <v>0</v>
      </c>
      <c r="Q143" s="148">
        <v>0</v>
      </c>
      <c r="R143" s="148">
        <f>Q143*H143</f>
        <v>0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188</v>
      </c>
      <c r="AT143" s="150" t="s">
        <v>183</v>
      </c>
      <c r="AU143" s="150" t="s">
        <v>83</v>
      </c>
      <c r="AY143" s="18" t="s">
        <v>180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81</v>
      </c>
      <c r="BK143" s="151">
        <f>ROUND(I143*H143,2)</f>
        <v>0</v>
      </c>
      <c r="BL143" s="18" t="s">
        <v>188</v>
      </c>
      <c r="BM143" s="150" t="s">
        <v>189</v>
      </c>
    </row>
    <row r="144" spans="1:47" s="2" customFormat="1" ht="12">
      <c r="A144" s="33"/>
      <c r="B144" s="34"/>
      <c r="C144" s="33"/>
      <c r="D144" s="152" t="s">
        <v>190</v>
      </c>
      <c r="E144" s="33"/>
      <c r="F144" s="153" t="s">
        <v>191</v>
      </c>
      <c r="G144" s="33"/>
      <c r="H144" s="33"/>
      <c r="I144" s="154"/>
      <c r="J144" s="33"/>
      <c r="K144" s="33"/>
      <c r="L144" s="34"/>
      <c r="M144" s="155"/>
      <c r="N144" s="156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190</v>
      </c>
      <c r="AU144" s="18" t="s">
        <v>83</v>
      </c>
    </row>
    <row r="145" spans="1:65" s="2" customFormat="1" ht="21.75" customHeight="1">
      <c r="A145" s="33"/>
      <c r="B145" s="138"/>
      <c r="C145" s="139" t="s">
        <v>9</v>
      </c>
      <c r="D145" s="139" t="s">
        <v>183</v>
      </c>
      <c r="E145" s="140" t="s">
        <v>192</v>
      </c>
      <c r="F145" s="141" t="s">
        <v>465</v>
      </c>
      <c r="G145" s="142" t="s">
        <v>186</v>
      </c>
      <c r="H145" s="143">
        <v>1.295</v>
      </c>
      <c r="I145" s="144"/>
      <c r="J145" s="145">
        <f>ROUND(I145*H145,2)</f>
        <v>0</v>
      </c>
      <c r="K145" s="141" t="s">
        <v>187</v>
      </c>
      <c r="L145" s="34"/>
      <c r="M145" s="146" t="s">
        <v>3</v>
      </c>
      <c r="N145" s="147" t="s">
        <v>44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188</v>
      </c>
      <c r="AT145" s="150" t="s">
        <v>183</v>
      </c>
      <c r="AU145" s="150" t="s">
        <v>83</v>
      </c>
      <c r="AY145" s="18" t="s">
        <v>180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81</v>
      </c>
      <c r="BK145" s="151">
        <f>ROUND(I145*H145,2)</f>
        <v>0</v>
      </c>
      <c r="BL145" s="18" t="s">
        <v>188</v>
      </c>
      <c r="BM145" s="150" t="s">
        <v>194</v>
      </c>
    </row>
    <row r="146" spans="1:47" s="2" customFormat="1" ht="12">
      <c r="A146" s="33"/>
      <c r="B146" s="34"/>
      <c r="C146" s="33"/>
      <c r="D146" s="152" t="s">
        <v>190</v>
      </c>
      <c r="E146" s="33"/>
      <c r="F146" s="153" t="s">
        <v>195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190</v>
      </c>
      <c r="AU146" s="18" t="s">
        <v>83</v>
      </c>
    </row>
    <row r="147" spans="1:65" s="2" customFormat="1" ht="24.2" customHeight="1">
      <c r="A147" s="33"/>
      <c r="B147" s="138"/>
      <c r="C147" s="139" t="s">
        <v>226</v>
      </c>
      <c r="D147" s="139" t="s">
        <v>183</v>
      </c>
      <c r="E147" s="140" t="s">
        <v>197</v>
      </c>
      <c r="F147" s="141" t="s">
        <v>467</v>
      </c>
      <c r="G147" s="142" t="s">
        <v>186</v>
      </c>
      <c r="H147" s="143">
        <v>554.192</v>
      </c>
      <c r="I147" s="144"/>
      <c r="J147" s="145">
        <f>ROUND(I147*H147,2)</f>
        <v>0</v>
      </c>
      <c r="K147" s="141" t="s">
        <v>187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188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188</v>
      </c>
      <c r="BM147" s="150" t="s">
        <v>199</v>
      </c>
    </row>
    <row r="148" spans="1:47" s="2" customFormat="1" ht="12">
      <c r="A148" s="33"/>
      <c r="B148" s="34"/>
      <c r="C148" s="33"/>
      <c r="D148" s="152" t="s">
        <v>190</v>
      </c>
      <c r="E148" s="33"/>
      <c r="F148" s="153" t="s">
        <v>200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190</v>
      </c>
      <c r="AU148" s="18" t="s">
        <v>83</v>
      </c>
    </row>
    <row r="149" spans="2:51" s="13" customFormat="1" ht="12">
      <c r="B149" s="157"/>
      <c r="D149" s="158" t="s">
        <v>201</v>
      </c>
      <c r="E149" s="159" t="s">
        <v>3</v>
      </c>
      <c r="F149" s="160" t="s">
        <v>1786</v>
      </c>
      <c r="H149" s="161">
        <v>554.192</v>
      </c>
      <c r="I149" s="162"/>
      <c r="L149" s="157"/>
      <c r="M149" s="163"/>
      <c r="N149" s="164"/>
      <c r="O149" s="164"/>
      <c r="P149" s="164"/>
      <c r="Q149" s="164"/>
      <c r="R149" s="164"/>
      <c r="S149" s="164"/>
      <c r="T149" s="165"/>
      <c r="AT149" s="159" t="s">
        <v>201</v>
      </c>
      <c r="AU149" s="159" t="s">
        <v>83</v>
      </c>
      <c r="AV149" s="13" t="s">
        <v>83</v>
      </c>
      <c r="AW149" s="13" t="s">
        <v>34</v>
      </c>
      <c r="AX149" s="13" t="s">
        <v>81</v>
      </c>
      <c r="AY149" s="159" t="s">
        <v>180</v>
      </c>
    </row>
    <row r="150" spans="1:65" s="2" customFormat="1" ht="24.2" customHeight="1">
      <c r="A150" s="33"/>
      <c r="B150" s="138"/>
      <c r="C150" s="139" t="s">
        <v>283</v>
      </c>
      <c r="D150" s="139" t="s">
        <v>183</v>
      </c>
      <c r="E150" s="140" t="s">
        <v>214</v>
      </c>
      <c r="F150" s="141" t="s">
        <v>215</v>
      </c>
      <c r="G150" s="142" t="s">
        <v>186</v>
      </c>
      <c r="H150" s="143">
        <v>1.295</v>
      </c>
      <c r="I150" s="144"/>
      <c r="J150" s="145">
        <f>ROUND(I150*H150,2)</f>
        <v>0</v>
      </c>
      <c r="K150" s="141" t="s">
        <v>187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</v>
      </c>
      <c r="R150" s="148">
        <f>Q150*H150</f>
        <v>0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188</v>
      </c>
      <c r="AT150" s="150" t="s">
        <v>183</v>
      </c>
      <c r="AU150" s="150" t="s">
        <v>83</v>
      </c>
      <c r="AY150" s="18" t="s">
        <v>180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81</v>
      </c>
      <c r="BK150" s="151">
        <f>ROUND(I150*H150,2)</f>
        <v>0</v>
      </c>
      <c r="BL150" s="18" t="s">
        <v>188</v>
      </c>
      <c r="BM150" s="150" t="s">
        <v>216</v>
      </c>
    </row>
    <row r="151" spans="1:47" s="2" customFormat="1" ht="12">
      <c r="A151" s="33"/>
      <c r="B151" s="34"/>
      <c r="C151" s="33"/>
      <c r="D151" s="152" t="s">
        <v>190</v>
      </c>
      <c r="E151" s="33"/>
      <c r="F151" s="153" t="s">
        <v>217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190</v>
      </c>
      <c r="AU151" s="18" t="s">
        <v>83</v>
      </c>
    </row>
    <row r="152" spans="1:65" s="2" customFormat="1" ht="24.2" customHeight="1">
      <c r="A152" s="33"/>
      <c r="B152" s="138"/>
      <c r="C152" s="139" t="s">
        <v>291</v>
      </c>
      <c r="D152" s="139" t="s">
        <v>183</v>
      </c>
      <c r="E152" s="140" t="s">
        <v>1787</v>
      </c>
      <c r="F152" s="141" t="s">
        <v>1788</v>
      </c>
      <c r="G152" s="142" t="s">
        <v>186</v>
      </c>
      <c r="H152" s="143">
        <v>27.873</v>
      </c>
      <c r="I152" s="144"/>
      <c r="J152" s="145">
        <f>ROUND(I152*H152,2)</f>
        <v>0</v>
      </c>
      <c r="K152" s="141" t="s">
        <v>187</v>
      </c>
      <c r="L152" s="34"/>
      <c r="M152" s="146" t="s">
        <v>3</v>
      </c>
      <c r="N152" s="147" t="s">
        <v>44</v>
      </c>
      <c r="O152" s="54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188</v>
      </c>
      <c r="AT152" s="150" t="s">
        <v>183</v>
      </c>
      <c r="AU152" s="150" t="s">
        <v>83</v>
      </c>
      <c r="AY152" s="18" t="s">
        <v>180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8" t="s">
        <v>81</v>
      </c>
      <c r="BK152" s="151">
        <f>ROUND(I152*H152,2)</f>
        <v>0</v>
      </c>
      <c r="BL152" s="18" t="s">
        <v>188</v>
      </c>
      <c r="BM152" s="150" t="s">
        <v>1789</v>
      </c>
    </row>
    <row r="153" spans="1:47" s="2" customFormat="1" ht="12">
      <c r="A153" s="33"/>
      <c r="B153" s="34"/>
      <c r="C153" s="33"/>
      <c r="D153" s="152" t="s">
        <v>190</v>
      </c>
      <c r="E153" s="33"/>
      <c r="F153" s="153" t="s">
        <v>1790</v>
      </c>
      <c r="G153" s="33"/>
      <c r="H153" s="33"/>
      <c r="I153" s="154"/>
      <c r="J153" s="33"/>
      <c r="K153" s="33"/>
      <c r="L153" s="34"/>
      <c r="M153" s="155"/>
      <c r="N153" s="156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190</v>
      </c>
      <c r="AU153" s="18" t="s">
        <v>83</v>
      </c>
    </row>
    <row r="154" spans="2:63" s="12" customFormat="1" ht="22.9" customHeight="1">
      <c r="B154" s="125"/>
      <c r="D154" s="126" t="s">
        <v>72</v>
      </c>
      <c r="E154" s="136" t="s">
        <v>471</v>
      </c>
      <c r="F154" s="136" t="s">
        <v>472</v>
      </c>
      <c r="I154" s="128"/>
      <c r="J154" s="137">
        <f>BK154</f>
        <v>0</v>
      </c>
      <c r="L154" s="125"/>
      <c r="M154" s="130"/>
      <c r="N154" s="131"/>
      <c r="O154" s="131"/>
      <c r="P154" s="132">
        <f>SUM(P155:P156)</f>
        <v>0</v>
      </c>
      <c r="Q154" s="131"/>
      <c r="R154" s="132">
        <f>SUM(R155:R156)</f>
        <v>0</v>
      </c>
      <c r="S154" s="131"/>
      <c r="T154" s="133">
        <f>SUM(T155:T156)</f>
        <v>0</v>
      </c>
      <c r="AR154" s="126" t="s">
        <v>81</v>
      </c>
      <c r="AT154" s="134" t="s">
        <v>72</v>
      </c>
      <c r="AU154" s="134" t="s">
        <v>81</v>
      </c>
      <c r="AY154" s="126" t="s">
        <v>180</v>
      </c>
      <c r="BK154" s="135">
        <f>SUM(BK155:BK156)</f>
        <v>0</v>
      </c>
    </row>
    <row r="155" spans="1:65" s="2" customFormat="1" ht="33" customHeight="1">
      <c r="A155" s="33"/>
      <c r="B155" s="138"/>
      <c r="C155" s="139" t="s">
        <v>296</v>
      </c>
      <c r="D155" s="139" t="s">
        <v>183</v>
      </c>
      <c r="E155" s="140" t="s">
        <v>473</v>
      </c>
      <c r="F155" s="141" t="s">
        <v>474</v>
      </c>
      <c r="G155" s="142" t="s">
        <v>186</v>
      </c>
      <c r="H155" s="143">
        <v>27.082</v>
      </c>
      <c r="I155" s="144"/>
      <c r="J155" s="145">
        <f>ROUND(I155*H155,2)</f>
        <v>0</v>
      </c>
      <c r="K155" s="141" t="s">
        <v>187</v>
      </c>
      <c r="L155" s="34"/>
      <c r="M155" s="146" t="s">
        <v>3</v>
      </c>
      <c r="N155" s="147" t="s">
        <v>44</v>
      </c>
      <c r="O155" s="54"/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188</v>
      </c>
      <c r="AT155" s="150" t="s">
        <v>183</v>
      </c>
      <c r="AU155" s="150" t="s">
        <v>83</v>
      </c>
      <c r="AY155" s="18" t="s">
        <v>180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81</v>
      </c>
      <c r="BK155" s="151">
        <f>ROUND(I155*H155,2)</f>
        <v>0</v>
      </c>
      <c r="BL155" s="18" t="s">
        <v>188</v>
      </c>
      <c r="BM155" s="150" t="s">
        <v>1791</v>
      </c>
    </row>
    <row r="156" spans="1:47" s="2" customFormat="1" ht="12">
      <c r="A156" s="33"/>
      <c r="B156" s="34"/>
      <c r="C156" s="33"/>
      <c r="D156" s="152" t="s">
        <v>190</v>
      </c>
      <c r="E156" s="33"/>
      <c r="F156" s="153" t="s">
        <v>476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190</v>
      </c>
      <c r="AU156" s="18" t="s">
        <v>83</v>
      </c>
    </row>
    <row r="157" spans="2:63" s="12" customFormat="1" ht="25.9" customHeight="1">
      <c r="B157" s="125"/>
      <c r="D157" s="126" t="s">
        <v>72</v>
      </c>
      <c r="E157" s="127" t="s">
        <v>218</v>
      </c>
      <c r="F157" s="127" t="s">
        <v>219</v>
      </c>
      <c r="I157" s="128"/>
      <c r="J157" s="129">
        <f>BK157</f>
        <v>0</v>
      </c>
      <c r="L157" s="125"/>
      <c r="M157" s="130"/>
      <c r="N157" s="131"/>
      <c r="O157" s="131"/>
      <c r="P157" s="132">
        <f>P158+P164+P234+P256</f>
        <v>0</v>
      </c>
      <c r="Q157" s="131"/>
      <c r="R157" s="132">
        <f>R158+R164+R234+R256</f>
        <v>4.658237700000001</v>
      </c>
      <c r="S157" s="131"/>
      <c r="T157" s="133">
        <f>T158+T164+T234+T256</f>
        <v>1.2952500000000002</v>
      </c>
      <c r="AR157" s="126" t="s">
        <v>83</v>
      </c>
      <c r="AT157" s="134" t="s">
        <v>72</v>
      </c>
      <c r="AU157" s="134" t="s">
        <v>73</v>
      </c>
      <c r="AY157" s="126" t="s">
        <v>180</v>
      </c>
      <c r="BK157" s="135">
        <f>BK158+BK164+BK234+BK256</f>
        <v>0</v>
      </c>
    </row>
    <row r="158" spans="2:63" s="12" customFormat="1" ht="22.9" customHeight="1">
      <c r="B158" s="125"/>
      <c r="D158" s="126" t="s">
        <v>72</v>
      </c>
      <c r="E158" s="136" t="s">
        <v>1406</v>
      </c>
      <c r="F158" s="136" t="s">
        <v>1407</v>
      </c>
      <c r="I158" s="128"/>
      <c r="J158" s="137">
        <f>BK158</f>
        <v>0</v>
      </c>
      <c r="L158" s="125"/>
      <c r="M158" s="130"/>
      <c r="N158" s="131"/>
      <c r="O158" s="131"/>
      <c r="P158" s="132">
        <f>SUM(P159:P163)</f>
        <v>0</v>
      </c>
      <c r="Q158" s="131"/>
      <c r="R158" s="132">
        <f>SUM(R159:R163)</f>
        <v>0.0166565</v>
      </c>
      <c r="S158" s="131"/>
      <c r="T158" s="133">
        <f>SUM(T159:T163)</f>
        <v>0</v>
      </c>
      <c r="AR158" s="126" t="s">
        <v>83</v>
      </c>
      <c r="AT158" s="134" t="s">
        <v>72</v>
      </c>
      <c r="AU158" s="134" t="s">
        <v>81</v>
      </c>
      <c r="AY158" s="126" t="s">
        <v>180</v>
      </c>
      <c r="BK158" s="135">
        <f>SUM(BK159:BK163)</f>
        <v>0</v>
      </c>
    </row>
    <row r="159" spans="1:65" s="2" customFormat="1" ht="21.75" customHeight="1">
      <c r="A159" s="33"/>
      <c r="B159" s="138"/>
      <c r="C159" s="139" t="s">
        <v>301</v>
      </c>
      <c r="D159" s="139" t="s">
        <v>183</v>
      </c>
      <c r="E159" s="140" t="s">
        <v>1792</v>
      </c>
      <c r="F159" s="141" t="s">
        <v>1793</v>
      </c>
      <c r="G159" s="142" t="s">
        <v>225</v>
      </c>
      <c r="H159" s="143">
        <v>4.759</v>
      </c>
      <c r="I159" s="144"/>
      <c r="J159" s="145">
        <f>ROUND(I159*H159,2)</f>
        <v>0</v>
      </c>
      <c r="K159" s="141" t="s">
        <v>187</v>
      </c>
      <c r="L159" s="34"/>
      <c r="M159" s="146" t="s">
        <v>3</v>
      </c>
      <c r="N159" s="147" t="s">
        <v>44</v>
      </c>
      <c r="O159" s="54"/>
      <c r="P159" s="148">
        <f>O159*H159</f>
        <v>0</v>
      </c>
      <c r="Q159" s="148">
        <v>0.0035</v>
      </c>
      <c r="R159" s="148">
        <f>Q159*H159</f>
        <v>0.0166565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226</v>
      </c>
      <c r="AT159" s="150" t="s">
        <v>183</v>
      </c>
      <c r="AU159" s="150" t="s">
        <v>83</v>
      </c>
      <c r="AY159" s="18" t="s">
        <v>180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81</v>
      </c>
      <c r="BK159" s="151">
        <f>ROUND(I159*H159,2)</f>
        <v>0</v>
      </c>
      <c r="BL159" s="18" t="s">
        <v>226</v>
      </c>
      <c r="BM159" s="150" t="s">
        <v>1794</v>
      </c>
    </row>
    <row r="160" spans="1:47" s="2" customFormat="1" ht="12">
      <c r="A160" s="33"/>
      <c r="B160" s="34"/>
      <c r="C160" s="33"/>
      <c r="D160" s="152" t="s">
        <v>190</v>
      </c>
      <c r="E160" s="33"/>
      <c r="F160" s="153" t="s">
        <v>1795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190</v>
      </c>
      <c r="AU160" s="18" t="s">
        <v>83</v>
      </c>
    </row>
    <row r="161" spans="2:51" s="13" customFormat="1" ht="12">
      <c r="B161" s="157"/>
      <c r="D161" s="158" t="s">
        <v>201</v>
      </c>
      <c r="E161" s="159" t="s">
        <v>3</v>
      </c>
      <c r="F161" s="160" t="s">
        <v>1757</v>
      </c>
      <c r="H161" s="161">
        <v>4.759</v>
      </c>
      <c r="I161" s="162"/>
      <c r="L161" s="157"/>
      <c r="M161" s="163"/>
      <c r="N161" s="164"/>
      <c r="O161" s="164"/>
      <c r="P161" s="164"/>
      <c r="Q161" s="164"/>
      <c r="R161" s="164"/>
      <c r="S161" s="164"/>
      <c r="T161" s="165"/>
      <c r="AT161" s="159" t="s">
        <v>201</v>
      </c>
      <c r="AU161" s="159" t="s">
        <v>83</v>
      </c>
      <c r="AV161" s="13" t="s">
        <v>83</v>
      </c>
      <c r="AW161" s="13" t="s">
        <v>34</v>
      </c>
      <c r="AX161" s="13" t="s">
        <v>81</v>
      </c>
      <c r="AY161" s="159" t="s">
        <v>180</v>
      </c>
    </row>
    <row r="162" spans="1:65" s="2" customFormat="1" ht="24.2" customHeight="1">
      <c r="A162" s="33"/>
      <c r="B162" s="138"/>
      <c r="C162" s="139" t="s">
        <v>8</v>
      </c>
      <c r="D162" s="139" t="s">
        <v>183</v>
      </c>
      <c r="E162" s="140" t="s">
        <v>1466</v>
      </c>
      <c r="F162" s="141" t="s">
        <v>1467</v>
      </c>
      <c r="G162" s="142" t="s">
        <v>186</v>
      </c>
      <c r="H162" s="143">
        <v>0.017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226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226</v>
      </c>
      <c r="BM162" s="150" t="s">
        <v>1796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1469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63" s="12" customFormat="1" ht="22.9" customHeight="1">
      <c r="B164" s="125"/>
      <c r="D164" s="126" t="s">
        <v>72</v>
      </c>
      <c r="E164" s="136" t="s">
        <v>220</v>
      </c>
      <c r="F164" s="136" t="s">
        <v>221</v>
      </c>
      <c r="I164" s="128"/>
      <c r="J164" s="137">
        <f>BK164</f>
        <v>0</v>
      </c>
      <c r="L164" s="125"/>
      <c r="M164" s="130"/>
      <c r="N164" s="131"/>
      <c r="O164" s="131"/>
      <c r="P164" s="132">
        <f>SUM(P165:P233)</f>
        <v>0</v>
      </c>
      <c r="Q164" s="131"/>
      <c r="R164" s="132">
        <f>SUM(R165:R233)</f>
        <v>4.0930312</v>
      </c>
      <c r="S164" s="131"/>
      <c r="T164" s="133">
        <f>SUM(T165:T233)</f>
        <v>1.03025</v>
      </c>
      <c r="AR164" s="126" t="s">
        <v>83</v>
      </c>
      <c r="AT164" s="134" t="s">
        <v>72</v>
      </c>
      <c r="AU164" s="134" t="s">
        <v>81</v>
      </c>
      <c r="AY164" s="126" t="s">
        <v>180</v>
      </c>
      <c r="BK164" s="135">
        <f>SUM(BK165:BK233)</f>
        <v>0</v>
      </c>
    </row>
    <row r="165" spans="1:65" s="2" customFormat="1" ht="16.5" customHeight="1">
      <c r="A165" s="33"/>
      <c r="B165" s="138"/>
      <c r="C165" s="139" t="s">
        <v>309</v>
      </c>
      <c r="D165" s="139" t="s">
        <v>183</v>
      </c>
      <c r="E165" s="140" t="s">
        <v>1797</v>
      </c>
      <c r="F165" s="141" t="s">
        <v>1798</v>
      </c>
      <c r="G165" s="142" t="s">
        <v>225</v>
      </c>
      <c r="H165" s="143">
        <v>3.025</v>
      </c>
      <c r="I165" s="144"/>
      <c r="J165" s="145">
        <f>ROUND(I165*H165,2)</f>
        <v>0</v>
      </c>
      <c r="K165" s="141" t="s">
        <v>187</v>
      </c>
      <c r="L165" s="34"/>
      <c r="M165" s="146" t="s">
        <v>3</v>
      </c>
      <c r="N165" s="147" t="s">
        <v>44</v>
      </c>
      <c r="O165" s="54"/>
      <c r="P165" s="148">
        <f>O165*H165</f>
        <v>0</v>
      </c>
      <c r="Q165" s="148">
        <v>0</v>
      </c>
      <c r="R165" s="148">
        <f>Q165*H165</f>
        <v>0</v>
      </c>
      <c r="S165" s="148">
        <v>0.01</v>
      </c>
      <c r="T165" s="149">
        <f>S165*H165</f>
        <v>0.03025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226</v>
      </c>
      <c r="AT165" s="150" t="s">
        <v>183</v>
      </c>
      <c r="AU165" s="150" t="s">
        <v>83</v>
      </c>
      <c r="AY165" s="18" t="s">
        <v>180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81</v>
      </c>
      <c r="BK165" s="151">
        <f>ROUND(I165*H165,2)</f>
        <v>0</v>
      </c>
      <c r="BL165" s="18" t="s">
        <v>226</v>
      </c>
      <c r="BM165" s="150" t="s">
        <v>1799</v>
      </c>
    </row>
    <row r="166" spans="1:47" s="2" customFormat="1" ht="12">
      <c r="A166" s="33"/>
      <c r="B166" s="34"/>
      <c r="C166" s="33"/>
      <c r="D166" s="152" t="s">
        <v>190</v>
      </c>
      <c r="E166" s="33"/>
      <c r="F166" s="153" t="s">
        <v>1800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190</v>
      </c>
      <c r="AU166" s="18" t="s">
        <v>83</v>
      </c>
    </row>
    <row r="167" spans="2:51" s="14" customFormat="1" ht="12">
      <c r="B167" s="166"/>
      <c r="D167" s="158" t="s">
        <v>201</v>
      </c>
      <c r="E167" s="167" t="s">
        <v>3</v>
      </c>
      <c r="F167" s="168" t="s">
        <v>1801</v>
      </c>
      <c r="H167" s="167" t="s">
        <v>3</v>
      </c>
      <c r="I167" s="169"/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201</v>
      </c>
      <c r="AU167" s="167" t="s">
        <v>83</v>
      </c>
      <c r="AV167" s="14" t="s">
        <v>81</v>
      </c>
      <c r="AW167" s="14" t="s">
        <v>34</v>
      </c>
      <c r="AX167" s="14" t="s">
        <v>73</v>
      </c>
      <c r="AY167" s="167" t="s">
        <v>180</v>
      </c>
    </row>
    <row r="168" spans="2:51" s="13" customFormat="1" ht="12">
      <c r="B168" s="157"/>
      <c r="D168" s="158" t="s">
        <v>201</v>
      </c>
      <c r="E168" s="159" t="s">
        <v>3</v>
      </c>
      <c r="F168" s="160" t="s">
        <v>1802</v>
      </c>
      <c r="H168" s="161">
        <v>3.025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201</v>
      </c>
      <c r="AU168" s="159" t="s">
        <v>83</v>
      </c>
      <c r="AV168" s="13" t="s">
        <v>83</v>
      </c>
      <c r="AW168" s="13" t="s">
        <v>34</v>
      </c>
      <c r="AX168" s="13" t="s">
        <v>81</v>
      </c>
      <c r="AY168" s="159" t="s">
        <v>180</v>
      </c>
    </row>
    <row r="169" spans="1:65" s="2" customFormat="1" ht="16.5" customHeight="1">
      <c r="A169" s="33"/>
      <c r="B169" s="138"/>
      <c r="C169" s="139" t="s">
        <v>314</v>
      </c>
      <c r="D169" s="139" t="s">
        <v>183</v>
      </c>
      <c r="E169" s="140" t="s">
        <v>1803</v>
      </c>
      <c r="F169" s="141" t="s">
        <v>1804</v>
      </c>
      <c r="G169" s="142" t="s">
        <v>225</v>
      </c>
      <c r="H169" s="143">
        <v>50</v>
      </c>
      <c r="I169" s="144"/>
      <c r="J169" s="145">
        <f>ROUND(I169*H169,2)</f>
        <v>0</v>
      </c>
      <c r="K169" s="141" t="s">
        <v>187</v>
      </c>
      <c r="L169" s="34"/>
      <c r="M169" s="146" t="s">
        <v>3</v>
      </c>
      <c r="N169" s="147" t="s">
        <v>44</v>
      </c>
      <c r="O169" s="54"/>
      <c r="P169" s="148">
        <f>O169*H169</f>
        <v>0</v>
      </c>
      <c r="Q169" s="148">
        <v>0</v>
      </c>
      <c r="R169" s="148">
        <f>Q169*H169</f>
        <v>0</v>
      </c>
      <c r="S169" s="148">
        <v>0.014</v>
      </c>
      <c r="T169" s="149">
        <f>S169*H169</f>
        <v>0.7000000000000001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226</v>
      </c>
      <c r="AT169" s="150" t="s">
        <v>183</v>
      </c>
      <c r="AU169" s="150" t="s">
        <v>83</v>
      </c>
      <c r="AY169" s="18" t="s">
        <v>180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81</v>
      </c>
      <c r="BK169" s="151">
        <f>ROUND(I169*H169,2)</f>
        <v>0</v>
      </c>
      <c r="BL169" s="18" t="s">
        <v>226</v>
      </c>
      <c r="BM169" s="150" t="s">
        <v>1805</v>
      </c>
    </row>
    <row r="170" spans="1:47" s="2" customFormat="1" ht="12">
      <c r="A170" s="33"/>
      <c r="B170" s="34"/>
      <c r="C170" s="33"/>
      <c r="D170" s="152" t="s">
        <v>190</v>
      </c>
      <c r="E170" s="33"/>
      <c r="F170" s="153" t="s">
        <v>1806</v>
      </c>
      <c r="G170" s="33"/>
      <c r="H170" s="33"/>
      <c r="I170" s="154"/>
      <c r="J170" s="33"/>
      <c r="K170" s="33"/>
      <c r="L170" s="34"/>
      <c r="M170" s="155"/>
      <c r="N170" s="156"/>
      <c r="O170" s="54"/>
      <c r="P170" s="54"/>
      <c r="Q170" s="54"/>
      <c r="R170" s="54"/>
      <c r="S170" s="54"/>
      <c r="T170" s="55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190</v>
      </c>
      <c r="AU170" s="18" t="s">
        <v>83</v>
      </c>
    </row>
    <row r="171" spans="1:65" s="2" customFormat="1" ht="21.75" customHeight="1">
      <c r="A171" s="33"/>
      <c r="B171" s="138"/>
      <c r="C171" s="139" t="s">
        <v>320</v>
      </c>
      <c r="D171" s="139" t="s">
        <v>183</v>
      </c>
      <c r="E171" s="140" t="s">
        <v>1807</v>
      </c>
      <c r="F171" s="141" t="s">
        <v>1808</v>
      </c>
      <c r="G171" s="142" t="s">
        <v>225</v>
      </c>
      <c r="H171" s="143">
        <v>50</v>
      </c>
      <c r="I171" s="144"/>
      <c r="J171" s="145">
        <f>ROUND(I171*H171,2)</f>
        <v>0</v>
      </c>
      <c r="K171" s="141" t="s">
        <v>187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0.006</v>
      </c>
      <c r="T171" s="149">
        <f>S171*H171</f>
        <v>0.3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226</v>
      </c>
      <c r="AT171" s="150" t="s">
        <v>183</v>
      </c>
      <c r="AU171" s="150" t="s">
        <v>83</v>
      </c>
      <c r="AY171" s="18" t="s">
        <v>180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81</v>
      </c>
      <c r="BK171" s="151">
        <f>ROUND(I171*H171,2)</f>
        <v>0</v>
      </c>
      <c r="BL171" s="18" t="s">
        <v>226</v>
      </c>
      <c r="BM171" s="150" t="s">
        <v>1809</v>
      </c>
    </row>
    <row r="172" spans="1:47" s="2" customFormat="1" ht="12">
      <c r="A172" s="33"/>
      <c r="B172" s="34"/>
      <c r="C172" s="33"/>
      <c r="D172" s="152" t="s">
        <v>190</v>
      </c>
      <c r="E172" s="33"/>
      <c r="F172" s="153" t="s">
        <v>1810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190</v>
      </c>
      <c r="AU172" s="18" t="s">
        <v>83</v>
      </c>
    </row>
    <row r="173" spans="1:65" s="2" customFormat="1" ht="16.5" customHeight="1">
      <c r="A173" s="33"/>
      <c r="B173" s="138"/>
      <c r="C173" s="139" t="s">
        <v>324</v>
      </c>
      <c r="D173" s="139" t="s">
        <v>183</v>
      </c>
      <c r="E173" s="140" t="s">
        <v>1471</v>
      </c>
      <c r="F173" s="141" t="s">
        <v>1472</v>
      </c>
      <c r="G173" s="142" t="s">
        <v>225</v>
      </c>
      <c r="H173" s="143">
        <v>50</v>
      </c>
      <c r="I173" s="144"/>
      <c r="J173" s="145">
        <f>ROUND(I173*H173,2)</f>
        <v>0</v>
      </c>
      <c r="K173" s="141" t="s">
        <v>187</v>
      </c>
      <c r="L173" s="34"/>
      <c r="M173" s="146" t="s">
        <v>3</v>
      </c>
      <c r="N173" s="147" t="s">
        <v>44</v>
      </c>
      <c r="O173" s="54"/>
      <c r="P173" s="148">
        <f>O173*H173</f>
        <v>0</v>
      </c>
      <c r="Q173" s="148">
        <v>0.00088</v>
      </c>
      <c r="R173" s="148">
        <f>Q173*H173</f>
        <v>0.044000000000000004</v>
      </c>
      <c r="S173" s="148">
        <v>0</v>
      </c>
      <c r="T173" s="149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226</v>
      </c>
      <c r="AT173" s="150" t="s">
        <v>183</v>
      </c>
      <c r="AU173" s="150" t="s">
        <v>83</v>
      </c>
      <c r="AY173" s="18" t="s">
        <v>180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8" t="s">
        <v>81</v>
      </c>
      <c r="BK173" s="151">
        <f>ROUND(I173*H173,2)</f>
        <v>0</v>
      </c>
      <c r="BL173" s="18" t="s">
        <v>226</v>
      </c>
      <c r="BM173" s="150" t="s">
        <v>1811</v>
      </c>
    </row>
    <row r="174" spans="1:47" s="2" customFormat="1" ht="12">
      <c r="A174" s="33"/>
      <c r="B174" s="34"/>
      <c r="C174" s="33"/>
      <c r="D174" s="152" t="s">
        <v>190</v>
      </c>
      <c r="E174" s="33"/>
      <c r="F174" s="153" t="s">
        <v>1474</v>
      </c>
      <c r="G174" s="33"/>
      <c r="H174" s="33"/>
      <c r="I174" s="154"/>
      <c r="J174" s="33"/>
      <c r="K174" s="33"/>
      <c r="L174" s="34"/>
      <c r="M174" s="155"/>
      <c r="N174" s="156"/>
      <c r="O174" s="54"/>
      <c r="P174" s="54"/>
      <c r="Q174" s="54"/>
      <c r="R174" s="54"/>
      <c r="S174" s="54"/>
      <c r="T174" s="55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8" t="s">
        <v>190</v>
      </c>
      <c r="AU174" s="18" t="s">
        <v>83</v>
      </c>
    </row>
    <row r="175" spans="2:51" s="14" customFormat="1" ht="12">
      <c r="B175" s="166"/>
      <c r="D175" s="158" t="s">
        <v>201</v>
      </c>
      <c r="E175" s="167" t="s">
        <v>3</v>
      </c>
      <c r="F175" s="168" t="s">
        <v>1812</v>
      </c>
      <c r="H175" s="167" t="s">
        <v>3</v>
      </c>
      <c r="I175" s="169"/>
      <c r="L175" s="166"/>
      <c r="M175" s="170"/>
      <c r="N175" s="171"/>
      <c r="O175" s="171"/>
      <c r="P175" s="171"/>
      <c r="Q175" s="171"/>
      <c r="R175" s="171"/>
      <c r="S175" s="171"/>
      <c r="T175" s="172"/>
      <c r="AT175" s="167" t="s">
        <v>201</v>
      </c>
      <c r="AU175" s="167" t="s">
        <v>83</v>
      </c>
      <c r="AV175" s="14" t="s">
        <v>81</v>
      </c>
      <c r="AW175" s="14" t="s">
        <v>34</v>
      </c>
      <c r="AX175" s="14" t="s">
        <v>73</v>
      </c>
      <c r="AY175" s="167" t="s">
        <v>180</v>
      </c>
    </row>
    <row r="176" spans="2:51" s="13" customFormat="1" ht="12">
      <c r="B176" s="157"/>
      <c r="D176" s="158" t="s">
        <v>201</v>
      </c>
      <c r="E176" s="159" t="s">
        <v>3</v>
      </c>
      <c r="F176" s="160" t="s">
        <v>736</v>
      </c>
      <c r="H176" s="161">
        <v>50</v>
      </c>
      <c r="I176" s="162"/>
      <c r="L176" s="157"/>
      <c r="M176" s="163"/>
      <c r="N176" s="164"/>
      <c r="O176" s="164"/>
      <c r="P176" s="164"/>
      <c r="Q176" s="164"/>
      <c r="R176" s="164"/>
      <c r="S176" s="164"/>
      <c r="T176" s="165"/>
      <c r="AT176" s="159" t="s">
        <v>201</v>
      </c>
      <c r="AU176" s="159" t="s">
        <v>83</v>
      </c>
      <c r="AV176" s="13" t="s">
        <v>83</v>
      </c>
      <c r="AW176" s="13" t="s">
        <v>34</v>
      </c>
      <c r="AX176" s="13" t="s">
        <v>81</v>
      </c>
      <c r="AY176" s="159" t="s">
        <v>180</v>
      </c>
    </row>
    <row r="177" spans="1:65" s="2" customFormat="1" ht="24.2" customHeight="1">
      <c r="A177" s="33"/>
      <c r="B177" s="138"/>
      <c r="C177" s="173" t="s">
        <v>330</v>
      </c>
      <c r="D177" s="173" t="s">
        <v>284</v>
      </c>
      <c r="E177" s="174" t="s">
        <v>1431</v>
      </c>
      <c r="F177" s="175" t="s">
        <v>1813</v>
      </c>
      <c r="G177" s="176" t="s">
        <v>225</v>
      </c>
      <c r="H177" s="177">
        <v>57.5</v>
      </c>
      <c r="I177" s="178"/>
      <c r="J177" s="179">
        <f>ROUND(I177*H177,2)</f>
        <v>0</v>
      </c>
      <c r="K177" s="175" t="s">
        <v>187</v>
      </c>
      <c r="L177" s="180"/>
      <c r="M177" s="181" t="s">
        <v>3</v>
      </c>
      <c r="N177" s="182" t="s">
        <v>44</v>
      </c>
      <c r="O177" s="54"/>
      <c r="P177" s="148">
        <f>O177*H177</f>
        <v>0</v>
      </c>
      <c r="Q177" s="148">
        <v>0.0041</v>
      </c>
      <c r="R177" s="148">
        <f>Q177*H177</f>
        <v>0.23575000000000002</v>
      </c>
      <c r="S177" s="148">
        <v>0</v>
      </c>
      <c r="T177" s="149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287</v>
      </c>
      <c r="AT177" s="150" t="s">
        <v>284</v>
      </c>
      <c r="AU177" s="150" t="s">
        <v>83</v>
      </c>
      <c r="AY177" s="18" t="s">
        <v>180</v>
      </c>
      <c r="BE177" s="151">
        <f>IF(N177="základní",J177,0)</f>
        <v>0</v>
      </c>
      <c r="BF177" s="151">
        <f>IF(N177="snížená",J177,0)</f>
        <v>0</v>
      </c>
      <c r="BG177" s="151">
        <f>IF(N177="zákl. přenesená",J177,0)</f>
        <v>0</v>
      </c>
      <c r="BH177" s="151">
        <f>IF(N177="sníž. přenesená",J177,0)</f>
        <v>0</v>
      </c>
      <c r="BI177" s="151">
        <f>IF(N177="nulová",J177,0)</f>
        <v>0</v>
      </c>
      <c r="BJ177" s="18" t="s">
        <v>81</v>
      </c>
      <c r="BK177" s="151">
        <f>ROUND(I177*H177,2)</f>
        <v>0</v>
      </c>
      <c r="BL177" s="18" t="s">
        <v>226</v>
      </c>
      <c r="BM177" s="150" t="s">
        <v>1814</v>
      </c>
    </row>
    <row r="178" spans="1:47" s="2" customFormat="1" ht="12">
      <c r="A178" s="33"/>
      <c r="B178" s="34"/>
      <c r="C178" s="33"/>
      <c r="D178" s="152" t="s">
        <v>190</v>
      </c>
      <c r="E178" s="33"/>
      <c r="F178" s="153" t="s">
        <v>1434</v>
      </c>
      <c r="G178" s="33"/>
      <c r="H178" s="33"/>
      <c r="I178" s="154"/>
      <c r="J178" s="33"/>
      <c r="K178" s="33"/>
      <c r="L178" s="34"/>
      <c r="M178" s="155"/>
      <c r="N178" s="156"/>
      <c r="O178" s="54"/>
      <c r="P178" s="54"/>
      <c r="Q178" s="54"/>
      <c r="R178" s="54"/>
      <c r="S178" s="54"/>
      <c r="T178" s="55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8" t="s">
        <v>190</v>
      </c>
      <c r="AU178" s="18" t="s">
        <v>83</v>
      </c>
    </row>
    <row r="179" spans="2:51" s="13" customFormat="1" ht="12">
      <c r="B179" s="157"/>
      <c r="D179" s="158" t="s">
        <v>201</v>
      </c>
      <c r="F179" s="160" t="s">
        <v>1815</v>
      </c>
      <c r="H179" s="161">
        <v>57.5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201</v>
      </c>
      <c r="AU179" s="159" t="s">
        <v>83</v>
      </c>
      <c r="AV179" s="13" t="s">
        <v>83</v>
      </c>
      <c r="AW179" s="13" t="s">
        <v>4</v>
      </c>
      <c r="AX179" s="13" t="s">
        <v>81</v>
      </c>
      <c r="AY179" s="159" t="s">
        <v>180</v>
      </c>
    </row>
    <row r="180" spans="1:65" s="2" customFormat="1" ht="16.5" customHeight="1">
      <c r="A180" s="33"/>
      <c r="B180" s="138"/>
      <c r="C180" s="139" t="s">
        <v>336</v>
      </c>
      <c r="D180" s="139" t="s">
        <v>183</v>
      </c>
      <c r="E180" s="140" t="s">
        <v>1471</v>
      </c>
      <c r="F180" s="141" t="s">
        <v>1472</v>
      </c>
      <c r="G180" s="142" t="s">
        <v>225</v>
      </c>
      <c r="H180" s="143">
        <v>31.75</v>
      </c>
      <c r="I180" s="144"/>
      <c r="J180" s="145">
        <f>ROUND(I180*H180,2)</f>
        <v>0</v>
      </c>
      <c r="K180" s="141" t="s">
        <v>187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0.00088</v>
      </c>
      <c r="R180" s="148">
        <f>Q180*H180</f>
        <v>0.02794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226</v>
      </c>
      <c r="AT180" s="150" t="s">
        <v>183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226</v>
      </c>
      <c r="BM180" s="150" t="s">
        <v>1816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1474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2:51" s="14" customFormat="1" ht="12">
      <c r="B182" s="166"/>
      <c r="D182" s="158" t="s">
        <v>201</v>
      </c>
      <c r="E182" s="167" t="s">
        <v>3</v>
      </c>
      <c r="F182" s="168" t="s">
        <v>1817</v>
      </c>
      <c r="H182" s="167" t="s">
        <v>3</v>
      </c>
      <c r="I182" s="169"/>
      <c r="L182" s="166"/>
      <c r="M182" s="170"/>
      <c r="N182" s="171"/>
      <c r="O182" s="171"/>
      <c r="P182" s="171"/>
      <c r="Q182" s="171"/>
      <c r="R182" s="171"/>
      <c r="S182" s="171"/>
      <c r="T182" s="172"/>
      <c r="AT182" s="167" t="s">
        <v>201</v>
      </c>
      <c r="AU182" s="167" t="s">
        <v>83</v>
      </c>
      <c r="AV182" s="14" t="s">
        <v>81</v>
      </c>
      <c r="AW182" s="14" t="s">
        <v>34</v>
      </c>
      <c r="AX182" s="14" t="s">
        <v>73</v>
      </c>
      <c r="AY182" s="167" t="s">
        <v>180</v>
      </c>
    </row>
    <row r="183" spans="2:51" s="13" customFormat="1" ht="12">
      <c r="B183" s="157"/>
      <c r="D183" s="158" t="s">
        <v>201</v>
      </c>
      <c r="E183" s="159" t="s">
        <v>3</v>
      </c>
      <c r="F183" s="160" t="s">
        <v>1818</v>
      </c>
      <c r="H183" s="161">
        <v>31.75</v>
      </c>
      <c r="I183" s="162"/>
      <c r="L183" s="157"/>
      <c r="M183" s="163"/>
      <c r="N183" s="164"/>
      <c r="O183" s="164"/>
      <c r="P183" s="164"/>
      <c r="Q183" s="164"/>
      <c r="R183" s="164"/>
      <c r="S183" s="164"/>
      <c r="T183" s="165"/>
      <c r="AT183" s="159" t="s">
        <v>201</v>
      </c>
      <c r="AU183" s="159" t="s">
        <v>83</v>
      </c>
      <c r="AV183" s="13" t="s">
        <v>83</v>
      </c>
      <c r="AW183" s="13" t="s">
        <v>34</v>
      </c>
      <c r="AX183" s="13" t="s">
        <v>81</v>
      </c>
      <c r="AY183" s="159" t="s">
        <v>180</v>
      </c>
    </row>
    <row r="184" spans="1:65" s="2" customFormat="1" ht="24.2" customHeight="1">
      <c r="A184" s="33"/>
      <c r="B184" s="138"/>
      <c r="C184" s="173" t="s">
        <v>341</v>
      </c>
      <c r="D184" s="173" t="s">
        <v>284</v>
      </c>
      <c r="E184" s="174" t="s">
        <v>1819</v>
      </c>
      <c r="F184" s="175" t="s">
        <v>1820</v>
      </c>
      <c r="G184" s="176" t="s">
        <v>225</v>
      </c>
      <c r="H184" s="177">
        <v>36.513</v>
      </c>
      <c r="I184" s="178"/>
      <c r="J184" s="179">
        <f>ROUND(I184*H184,2)</f>
        <v>0</v>
      </c>
      <c r="K184" s="175" t="s">
        <v>187</v>
      </c>
      <c r="L184" s="180"/>
      <c r="M184" s="181" t="s">
        <v>3</v>
      </c>
      <c r="N184" s="182" t="s">
        <v>44</v>
      </c>
      <c r="O184" s="54"/>
      <c r="P184" s="148">
        <f>O184*H184</f>
        <v>0</v>
      </c>
      <c r="Q184" s="148">
        <v>0.0045</v>
      </c>
      <c r="R184" s="148">
        <f>Q184*H184</f>
        <v>0.16430849999999997</v>
      </c>
      <c r="S184" s="148">
        <v>0</v>
      </c>
      <c r="T184" s="14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0" t="s">
        <v>287</v>
      </c>
      <c r="AT184" s="150" t="s">
        <v>284</v>
      </c>
      <c r="AU184" s="150" t="s">
        <v>83</v>
      </c>
      <c r="AY184" s="18" t="s">
        <v>180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8" t="s">
        <v>81</v>
      </c>
      <c r="BK184" s="151">
        <f>ROUND(I184*H184,2)</f>
        <v>0</v>
      </c>
      <c r="BL184" s="18" t="s">
        <v>226</v>
      </c>
      <c r="BM184" s="150" t="s">
        <v>1821</v>
      </c>
    </row>
    <row r="185" spans="1:47" s="2" customFormat="1" ht="12">
      <c r="A185" s="33"/>
      <c r="B185" s="34"/>
      <c r="C185" s="33"/>
      <c r="D185" s="152" t="s">
        <v>190</v>
      </c>
      <c r="E185" s="33"/>
      <c r="F185" s="153" t="s">
        <v>1822</v>
      </c>
      <c r="G185" s="33"/>
      <c r="H185" s="33"/>
      <c r="I185" s="154"/>
      <c r="J185" s="33"/>
      <c r="K185" s="33"/>
      <c r="L185" s="34"/>
      <c r="M185" s="155"/>
      <c r="N185" s="156"/>
      <c r="O185" s="54"/>
      <c r="P185" s="54"/>
      <c r="Q185" s="54"/>
      <c r="R185" s="54"/>
      <c r="S185" s="54"/>
      <c r="T185" s="55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190</v>
      </c>
      <c r="AU185" s="18" t="s">
        <v>83</v>
      </c>
    </row>
    <row r="186" spans="2:51" s="13" customFormat="1" ht="12">
      <c r="B186" s="157"/>
      <c r="D186" s="158" t="s">
        <v>201</v>
      </c>
      <c r="F186" s="160" t="s">
        <v>1823</v>
      </c>
      <c r="H186" s="161">
        <v>36.513</v>
      </c>
      <c r="I186" s="162"/>
      <c r="L186" s="157"/>
      <c r="M186" s="163"/>
      <c r="N186" s="164"/>
      <c r="O186" s="164"/>
      <c r="P186" s="164"/>
      <c r="Q186" s="164"/>
      <c r="R186" s="164"/>
      <c r="S186" s="164"/>
      <c r="T186" s="165"/>
      <c r="AT186" s="159" t="s">
        <v>201</v>
      </c>
      <c r="AU186" s="159" t="s">
        <v>83</v>
      </c>
      <c r="AV186" s="13" t="s">
        <v>83</v>
      </c>
      <c r="AW186" s="13" t="s">
        <v>4</v>
      </c>
      <c r="AX186" s="13" t="s">
        <v>81</v>
      </c>
      <c r="AY186" s="159" t="s">
        <v>180</v>
      </c>
    </row>
    <row r="187" spans="1:65" s="2" customFormat="1" ht="21.75" customHeight="1">
      <c r="A187" s="33"/>
      <c r="B187" s="138"/>
      <c r="C187" s="139" t="s">
        <v>345</v>
      </c>
      <c r="D187" s="139" t="s">
        <v>183</v>
      </c>
      <c r="E187" s="140" t="s">
        <v>1481</v>
      </c>
      <c r="F187" s="141" t="s">
        <v>1482</v>
      </c>
      <c r="G187" s="142" t="s">
        <v>225</v>
      </c>
      <c r="H187" s="143">
        <v>34.79</v>
      </c>
      <c r="I187" s="144"/>
      <c r="J187" s="145">
        <f>ROUND(I187*H187,2)</f>
        <v>0</v>
      </c>
      <c r="K187" s="141" t="s">
        <v>187</v>
      </c>
      <c r="L187" s="34"/>
      <c r="M187" s="146" t="s">
        <v>3</v>
      </c>
      <c r="N187" s="147" t="s">
        <v>44</v>
      </c>
      <c r="O187" s="54"/>
      <c r="P187" s="148">
        <f>O187*H187</f>
        <v>0</v>
      </c>
      <c r="Q187" s="148">
        <v>0</v>
      </c>
      <c r="R187" s="148">
        <f>Q187*H187</f>
        <v>0</v>
      </c>
      <c r="S187" s="148">
        <v>0</v>
      </c>
      <c r="T187" s="149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0" t="s">
        <v>226</v>
      </c>
      <c r="AT187" s="150" t="s">
        <v>183</v>
      </c>
      <c r="AU187" s="150" t="s">
        <v>83</v>
      </c>
      <c r="AY187" s="18" t="s">
        <v>180</v>
      </c>
      <c r="BE187" s="151">
        <f>IF(N187="základní",J187,0)</f>
        <v>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8" t="s">
        <v>81</v>
      </c>
      <c r="BK187" s="151">
        <f>ROUND(I187*H187,2)</f>
        <v>0</v>
      </c>
      <c r="BL187" s="18" t="s">
        <v>226</v>
      </c>
      <c r="BM187" s="150" t="s">
        <v>1824</v>
      </c>
    </row>
    <row r="188" spans="1:47" s="2" customFormat="1" ht="12">
      <c r="A188" s="33"/>
      <c r="B188" s="34"/>
      <c r="C188" s="33"/>
      <c r="D188" s="152" t="s">
        <v>190</v>
      </c>
      <c r="E188" s="33"/>
      <c r="F188" s="153" t="s">
        <v>1484</v>
      </c>
      <c r="G188" s="33"/>
      <c r="H188" s="33"/>
      <c r="I188" s="154"/>
      <c r="J188" s="33"/>
      <c r="K188" s="33"/>
      <c r="L188" s="34"/>
      <c r="M188" s="155"/>
      <c r="N188" s="156"/>
      <c r="O188" s="54"/>
      <c r="P188" s="54"/>
      <c r="Q188" s="54"/>
      <c r="R188" s="54"/>
      <c r="S188" s="54"/>
      <c r="T188" s="55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8" t="s">
        <v>190</v>
      </c>
      <c r="AU188" s="18" t="s">
        <v>83</v>
      </c>
    </row>
    <row r="189" spans="2:51" s="14" customFormat="1" ht="12">
      <c r="B189" s="166"/>
      <c r="D189" s="158" t="s">
        <v>201</v>
      </c>
      <c r="E189" s="167" t="s">
        <v>3</v>
      </c>
      <c r="F189" s="168" t="s">
        <v>1817</v>
      </c>
      <c r="H189" s="167" t="s">
        <v>3</v>
      </c>
      <c r="I189" s="169"/>
      <c r="L189" s="166"/>
      <c r="M189" s="170"/>
      <c r="N189" s="171"/>
      <c r="O189" s="171"/>
      <c r="P189" s="171"/>
      <c r="Q189" s="171"/>
      <c r="R189" s="171"/>
      <c r="S189" s="171"/>
      <c r="T189" s="172"/>
      <c r="AT189" s="167" t="s">
        <v>201</v>
      </c>
      <c r="AU189" s="167" t="s">
        <v>83</v>
      </c>
      <c r="AV189" s="14" t="s">
        <v>81</v>
      </c>
      <c r="AW189" s="14" t="s">
        <v>34</v>
      </c>
      <c r="AX189" s="14" t="s">
        <v>73</v>
      </c>
      <c r="AY189" s="167" t="s">
        <v>180</v>
      </c>
    </row>
    <row r="190" spans="2:51" s="13" customFormat="1" ht="12">
      <c r="B190" s="157"/>
      <c r="D190" s="158" t="s">
        <v>201</v>
      </c>
      <c r="E190" s="159" t="s">
        <v>3</v>
      </c>
      <c r="F190" s="160" t="s">
        <v>1825</v>
      </c>
      <c r="H190" s="161">
        <v>34.79</v>
      </c>
      <c r="I190" s="162"/>
      <c r="L190" s="157"/>
      <c r="M190" s="163"/>
      <c r="N190" s="164"/>
      <c r="O190" s="164"/>
      <c r="P190" s="164"/>
      <c r="Q190" s="164"/>
      <c r="R190" s="164"/>
      <c r="S190" s="164"/>
      <c r="T190" s="165"/>
      <c r="AT190" s="159" t="s">
        <v>201</v>
      </c>
      <c r="AU190" s="159" t="s">
        <v>83</v>
      </c>
      <c r="AV190" s="13" t="s">
        <v>83</v>
      </c>
      <c r="AW190" s="13" t="s">
        <v>34</v>
      </c>
      <c r="AX190" s="13" t="s">
        <v>81</v>
      </c>
      <c r="AY190" s="159" t="s">
        <v>180</v>
      </c>
    </row>
    <row r="191" spans="1:65" s="2" customFormat="1" ht="16.5" customHeight="1">
      <c r="A191" s="33"/>
      <c r="B191" s="138"/>
      <c r="C191" s="173" t="s">
        <v>230</v>
      </c>
      <c r="D191" s="173" t="s">
        <v>284</v>
      </c>
      <c r="E191" s="174" t="s">
        <v>1487</v>
      </c>
      <c r="F191" s="175" t="s">
        <v>1488</v>
      </c>
      <c r="G191" s="176" t="s">
        <v>225</v>
      </c>
      <c r="H191" s="177">
        <v>40.009</v>
      </c>
      <c r="I191" s="178"/>
      <c r="J191" s="179">
        <f>ROUND(I191*H191,2)</f>
        <v>0</v>
      </c>
      <c r="K191" s="175" t="s">
        <v>187</v>
      </c>
      <c r="L191" s="180"/>
      <c r="M191" s="181" t="s">
        <v>3</v>
      </c>
      <c r="N191" s="182" t="s">
        <v>44</v>
      </c>
      <c r="O191" s="54"/>
      <c r="P191" s="148">
        <f>O191*H191</f>
        <v>0</v>
      </c>
      <c r="Q191" s="148">
        <v>0.0003</v>
      </c>
      <c r="R191" s="148">
        <f>Q191*H191</f>
        <v>0.0120027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287</v>
      </c>
      <c r="AT191" s="150" t="s">
        <v>284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226</v>
      </c>
      <c r="BM191" s="150" t="s">
        <v>1826</v>
      </c>
    </row>
    <row r="192" spans="1:47" s="2" customFormat="1" ht="12">
      <c r="A192" s="33"/>
      <c r="B192" s="34"/>
      <c r="C192" s="33"/>
      <c r="D192" s="152" t="s">
        <v>190</v>
      </c>
      <c r="E192" s="33"/>
      <c r="F192" s="153" t="s">
        <v>1490</v>
      </c>
      <c r="G192" s="33"/>
      <c r="H192" s="33"/>
      <c r="I192" s="154"/>
      <c r="J192" s="33"/>
      <c r="K192" s="33"/>
      <c r="L192" s="34"/>
      <c r="M192" s="155"/>
      <c r="N192" s="156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2:51" s="13" customFormat="1" ht="12">
      <c r="B193" s="157"/>
      <c r="D193" s="158" t="s">
        <v>201</v>
      </c>
      <c r="F193" s="160" t="s">
        <v>1827</v>
      </c>
      <c r="H193" s="161">
        <v>40.009</v>
      </c>
      <c r="I193" s="162"/>
      <c r="L193" s="157"/>
      <c r="M193" s="163"/>
      <c r="N193" s="164"/>
      <c r="O193" s="164"/>
      <c r="P193" s="164"/>
      <c r="Q193" s="164"/>
      <c r="R193" s="164"/>
      <c r="S193" s="164"/>
      <c r="T193" s="165"/>
      <c r="AT193" s="159" t="s">
        <v>201</v>
      </c>
      <c r="AU193" s="159" t="s">
        <v>83</v>
      </c>
      <c r="AV193" s="13" t="s">
        <v>83</v>
      </c>
      <c r="AW193" s="13" t="s">
        <v>4</v>
      </c>
      <c r="AX193" s="13" t="s">
        <v>81</v>
      </c>
      <c r="AY193" s="159" t="s">
        <v>180</v>
      </c>
    </row>
    <row r="194" spans="1:65" s="2" customFormat="1" ht="24.2" customHeight="1">
      <c r="A194" s="33"/>
      <c r="B194" s="138"/>
      <c r="C194" s="139" t="s">
        <v>356</v>
      </c>
      <c r="D194" s="139" t="s">
        <v>183</v>
      </c>
      <c r="E194" s="140" t="s">
        <v>1828</v>
      </c>
      <c r="F194" s="141" t="s">
        <v>1829</v>
      </c>
      <c r="G194" s="142" t="s">
        <v>225</v>
      </c>
      <c r="H194" s="143">
        <v>31.75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226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226</v>
      </c>
      <c r="BM194" s="150" t="s">
        <v>1830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1831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2:51" s="14" customFormat="1" ht="12">
      <c r="B196" s="166"/>
      <c r="D196" s="158" t="s">
        <v>201</v>
      </c>
      <c r="E196" s="167" t="s">
        <v>3</v>
      </c>
      <c r="F196" s="168" t="s">
        <v>1817</v>
      </c>
      <c r="H196" s="167" t="s">
        <v>3</v>
      </c>
      <c r="I196" s="169"/>
      <c r="L196" s="166"/>
      <c r="M196" s="170"/>
      <c r="N196" s="171"/>
      <c r="O196" s="171"/>
      <c r="P196" s="171"/>
      <c r="Q196" s="171"/>
      <c r="R196" s="171"/>
      <c r="S196" s="171"/>
      <c r="T196" s="172"/>
      <c r="AT196" s="167" t="s">
        <v>201</v>
      </c>
      <c r="AU196" s="167" t="s">
        <v>83</v>
      </c>
      <c r="AV196" s="14" t="s">
        <v>81</v>
      </c>
      <c r="AW196" s="14" t="s">
        <v>34</v>
      </c>
      <c r="AX196" s="14" t="s">
        <v>73</v>
      </c>
      <c r="AY196" s="167" t="s">
        <v>180</v>
      </c>
    </row>
    <row r="197" spans="2:51" s="13" customFormat="1" ht="12">
      <c r="B197" s="157"/>
      <c r="D197" s="158" t="s">
        <v>201</v>
      </c>
      <c r="E197" s="159" t="s">
        <v>3</v>
      </c>
      <c r="F197" s="160" t="s">
        <v>1818</v>
      </c>
      <c r="H197" s="161">
        <v>31.75</v>
      </c>
      <c r="I197" s="162"/>
      <c r="L197" s="157"/>
      <c r="M197" s="163"/>
      <c r="N197" s="164"/>
      <c r="O197" s="164"/>
      <c r="P197" s="164"/>
      <c r="Q197" s="164"/>
      <c r="R197" s="164"/>
      <c r="S197" s="164"/>
      <c r="T197" s="165"/>
      <c r="AT197" s="159" t="s">
        <v>201</v>
      </c>
      <c r="AU197" s="159" t="s">
        <v>83</v>
      </c>
      <c r="AV197" s="13" t="s">
        <v>83</v>
      </c>
      <c r="AW197" s="13" t="s">
        <v>34</v>
      </c>
      <c r="AX197" s="13" t="s">
        <v>81</v>
      </c>
      <c r="AY197" s="159" t="s">
        <v>180</v>
      </c>
    </row>
    <row r="198" spans="1:65" s="2" customFormat="1" ht="16.5" customHeight="1">
      <c r="A198" s="33"/>
      <c r="B198" s="138"/>
      <c r="C198" s="173" t="s">
        <v>287</v>
      </c>
      <c r="D198" s="173" t="s">
        <v>284</v>
      </c>
      <c r="E198" s="174" t="s">
        <v>1832</v>
      </c>
      <c r="F198" s="175" t="s">
        <v>1833</v>
      </c>
      <c r="G198" s="176" t="s">
        <v>186</v>
      </c>
      <c r="H198" s="177">
        <v>2.619</v>
      </c>
      <c r="I198" s="178"/>
      <c r="J198" s="179">
        <f>ROUND(I198*H198,2)</f>
        <v>0</v>
      </c>
      <c r="K198" s="175" t="s">
        <v>187</v>
      </c>
      <c r="L198" s="180"/>
      <c r="M198" s="181" t="s">
        <v>3</v>
      </c>
      <c r="N198" s="182" t="s">
        <v>44</v>
      </c>
      <c r="O198" s="54"/>
      <c r="P198" s="148">
        <f>O198*H198</f>
        <v>0</v>
      </c>
      <c r="Q198" s="148">
        <v>1</v>
      </c>
      <c r="R198" s="148">
        <f>Q198*H198</f>
        <v>2.619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287</v>
      </c>
      <c r="AT198" s="150" t="s">
        <v>284</v>
      </c>
      <c r="AU198" s="150" t="s">
        <v>83</v>
      </c>
      <c r="AY198" s="18" t="s">
        <v>180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81</v>
      </c>
      <c r="BK198" s="151">
        <f>ROUND(I198*H198,2)</f>
        <v>0</v>
      </c>
      <c r="BL198" s="18" t="s">
        <v>226</v>
      </c>
      <c r="BM198" s="150" t="s">
        <v>1834</v>
      </c>
    </row>
    <row r="199" spans="1:47" s="2" customFormat="1" ht="12">
      <c r="A199" s="33"/>
      <c r="B199" s="34"/>
      <c r="C199" s="33"/>
      <c r="D199" s="152" t="s">
        <v>190</v>
      </c>
      <c r="E199" s="33"/>
      <c r="F199" s="153" t="s">
        <v>1835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190</v>
      </c>
      <c r="AU199" s="18" t="s">
        <v>83</v>
      </c>
    </row>
    <row r="200" spans="2:51" s="13" customFormat="1" ht="12">
      <c r="B200" s="157"/>
      <c r="D200" s="158" t="s">
        <v>201</v>
      </c>
      <c r="F200" s="160" t="s">
        <v>1836</v>
      </c>
      <c r="H200" s="161">
        <v>2.619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201</v>
      </c>
      <c r="AU200" s="159" t="s">
        <v>83</v>
      </c>
      <c r="AV200" s="13" t="s">
        <v>83</v>
      </c>
      <c r="AW200" s="13" t="s">
        <v>4</v>
      </c>
      <c r="AX200" s="13" t="s">
        <v>81</v>
      </c>
      <c r="AY200" s="159" t="s">
        <v>180</v>
      </c>
    </row>
    <row r="201" spans="1:65" s="2" customFormat="1" ht="24.2" customHeight="1">
      <c r="A201" s="33"/>
      <c r="B201" s="138"/>
      <c r="C201" s="139" t="s">
        <v>367</v>
      </c>
      <c r="D201" s="139" t="s">
        <v>183</v>
      </c>
      <c r="E201" s="140" t="s">
        <v>1493</v>
      </c>
      <c r="F201" s="141" t="s">
        <v>1494</v>
      </c>
      <c r="G201" s="142" t="s">
        <v>225</v>
      </c>
      <c r="H201" s="143">
        <v>50</v>
      </c>
      <c r="I201" s="144"/>
      <c r="J201" s="145">
        <f>ROUND(I201*H201,2)</f>
        <v>0</v>
      </c>
      <c r="K201" s="141" t="s">
        <v>187</v>
      </c>
      <c r="L201" s="34"/>
      <c r="M201" s="146" t="s">
        <v>3</v>
      </c>
      <c r="N201" s="147" t="s">
        <v>44</v>
      </c>
      <c r="O201" s="54"/>
      <c r="P201" s="148">
        <f>O201*H201</f>
        <v>0</v>
      </c>
      <c r="Q201" s="148">
        <v>0</v>
      </c>
      <c r="R201" s="148">
        <f>Q201*H201</f>
        <v>0</v>
      </c>
      <c r="S201" s="148">
        <v>0</v>
      </c>
      <c r="T201" s="149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0" t="s">
        <v>226</v>
      </c>
      <c r="AT201" s="150" t="s">
        <v>183</v>
      </c>
      <c r="AU201" s="150" t="s">
        <v>83</v>
      </c>
      <c r="AY201" s="18" t="s">
        <v>180</v>
      </c>
      <c r="BE201" s="151">
        <f>IF(N201="základní",J201,0)</f>
        <v>0</v>
      </c>
      <c r="BF201" s="151">
        <f>IF(N201="snížená",J201,0)</f>
        <v>0</v>
      </c>
      <c r="BG201" s="151">
        <f>IF(N201="zákl. přenesená",J201,0)</f>
        <v>0</v>
      </c>
      <c r="BH201" s="151">
        <f>IF(N201="sníž. přenesená",J201,0)</f>
        <v>0</v>
      </c>
      <c r="BI201" s="151">
        <f>IF(N201="nulová",J201,0)</f>
        <v>0</v>
      </c>
      <c r="BJ201" s="18" t="s">
        <v>81</v>
      </c>
      <c r="BK201" s="151">
        <f>ROUND(I201*H201,2)</f>
        <v>0</v>
      </c>
      <c r="BL201" s="18" t="s">
        <v>226</v>
      </c>
      <c r="BM201" s="150" t="s">
        <v>1837</v>
      </c>
    </row>
    <row r="202" spans="1:47" s="2" customFormat="1" ht="12">
      <c r="A202" s="33"/>
      <c r="B202" s="34"/>
      <c r="C202" s="33"/>
      <c r="D202" s="152" t="s">
        <v>190</v>
      </c>
      <c r="E202" s="33"/>
      <c r="F202" s="153" t="s">
        <v>1496</v>
      </c>
      <c r="G202" s="33"/>
      <c r="H202" s="33"/>
      <c r="I202" s="154"/>
      <c r="J202" s="33"/>
      <c r="K202" s="33"/>
      <c r="L202" s="34"/>
      <c r="M202" s="155"/>
      <c r="N202" s="156"/>
      <c r="O202" s="54"/>
      <c r="P202" s="54"/>
      <c r="Q202" s="54"/>
      <c r="R202" s="54"/>
      <c r="S202" s="54"/>
      <c r="T202" s="55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190</v>
      </c>
      <c r="AU202" s="18" t="s">
        <v>83</v>
      </c>
    </row>
    <row r="203" spans="1:65" s="2" customFormat="1" ht="16.5" customHeight="1">
      <c r="A203" s="33"/>
      <c r="B203" s="138"/>
      <c r="C203" s="173" t="s">
        <v>371</v>
      </c>
      <c r="D203" s="173" t="s">
        <v>284</v>
      </c>
      <c r="E203" s="174" t="s">
        <v>1498</v>
      </c>
      <c r="F203" s="175" t="s">
        <v>1499</v>
      </c>
      <c r="G203" s="176" t="s">
        <v>225</v>
      </c>
      <c r="H203" s="177">
        <v>55</v>
      </c>
      <c r="I203" s="178"/>
      <c r="J203" s="179">
        <f>ROUND(I203*H203,2)</f>
        <v>0</v>
      </c>
      <c r="K203" s="175" t="s">
        <v>187</v>
      </c>
      <c r="L203" s="180"/>
      <c r="M203" s="181" t="s">
        <v>3</v>
      </c>
      <c r="N203" s="182" t="s">
        <v>44</v>
      </c>
      <c r="O203" s="54"/>
      <c r="P203" s="148">
        <f>O203*H203</f>
        <v>0</v>
      </c>
      <c r="Q203" s="148">
        <v>0.00019</v>
      </c>
      <c r="R203" s="148">
        <f>Q203*H203</f>
        <v>0.010450000000000001</v>
      </c>
      <c r="S203" s="148">
        <v>0</v>
      </c>
      <c r="T203" s="149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0" t="s">
        <v>287</v>
      </c>
      <c r="AT203" s="150" t="s">
        <v>284</v>
      </c>
      <c r="AU203" s="150" t="s">
        <v>83</v>
      </c>
      <c r="AY203" s="18" t="s">
        <v>180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8" t="s">
        <v>81</v>
      </c>
      <c r="BK203" s="151">
        <f>ROUND(I203*H203,2)</f>
        <v>0</v>
      </c>
      <c r="BL203" s="18" t="s">
        <v>226</v>
      </c>
      <c r="BM203" s="150" t="s">
        <v>1838</v>
      </c>
    </row>
    <row r="204" spans="1:47" s="2" customFormat="1" ht="12">
      <c r="A204" s="33"/>
      <c r="B204" s="34"/>
      <c r="C204" s="33"/>
      <c r="D204" s="152" t="s">
        <v>190</v>
      </c>
      <c r="E204" s="33"/>
      <c r="F204" s="153" t="s">
        <v>1501</v>
      </c>
      <c r="G204" s="33"/>
      <c r="H204" s="33"/>
      <c r="I204" s="154"/>
      <c r="J204" s="33"/>
      <c r="K204" s="33"/>
      <c r="L204" s="34"/>
      <c r="M204" s="155"/>
      <c r="N204" s="156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190</v>
      </c>
      <c r="AU204" s="18" t="s">
        <v>83</v>
      </c>
    </row>
    <row r="205" spans="2:51" s="13" customFormat="1" ht="12">
      <c r="B205" s="157"/>
      <c r="D205" s="158" t="s">
        <v>201</v>
      </c>
      <c r="F205" s="160" t="s">
        <v>1839</v>
      </c>
      <c r="H205" s="161">
        <v>55</v>
      </c>
      <c r="I205" s="162"/>
      <c r="L205" s="157"/>
      <c r="M205" s="163"/>
      <c r="N205" s="164"/>
      <c r="O205" s="164"/>
      <c r="P205" s="164"/>
      <c r="Q205" s="164"/>
      <c r="R205" s="164"/>
      <c r="S205" s="164"/>
      <c r="T205" s="165"/>
      <c r="AT205" s="159" t="s">
        <v>201</v>
      </c>
      <c r="AU205" s="159" t="s">
        <v>83</v>
      </c>
      <c r="AV205" s="13" t="s">
        <v>83</v>
      </c>
      <c r="AW205" s="13" t="s">
        <v>4</v>
      </c>
      <c r="AX205" s="13" t="s">
        <v>81</v>
      </c>
      <c r="AY205" s="159" t="s">
        <v>180</v>
      </c>
    </row>
    <row r="206" spans="1:65" s="2" customFormat="1" ht="24.2" customHeight="1">
      <c r="A206" s="33"/>
      <c r="B206" s="138"/>
      <c r="C206" s="139" t="s">
        <v>378</v>
      </c>
      <c r="D206" s="139" t="s">
        <v>183</v>
      </c>
      <c r="E206" s="140" t="s">
        <v>1504</v>
      </c>
      <c r="F206" s="141" t="s">
        <v>1505</v>
      </c>
      <c r="G206" s="142" t="s">
        <v>225</v>
      </c>
      <c r="H206" s="143">
        <v>50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</v>
      </c>
      <c r="R206" s="148">
        <f>Q206*H206</f>
        <v>0</v>
      </c>
      <c r="S206" s="148">
        <v>0</v>
      </c>
      <c r="T206" s="149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226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226</v>
      </c>
      <c r="BM206" s="150" t="s">
        <v>1840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1507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1:65" s="2" customFormat="1" ht="24.2" customHeight="1">
      <c r="A208" s="33"/>
      <c r="B208" s="138"/>
      <c r="C208" s="173" t="s">
        <v>677</v>
      </c>
      <c r="D208" s="173" t="s">
        <v>284</v>
      </c>
      <c r="E208" s="174" t="s">
        <v>1841</v>
      </c>
      <c r="F208" s="175" t="s">
        <v>1842</v>
      </c>
      <c r="G208" s="176" t="s">
        <v>225</v>
      </c>
      <c r="H208" s="177">
        <v>55</v>
      </c>
      <c r="I208" s="178"/>
      <c r="J208" s="179">
        <f>ROUND(I208*H208,2)</f>
        <v>0</v>
      </c>
      <c r="K208" s="175" t="s">
        <v>187</v>
      </c>
      <c r="L208" s="180"/>
      <c r="M208" s="181" t="s">
        <v>3</v>
      </c>
      <c r="N208" s="182" t="s">
        <v>44</v>
      </c>
      <c r="O208" s="54"/>
      <c r="P208" s="148">
        <f>O208*H208</f>
        <v>0</v>
      </c>
      <c r="Q208" s="148">
        <v>0.002</v>
      </c>
      <c r="R208" s="148">
        <f>Q208*H208</f>
        <v>0.11</v>
      </c>
      <c r="S208" s="148">
        <v>0</v>
      </c>
      <c r="T208" s="149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0" t="s">
        <v>287</v>
      </c>
      <c r="AT208" s="150" t="s">
        <v>284</v>
      </c>
      <c r="AU208" s="150" t="s">
        <v>83</v>
      </c>
      <c r="AY208" s="18" t="s">
        <v>180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8" t="s">
        <v>81</v>
      </c>
      <c r="BK208" s="151">
        <f>ROUND(I208*H208,2)</f>
        <v>0</v>
      </c>
      <c r="BL208" s="18" t="s">
        <v>226</v>
      </c>
      <c r="BM208" s="150" t="s">
        <v>1843</v>
      </c>
    </row>
    <row r="209" spans="1:47" s="2" customFormat="1" ht="12">
      <c r="A209" s="33"/>
      <c r="B209" s="34"/>
      <c r="C209" s="33"/>
      <c r="D209" s="152" t="s">
        <v>190</v>
      </c>
      <c r="E209" s="33"/>
      <c r="F209" s="153" t="s">
        <v>1844</v>
      </c>
      <c r="G209" s="33"/>
      <c r="H209" s="33"/>
      <c r="I209" s="154"/>
      <c r="J209" s="33"/>
      <c r="K209" s="33"/>
      <c r="L209" s="34"/>
      <c r="M209" s="155"/>
      <c r="N209" s="156"/>
      <c r="O209" s="54"/>
      <c r="P209" s="54"/>
      <c r="Q209" s="54"/>
      <c r="R209" s="54"/>
      <c r="S209" s="54"/>
      <c r="T209" s="55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190</v>
      </c>
      <c r="AU209" s="18" t="s">
        <v>83</v>
      </c>
    </row>
    <row r="210" spans="2:51" s="13" customFormat="1" ht="12">
      <c r="B210" s="157"/>
      <c r="D210" s="158" t="s">
        <v>201</v>
      </c>
      <c r="F210" s="160" t="s">
        <v>1839</v>
      </c>
      <c r="H210" s="161">
        <v>55</v>
      </c>
      <c r="I210" s="162"/>
      <c r="L210" s="157"/>
      <c r="M210" s="163"/>
      <c r="N210" s="164"/>
      <c r="O210" s="164"/>
      <c r="P210" s="164"/>
      <c r="Q210" s="164"/>
      <c r="R210" s="164"/>
      <c r="S210" s="164"/>
      <c r="T210" s="165"/>
      <c r="AT210" s="159" t="s">
        <v>201</v>
      </c>
      <c r="AU210" s="159" t="s">
        <v>83</v>
      </c>
      <c r="AV210" s="13" t="s">
        <v>83</v>
      </c>
      <c r="AW210" s="13" t="s">
        <v>4</v>
      </c>
      <c r="AX210" s="13" t="s">
        <v>81</v>
      </c>
      <c r="AY210" s="159" t="s">
        <v>180</v>
      </c>
    </row>
    <row r="211" spans="1:65" s="2" customFormat="1" ht="21.75" customHeight="1">
      <c r="A211" s="33"/>
      <c r="B211" s="138"/>
      <c r="C211" s="139" t="s">
        <v>679</v>
      </c>
      <c r="D211" s="139" t="s">
        <v>183</v>
      </c>
      <c r="E211" s="140" t="s">
        <v>1515</v>
      </c>
      <c r="F211" s="141" t="s">
        <v>1516</v>
      </c>
      <c r="G211" s="142" t="s">
        <v>225</v>
      </c>
      <c r="H211" s="143">
        <v>50</v>
      </c>
      <c r="I211" s="144"/>
      <c r="J211" s="145">
        <f>ROUND(I211*H211,2)</f>
        <v>0</v>
      </c>
      <c r="K211" s="141" t="s">
        <v>187</v>
      </c>
      <c r="L211" s="34"/>
      <c r="M211" s="146" t="s">
        <v>3</v>
      </c>
      <c r="N211" s="147" t="s">
        <v>44</v>
      </c>
      <c r="O211" s="54"/>
      <c r="P211" s="148">
        <f>O211*H211</f>
        <v>0</v>
      </c>
      <c r="Q211" s="148">
        <v>0</v>
      </c>
      <c r="R211" s="148">
        <f>Q211*H211</f>
        <v>0</v>
      </c>
      <c r="S211" s="148">
        <v>0</v>
      </c>
      <c r="T211" s="149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0" t="s">
        <v>226</v>
      </c>
      <c r="AT211" s="150" t="s">
        <v>183</v>
      </c>
      <c r="AU211" s="150" t="s">
        <v>83</v>
      </c>
      <c r="AY211" s="18" t="s">
        <v>180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8" t="s">
        <v>81</v>
      </c>
      <c r="BK211" s="151">
        <f>ROUND(I211*H211,2)</f>
        <v>0</v>
      </c>
      <c r="BL211" s="18" t="s">
        <v>226</v>
      </c>
      <c r="BM211" s="150" t="s">
        <v>1845</v>
      </c>
    </row>
    <row r="212" spans="1:47" s="2" customFormat="1" ht="12">
      <c r="A212" s="33"/>
      <c r="B212" s="34"/>
      <c r="C212" s="33"/>
      <c r="D212" s="152" t="s">
        <v>190</v>
      </c>
      <c r="E212" s="33"/>
      <c r="F212" s="153" t="s">
        <v>1518</v>
      </c>
      <c r="G212" s="33"/>
      <c r="H212" s="33"/>
      <c r="I212" s="154"/>
      <c r="J212" s="33"/>
      <c r="K212" s="33"/>
      <c r="L212" s="34"/>
      <c r="M212" s="155"/>
      <c r="N212" s="156"/>
      <c r="O212" s="54"/>
      <c r="P212" s="54"/>
      <c r="Q212" s="54"/>
      <c r="R212" s="54"/>
      <c r="S212" s="54"/>
      <c r="T212" s="55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190</v>
      </c>
      <c r="AU212" s="18" t="s">
        <v>83</v>
      </c>
    </row>
    <row r="213" spans="1:65" s="2" customFormat="1" ht="16.5" customHeight="1">
      <c r="A213" s="33"/>
      <c r="B213" s="138"/>
      <c r="C213" s="173" t="s">
        <v>685</v>
      </c>
      <c r="D213" s="173" t="s">
        <v>284</v>
      </c>
      <c r="E213" s="174" t="s">
        <v>1521</v>
      </c>
      <c r="F213" s="175" t="s">
        <v>1522</v>
      </c>
      <c r="G213" s="176" t="s">
        <v>225</v>
      </c>
      <c r="H213" s="177">
        <v>55</v>
      </c>
      <c r="I213" s="178"/>
      <c r="J213" s="179">
        <f>ROUND(I213*H213,2)</f>
        <v>0</v>
      </c>
      <c r="K213" s="175" t="s">
        <v>187</v>
      </c>
      <c r="L213" s="180"/>
      <c r="M213" s="181" t="s">
        <v>3</v>
      </c>
      <c r="N213" s="182" t="s">
        <v>44</v>
      </c>
      <c r="O213" s="54"/>
      <c r="P213" s="148">
        <f>O213*H213</f>
        <v>0</v>
      </c>
      <c r="Q213" s="148">
        <v>0.0001</v>
      </c>
      <c r="R213" s="148">
        <f>Q213*H213</f>
        <v>0.0055000000000000005</v>
      </c>
      <c r="S213" s="148">
        <v>0</v>
      </c>
      <c r="T213" s="149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50" t="s">
        <v>287</v>
      </c>
      <c r="AT213" s="150" t="s">
        <v>284</v>
      </c>
      <c r="AU213" s="150" t="s">
        <v>83</v>
      </c>
      <c r="AY213" s="18" t="s">
        <v>180</v>
      </c>
      <c r="BE213" s="151">
        <f>IF(N213="základní",J213,0)</f>
        <v>0</v>
      </c>
      <c r="BF213" s="151">
        <f>IF(N213="snížená",J213,0)</f>
        <v>0</v>
      </c>
      <c r="BG213" s="151">
        <f>IF(N213="zákl. přenesená",J213,0)</f>
        <v>0</v>
      </c>
      <c r="BH213" s="151">
        <f>IF(N213="sníž. přenesená",J213,0)</f>
        <v>0</v>
      </c>
      <c r="BI213" s="151">
        <f>IF(N213="nulová",J213,0)</f>
        <v>0</v>
      </c>
      <c r="BJ213" s="18" t="s">
        <v>81</v>
      </c>
      <c r="BK213" s="151">
        <f>ROUND(I213*H213,2)</f>
        <v>0</v>
      </c>
      <c r="BL213" s="18" t="s">
        <v>226</v>
      </c>
      <c r="BM213" s="150" t="s">
        <v>1846</v>
      </c>
    </row>
    <row r="214" spans="1:47" s="2" customFormat="1" ht="12">
      <c r="A214" s="33"/>
      <c r="B214" s="34"/>
      <c r="C214" s="33"/>
      <c r="D214" s="152" t="s">
        <v>190</v>
      </c>
      <c r="E214" s="33"/>
      <c r="F214" s="153" t="s">
        <v>1524</v>
      </c>
      <c r="G214" s="33"/>
      <c r="H214" s="33"/>
      <c r="I214" s="154"/>
      <c r="J214" s="33"/>
      <c r="K214" s="33"/>
      <c r="L214" s="34"/>
      <c r="M214" s="155"/>
      <c r="N214" s="156"/>
      <c r="O214" s="54"/>
      <c r="P214" s="54"/>
      <c r="Q214" s="54"/>
      <c r="R214" s="54"/>
      <c r="S214" s="54"/>
      <c r="T214" s="55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8" t="s">
        <v>190</v>
      </c>
      <c r="AU214" s="18" t="s">
        <v>83</v>
      </c>
    </row>
    <row r="215" spans="2:51" s="13" customFormat="1" ht="12">
      <c r="B215" s="157"/>
      <c r="D215" s="158" t="s">
        <v>201</v>
      </c>
      <c r="F215" s="160" t="s">
        <v>1839</v>
      </c>
      <c r="H215" s="161">
        <v>55</v>
      </c>
      <c r="I215" s="162"/>
      <c r="L215" s="157"/>
      <c r="M215" s="163"/>
      <c r="N215" s="164"/>
      <c r="O215" s="164"/>
      <c r="P215" s="164"/>
      <c r="Q215" s="164"/>
      <c r="R215" s="164"/>
      <c r="S215" s="164"/>
      <c r="T215" s="165"/>
      <c r="AT215" s="159" t="s">
        <v>201</v>
      </c>
      <c r="AU215" s="159" t="s">
        <v>83</v>
      </c>
      <c r="AV215" s="13" t="s">
        <v>83</v>
      </c>
      <c r="AW215" s="13" t="s">
        <v>4</v>
      </c>
      <c r="AX215" s="13" t="s">
        <v>81</v>
      </c>
      <c r="AY215" s="159" t="s">
        <v>180</v>
      </c>
    </row>
    <row r="216" spans="1:65" s="2" customFormat="1" ht="24.2" customHeight="1">
      <c r="A216" s="33"/>
      <c r="B216" s="138"/>
      <c r="C216" s="139" t="s">
        <v>692</v>
      </c>
      <c r="D216" s="139" t="s">
        <v>183</v>
      </c>
      <c r="E216" s="140" t="s">
        <v>1847</v>
      </c>
      <c r="F216" s="141" t="s">
        <v>1848</v>
      </c>
      <c r="G216" s="142" t="s">
        <v>225</v>
      </c>
      <c r="H216" s="143">
        <v>50</v>
      </c>
      <c r="I216" s="144"/>
      <c r="J216" s="145">
        <f>ROUND(I216*H216,2)</f>
        <v>0</v>
      </c>
      <c r="K216" s="141" t="s">
        <v>187</v>
      </c>
      <c r="L216" s="34"/>
      <c r="M216" s="146" t="s">
        <v>3</v>
      </c>
      <c r="N216" s="147" t="s">
        <v>44</v>
      </c>
      <c r="O216" s="54"/>
      <c r="P216" s="148">
        <f>O216*H216</f>
        <v>0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226</v>
      </c>
      <c r="AT216" s="150" t="s">
        <v>183</v>
      </c>
      <c r="AU216" s="150" t="s">
        <v>83</v>
      </c>
      <c r="AY216" s="18" t="s">
        <v>180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81</v>
      </c>
      <c r="BK216" s="151">
        <f>ROUND(I216*H216,2)</f>
        <v>0</v>
      </c>
      <c r="BL216" s="18" t="s">
        <v>226</v>
      </c>
      <c r="BM216" s="150" t="s">
        <v>1849</v>
      </c>
    </row>
    <row r="217" spans="1:47" s="2" customFormat="1" ht="12">
      <c r="A217" s="33"/>
      <c r="B217" s="34"/>
      <c r="C217" s="33"/>
      <c r="D217" s="152" t="s">
        <v>190</v>
      </c>
      <c r="E217" s="33"/>
      <c r="F217" s="153" t="s">
        <v>1850</v>
      </c>
      <c r="G217" s="33"/>
      <c r="H217" s="33"/>
      <c r="I217" s="154"/>
      <c r="J217" s="33"/>
      <c r="K217" s="33"/>
      <c r="L217" s="34"/>
      <c r="M217" s="155"/>
      <c r="N217" s="156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190</v>
      </c>
      <c r="AU217" s="18" t="s">
        <v>83</v>
      </c>
    </row>
    <row r="218" spans="1:65" s="2" customFormat="1" ht="24.2" customHeight="1">
      <c r="A218" s="33"/>
      <c r="B218" s="138"/>
      <c r="C218" s="173" t="s">
        <v>699</v>
      </c>
      <c r="D218" s="173" t="s">
        <v>284</v>
      </c>
      <c r="E218" s="174" t="s">
        <v>1841</v>
      </c>
      <c r="F218" s="175" t="s">
        <v>1842</v>
      </c>
      <c r="G218" s="176" t="s">
        <v>225</v>
      </c>
      <c r="H218" s="177">
        <v>55</v>
      </c>
      <c r="I218" s="178"/>
      <c r="J218" s="179">
        <f>ROUND(I218*H218,2)</f>
        <v>0</v>
      </c>
      <c r="K218" s="175" t="s">
        <v>187</v>
      </c>
      <c r="L218" s="180"/>
      <c r="M218" s="181" t="s">
        <v>3</v>
      </c>
      <c r="N218" s="182" t="s">
        <v>44</v>
      </c>
      <c r="O218" s="54"/>
      <c r="P218" s="148">
        <f>O218*H218</f>
        <v>0</v>
      </c>
      <c r="Q218" s="148">
        <v>0.002</v>
      </c>
      <c r="R218" s="148">
        <f>Q218*H218</f>
        <v>0.11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287</v>
      </c>
      <c r="AT218" s="150" t="s">
        <v>284</v>
      </c>
      <c r="AU218" s="150" t="s">
        <v>83</v>
      </c>
      <c r="AY218" s="18" t="s">
        <v>180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81</v>
      </c>
      <c r="BK218" s="151">
        <f>ROUND(I218*H218,2)</f>
        <v>0</v>
      </c>
      <c r="BL218" s="18" t="s">
        <v>226</v>
      </c>
      <c r="BM218" s="150" t="s">
        <v>1851</v>
      </c>
    </row>
    <row r="219" spans="1:47" s="2" customFormat="1" ht="12">
      <c r="A219" s="33"/>
      <c r="B219" s="34"/>
      <c r="C219" s="33"/>
      <c r="D219" s="152" t="s">
        <v>190</v>
      </c>
      <c r="E219" s="33"/>
      <c r="F219" s="153" t="s">
        <v>1844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7"/>
      <c r="D220" s="158" t="s">
        <v>201</v>
      </c>
      <c r="F220" s="160" t="s">
        <v>1839</v>
      </c>
      <c r="H220" s="161">
        <v>55</v>
      </c>
      <c r="I220" s="162"/>
      <c r="L220" s="157"/>
      <c r="M220" s="163"/>
      <c r="N220" s="164"/>
      <c r="O220" s="164"/>
      <c r="P220" s="164"/>
      <c r="Q220" s="164"/>
      <c r="R220" s="164"/>
      <c r="S220" s="164"/>
      <c r="T220" s="165"/>
      <c r="AT220" s="159" t="s">
        <v>201</v>
      </c>
      <c r="AU220" s="159" t="s">
        <v>83</v>
      </c>
      <c r="AV220" s="13" t="s">
        <v>83</v>
      </c>
      <c r="AW220" s="13" t="s">
        <v>4</v>
      </c>
      <c r="AX220" s="13" t="s">
        <v>81</v>
      </c>
      <c r="AY220" s="159" t="s">
        <v>180</v>
      </c>
    </row>
    <row r="221" spans="1:65" s="2" customFormat="1" ht="21.75" customHeight="1">
      <c r="A221" s="33"/>
      <c r="B221" s="138"/>
      <c r="C221" s="139" t="s">
        <v>706</v>
      </c>
      <c r="D221" s="139" t="s">
        <v>183</v>
      </c>
      <c r="E221" s="140" t="s">
        <v>1527</v>
      </c>
      <c r="F221" s="141" t="s">
        <v>1528</v>
      </c>
      <c r="G221" s="142" t="s">
        <v>225</v>
      </c>
      <c r="H221" s="143">
        <v>50</v>
      </c>
      <c r="I221" s="144"/>
      <c r="J221" s="145">
        <f>ROUND(I221*H221,2)</f>
        <v>0</v>
      </c>
      <c r="K221" s="141" t="s">
        <v>187</v>
      </c>
      <c r="L221" s="34"/>
      <c r="M221" s="146" t="s">
        <v>3</v>
      </c>
      <c r="N221" s="147" t="s">
        <v>44</v>
      </c>
      <c r="O221" s="54"/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226</v>
      </c>
      <c r="AT221" s="150" t="s">
        <v>183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226</v>
      </c>
      <c r="BM221" s="150" t="s">
        <v>1852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1530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1:65" s="2" customFormat="1" ht="16.5" customHeight="1">
      <c r="A223" s="33"/>
      <c r="B223" s="138"/>
      <c r="C223" s="173" t="s">
        <v>708</v>
      </c>
      <c r="D223" s="173" t="s">
        <v>284</v>
      </c>
      <c r="E223" s="174" t="s">
        <v>1533</v>
      </c>
      <c r="F223" s="175" t="s">
        <v>1534</v>
      </c>
      <c r="G223" s="176" t="s">
        <v>264</v>
      </c>
      <c r="H223" s="177">
        <v>0.008</v>
      </c>
      <c r="I223" s="178"/>
      <c r="J223" s="179">
        <f>ROUND(I223*H223,2)</f>
        <v>0</v>
      </c>
      <c r="K223" s="175" t="s">
        <v>187</v>
      </c>
      <c r="L223" s="180"/>
      <c r="M223" s="181" t="s">
        <v>3</v>
      </c>
      <c r="N223" s="182" t="s">
        <v>44</v>
      </c>
      <c r="O223" s="54"/>
      <c r="P223" s="148">
        <f>O223*H223</f>
        <v>0</v>
      </c>
      <c r="Q223" s="148">
        <v>0.51</v>
      </c>
      <c r="R223" s="148">
        <f>Q223*H223</f>
        <v>0.00408</v>
      </c>
      <c r="S223" s="148">
        <v>0</v>
      </c>
      <c r="T223" s="149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50" t="s">
        <v>287</v>
      </c>
      <c r="AT223" s="150" t="s">
        <v>284</v>
      </c>
      <c r="AU223" s="150" t="s">
        <v>83</v>
      </c>
      <c r="AY223" s="18" t="s">
        <v>180</v>
      </c>
      <c r="BE223" s="151">
        <f>IF(N223="základní",J223,0)</f>
        <v>0</v>
      </c>
      <c r="BF223" s="151">
        <f>IF(N223="snížená",J223,0)</f>
        <v>0</v>
      </c>
      <c r="BG223" s="151">
        <f>IF(N223="zákl. přenesená",J223,0)</f>
        <v>0</v>
      </c>
      <c r="BH223" s="151">
        <f>IF(N223="sníž. přenesená",J223,0)</f>
        <v>0</v>
      </c>
      <c r="BI223" s="151">
        <f>IF(N223="nulová",J223,0)</f>
        <v>0</v>
      </c>
      <c r="BJ223" s="18" t="s">
        <v>81</v>
      </c>
      <c r="BK223" s="151">
        <f>ROUND(I223*H223,2)</f>
        <v>0</v>
      </c>
      <c r="BL223" s="18" t="s">
        <v>226</v>
      </c>
      <c r="BM223" s="150" t="s">
        <v>1853</v>
      </c>
    </row>
    <row r="224" spans="1:47" s="2" customFormat="1" ht="12">
      <c r="A224" s="33"/>
      <c r="B224" s="34"/>
      <c r="C224" s="33"/>
      <c r="D224" s="152" t="s">
        <v>190</v>
      </c>
      <c r="E224" s="33"/>
      <c r="F224" s="153" t="s">
        <v>1536</v>
      </c>
      <c r="G224" s="33"/>
      <c r="H224" s="33"/>
      <c r="I224" s="154"/>
      <c r="J224" s="33"/>
      <c r="K224" s="33"/>
      <c r="L224" s="34"/>
      <c r="M224" s="155"/>
      <c r="N224" s="156"/>
      <c r="O224" s="54"/>
      <c r="P224" s="54"/>
      <c r="Q224" s="54"/>
      <c r="R224" s="54"/>
      <c r="S224" s="54"/>
      <c r="T224" s="55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8" t="s">
        <v>190</v>
      </c>
      <c r="AU224" s="18" t="s">
        <v>83</v>
      </c>
    </row>
    <row r="225" spans="2:51" s="13" customFormat="1" ht="12">
      <c r="B225" s="157"/>
      <c r="D225" s="158" t="s">
        <v>201</v>
      </c>
      <c r="E225" s="159" t="s">
        <v>3</v>
      </c>
      <c r="F225" s="160" t="s">
        <v>1738</v>
      </c>
      <c r="H225" s="161">
        <v>7.5</v>
      </c>
      <c r="I225" s="162"/>
      <c r="L225" s="157"/>
      <c r="M225" s="163"/>
      <c r="N225" s="164"/>
      <c r="O225" s="164"/>
      <c r="P225" s="164"/>
      <c r="Q225" s="164"/>
      <c r="R225" s="164"/>
      <c r="S225" s="164"/>
      <c r="T225" s="165"/>
      <c r="AT225" s="159" t="s">
        <v>201</v>
      </c>
      <c r="AU225" s="159" t="s">
        <v>83</v>
      </c>
      <c r="AV225" s="13" t="s">
        <v>83</v>
      </c>
      <c r="AW225" s="13" t="s">
        <v>34</v>
      </c>
      <c r="AX225" s="13" t="s">
        <v>81</v>
      </c>
      <c r="AY225" s="159" t="s">
        <v>180</v>
      </c>
    </row>
    <row r="226" spans="2:51" s="13" customFormat="1" ht="12">
      <c r="B226" s="157"/>
      <c r="D226" s="158" t="s">
        <v>201</v>
      </c>
      <c r="F226" s="160" t="s">
        <v>1854</v>
      </c>
      <c r="H226" s="161">
        <v>0.008</v>
      </c>
      <c r="I226" s="162"/>
      <c r="L226" s="157"/>
      <c r="M226" s="163"/>
      <c r="N226" s="164"/>
      <c r="O226" s="164"/>
      <c r="P226" s="164"/>
      <c r="Q226" s="164"/>
      <c r="R226" s="164"/>
      <c r="S226" s="164"/>
      <c r="T226" s="165"/>
      <c r="AT226" s="159" t="s">
        <v>201</v>
      </c>
      <c r="AU226" s="159" t="s">
        <v>83</v>
      </c>
      <c r="AV226" s="13" t="s">
        <v>83</v>
      </c>
      <c r="AW226" s="13" t="s">
        <v>4</v>
      </c>
      <c r="AX226" s="13" t="s">
        <v>81</v>
      </c>
      <c r="AY226" s="159" t="s">
        <v>180</v>
      </c>
    </row>
    <row r="227" spans="1:65" s="2" customFormat="1" ht="21.75" customHeight="1">
      <c r="A227" s="33"/>
      <c r="B227" s="138"/>
      <c r="C227" s="139" t="s">
        <v>713</v>
      </c>
      <c r="D227" s="139" t="s">
        <v>183</v>
      </c>
      <c r="E227" s="140" t="s">
        <v>1539</v>
      </c>
      <c r="F227" s="141" t="s">
        <v>1540</v>
      </c>
      <c r="G227" s="142" t="s">
        <v>225</v>
      </c>
      <c r="H227" s="143">
        <v>50</v>
      </c>
      <c r="I227" s="144"/>
      <c r="J227" s="145">
        <f>ROUND(I227*H227,2)</f>
        <v>0</v>
      </c>
      <c r="K227" s="141" t="s">
        <v>187</v>
      </c>
      <c r="L227" s="34"/>
      <c r="M227" s="146" t="s">
        <v>3</v>
      </c>
      <c r="N227" s="147" t="s">
        <v>44</v>
      </c>
      <c r="O227" s="54"/>
      <c r="P227" s="148">
        <f>O227*H227</f>
        <v>0</v>
      </c>
      <c r="Q227" s="148">
        <v>0</v>
      </c>
      <c r="R227" s="148">
        <f>Q227*H227</f>
        <v>0</v>
      </c>
      <c r="S227" s="148">
        <v>0</v>
      </c>
      <c r="T227" s="14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0" t="s">
        <v>226</v>
      </c>
      <c r="AT227" s="150" t="s">
        <v>183</v>
      </c>
      <c r="AU227" s="150" t="s">
        <v>83</v>
      </c>
      <c r="AY227" s="18" t="s">
        <v>180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8" t="s">
        <v>81</v>
      </c>
      <c r="BK227" s="151">
        <f>ROUND(I227*H227,2)</f>
        <v>0</v>
      </c>
      <c r="BL227" s="18" t="s">
        <v>226</v>
      </c>
      <c r="BM227" s="150" t="s">
        <v>1855</v>
      </c>
    </row>
    <row r="228" spans="1:47" s="2" customFormat="1" ht="12">
      <c r="A228" s="33"/>
      <c r="B228" s="34"/>
      <c r="C228" s="33"/>
      <c r="D228" s="152" t="s">
        <v>190</v>
      </c>
      <c r="E228" s="33"/>
      <c r="F228" s="153" t="s">
        <v>1542</v>
      </c>
      <c r="G228" s="33"/>
      <c r="H228" s="33"/>
      <c r="I228" s="154"/>
      <c r="J228" s="33"/>
      <c r="K228" s="33"/>
      <c r="L228" s="34"/>
      <c r="M228" s="155"/>
      <c r="N228" s="156"/>
      <c r="O228" s="54"/>
      <c r="P228" s="54"/>
      <c r="Q228" s="54"/>
      <c r="R228" s="54"/>
      <c r="S228" s="54"/>
      <c r="T228" s="55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190</v>
      </c>
      <c r="AU228" s="18" t="s">
        <v>83</v>
      </c>
    </row>
    <row r="229" spans="1:65" s="2" customFormat="1" ht="16.5" customHeight="1">
      <c r="A229" s="33"/>
      <c r="B229" s="138"/>
      <c r="C229" s="173" t="s">
        <v>714</v>
      </c>
      <c r="D229" s="173" t="s">
        <v>284</v>
      </c>
      <c r="E229" s="174" t="s">
        <v>1544</v>
      </c>
      <c r="F229" s="175" t="s">
        <v>1545</v>
      </c>
      <c r="G229" s="176" t="s">
        <v>225</v>
      </c>
      <c r="H229" s="177">
        <v>50</v>
      </c>
      <c r="I229" s="178"/>
      <c r="J229" s="179">
        <f>ROUND(I229*H229,2)</f>
        <v>0</v>
      </c>
      <c r="K229" s="175" t="s">
        <v>187</v>
      </c>
      <c r="L229" s="180"/>
      <c r="M229" s="181" t="s">
        <v>3</v>
      </c>
      <c r="N229" s="182" t="s">
        <v>44</v>
      </c>
      <c r="O229" s="54"/>
      <c r="P229" s="148">
        <f>O229*H229</f>
        <v>0</v>
      </c>
      <c r="Q229" s="148">
        <v>0.015</v>
      </c>
      <c r="R229" s="148">
        <f>Q229*H229</f>
        <v>0.75</v>
      </c>
      <c r="S229" s="148">
        <v>0</v>
      </c>
      <c r="T229" s="149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0" t="s">
        <v>287</v>
      </c>
      <c r="AT229" s="150" t="s">
        <v>284</v>
      </c>
      <c r="AU229" s="150" t="s">
        <v>83</v>
      </c>
      <c r="AY229" s="18" t="s">
        <v>180</v>
      </c>
      <c r="BE229" s="151">
        <f>IF(N229="základní",J229,0)</f>
        <v>0</v>
      </c>
      <c r="BF229" s="151">
        <f>IF(N229="snížená",J229,0)</f>
        <v>0</v>
      </c>
      <c r="BG229" s="151">
        <f>IF(N229="zákl. přenesená",J229,0)</f>
        <v>0</v>
      </c>
      <c r="BH229" s="151">
        <f>IF(N229="sníž. přenesená",J229,0)</f>
        <v>0</v>
      </c>
      <c r="BI229" s="151">
        <f>IF(N229="nulová",J229,0)</f>
        <v>0</v>
      </c>
      <c r="BJ229" s="18" t="s">
        <v>81</v>
      </c>
      <c r="BK229" s="151">
        <f>ROUND(I229*H229,2)</f>
        <v>0</v>
      </c>
      <c r="BL229" s="18" t="s">
        <v>226</v>
      </c>
      <c r="BM229" s="150" t="s">
        <v>1856</v>
      </c>
    </row>
    <row r="230" spans="1:47" s="2" customFormat="1" ht="12">
      <c r="A230" s="33"/>
      <c r="B230" s="34"/>
      <c r="C230" s="33"/>
      <c r="D230" s="152" t="s">
        <v>190</v>
      </c>
      <c r="E230" s="33"/>
      <c r="F230" s="153" t="s">
        <v>1547</v>
      </c>
      <c r="G230" s="33"/>
      <c r="H230" s="33"/>
      <c r="I230" s="154"/>
      <c r="J230" s="33"/>
      <c r="K230" s="33"/>
      <c r="L230" s="34"/>
      <c r="M230" s="155"/>
      <c r="N230" s="156"/>
      <c r="O230" s="54"/>
      <c r="P230" s="54"/>
      <c r="Q230" s="54"/>
      <c r="R230" s="54"/>
      <c r="S230" s="54"/>
      <c r="T230" s="55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8" t="s">
        <v>190</v>
      </c>
      <c r="AU230" s="18" t="s">
        <v>83</v>
      </c>
    </row>
    <row r="231" spans="1:65" s="2" customFormat="1" ht="16.5" customHeight="1">
      <c r="A231" s="33"/>
      <c r="B231" s="138"/>
      <c r="C231" s="139" t="s">
        <v>715</v>
      </c>
      <c r="D231" s="139" t="s">
        <v>183</v>
      </c>
      <c r="E231" s="140" t="s">
        <v>1857</v>
      </c>
      <c r="F231" s="141" t="s">
        <v>1858</v>
      </c>
      <c r="G231" s="142" t="s">
        <v>1069</v>
      </c>
      <c r="H231" s="143">
        <v>1</v>
      </c>
      <c r="I231" s="144"/>
      <c r="J231" s="145">
        <f>ROUND(I231*H231,2)</f>
        <v>0</v>
      </c>
      <c r="K231" s="141" t="s">
        <v>3</v>
      </c>
      <c r="L231" s="34"/>
      <c r="M231" s="146" t="s">
        <v>3</v>
      </c>
      <c r="N231" s="147" t="s">
        <v>44</v>
      </c>
      <c r="O231" s="54"/>
      <c r="P231" s="148">
        <f>O231*H231</f>
        <v>0</v>
      </c>
      <c r="Q231" s="148">
        <v>0</v>
      </c>
      <c r="R231" s="148">
        <f>Q231*H231</f>
        <v>0</v>
      </c>
      <c r="S231" s="148">
        <v>0</v>
      </c>
      <c r="T231" s="149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50" t="s">
        <v>226</v>
      </c>
      <c r="AT231" s="150" t="s">
        <v>183</v>
      </c>
      <c r="AU231" s="150" t="s">
        <v>83</v>
      </c>
      <c r="AY231" s="18" t="s">
        <v>180</v>
      </c>
      <c r="BE231" s="151">
        <f>IF(N231="základní",J231,0)</f>
        <v>0</v>
      </c>
      <c r="BF231" s="151">
        <f>IF(N231="snížená",J231,0)</f>
        <v>0</v>
      </c>
      <c r="BG231" s="151">
        <f>IF(N231="zákl. přenesená",J231,0)</f>
        <v>0</v>
      </c>
      <c r="BH231" s="151">
        <f>IF(N231="sníž. přenesená",J231,0)</f>
        <v>0</v>
      </c>
      <c r="BI231" s="151">
        <f>IF(N231="nulová",J231,0)</f>
        <v>0</v>
      </c>
      <c r="BJ231" s="18" t="s">
        <v>81</v>
      </c>
      <c r="BK231" s="151">
        <f>ROUND(I231*H231,2)</f>
        <v>0</v>
      </c>
      <c r="BL231" s="18" t="s">
        <v>226</v>
      </c>
      <c r="BM231" s="150" t="s">
        <v>1859</v>
      </c>
    </row>
    <row r="232" spans="1:65" s="2" customFormat="1" ht="24.2" customHeight="1">
      <c r="A232" s="33"/>
      <c r="B232" s="138"/>
      <c r="C232" s="139" t="s">
        <v>717</v>
      </c>
      <c r="D232" s="139" t="s">
        <v>183</v>
      </c>
      <c r="E232" s="140" t="s">
        <v>1553</v>
      </c>
      <c r="F232" s="141" t="s">
        <v>1554</v>
      </c>
      <c r="G232" s="142" t="s">
        <v>186</v>
      </c>
      <c r="H232" s="143">
        <v>4.093</v>
      </c>
      <c r="I232" s="144"/>
      <c r="J232" s="145">
        <f>ROUND(I232*H232,2)</f>
        <v>0</v>
      </c>
      <c r="K232" s="141" t="s">
        <v>187</v>
      </c>
      <c r="L232" s="34"/>
      <c r="M232" s="146" t="s">
        <v>3</v>
      </c>
      <c r="N232" s="147" t="s">
        <v>44</v>
      </c>
      <c r="O232" s="54"/>
      <c r="P232" s="148">
        <f>O232*H232</f>
        <v>0</v>
      </c>
      <c r="Q232" s="148">
        <v>0</v>
      </c>
      <c r="R232" s="148">
        <f>Q232*H232</f>
        <v>0</v>
      </c>
      <c r="S232" s="148">
        <v>0</v>
      </c>
      <c r="T232" s="149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0" t="s">
        <v>226</v>
      </c>
      <c r="AT232" s="150" t="s">
        <v>183</v>
      </c>
      <c r="AU232" s="150" t="s">
        <v>83</v>
      </c>
      <c r="AY232" s="18" t="s">
        <v>180</v>
      </c>
      <c r="BE232" s="151">
        <f>IF(N232="základní",J232,0)</f>
        <v>0</v>
      </c>
      <c r="BF232" s="151">
        <f>IF(N232="snížená",J232,0)</f>
        <v>0</v>
      </c>
      <c r="BG232" s="151">
        <f>IF(N232="zákl. přenesená",J232,0)</f>
        <v>0</v>
      </c>
      <c r="BH232" s="151">
        <f>IF(N232="sníž. přenesená",J232,0)</f>
        <v>0</v>
      </c>
      <c r="BI232" s="151">
        <f>IF(N232="nulová",J232,0)</f>
        <v>0</v>
      </c>
      <c r="BJ232" s="18" t="s">
        <v>81</v>
      </c>
      <c r="BK232" s="151">
        <f>ROUND(I232*H232,2)</f>
        <v>0</v>
      </c>
      <c r="BL232" s="18" t="s">
        <v>226</v>
      </c>
      <c r="BM232" s="150" t="s">
        <v>1860</v>
      </c>
    </row>
    <row r="233" spans="1:47" s="2" customFormat="1" ht="12">
      <c r="A233" s="33"/>
      <c r="B233" s="34"/>
      <c r="C233" s="33"/>
      <c r="D233" s="152" t="s">
        <v>190</v>
      </c>
      <c r="E233" s="33"/>
      <c r="F233" s="153" t="s">
        <v>1556</v>
      </c>
      <c r="G233" s="33"/>
      <c r="H233" s="33"/>
      <c r="I233" s="154"/>
      <c r="J233" s="33"/>
      <c r="K233" s="33"/>
      <c r="L233" s="34"/>
      <c r="M233" s="155"/>
      <c r="N233" s="156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190</v>
      </c>
      <c r="AU233" s="18" t="s">
        <v>83</v>
      </c>
    </row>
    <row r="234" spans="2:63" s="12" customFormat="1" ht="22.9" customHeight="1">
      <c r="B234" s="125"/>
      <c r="D234" s="126" t="s">
        <v>72</v>
      </c>
      <c r="E234" s="136" t="s">
        <v>726</v>
      </c>
      <c r="F234" s="136" t="s">
        <v>727</v>
      </c>
      <c r="I234" s="128"/>
      <c r="J234" s="137">
        <f>BK234</f>
        <v>0</v>
      </c>
      <c r="L234" s="125"/>
      <c r="M234" s="130"/>
      <c r="N234" s="131"/>
      <c r="O234" s="131"/>
      <c r="P234" s="132">
        <f>SUM(P235:P255)</f>
        <v>0</v>
      </c>
      <c r="Q234" s="131"/>
      <c r="R234" s="132">
        <f>SUM(R235:R255)</f>
        <v>0.49455</v>
      </c>
      <c r="S234" s="131"/>
      <c r="T234" s="133">
        <f>SUM(T235:T255)</f>
        <v>0.265</v>
      </c>
      <c r="AR234" s="126" t="s">
        <v>83</v>
      </c>
      <c r="AT234" s="134" t="s">
        <v>72</v>
      </c>
      <c r="AU234" s="134" t="s">
        <v>81</v>
      </c>
      <c r="AY234" s="126" t="s">
        <v>180</v>
      </c>
      <c r="BK234" s="135">
        <f>SUM(BK235:BK255)</f>
        <v>0</v>
      </c>
    </row>
    <row r="235" spans="1:65" s="2" customFormat="1" ht="24.2" customHeight="1">
      <c r="A235" s="33"/>
      <c r="B235" s="138"/>
      <c r="C235" s="139" t="s">
        <v>720</v>
      </c>
      <c r="D235" s="139" t="s">
        <v>183</v>
      </c>
      <c r="E235" s="140" t="s">
        <v>1861</v>
      </c>
      <c r="F235" s="141" t="s">
        <v>1862</v>
      </c>
      <c r="G235" s="142" t="s">
        <v>225</v>
      </c>
      <c r="H235" s="143">
        <v>50</v>
      </c>
      <c r="I235" s="144"/>
      <c r="J235" s="145">
        <f>ROUND(I235*H235,2)</f>
        <v>0</v>
      </c>
      <c r="K235" s="141" t="s">
        <v>187</v>
      </c>
      <c r="L235" s="34"/>
      <c r="M235" s="146" t="s">
        <v>3</v>
      </c>
      <c r="N235" s="147" t="s">
        <v>44</v>
      </c>
      <c r="O235" s="54"/>
      <c r="P235" s="148">
        <f>O235*H235</f>
        <v>0</v>
      </c>
      <c r="Q235" s="148">
        <v>0</v>
      </c>
      <c r="R235" s="148">
        <f>Q235*H235</f>
        <v>0</v>
      </c>
      <c r="S235" s="148">
        <v>0.0053</v>
      </c>
      <c r="T235" s="149">
        <f>S235*H235</f>
        <v>0.265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0" t="s">
        <v>226</v>
      </c>
      <c r="AT235" s="150" t="s">
        <v>183</v>
      </c>
      <c r="AU235" s="150" t="s">
        <v>83</v>
      </c>
      <c r="AY235" s="18" t="s">
        <v>180</v>
      </c>
      <c r="BE235" s="151">
        <f>IF(N235="základní",J235,0)</f>
        <v>0</v>
      </c>
      <c r="BF235" s="151">
        <f>IF(N235="snížená",J235,0)</f>
        <v>0</v>
      </c>
      <c r="BG235" s="151">
        <f>IF(N235="zákl. přenesená",J235,0)</f>
        <v>0</v>
      </c>
      <c r="BH235" s="151">
        <f>IF(N235="sníž. přenesená",J235,0)</f>
        <v>0</v>
      </c>
      <c r="BI235" s="151">
        <f>IF(N235="nulová",J235,0)</f>
        <v>0</v>
      </c>
      <c r="BJ235" s="18" t="s">
        <v>81</v>
      </c>
      <c r="BK235" s="151">
        <f>ROUND(I235*H235,2)</f>
        <v>0</v>
      </c>
      <c r="BL235" s="18" t="s">
        <v>226</v>
      </c>
      <c r="BM235" s="150" t="s">
        <v>1863</v>
      </c>
    </row>
    <row r="236" spans="1:47" s="2" customFormat="1" ht="12">
      <c r="A236" s="33"/>
      <c r="B236" s="34"/>
      <c r="C236" s="33"/>
      <c r="D236" s="152" t="s">
        <v>190</v>
      </c>
      <c r="E236" s="33"/>
      <c r="F236" s="153" t="s">
        <v>1864</v>
      </c>
      <c r="G236" s="33"/>
      <c r="H236" s="33"/>
      <c r="I236" s="154"/>
      <c r="J236" s="33"/>
      <c r="K236" s="33"/>
      <c r="L236" s="34"/>
      <c r="M236" s="155"/>
      <c r="N236" s="156"/>
      <c r="O236" s="54"/>
      <c r="P236" s="54"/>
      <c r="Q236" s="54"/>
      <c r="R236" s="54"/>
      <c r="S236" s="54"/>
      <c r="T236" s="55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8" t="s">
        <v>190</v>
      </c>
      <c r="AU236" s="18" t="s">
        <v>83</v>
      </c>
    </row>
    <row r="237" spans="1:65" s="2" customFormat="1" ht="24.2" customHeight="1">
      <c r="A237" s="33"/>
      <c r="B237" s="138"/>
      <c r="C237" s="139" t="s">
        <v>725</v>
      </c>
      <c r="D237" s="139" t="s">
        <v>183</v>
      </c>
      <c r="E237" s="140" t="s">
        <v>1601</v>
      </c>
      <c r="F237" s="141" t="s">
        <v>1602</v>
      </c>
      <c r="G237" s="142" t="s">
        <v>225</v>
      </c>
      <c r="H237" s="143">
        <v>100</v>
      </c>
      <c r="I237" s="144"/>
      <c r="J237" s="145">
        <f>ROUND(I237*H237,2)</f>
        <v>0</v>
      </c>
      <c r="K237" s="141" t="s">
        <v>187</v>
      </c>
      <c r="L237" s="34"/>
      <c r="M237" s="146" t="s">
        <v>3</v>
      </c>
      <c r="N237" s="147" t="s">
        <v>44</v>
      </c>
      <c r="O237" s="54"/>
      <c r="P237" s="148">
        <f>O237*H237</f>
        <v>0</v>
      </c>
      <c r="Q237" s="148">
        <v>0.00116</v>
      </c>
      <c r="R237" s="148">
        <f>Q237*H237</f>
        <v>0.116</v>
      </c>
      <c r="S237" s="148">
        <v>0</v>
      </c>
      <c r="T237" s="14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226</v>
      </c>
      <c r="AT237" s="150" t="s">
        <v>183</v>
      </c>
      <c r="AU237" s="150" t="s">
        <v>83</v>
      </c>
      <c r="AY237" s="18" t="s">
        <v>180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81</v>
      </c>
      <c r="BK237" s="151">
        <f>ROUND(I237*H237,2)</f>
        <v>0</v>
      </c>
      <c r="BL237" s="18" t="s">
        <v>226</v>
      </c>
      <c r="BM237" s="150" t="s">
        <v>1865</v>
      </c>
    </row>
    <row r="238" spans="1:47" s="2" customFormat="1" ht="12">
      <c r="A238" s="33"/>
      <c r="B238" s="34"/>
      <c r="C238" s="33"/>
      <c r="D238" s="152" t="s">
        <v>190</v>
      </c>
      <c r="E238" s="33"/>
      <c r="F238" s="153" t="s">
        <v>1604</v>
      </c>
      <c r="G238" s="33"/>
      <c r="H238" s="33"/>
      <c r="I238" s="154"/>
      <c r="J238" s="33"/>
      <c r="K238" s="33"/>
      <c r="L238" s="34"/>
      <c r="M238" s="155"/>
      <c r="N238" s="156"/>
      <c r="O238" s="54"/>
      <c r="P238" s="54"/>
      <c r="Q238" s="54"/>
      <c r="R238" s="54"/>
      <c r="S238" s="54"/>
      <c r="T238" s="55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190</v>
      </c>
      <c r="AU238" s="18" t="s">
        <v>83</v>
      </c>
    </row>
    <row r="239" spans="2:51" s="14" customFormat="1" ht="12">
      <c r="B239" s="166"/>
      <c r="D239" s="158" t="s">
        <v>201</v>
      </c>
      <c r="E239" s="167" t="s">
        <v>3</v>
      </c>
      <c r="F239" s="168" t="s">
        <v>1866</v>
      </c>
      <c r="H239" s="167" t="s">
        <v>3</v>
      </c>
      <c r="I239" s="169"/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201</v>
      </c>
      <c r="AU239" s="167" t="s">
        <v>83</v>
      </c>
      <c r="AV239" s="14" t="s">
        <v>81</v>
      </c>
      <c r="AW239" s="14" t="s">
        <v>34</v>
      </c>
      <c r="AX239" s="14" t="s">
        <v>73</v>
      </c>
      <c r="AY239" s="167" t="s">
        <v>180</v>
      </c>
    </row>
    <row r="240" spans="2:51" s="13" customFormat="1" ht="12">
      <c r="B240" s="157"/>
      <c r="D240" s="158" t="s">
        <v>201</v>
      </c>
      <c r="E240" s="159" t="s">
        <v>3</v>
      </c>
      <c r="F240" s="160" t="s">
        <v>1867</v>
      </c>
      <c r="H240" s="161">
        <v>100</v>
      </c>
      <c r="I240" s="162"/>
      <c r="L240" s="157"/>
      <c r="M240" s="163"/>
      <c r="N240" s="164"/>
      <c r="O240" s="164"/>
      <c r="P240" s="164"/>
      <c r="Q240" s="164"/>
      <c r="R240" s="164"/>
      <c r="S240" s="164"/>
      <c r="T240" s="165"/>
      <c r="AT240" s="159" t="s">
        <v>201</v>
      </c>
      <c r="AU240" s="159" t="s">
        <v>83</v>
      </c>
      <c r="AV240" s="13" t="s">
        <v>83</v>
      </c>
      <c r="AW240" s="13" t="s">
        <v>34</v>
      </c>
      <c r="AX240" s="13" t="s">
        <v>81</v>
      </c>
      <c r="AY240" s="159" t="s">
        <v>180</v>
      </c>
    </row>
    <row r="241" spans="1:65" s="2" customFormat="1" ht="16.5" customHeight="1">
      <c r="A241" s="33"/>
      <c r="B241" s="138"/>
      <c r="C241" s="173" t="s">
        <v>728</v>
      </c>
      <c r="D241" s="173" t="s">
        <v>284</v>
      </c>
      <c r="E241" s="174" t="s">
        <v>1868</v>
      </c>
      <c r="F241" s="175" t="s">
        <v>1869</v>
      </c>
      <c r="G241" s="176" t="s">
        <v>225</v>
      </c>
      <c r="H241" s="177">
        <v>51</v>
      </c>
      <c r="I241" s="178"/>
      <c r="J241" s="179">
        <f>ROUND(I241*H241,2)</f>
        <v>0</v>
      </c>
      <c r="K241" s="175" t="s">
        <v>187</v>
      </c>
      <c r="L241" s="180"/>
      <c r="M241" s="181" t="s">
        <v>3</v>
      </c>
      <c r="N241" s="182" t="s">
        <v>44</v>
      </c>
      <c r="O241" s="54"/>
      <c r="P241" s="148">
        <f>O241*H241</f>
        <v>0</v>
      </c>
      <c r="Q241" s="148">
        <v>0.0042</v>
      </c>
      <c r="R241" s="148">
        <f>Q241*H241</f>
        <v>0.21419999999999997</v>
      </c>
      <c r="S241" s="148">
        <v>0</v>
      </c>
      <c r="T241" s="14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0" t="s">
        <v>287</v>
      </c>
      <c r="AT241" s="150" t="s">
        <v>284</v>
      </c>
      <c r="AU241" s="150" t="s">
        <v>83</v>
      </c>
      <c r="AY241" s="18" t="s">
        <v>180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8" t="s">
        <v>81</v>
      </c>
      <c r="BK241" s="151">
        <f>ROUND(I241*H241,2)</f>
        <v>0</v>
      </c>
      <c r="BL241" s="18" t="s">
        <v>226</v>
      </c>
      <c r="BM241" s="150" t="s">
        <v>1870</v>
      </c>
    </row>
    <row r="242" spans="1:47" s="2" customFormat="1" ht="12">
      <c r="A242" s="33"/>
      <c r="B242" s="34"/>
      <c r="C242" s="33"/>
      <c r="D242" s="152" t="s">
        <v>190</v>
      </c>
      <c r="E242" s="33"/>
      <c r="F242" s="153" t="s">
        <v>1871</v>
      </c>
      <c r="G242" s="33"/>
      <c r="H242" s="33"/>
      <c r="I242" s="154"/>
      <c r="J242" s="33"/>
      <c r="K242" s="33"/>
      <c r="L242" s="34"/>
      <c r="M242" s="155"/>
      <c r="N242" s="156"/>
      <c r="O242" s="54"/>
      <c r="P242" s="54"/>
      <c r="Q242" s="54"/>
      <c r="R242" s="54"/>
      <c r="S242" s="54"/>
      <c r="T242" s="55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8" t="s">
        <v>190</v>
      </c>
      <c r="AU242" s="18" t="s">
        <v>83</v>
      </c>
    </row>
    <row r="243" spans="2:51" s="13" customFormat="1" ht="12">
      <c r="B243" s="157"/>
      <c r="D243" s="158" t="s">
        <v>201</v>
      </c>
      <c r="F243" s="160" t="s">
        <v>1872</v>
      </c>
      <c r="H243" s="161">
        <v>51</v>
      </c>
      <c r="I243" s="162"/>
      <c r="L243" s="157"/>
      <c r="M243" s="163"/>
      <c r="N243" s="164"/>
      <c r="O243" s="164"/>
      <c r="P243" s="164"/>
      <c r="Q243" s="164"/>
      <c r="R243" s="164"/>
      <c r="S243" s="164"/>
      <c r="T243" s="165"/>
      <c r="AT243" s="159" t="s">
        <v>201</v>
      </c>
      <c r="AU243" s="159" t="s">
        <v>83</v>
      </c>
      <c r="AV243" s="13" t="s">
        <v>83</v>
      </c>
      <c r="AW243" s="13" t="s">
        <v>4</v>
      </c>
      <c r="AX243" s="13" t="s">
        <v>81</v>
      </c>
      <c r="AY243" s="159" t="s">
        <v>180</v>
      </c>
    </row>
    <row r="244" spans="1:65" s="2" customFormat="1" ht="16.5" customHeight="1">
      <c r="A244" s="33"/>
      <c r="B244" s="138"/>
      <c r="C244" s="173" t="s">
        <v>736</v>
      </c>
      <c r="D244" s="173" t="s">
        <v>284</v>
      </c>
      <c r="E244" s="174" t="s">
        <v>1873</v>
      </c>
      <c r="F244" s="175" t="s">
        <v>1874</v>
      </c>
      <c r="G244" s="176" t="s">
        <v>225</v>
      </c>
      <c r="H244" s="177">
        <v>51</v>
      </c>
      <c r="I244" s="178"/>
      <c r="J244" s="179">
        <f>ROUND(I244*H244,2)</f>
        <v>0</v>
      </c>
      <c r="K244" s="175" t="s">
        <v>187</v>
      </c>
      <c r="L244" s="180"/>
      <c r="M244" s="181" t="s">
        <v>3</v>
      </c>
      <c r="N244" s="182" t="s">
        <v>44</v>
      </c>
      <c r="O244" s="54"/>
      <c r="P244" s="148">
        <f>O244*H244</f>
        <v>0</v>
      </c>
      <c r="Q244" s="148">
        <v>0.003</v>
      </c>
      <c r="R244" s="148">
        <f>Q244*H244</f>
        <v>0.153</v>
      </c>
      <c r="S244" s="148">
        <v>0</v>
      </c>
      <c r="T244" s="149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0" t="s">
        <v>287</v>
      </c>
      <c r="AT244" s="150" t="s">
        <v>284</v>
      </c>
      <c r="AU244" s="150" t="s">
        <v>83</v>
      </c>
      <c r="AY244" s="18" t="s">
        <v>180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8" t="s">
        <v>81</v>
      </c>
      <c r="BK244" s="151">
        <f>ROUND(I244*H244,2)</f>
        <v>0</v>
      </c>
      <c r="BL244" s="18" t="s">
        <v>226</v>
      </c>
      <c r="BM244" s="150" t="s">
        <v>1875</v>
      </c>
    </row>
    <row r="245" spans="1:47" s="2" customFormat="1" ht="12">
      <c r="A245" s="33"/>
      <c r="B245" s="34"/>
      <c r="C245" s="33"/>
      <c r="D245" s="152" t="s">
        <v>190</v>
      </c>
      <c r="E245" s="33"/>
      <c r="F245" s="153" t="s">
        <v>1876</v>
      </c>
      <c r="G245" s="33"/>
      <c r="H245" s="33"/>
      <c r="I245" s="154"/>
      <c r="J245" s="33"/>
      <c r="K245" s="33"/>
      <c r="L245" s="34"/>
      <c r="M245" s="155"/>
      <c r="N245" s="156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190</v>
      </c>
      <c r="AU245" s="18" t="s">
        <v>83</v>
      </c>
    </row>
    <row r="246" spans="2:51" s="13" customFormat="1" ht="12">
      <c r="B246" s="157"/>
      <c r="D246" s="158" t="s">
        <v>201</v>
      </c>
      <c r="F246" s="160" t="s">
        <v>1872</v>
      </c>
      <c r="H246" s="161">
        <v>51</v>
      </c>
      <c r="I246" s="162"/>
      <c r="L246" s="157"/>
      <c r="M246" s="163"/>
      <c r="N246" s="164"/>
      <c r="O246" s="164"/>
      <c r="P246" s="164"/>
      <c r="Q246" s="164"/>
      <c r="R246" s="164"/>
      <c r="S246" s="164"/>
      <c r="T246" s="165"/>
      <c r="AT246" s="159" t="s">
        <v>201</v>
      </c>
      <c r="AU246" s="159" t="s">
        <v>83</v>
      </c>
      <c r="AV246" s="13" t="s">
        <v>83</v>
      </c>
      <c r="AW246" s="13" t="s">
        <v>4</v>
      </c>
      <c r="AX246" s="13" t="s">
        <v>81</v>
      </c>
      <c r="AY246" s="159" t="s">
        <v>180</v>
      </c>
    </row>
    <row r="247" spans="1:65" s="2" customFormat="1" ht="16.5" customHeight="1">
      <c r="A247" s="33"/>
      <c r="B247" s="138"/>
      <c r="C247" s="139" t="s">
        <v>741</v>
      </c>
      <c r="D247" s="139" t="s">
        <v>183</v>
      </c>
      <c r="E247" s="140" t="s">
        <v>1877</v>
      </c>
      <c r="F247" s="141" t="s">
        <v>1878</v>
      </c>
      <c r="G247" s="142" t="s">
        <v>225</v>
      </c>
      <c r="H247" s="143">
        <v>3.025</v>
      </c>
      <c r="I247" s="144"/>
      <c r="J247" s="145">
        <f>ROUND(I247*H247,2)</f>
        <v>0</v>
      </c>
      <c r="K247" s="141" t="s">
        <v>187</v>
      </c>
      <c r="L247" s="34"/>
      <c r="M247" s="146" t="s">
        <v>3</v>
      </c>
      <c r="N247" s="147" t="s">
        <v>44</v>
      </c>
      <c r="O247" s="54"/>
      <c r="P247" s="148">
        <f>O247*H247</f>
        <v>0</v>
      </c>
      <c r="Q247" s="148">
        <v>0</v>
      </c>
      <c r="R247" s="148">
        <f>Q247*H247</f>
        <v>0</v>
      </c>
      <c r="S247" s="148">
        <v>0</v>
      </c>
      <c r="T247" s="149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50" t="s">
        <v>226</v>
      </c>
      <c r="AT247" s="150" t="s">
        <v>183</v>
      </c>
      <c r="AU247" s="150" t="s">
        <v>83</v>
      </c>
      <c r="AY247" s="18" t="s">
        <v>180</v>
      </c>
      <c r="BE247" s="151">
        <f>IF(N247="základní",J247,0)</f>
        <v>0</v>
      </c>
      <c r="BF247" s="151">
        <f>IF(N247="snížená",J247,0)</f>
        <v>0</v>
      </c>
      <c r="BG247" s="151">
        <f>IF(N247="zákl. přenesená",J247,0)</f>
        <v>0</v>
      </c>
      <c r="BH247" s="151">
        <f>IF(N247="sníž. přenesená",J247,0)</f>
        <v>0</v>
      </c>
      <c r="BI247" s="151">
        <f>IF(N247="nulová",J247,0)</f>
        <v>0</v>
      </c>
      <c r="BJ247" s="18" t="s">
        <v>81</v>
      </c>
      <c r="BK247" s="151">
        <f>ROUND(I247*H247,2)</f>
        <v>0</v>
      </c>
      <c r="BL247" s="18" t="s">
        <v>226</v>
      </c>
      <c r="BM247" s="150" t="s">
        <v>1879</v>
      </c>
    </row>
    <row r="248" spans="1:47" s="2" customFormat="1" ht="12">
      <c r="A248" s="33"/>
      <c r="B248" s="34"/>
      <c r="C248" s="33"/>
      <c r="D248" s="152" t="s">
        <v>190</v>
      </c>
      <c r="E248" s="33"/>
      <c r="F248" s="153" t="s">
        <v>1880</v>
      </c>
      <c r="G248" s="33"/>
      <c r="H248" s="33"/>
      <c r="I248" s="154"/>
      <c r="J248" s="33"/>
      <c r="K248" s="33"/>
      <c r="L248" s="34"/>
      <c r="M248" s="155"/>
      <c r="N248" s="156"/>
      <c r="O248" s="54"/>
      <c r="P248" s="54"/>
      <c r="Q248" s="54"/>
      <c r="R248" s="54"/>
      <c r="S248" s="54"/>
      <c r="T248" s="55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8" t="s">
        <v>190</v>
      </c>
      <c r="AU248" s="18" t="s">
        <v>83</v>
      </c>
    </row>
    <row r="249" spans="2:51" s="14" customFormat="1" ht="12">
      <c r="B249" s="166"/>
      <c r="D249" s="158" t="s">
        <v>201</v>
      </c>
      <c r="E249" s="167" t="s">
        <v>3</v>
      </c>
      <c r="F249" s="168" t="s">
        <v>1801</v>
      </c>
      <c r="H249" s="167" t="s">
        <v>3</v>
      </c>
      <c r="I249" s="169"/>
      <c r="L249" s="166"/>
      <c r="M249" s="170"/>
      <c r="N249" s="171"/>
      <c r="O249" s="171"/>
      <c r="P249" s="171"/>
      <c r="Q249" s="171"/>
      <c r="R249" s="171"/>
      <c r="S249" s="171"/>
      <c r="T249" s="172"/>
      <c r="AT249" s="167" t="s">
        <v>201</v>
      </c>
      <c r="AU249" s="167" t="s">
        <v>83</v>
      </c>
      <c r="AV249" s="14" t="s">
        <v>81</v>
      </c>
      <c r="AW249" s="14" t="s">
        <v>34</v>
      </c>
      <c r="AX249" s="14" t="s">
        <v>73</v>
      </c>
      <c r="AY249" s="167" t="s">
        <v>180</v>
      </c>
    </row>
    <row r="250" spans="2:51" s="13" customFormat="1" ht="12">
      <c r="B250" s="157"/>
      <c r="D250" s="158" t="s">
        <v>201</v>
      </c>
      <c r="E250" s="159" t="s">
        <v>3</v>
      </c>
      <c r="F250" s="160" t="s">
        <v>1802</v>
      </c>
      <c r="H250" s="161">
        <v>3.025</v>
      </c>
      <c r="I250" s="162"/>
      <c r="L250" s="157"/>
      <c r="M250" s="163"/>
      <c r="N250" s="164"/>
      <c r="O250" s="164"/>
      <c r="P250" s="164"/>
      <c r="Q250" s="164"/>
      <c r="R250" s="164"/>
      <c r="S250" s="164"/>
      <c r="T250" s="165"/>
      <c r="AT250" s="159" t="s">
        <v>201</v>
      </c>
      <c r="AU250" s="159" t="s">
        <v>83</v>
      </c>
      <c r="AV250" s="13" t="s">
        <v>83</v>
      </c>
      <c r="AW250" s="13" t="s">
        <v>34</v>
      </c>
      <c r="AX250" s="13" t="s">
        <v>81</v>
      </c>
      <c r="AY250" s="159" t="s">
        <v>180</v>
      </c>
    </row>
    <row r="251" spans="1:65" s="2" customFormat="1" ht="16.5" customHeight="1">
      <c r="A251" s="33"/>
      <c r="B251" s="138"/>
      <c r="C251" s="173" t="s">
        <v>747</v>
      </c>
      <c r="D251" s="173" t="s">
        <v>284</v>
      </c>
      <c r="E251" s="174" t="s">
        <v>1606</v>
      </c>
      <c r="F251" s="175" t="s">
        <v>1881</v>
      </c>
      <c r="G251" s="176" t="s">
        <v>264</v>
      </c>
      <c r="H251" s="177">
        <v>0.454</v>
      </c>
      <c r="I251" s="178"/>
      <c r="J251" s="179">
        <f>ROUND(I251*H251,2)</f>
        <v>0</v>
      </c>
      <c r="K251" s="175" t="s">
        <v>187</v>
      </c>
      <c r="L251" s="180"/>
      <c r="M251" s="181" t="s">
        <v>3</v>
      </c>
      <c r="N251" s="182" t="s">
        <v>44</v>
      </c>
      <c r="O251" s="54"/>
      <c r="P251" s="148">
        <f>O251*H251</f>
        <v>0</v>
      </c>
      <c r="Q251" s="148">
        <v>0.025</v>
      </c>
      <c r="R251" s="148">
        <f>Q251*H251</f>
        <v>0.01135</v>
      </c>
      <c r="S251" s="148">
        <v>0</v>
      </c>
      <c r="T251" s="149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0" t="s">
        <v>287</v>
      </c>
      <c r="AT251" s="150" t="s">
        <v>284</v>
      </c>
      <c r="AU251" s="150" t="s">
        <v>83</v>
      </c>
      <c r="AY251" s="18" t="s">
        <v>180</v>
      </c>
      <c r="BE251" s="151">
        <f>IF(N251="základní",J251,0)</f>
        <v>0</v>
      </c>
      <c r="BF251" s="151">
        <f>IF(N251="snížená",J251,0)</f>
        <v>0</v>
      </c>
      <c r="BG251" s="151">
        <f>IF(N251="zákl. přenesená",J251,0)</f>
        <v>0</v>
      </c>
      <c r="BH251" s="151">
        <f>IF(N251="sníž. přenesená",J251,0)</f>
        <v>0</v>
      </c>
      <c r="BI251" s="151">
        <f>IF(N251="nulová",J251,0)</f>
        <v>0</v>
      </c>
      <c r="BJ251" s="18" t="s">
        <v>81</v>
      </c>
      <c r="BK251" s="151">
        <f>ROUND(I251*H251,2)</f>
        <v>0</v>
      </c>
      <c r="BL251" s="18" t="s">
        <v>226</v>
      </c>
      <c r="BM251" s="150" t="s">
        <v>1882</v>
      </c>
    </row>
    <row r="252" spans="1:47" s="2" customFormat="1" ht="12">
      <c r="A252" s="33"/>
      <c r="B252" s="34"/>
      <c r="C252" s="33"/>
      <c r="D252" s="152" t="s">
        <v>190</v>
      </c>
      <c r="E252" s="33"/>
      <c r="F252" s="153" t="s">
        <v>1609</v>
      </c>
      <c r="G252" s="33"/>
      <c r="H252" s="33"/>
      <c r="I252" s="154"/>
      <c r="J252" s="33"/>
      <c r="K252" s="33"/>
      <c r="L252" s="34"/>
      <c r="M252" s="155"/>
      <c r="N252" s="156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190</v>
      </c>
      <c r="AU252" s="18" t="s">
        <v>83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1883</v>
      </c>
      <c r="H253" s="161">
        <v>0.454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81</v>
      </c>
      <c r="AY253" s="159" t="s">
        <v>180</v>
      </c>
    </row>
    <row r="254" spans="1:65" s="2" customFormat="1" ht="24.2" customHeight="1">
      <c r="A254" s="33"/>
      <c r="B254" s="138"/>
      <c r="C254" s="139" t="s">
        <v>752</v>
      </c>
      <c r="D254" s="139" t="s">
        <v>183</v>
      </c>
      <c r="E254" s="140" t="s">
        <v>748</v>
      </c>
      <c r="F254" s="141" t="s">
        <v>749</v>
      </c>
      <c r="G254" s="142" t="s">
        <v>186</v>
      </c>
      <c r="H254" s="143">
        <v>0.495</v>
      </c>
      <c r="I254" s="144"/>
      <c r="J254" s="145">
        <f>ROUND(I254*H254,2)</f>
        <v>0</v>
      </c>
      <c r="K254" s="141" t="s">
        <v>187</v>
      </c>
      <c r="L254" s="34"/>
      <c r="M254" s="146" t="s">
        <v>3</v>
      </c>
      <c r="N254" s="147" t="s">
        <v>44</v>
      </c>
      <c r="O254" s="54"/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0" t="s">
        <v>226</v>
      </c>
      <c r="AT254" s="150" t="s">
        <v>183</v>
      </c>
      <c r="AU254" s="150" t="s">
        <v>83</v>
      </c>
      <c r="AY254" s="18" t="s">
        <v>180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8" t="s">
        <v>81</v>
      </c>
      <c r="BK254" s="151">
        <f>ROUND(I254*H254,2)</f>
        <v>0</v>
      </c>
      <c r="BL254" s="18" t="s">
        <v>226</v>
      </c>
      <c r="BM254" s="150" t="s">
        <v>1884</v>
      </c>
    </row>
    <row r="255" spans="1:47" s="2" customFormat="1" ht="12">
      <c r="A255" s="33"/>
      <c r="B255" s="34"/>
      <c r="C255" s="33"/>
      <c r="D255" s="152" t="s">
        <v>190</v>
      </c>
      <c r="E255" s="33"/>
      <c r="F255" s="153" t="s">
        <v>751</v>
      </c>
      <c r="G255" s="33"/>
      <c r="H255" s="33"/>
      <c r="I255" s="154"/>
      <c r="J255" s="33"/>
      <c r="K255" s="33"/>
      <c r="L255" s="34"/>
      <c r="M255" s="155"/>
      <c r="N255" s="156"/>
      <c r="O255" s="54"/>
      <c r="P255" s="54"/>
      <c r="Q255" s="54"/>
      <c r="R255" s="54"/>
      <c r="S255" s="54"/>
      <c r="T255" s="55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8" t="s">
        <v>190</v>
      </c>
      <c r="AU255" s="18" t="s">
        <v>83</v>
      </c>
    </row>
    <row r="256" spans="2:63" s="12" customFormat="1" ht="22.9" customHeight="1">
      <c r="B256" s="125"/>
      <c r="D256" s="126" t="s">
        <v>72</v>
      </c>
      <c r="E256" s="136" t="s">
        <v>1885</v>
      </c>
      <c r="F256" s="136" t="s">
        <v>1886</v>
      </c>
      <c r="I256" s="128"/>
      <c r="J256" s="137">
        <f>BK256</f>
        <v>0</v>
      </c>
      <c r="L256" s="125"/>
      <c r="M256" s="130"/>
      <c r="N256" s="131"/>
      <c r="O256" s="131"/>
      <c r="P256" s="132">
        <f>SUM(P257:P263)</f>
        <v>0</v>
      </c>
      <c r="Q256" s="131"/>
      <c r="R256" s="132">
        <f>SUM(R257:R263)</f>
        <v>0.054</v>
      </c>
      <c r="S256" s="131"/>
      <c r="T256" s="133">
        <f>SUM(T257:T263)</f>
        <v>0</v>
      </c>
      <c r="AR256" s="126" t="s">
        <v>83</v>
      </c>
      <c r="AT256" s="134" t="s">
        <v>72</v>
      </c>
      <c r="AU256" s="134" t="s">
        <v>81</v>
      </c>
      <c r="AY256" s="126" t="s">
        <v>180</v>
      </c>
      <c r="BK256" s="135">
        <f>SUM(BK257:BK263)</f>
        <v>0</v>
      </c>
    </row>
    <row r="257" spans="1:65" s="2" customFormat="1" ht="24.2" customHeight="1">
      <c r="A257" s="33"/>
      <c r="B257" s="138"/>
      <c r="C257" s="139" t="s">
        <v>759</v>
      </c>
      <c r="D257" s="139" t="s">
        <v>183</v>
      </c>
      <c r="E257" s="140" t="s">
        <v>1887</v>
      </c>
      <c r="F257" s="141" t="s">
        <v>1888</v>
      </c>
      <c r="G257" s="142" t="s">
        <v>253</v>
      </c>
      <c r="H257" s="143">
        <v>72</v>
      </c>
      <c r="I257" s="144"/>
      <c r="J257" s="145">
        <f>ROUND(I257*H257,2)</f>
        <v>0</v>
      </c>
      <c r="K257" s="141" t="s">
        <v>187</v>
      </c>
      <c r="L257" s="34"/>
      <c r="M257" s="146" t="s">
        <v>3</v>
      </c>
      <c r="N257" s="147" t="s">
        <v>44</v>
      </c>
      <c r="O257" s="54"/>
      <c r="P257" s="148">
        <f>O257*H257</f>
        <v>0</v>
      </c>
      <c r="Q257" s="148">
        <v>0.00075</v>
      </c>
      <c r="R257" s="148">
        <f>Q257*H257</f>
        <v>0.054</v>
      </c>
      <c r="S257" s="148">
        <v>0</v>
      </c>
      <c r="T257" s="149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0" t="s">
        <v>226</v>
      </c>
      <c r="AT257" s="150" t="s">
        <v>183</v>
      </c>
      <c r="AU257" s="150" t="s">
        <v>83</v>
      </c>
      <c r="AY257" s="18" t="s">
        <v>180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8" t="s">
        <v>81</v>
      </c>
      <c r="BK257" s="151">
        <f>ROUND(I257*H257,2)</f>
        <v>0</v>
      </c>
      <c r="BL257" s="18" t="s">
        <v>226</v>
      </c>
      <c r="BM257" s="150" t="s">
        <v>1889</v>
      </c>
    </row>
    <row r="258" spans="1:47" s="2" customFormat="1" ht="12">
      <c r="A258" s="33"/>
      <c r="B258" s="34"/>
      <c r="C258" s="33"/>
      <c r="D258" s="152" t="s">
        <v>190</v>
      </c>
      <c r="E258" s="33"/>
      <c r="F258" s="153" t="s">
        <v>1890</v>
      </c>
      <c r="G258" s="33"/>
      <c r="H258" s="33"/>
      <c r="I258" s="154"/>
      <c r="J258" s="33"/>
      <c r="K258" s="33"/>
      <c r="L258" s="34"/>
      <c r="M258" s="155"/>
      <c r="N258" s="156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190</v>
      </c>
      <c r="AU258" s="18" t="s">
        <v>83</v>
      </c>
    </row>
    <row r="259" spans="2:51" s="13" customFormat="1" ht="12">
      <c r="B259" s="157"/>
      <c r="D259" s="158" t="s">
        <v>201</v>
      </c>
      <c r="E259" s="159" t="s">
        <v>3</v>
      </c>
      <c r="F259" s="160" t="s">
        <v>1891</v>
      </c>
      <c r="H259" s="161">
        <v>35.2</v>
      </c>
      <c r="I259" s="162"/>
      <c r="L259" s="157"/>
      <c r="M259" s="163"/>
      <c r="N259" s="164"/>
      <c r="O259" s="164"/>
      <c r="P259" s="164"/>
      <c r="Q259" s="164"/>
      <c r="R259" s="164"/>
      <c r="S259" s="164"/>
      <c r="T259" s="165"/>
      <c r="AT259" s="159" t="s">
        <v>201</v>
      </c>
      <c r="AU259" s="159" t="s">
        <v>83</v>
      </c>
      <c r="AV259" s="13" t="s">
        <v>83</v>
      </c>
      <c r="AW259" s="13" t="s">
        <v>34</v>
      </c>
      <c r="AX259" s="13" t="s">
        <v>73</v>
      </c>
      <c r="AY259" s="159" t="s">
        <v>180</v>
      </c>
    </row>
    <row r="260" spans="2:51" s="13" customFormat="1" ht="12">
      <c r="B260" s="157"/>
      <c r="D260" s="158" t="s">
        <v>201</v>
      </c>
      <c r="E260" s="159" t="s">
        <v>3</v>
      </c>
      <c r="F260" s="160" t="s">
        <v>1892</v>
      </c>
      <c r="H260" s="161">
        <v>36.8</v>
      </c>
      <c r="I260" s="162"/>
      <c r="L260" s="157"/>
      <c r="M260" s="163"/>
      <c r="N260" s="164"/>
      <c r="O260" s="164"/>
      <c r="P260" s="164"/>
      <c r="Q260" s="164"/>
      <c r="R260" s="164"/>
      <c r="S260" s="164"/>
      <c r="T260" s="165"/>
      <c r="AT260" s="159" t="s">
        <v>201</v>
      </c>
      <c r="AU260" s="159" t="s">
        <v>83</v>
      </c>
      <c r="AV260" s="13" t="s">
        <v>83</v>
      </c>
      <c r="AW260" s="13" t="s">
        <v>34</v>
      </c>
      <c r="AX260" s="13" t="s">
        <v>73</v>
      </c>
      <c r="AY260" s="159" t="s">
        <v>180</v>
      </c>
    </row>
    <row r="261" spans="2:51" s="15" customFormat="1" ht="12">
      <c r="B261" s="187"/>
      <c r="D261" s="158" t="s">
        <v>201</v>
      </c>
      <c r="E261" s="188" t="s">
        <v>3</v>
      </c>
      <c r="F261" s="189" t="s">
        <v>399</v>
      </c>
      <c r="H261" s="190">
        <v>72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201</v>
      </c>
      <c r="AU261" s="188" t="s">
        <v>83</v>
      </c>
      <c r="AV261" s="15" t="s">
        <v>188</v>
      </c>
      <c r="AW261" s="15" t="s">
        <v>34</v>
      </c>
      <c r="AX261" s="15" t="s">
        <v>81</v>
      </c>
      <c r="AY261" s="188" t="s">
        <v>180</v>
      </c>
    </row>
    <row r="262" spans="1:65" s="2" customFormat="1" ht="24.2" customHeight="1">
      <c r="A262" s="33"/>
      <c r="B262" s="138"/>
      <c r="C262" s="139" t="s">
        <v>765</v>
      </c>
      <c r="D262" s="139" t="s">
        <v>183</v>
      </c>
      <c r="E262" s="140" t="s">
        <v>1893</v>
      </c>
      <c r="F262" s="141" t="s">
        <v>1894</v>
      </c>
      <c r="G262" s="142" t="s">
        <v>186</v>
      </c>
      <c r="H262" s="143">
        <v>0.054</v>
      </c>
      <c r="I262" s="144"/>
      <c r="J262" s="145">
        <f>ROUND(I262*H262,2)</f>
        <v>0</v>
      </c>
      <c r="K262" s="141" t="s">
        <v>187</v>
      </c>
      <c r="L262" s="34"/>
      <c r="M262" s="146" t="s">
        <v>3</v>
      </c>
      <c r="N262" s="147" t="s">
        <v>44</v>
      </c>
      <c r="O262" s="54"/>
      <c r="P262" s="148">
        <f>O262*H262</f>
        <v>0</v>
      </c>
      <c r="Q262" s="148">
        <v>0</v>
      </c>
      <c r="R262" s="148">
        <f>Q262*H262</f>
        <v>0</v>
      </c>
      <c r="S262" s="148">
        <v>0</v>
      </c>
      <c r="T262" s="149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0" t="s">
        <v>226</v>
      </c>
      <c r="AT262" s="150" t="s">
        <v>183</v>
      </c>
      <c r="AU262" s="150" t="s">
        <v>83</v>
      </c>
      <c r="AY262" s="18" t="s">
        <v>180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8" t="s">
        <v>81</v>
      </c>
      <c r="BK262" s="151">
        <f>ROUND(I262*H262,2)</f>
        <v>0</v>
      </c>
      <c r="BL262" s="18" t="s">
        <v>226</v>
      </c>
      <c r="BM262" s="150" t="s">
        <v>1895</v>
      </c>
    </row>
    <row r="263" spans="1:47" s="2" customFormat="1" ht="12">
      <c r="A263" s="33"/>
      <c r="B263" s="34"/>
      <c r="C263" s="33"/>
      <c r="D263" s="152" t="s">
        <v>190</v>
      </c>
      <c r="E263" s="33"/>
      <c r="F263" s="153" t="s">
        <v>1896</v>
      </c>
      <c r="G263" s="33"/>
      <c r="H263" s="33"/>
      <c r="I263" s="154"/>
      <c r="J263" s="33"/>
      <c r="K263" s="33"/>
      <c r="L263" s="34"/>
      <c r="M263" s="183"/>
      <c r="N263" s="184"/>
      <c r="O263" s="185"/>
      <c r="P263" s="185"/>
      <c r="Q263" s="185"/>
      <c r="R263" s="185"/>
      <c r="S263" s="185"/>
      <c r="T263" s="186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8" t="s">
        <v>190</v>
      </c>
      <c r="AU263" s="18" t="s">
        <v>83</v>
      </c>
    </row>
    <row r="264" spans="1:31" s="2" customFormat="1" ht="6.95" customHeight="1">
      <c r="A264" s="33"/>
      <c r="B264" s="43"/>
      <c r="C264" s="44"/>
      <c r="D264" s="44"/>
      <c r="E264" s="44"/>
      <c r="F264" s="44"/>
      <c r="G264" s="44"/>
      <c r="H264" s="44"/>
      <c r="I264" s="44"/>
      <c r="J264" s="44"/>
      <c r="K264" s="44"/>
      <c r="L264" s="34"/>
      <c r="M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</sheetData>
  <autoFilter ref="C92:K263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1_01/121112003"/>
    <hyperlink ref="F103" r:id="rId2" display="https://podminky.urs.cz/item/CS_URS_2021_01/213141111"/>
    <hyperlink ref="F106" r:id="rId3" display="https://podminky.urs.cz/item/CS_URS_2021_01/69311199"/>
    <hyperlink ref="F110" r:id="rId4" display="https://podminky.urs.cz/item/CS_URS_2021_01/411322424"/>
    <hyperlink ref="F115" r:id="rId5" display="https://podminky.urs.cz/item/CS_URS_2021_01/411362021"/>
    <hyperlink ref="F118" r:id="rId6" display="https://podminky.urs.cz/item/CS_URS_2021_01/413941123"/>
    <hyperlink ref="F122" r:id="rId7" display="https://podminky.urs.cz/item/CS_URS_2021_01/13010724"/>
    <hyperlink ref="F125" r:id="rId8" display="https://podminky.urs.cz/item/CS_URS_2021_01/596811220"/>
    <hyperlink ref="F129" r:id="rId9" display="https://podminky.urs.cz/item/CS_URS_2021_01/59245601"/>
    <hyperlink ref="F133" r:id="rId10" display="https://podminky.urs.cz/item/CS_URS_2021_01/635111241"/>
    <hyperlink ref="F140" r:id="rId11" display="https://podminky.urs.cz/item/CS_URS_2021_01/952902121"/>
    <hyperlink ref="F144" r:id="rId12" display="https://podminky.urs.cz/item/CS_URS_2021_01/997013112"/>
    <hyperlink ref="F146" r:id="rId13" display="https://podminky.urs.cz/item/CS_URS_2021_01/997013501"/>
    <hyperlink ref="F148" r:id="rId14" display="https://podminky.urs.cz/item/CS_URS_2021_01/997013509"/>
    <hyperlink ref="F151" r:id="rId15" display="https://podminky.urs.cz/item/CS_URS_2021_01/997013814"/>
    <hyperlink ref="F153" r:id="rId16" display="https://podminky.urs.cz/item/CS_URS_2021_01/997221873"/>
    <hyperlink ref="F156" r:id="rId17" display="https://podminky.urs.cz/item/CS_URS_2021_01/998011002"/>
    <hyperlink ref="F160" r:id="rId18" display="https://podminky.urs.cz/item/CS_URS_2021_01/711193121"/>
    <hyperlink ref="F163" r:id="rId19" display="https://podminky.urs.cz/item/CS_URS_2021_01/998711102"/>
    <hyperlink ref="F166" r:id="rId20" display="https://podminky.urs.cz/item/CS_URS_2021_01/712300832"/>
    <hyperlink ref="F170" r:id="rId21" display="https://podminky.urs.cz/item/CS_URS_2021_01/712300833"/>
    <hyperlink ref="F172" r:id="rId22" display="https://podminky.urs.cz/item/CS_URS_2021_01/712300834"/>
    <hyperlink ref="F174" r:id="rId23" display="https://podminky.urs.cz/item/CS_URS_2021_01/712341559"/>
    <hyperlink ref="F178" r:id="rId24" display="https://podminky.urs.cz/item/CS_URS_2021_01/62836110"/>
    <hyperlink ref="F181" r:id="rId25" display="https://podminky.urs.cz/item/CS_URS_2021_01/712341559"/>
    <hyperlink ref="F185" r:id="rId26" display="https://podminky.urs.cz/item/CS_URS_2021_01/62856010"/>
    <hyperlink ref="F188" r:id="rId27" display="https://podminky.urs.cz/item/CS_URS_2021_01/712391171"/>
    <hyperlink ref="F192" r:id="rId28" display="https://podminky.urs.cz/item/CS_URS_2021_01/69311068"/>
    <hyperlink ref="F195" r:id="rId29" display="https://podminky.urs.cz/item/CS_URS_2021_01/712391382"/>
    <hyperlink ref="F199" r:id="rId30" display="https://podminky.urs.cz/item/CS_URS_2021_01/58337401"/>
    <hyperlink ref="F202" r:id="rId31" display="https://podminky.urs.cz/item/CS_URS_2021_01/712771001"/>
    <hyperlink ref="F204" r:id="rId32" display="https://podminky.urs.cz/item/CS_URS_2021_01/69334120"/>
    <hyperlink ref="F207" r:id="rId33" display="https://podminky.urs.cz/item/CS_URS_2021_01/712771223"/>
    <hyperlink ref="F209" r:id="rId34" display="https://podminky.urs.cz/item/CS_URS_2021_01/69334154"/>
    <hyperlink ref="F212" r:id="rId35" display="https://podminky.urs.cz/item/CS_URS_2021_01/712771271"/>
    <hyperlink ref="F214" r:id="rId36" display="https://podminky.urs.cz/item/CS_URS_2021_01/69334310"/>
    <hyperlink ref="F217" r:id="rId37" display="https://podminky.urs.cz/item/CS_URS_2021_01/712771331"/>
    <hyperlink ref="F219" r:id="rId38" display="https://podminky.urs.cz/item/CS_URS_2021_01/69334154"/>
    <hyperlink ref="F222" r:id="rId39" display="https://podminky.urs.cz/item/CS_URS_2021_01/712771411"/>
    <hyperlink ref="F224" r:id="rId40" display="https://podminky.urs.cz/item/CS_URS_2021_01/10321003"/>
    <hyperlink ref="F228" r:id="rId41" display="https://podminky.urs.cz/item/CS_URS_2021_01/712771521"/>
    <hyperlink ref="F230" r:id="rId42" display="https://podminky.urs.cz/item/CS_URS_2021_01/69334504"/>
    <hyperlink ref="F233" r:id="rId43" display="https://podminky.urs.cz/item/CS_URS_2021_01/998712102"/>
    <hyperlink ref="F236" r:id="rId44" display="https://podminky.urs.cz/item/CS_URS_2021_01/713140823"/>
    <hyperlink ref="F238" r:id="rId45" display="https://podminky.urs.cz/item/CS_URS_2021_01/713141131"/>
    <hyperlink ref="F242" r:id="rId46" display="https://podminky.urs.cz/item/CS_URS_2021_01/28375990"/>
    <hyperlink ref="F245" r:id="rId47" display="https://podminky.urs.cz/item/CS_URS_2021_01/28375914"/>
    <hyperlink ref="F248" r:id="rId48" display="https://podminky.urs.cz/item/CS_URS_2021_01/713141311"/>
    <hyperlink ref="F252" r:id="rId49" display="https://podminky.urs.cz/item/CS_URS_2021_01/28376142"/>
    <hyperlink ref="F255" r:id="rId50" display="https://podminky.urs.cz/item/CS_URS_2021_01/998713102"/>
    <hyperlink ref="F258" r:id="rId51" display="https://podminky.urs.cz/item/CS_URS_2021_01/787300901"/>
    <hyperlink ref="F263" r:id="rId52" display="https://podminky.urs.cz/item/CS_URS_2021_01/998787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98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1897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ROUND(J88,2)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ROUND((SUM(BE88:BE157)),2)</f>
        <v>0</v>
      </c>
      <c r="G33" s="33"/>
      <c r="H33" s="33"/>
      <c r="I33" s="97">
        <v>0.21</v>
      </c>
      <c r="J33" s="96">
        <f>ROUND(((SUM(BE88:BE157))*I33),2)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ROUND((SUM(BF88:BF157)),2)</f>
        <v>0</v>
      </c>
      <c r="G34" s="33"/>
      <c r="H34" s="33"/>
      <c r="I34" s="97">
        <v>0.15</v>
      </c>
      <c r="J34" s="96">
        <f>ROUND(((SUM(BF88:BF157))*I34),2)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ROUND((SUM(BG88:BG157)),2)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ROUND((SUM(BH88:BH157)),2)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ROUND((SUM(BI88:BI157)),2)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4Q - SO.04 - Q - Zřízení vyhlídkových míst a dalekohledy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J88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J89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J90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J110</f>
        <v>0</v>
      </c>
      <c r="L62" s="111"/>
    </row>
    <row r="63" spans="2:12" s="10" customFormat="1" ht="19.9" customHeight="1">
      <c r="B63" s="111"/>
      <c r="D63" s="112" t="s">
        <v>390</v>
      </c>
      <c r="E63" s="113"/>
      <c r="F63" s="113"/>
      <c r="G63" s="113"/>
      <c r="H63" s="113"/>
      <c r="I63" s="113"/>
      <c r="J63" s="114">
        <f>J127</f>
        <v>0</v>
      </c>
      <c r="L63" s="111"/>
    </row>
    <row r="64" spans="2:12" s="9" customFormat="1" ht="24.95" customHeight="1">
      <c r="B64" s="107"/>
      <c r="D64" s="108" t="s">
        <v>157</v>
      </c>
      <c r="E64" s="109"/>
      <c r="F64" s="109"/>
      <c r="G64" s="109"/>
      <c r="H64" s="109"/>
      <c r="I64" s="109"/>
      <c r="J64" s="110">
        <f>J130</f>
        <v>0</v>
      </c>
      <c r="L64" s="107"/>
    </row>
    <row r="65" spans="2:12" s="10" customFormat="1" ht="19.9" customHeight="1">
      <c r="B65" s="111"/>
      <c r="D65" s="112" t="s">
        <v>1898</v>
      </c>
      <c r="E65" s="113"/>
      <c r="F65" s="113"/>
      <c r="G65" s="113"/>
      <c r="H65" s="113"/>
      <c r="I65" s="113"/>
      <c r="J65" s="114">
        <f>J131</f>
        <v>0</v>
      </c>
      <c r="L65" s="111"/>
    </row>
    <row r="66" spans="2:12" s="10" customFormat="1" ht="19.9" customHeight="1">
      <c r="B66" s="111"/>
      <c r="D66" s="112" t="s">
        <v>163</v>
      </c>
      <c r="E66" s="113"/>
      <c r="F66" s="113"/>
      <c r="G66" s="113"/>
      <c r="H66" s="113"/>
      <c r="I66" s="113"/>
      <c r="J66" s="114">
        <f>J136</f>
        <v>0</v>
      </c>
      <c r="L66" s="111"/>
    </row>
    <row r="67" spans="2:12" s="10" customFormat="1" ht="19.9" customHeight="1">
      <c r="B67" s="111"/>
      <c r="D67" s="112" t="s">
        <v>1899</v>
      </c>
      <c r="E67" s="113"/>
      <c r="F67" s="113"/>
      <c r="G67" s="113"/>
      <c r="H67" s="113"/>
      <c r="I67" s="113"/>
      <c r="J67" s="114">
        <f>J150</f>
        <v>0</v>
      </c>
      <c r="L67" s="111"/>
    </row>
    <row r="68" spans="2:12" s="9" customFormat="1" ht="24.95" customHeight="1">
      <c r="B68" s="107"/>
      <c r="D68" s="108" t="s">
        <v>164</v>
      </c>
      <c r="E68" s="109"/>
      <c r="F68" s="109"/>
      <c r="G68" s="109"/>
      <c r="H68" s="109"/>
      <c r="I68" s="109"/>
      <c r="J68" s="110">
        <f>J153</f>
        <v>0</v>
      </c>
      <c r="L68" s="107"/>
    </row>
    <row r="69" spans="1:31" s="2" customFormat="1" ht="21.75" customHeight="1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165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17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56" t="str">
        <f>E7</f>
        <v>PAMÁTNÍK MOHYLA MÍRU, REKONSTRUKCE NÁVŠTĚVNICKÉ INFRASTRUKTURY</v>
      </c>
      <c r="F78" s="357"/>
      <c r="G78" s="357"/>
      <c r="H78" s="357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148</v>
      </c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18" t="str">
        <f>E9</f>
        <v>MOHYLA 4Q - SO.04 - Q - Zřízení vyhlídkových míst a dalekohledy</v>
      </c>
      <c r="F80" s="355"/>
      <c r="G80" s="355"/>
      <c r="H80" s="355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22</v>
      </c>
      <c r="D82" s="33"/>
      <c r="E82" s="33"/>
      <c r="F82" s="26" t="str">
        <f>F12</f>
        <v>Pracký kopec u obce Prace</v>
      </c>
      <c r="G82" s="33"/>
      <c r="H82" s="33"/>
      <c r="I82" s="28" t="s">
        <v>24</v>
      </c>
      <c r="J82" s="51" t="str">
        <f>IF(J12="","",J12)</f>
        <v>5. 5. 2021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40.15" customHeight="1">
      <c r="A84" s="33"/>
      <c r="B84" s="34"/>
      <c r="C84" s="28" t="s">
        <v>26</v>
      </c>
      <c r="D84" s="33"/>
      <c r="E84" s="33"/>
      <c r="F84" s="26" t="str">
        <f>E15</f>
        <v xml:space="preserve"> </v>
      </c>
      <c r="G84" s="33"/>
      <c r="H84" s="33"/>
      <c r="I84" s="28" t="s">
        <v>32</v>
      </c>
      <c r="J84" s="31" t="str">
        <f>E21</f>
        <v>PETR FRANTA ARCHITEKTI   ASOC., s.r.o.</v>
      </c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30</v>
      </c>
      <c r="D85" s="33"/>
      <c r="E85" s="33"/>
      <c r="F85" s="26" t="str">
        <f>IF(E18="","",E18)</f>
        <v>Vyplň údaj</v>
      </c>
      <c r="G85" s="33"/>
      <c r="H85" s="33"/>
      <c r="I85" s="28" t="s">
        <v>35</v>
      </c>
      <c r="J85" s="31" t="str">
        <f>E24</f>
        <v>Hana Pejšová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15"/>
      <c r="B87" s="116"/>
      <c r="C87" s="117" t="s">
        <v>166</v>
      </c>
      <c r="D87" s="118" t="s">
        <v>58</v>
      </c>
      <c r="E87" s="118" t="s">
        <v>54</v>
      </c>
      <c r="F87" s="118" t="s">
        <v>55</v>
      </c>
      <c r="G87" s="118" t="s">
        <v>167</v>
      </c>
      <c r="H87" s="118" t="s">
        <v>168</v>
      </c>
      <c r="I87" s="118" t="s">
        <v>169</v>
      </c>
      <c r="J87" s="118" t="s">
        <v>153</v>
      </c>
      <c r="K87" s="119" t="s">
        <v>170</v>
      </c>
      <c r="L87" s="120"/>
      <c r="M87" s="58" t="s">
        <v>3</v>
      </c>
      <c r="N87" s="59" t="s">
        <v>43</v>
      </c>
      <c r="O87" s="59" t="s">
        <v>171</v>
      </c>
      <c r="P87" s="59" t="s">
        <v>172</v>
      </c>
      <c r="Q87" s="59" t="s">
        <v>173</v>
      </c>
      <c r="R87" s="59" t="s">
        <v>174</v>
      </c>
      <c r="S87" s="59" t="s">
        <v>175</v>
      </c>
      <c r="T87" s="60" t="s">
        <v>176</v>
      </c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63" s="2" customFormat="1" ht="22.9" customHeight="1">
      <c r="A88" s="33"/>
      <c r="B88" s="34"/>
      <c r="C88" s="65" t="s">
        <v>177</v>
      </c>
      <c r="D88" s="33"/>
      <c r="E88" s="33"/>
      <c r="F88" s="33"/>
      <c r="G88" s="33"/>
      <c r="H88" s="33"/>
      <c r="I88" s="33"/>
      <c r="J88" s="121">
        <f>BK88</f>
        <v>0</v>
      </c>
      <c r="K88" s="33"/>
      <c r="L88" s="34"/>
      <c r="M88" s="61"/>
      <c r="N88" s="52"/>
      <c r="O88" s="62"/>
      <c r="P88" s="122">
        <f>P89+P130+P153</f>
        <v>0</v>
      </c>
      <c r="Q88" s="62"/>
      <c r="R88" s="122">
        <f>R89+R130+R153</f>
        <v>130.69861576</v>
      </c>
      <c r="S88" s="62"/>
      <c r="T88" s="123">
        <f>T89+T130+T153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72</v>
      </c>
      <c r="AU88" s="18" t="s">
        <v>154</v>
      </c>
      <c r="BK88" s="124">
        <f>BK89+BK130+BK153</f>
        <v>0</v>
      </c>
    </row>
    <row r="89" spans="2:63" s="12" customFormat="1" ht="25.9" customHeight="1">
      <c r="B89" s="125"/>
      <c r="D89" s="126" t="s">
        <v>72</v>
      </c>
      <c r="E89" s="127" t="s">
        <v>178</v>
      </c>
      <c r="F89" s="127" t="s">
        <v>179</v>
      </c>
      <c r="I89" s="128"/>
      <c r="J89" s="129">
        <f>BK89</f>
        <v>0</v>
      </c>
      <c r="L89" s="125"/>
      <c r="M89" s="130"/>
      <c r="N89" s="131"/>
      <c r="O89" s="131"/>
      <c r="P89" s="132">
        <f>P90+P110+P127</f>
        <v>0</v>
      </c>
      <c r="Q89" s="131"/>
      <c r="R89" s="132">
        <f>R90+R110+R127</f>
        <v>127.77132286</v>
      </c>
      <c r="S89" s="131"/>
      <c r="T89" s="133">
        <f>T90+T110+T127</f>
        <v>0</v>
      </c>
      <c r="AR89" s="126" t="s">
        <v>81</v>
      </c>
      <c r="AT89" s="134" t="s">
        <v>72</v>
      </c>
      <c r="AU89" s="134" t="s">
        <v>73</v>
      </c>
      <c r="AY89" s="126" t="s">
        <v>180</v>
      </c>
      <c r="BK89" s="135">
        <f>BK90+BK110+BK127</f>
        <v>0</v>
      </c>
    </row>
    <row r="90" spans="2:63" s="12" customFormat="1" ht="22.9" customHeight="1">
      <c r="B90" s="125"/>
      <c r="D90" s="126" t="s">
        <v>72</v>
      </c>
      <c r="E90" s="136" t="s">
        <v>81</v>
      </c>
      <c r="F90" s="136" t="s">
        <v>529</v>
      </c>
      <c r="I90" s="128"/>
      <c r="J90" s="137">
        <f>BK90</f>
        <v>0</v>
      </c>
      <c r="L90" s="125"/>
      <c r="M90" s="130"/>
      <c r="N90" s="131"/>
      <c r="O90" s="131"/>
      <c r="P90" s="132">
        <f>SUM(P91:P109)</f>
        <v>0</v>
      </c>
      <c r="Q90" s="131"/>
      <c r="R90" s="132">
        <f>SUM(R91:R109)</f>
        <v>0.14975999999999998</v>
      </c>
      <c r="S90" s="131"/>
      <c r="T90" s="133">
        <f>SUM(T91:T109)</f>
        <v>0</v>
      </c>
      <c r="AR90" s="126" t="s">
        <v>81</v>
      </c>
      <c r="AT90" s="134" t="s">
        <v>72</v>
      </c>
      <c r="AU90" s="134" t="s">
        <v>81</v>
      </c>
      <c r="AY90" s="126" t="s">
        <v>180</v>
      </c>
      <c r="BK90" s="135">
        <f>SUM(BK91:BK109)</f>
        <v>0</v>
      </c>
    </row>
    <row r="91" spans="1:65" s="2" customFormat="1" ht="24.2" customHeight="1">
      <c r="A91" s="33"/>
      <c r="B91" s="138"/>
      <c r="C91" s="139" t="s">
        <v>81</v>
      </c>
      <c r="D91" s="139" t="s">
        <v>183</v>
      </c>
      <c r="E91" s="140" t="s">
        <v>1900</v>
      </c>
      <c r="F91" s="141" t="s">
        <v>1901</v>
      </c>
      <c r="G91" s="142" t="s">
        <v>264</v>
      </c>
      <c r="H91" s="143">
        <v>52.091</v>
      </c>
      <c r="I91" s="144"/>
      <c r="J91" s="145">
        <f>ROUND(I91*H91,2)</f>
        <v>0</v>
      </c>
      <c r="K91" s="141" t="s">
        <v>187</v>
      </c>
      <c r="L91" s="34"/>
      <c r="M91" s="146" t="s">
        <v>3</v>
      </c>
      <c r="N91" s="147" t="s">
        <v>44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188</v>
      </c>
      <c r="AT91" s="150" t="s">
        <v>183</v>
      </c>
      <c r="AU91" s="150" t="s">
        <v>83</v>
      </c>
      <c r="AY91" s="18" t="s">
        <v>180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81</v>
      </c>
      <c r="BK91" s="151">
        <f>ROUND(I91*H91,2)</f>
        <v>0</v>
      </c>
      <c r="BL91" s="18" t="s">
        <v>188</v>
      </c>
      <c r="BM91" s="150" t="s">
        <v>1902</v>
      </c>
    </row>
    <row r="92" spans="1:47" s="2" customFormat="1" ht="12">
      <c r="A92" s="33"/>
      <c r="B92" s="34"/>
      <c r="C92" s="33"/>
      <c r="D92" s="152" t="s">
        <v>190</v>
      </c>
      <c r="E92" s="33"/>
      <c r="F92" s="153" t="s">
        <v>1903</v>
      </c>
      <c r="G92" s="33"/>
      <c r="H92" s="33"/>
      <c r="I92" s="154"/>
      <c r="J92" s="33"/>
      <c r="K92" s="33"/>
      <c r="L92" s="34"/>
      <c r="M92" s="155"/>
      <c r="N92" s="156"/>
      <c r="O92" s="54"/>
      <c r="P92" s="54"/>
      <c r="Q92" s="54"/>
      <c r="R92" s="54"/>
      <c r="S92" s="54"/>
      <c r="T92" s="55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8" t="s">
        <v>190</v>
      </c>
      <c r="AU92" s="18" t="s">
        <v>83</v>
      </c>
    </row>
    <row r="93" spans="1:65" s="2" customFormat="1" ht="24.2" customHeight="1">
      <c r="A93" s="33"/>
      <c r="B93" s="138"/>
      <c r="C93" s="139" t="s">
        <v>83</v>
      </c>
      <c r="D93" s="139" t="s">
        <v>183</v>
      </c>
      <c r="E93" s="140" t="s">
        <v>1904</v>
      </c>
      <c r="F93" s="141" t="s">
        <v>1905</v>
      </c>
      <c r="G93" s="142" t="s">
        <v>264</v>
      </c>
      <c r="H93" s="143">
        <v>7.909</v>
      </c>
      <c r="I93" s="144"/>
      <c r="J93" s="145">
        <f>ROUND(I93*H93,2)</f>
        <v>0</v>
      </c>
      <c r="K93" s="141" t="s">
        <v>187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188</v>
      </c>
      <c r="AT93" s="150" t="s">
        <v>183</v>
      </c>
      <c r="AU93" s="150" t="s">
        <v>83</v>
      </c>
      <c r="AY93" s="18" t="s">
        <v>180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81</v>
      </c>
      <c r="BK93" s="151">
        <f>ROUND(I93*H93,2)</f>
        <v>0</v>
      </c>
      <c r="BL93" s="18" t="s">
        <v>188</v>
      </c>
      <c r="BM93" s="150" t="s">
        <v>1906</v>
      </c>
    </row>
    <row r="94" spans="1:47" s="2" customFormat="1" ht="12">
      <c r="A94" s="33"/>
      <c r="B94" s="34"/>
      <c r="C94" s="33"/>
      <c r="D94" s="152" t="s">
        <v>190</v>
      </c>
      <c r="E94" s="33"/>
      <c r="F94" s="153" t="s">
        <v>1907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190</v>
      </c>
      <c r="AU94" s="18" t="s">
        <v>83</v>
      </c>
    </row>
    <row r="95" spans="1:65" s="2" customFormat="1" ht="16.5" customHeight="1">
      <c r="A95" s="33"/>
      <c r="B95" s="138"/>
      <c r="C95" s="139" t="s">
        <v>196</v>
      </c>
      <c r="D95" s="139" t="s">
        <v>183</v>
      </c>
      <c r="E95" s="140" t="s">
        <v>1908</v>
      </c>
      <c r="F95" s="141" t="s">
        <v>1909</v>
      </c>
      <c r="G95" s="142" t="s">
        <v>253</v>
      </c>
      <c r="H95" s="143">
        <v>144</v>
      </c>
      <c r="I95" s="144"/>
      <c r="J95" s="145">
        <f>ROUND(I95*H95,2)</f>
        <v>0</v>
      </c>
      <c r="K95" s="141" t="s">
        <v>3</v>
      </c>
      <c r="L95" s="34"/>
      <c r="M95" s="146" t="s">
        <v>3</v>
      </c>
      <c r="N95" s="147" t="s">
        <v>44</v>
      </c>
      <c r="O95" s="54"/>
      <c r="P95" s="148">
        <f>O95*H95</f>
        <v>0</v>
      </c>
      <c r="Q95" s="148">
        <v>0.00104</v>
      </c>
      <c r="R95" s="148">
        <f>Q95*H95</f>
        <v>0.14975999999999998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188</v>
      </c>
      <c r="AT95" s="150" t="s">
        <v>183</v>
      </c>
      <c r="AU95" s="150" t="s">
        <v>83</v>
      </c>
      <c r="AY95" s="18" t="s">
        <v>180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81</v>
      </c>
      <c r="BK95" s="151">
        <f>ROUND(I95*H95,2)</f>
        <v>0</v>
      </c>
      <c r="BL95" s="18" t="s">
        <v>188</v>
      </c>
      <c r="BM95" s="150" t="s">
        <v>1910</v>
      </c>
    </row>
    <row r="96" spans="2:51" s="13" customFormat="1" ht="12">
      <c r="B96" s="157"/>
      <c r="D96" s="158" t="s">
        <v>201</v>
      </c>
      <c r="E96" s="159" t="s">
        <v>3</v>
      </c>
      <c r="F96" s="160" t="s">
        <v>1911</v>
      </c>
      <c r="H96" s="161">
        <v>144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201</v>
      </c>
      <c r="AU96" s="159" t="s">
        <v>83</v>
      </c>
      <c r="AV96" s="13" t="s">
        <v>83</v>
      </c>
      <c r="AW96" s="13" t="s">
        <v>34</v>
      </c>
      <c r="AX96" s="13" t="s">
        <v>81</v>
      </c>
      <c r="AY96" s="159" t="s">
        <v>180</v>
      </c>
    </row>
    <row r="97" spans="1:65" s="2" customFormat="1" ht="37.9" customHeight="1">
      <c r="A97" s="33"/>
      <c r="B97" s="138"/>
      <c r="C97" s="139" t="s">
        <v>188</v>
      </c>
      <c r="D97" s="139" t="s">
        <v>183</v>
      </c>
      <c r="E97" s="140" t="s">
        <v>540</v>
      </c>
      <c r="F97" s="141" t="s">
        <v>541</v>
      </c>
      <c r="G97" s="142" t="s">
        <v>264</v>
      </c>
      <c r="H97" s="143">
        <v>50.149</v>
      </c>
      <c r="I97" s="144"/>
      <c r="J97" s="145">
        <f>ROUND(I97*H97,2)</f>
        <v>0</v>
      </c>
      <c r="K97" s="141" t="s">
        <v>187</v>
      </c>
      <c r="L97" s="34"/>
      <c r="M97" s="146" t="s">
        <v>3</v>
      </c>
      <c r="N97" s="147" t="s">
        <v>44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188</v>
      </c>
      <c r="AT97" s="150" t="s">
        <v>183</v>
      </c>
      <c r="AU97" s="150" t="s">
        <v>83</v>
      </c>
      <c r="AY97" s="18" t="s">
        <v>180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81</v>
      </c>
      <c r="BK97" s="151">
        <f>ROUND(I97*H97,2)</f>
        <v>0</v>
      </c>
      <c r="BL97" s="18" t="s">
        <v>188</v>
      </c>
      <c r="BM97" s="150" t="s">
        <v>1912</v>
      </c>
    </row>
    <row r="98" spans="1:47" s="2" customFormat="1" ht="12">
      <c r="A98" s="33"/>
      <c r="B98" s="34"/>
      <c r="C98" s="33"/>
      <c r="D98" s="152" t="s">
        <v>190</v>
      </c>
      <c r="E98" s="33"/>
      <c r="F98" s="153" t="s">
        <v>543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190</v>
      </c>
      <c r="AU98" s="18" t="s">
        <v>83</v>
      </c>
    </row>
    <row r="99" spans="1:65" s="2" customFormat="1" ht="37.9" customHeight="1">
      <c r="A99" s="33"/>
      <c r="B99" s="138"/>
      <c r="C99" s="139" t="s">
        <v>208</v>
      </c>
      <c r="D99" s="139" t="s">
        <v>183</v>
      </c>
      <c r="E99" s="140" t="s">
        <v>544</v>
      </c>
      <c r="F99" s="141" t="s">
        <v>545</v>
      </c>
      <c r="G99" s="142" t="s">
        <v>264</v>
      </c>
      <c r="H99" s="143">
        <v>501.49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1913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547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3" customFormat="1" ht="12">
      <c r="B101" s="157"/>
      <c r="D101" s="158" t="s">
        <v>201</v>
      </c>
      <c r="E101" s="159" t="s">
        <v>3</v>
      </c>
      <c r="F101" s="160" t="s">
        <v>1914</v>
      </c>
      <c r="H101" s="161">
        <v>501.49</v>
      </c>
      <c r="I101" s="162"/>
      <c r="L101" s="157"/>
      <c r="M101" s="163"/>
      <c r="N101" s="164"/>
      <c r="O101" s="164"/>
      <c r="P101" s="164"/>
      <c r="Q101" s="164"/>
      <c r="R101" s="164"/>
      <c r="S101" s="164"/>
      <c r="T101" s="165"/>
      <c r="AT101" s="159" t="s">
        <v>201</v>
      </c>
      <c r="AU101" s="159" t="s">
        <v>83</v>
      </c>
      <c r="AV101" s="13" t="s">
        <v>83</v>
      </c>
      <c r="AW101" s="13" t="s">
        <v>34</v>
      </c>
      <c r="AX101" s="13" t="s">
        <v>81</v>
      </c>
      <c r="AY101" s="159" t="s">
        <v>180</v>
      </c>
    </row>
    <row r="102" spans="1:65" s="2" customFormat="1" ht="16.5" customHeight="1">
      <c r="A102" s="33"/>
      <c r="B102" s="138"/>
      <c r="C102" s="139" t="s">
        <v>213</v>
      </c>
      <c r="D102" s="139" t="s">
        <v>183</v>
      </c>
      <c r="E102" s="140" t="s">
        <v>549</v>
      </c>
      <c r="F102" s="141" t="s">
        <v>550</v>
      </c>
      <c r="G102" s="142" t="s">
        <v>264</v>
      </c>
      <c r="H102" s="143">
        <v>50.149</v>
      </c>
      <c r="I102" s="144"/>
      <c r="J102" s="145">
        <f>ROUND(I102*H102,2)</f>
        <v>0</v>
      </c>
      <c r="K102" s="141" t="s">
        <v>187</v>
      </c>
      <c r="L102" s="34"/>
      <c r="M102" s="146" t="s">
        <v>3</v>
      </c>
      <c r="N102" s="147" t="s">
        <v>44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188</v>
      </c>
      <c r="AT102" s="150" t="s">
        <v>183</v>
      </c>
      <c r="AU102" s="150" t="s">
        <v>83</v>
      </c>
      <c r="AY102" s="18" t="s">
        <v>180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81</v>
      </c>
      <c r="BK102" s="151">
        <f>ROUND(I102*H102,2)</f>
        <v>0</v>
      </c>
      <c r="BL102" s="18" t="s">
        <v>188</v>
      </c>
      <c r="BM102" s="150" t="s">
        <v>1023</v>
      </c>
    </row>
    <row r="103" spans="1:47" s="2" customFormat="1" ht="12">
      <c r="A103" s="33"/>
      <c r="B103" s="34"/>
      <c r="C103" s="33"/>
      <c r="D103" s="152" t="s">
        <v>190</v>
      </c>
      <c r="E103" s="33"/>
      <c r="F103" s="153" t="s">
        <v>552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190</v>
      </c>
      <c r="AU103" s="18" t="s">
        <v>83</v>
      </c>
    </row>
    <row r="104" spans="1:65" s="2" customFormat="1" ht="24.2" customHeight="1">
      <c r="A104" s="33"/>
      <c r="B104" s="138"/>
      <c r="C104" s="139" t="s">
        <v>222</v>
      </c>
      <c r="D104" s="139" t="s">
        <v>183</v>
      </c>
      <c r="E104" s="140" t="s">
        <v>553</v>
      </c>
      <c r="F104" s="141" t="s">
        <v>554</v>
      </c>
      <c r="G104" s="142" t="s">
        <v>186</v>
      </c>
      <c r="H104" s="143">
        <v>83.749</v>
      </c>
      <c r="I104" s="144"/>
      <c r="J104" s="145">
        <f>ROUND(I104*H104,2)</f>
        <v>0</v>
      </c>
      <c r="K104" s="141" t="s">
        <v>187</v>
      </c>
      <c r="L104" s="34"/>
      <c r="M104" s="146" t="s">
        <v>3</v>
      </c>
      <c r="N104" s="147" t="s">
        <v>44</v>
      </c>
      <c r="O104" s="54"/>
      <c r="P104" s="148">
        <f>O104*H104</f>
        <v>0</v>
      </c>
      <c r="Q104" s="148">
        <v>0</v>
      </c>
      <c r="R104" s="148">
        <f>Q104*H104</f>
        <v>0</v>
      </c>
      <c r="S104" s="148">
        <v>0</v>
      </c>
      <c r="T104" s="149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188</v>
      </c>
      <c r="AT104" s="150" t="s">
        <v>183</v>
      </c>
      <c r="AU104" s="150" t="s">
        <v>83</v>
      </c>
      <c r="AY104" s="18" t="s">
        <v>180</v>
      </c>
      <c r="BE104" s="151">
        <f>IF(N104="základní",J104,0)</f>
        <v>0</v>
      </c>
      <c r="BF104" s="151">
        <f>IF(N104="snížená",J104,0)</f>
        <v>0</v>
      </c>
      <c r="BG104" s="151">
        <f>IF(N104="zákl. přenesená",J104,0)</f>
        <v>0</v>
      </c>
      <c r="BH104" s="151">
        <f>IF(N104="sníž. přenesená",J104,0)</f>
        <v>0</v>
      </c>
      <c r="BI104" s="151">
        <f>IF(N104="nulová",J104,0)</f>
        <v>0</v>
      </c>
      <c r="BJ104" s="18" t="s">
        <v>81</v>
      </c>
      <c r="BK104" s="151">
        <f>ROUND(I104*H104,2)</f>
        <v>0</v>
      </c>
      <c r="BL104" s="18" t="s">
        <v>188</v>
      </c>
      <c r="BM104" s="150" t="s">
        <v>1915</v>
      </c>
    </row>
    <row r="105" spans="1:47" s="2" customFormat="1" ht="12">
      <c r="A105" s="33"/>
      <c r="B105" s="34"/>
      <c r="C105" s="33"/>
      <c r="D105" s="152" t="s">
        <v>190</v>
      </c>
      <c r="E105" s="33"/>
      <c r="F105" s="153" t="s">
        <v>556</v>
      </c>
      <c r="G105" s="33"/>
      <c r="H105" s="33"/>
      <c r="I105" s="154"/>
      <c r="J105" s="33"/>
      <c r="K105" s="33"/>
      <c r="L105" s="34"/>
      <c r="M105" s="155"/>
      <c r="N105" s="156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190</v>
      </c>
      <c r="AU105" s="18" t="s">
        <v>83</v>
      </c>
    </row>
    <row r="106" spans="2:51" s="13" customFormat="1" ht="12">
      <c r="B106" s="157"/>
      <c r="D106" s="158" t="s">
        <v>201</v>
      </c>
      <c r="E106" s="159" t="s">
        <v>3</v>
      </c>
      <c r="F106" s="160" t="s">
        <v>1916</v>
      </c>
      <c r="H106" s="161">
        <v>83.749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201</v>
      </c>
      <c r="AU106" s="159" t="s">
        <v>83</v>
      </c>
      <c r="AV106" s="13" t="s">
        <v>83</v>
      </c>
      <c r="AW106" s="13" t="s">
        <v>34</v>
      </c>
      <c r="AX106" s="13" t="s">
        <v>81</v>
      </c>
      <c r="AY106" s="159" t="s">
        <v>180</v>
      </c>
    </row>
    <row r="107" spans="1:65" s="2" customFormat="1" ht="24.2" customHeight="1">
      <c r="A107" s="33"/>
      <c r="B107" s="138"/>
      <c r="C107" s="139" t="s">
        <v>233</v>
      </c>
      <c r="D107" s="139" t="s">
        <v>183</v>
      </c>
      <c r="E107" s="140" t="s">
        <v>1026</v>
      </c>
      <c r="F107" s="141" t="s">
        <v>1027</v>
      </c>
      <c r="G107" s="142" t="s">
        <v>264</v>
      </c>
      <c r="H107" s="143">
        <v>9.851</v>
      </c>
      <c r="I107" s="144"/>
      <c r="J107" s="145">
        <f>ROUND(I107*H107,2)</f>
        <v>0</v>
      </c>
      <c r="K107" s="141" t="s">
        <v>187</v>
      </c>
      <c r="L107" s="34"/>
      <c r="M107" s="146" t="s">
        <v>3</v>
      </c>
      <c r="N107" s="147" t="s">
        <v>44</v>
      </c>
      <c r="O107" s="54"/>
      <c r="P107" s="148">
        <f>O107*H107</f>
        <v>0</v>
      </c>
      <c r="Q107" s="148">
        <v>0</v>
      </c>
      <c r="R107" s="148">
        <f>Q107*H107</f>
        <v>0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188</v>
      </c>
      <c r="AT107" s="150" t="s">
        <v>183</v>
      </c>
      <c r="AU107" s="150" t="s">
        <v>83</v>
      </c>
      <c r="AY107" s="18" t="s">
        <v>180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81</v>
      </c>
      <c r="BK107" s="151">
        <f>ROUND(I107*H107,2)</f>
        <v>0</v>
      </c>
      <c r="BL107" s="18" t="s">
        <v>188</v>
      </c>
      <c r="BM107" s="150" t="s">
        <v>1917</v>
      </c>
    </row>
    <row r="108" spans="1:47" s="2" customFormat="1" ht="12">
      <c r="A108" s="33"/>
      <c r="B108" s="34"/>
      <c r="C108" s="33"/>
      <c r="D108" s="152" t="s">
        <v>190</v>
      </c>
      <c r="E108" s="33"/>
      <c r="F108" s="153" t="s">
        <v>1029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190</v>
      </c>
      <c r="AU108" s="18" t="s">
        <v>83</v>
      </c>
    </row>
    <row r="109" spans="2:51" s="13" customFormat="1" ht="12">
      <c r="B109" s="157"/>
      <c r="D109" s="158" t="s">
        <v>201</v>
      </c>
      <c r="E109" s="159" t="s">
        <v>3</v>
      </c>
      <c r="F109" s="160" t="s">
        <v>1918</v>
      </c>
      <c r="H109" s="161">
        <v>9.851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201</v>
      </c>
      <c r="AU109" s="159" t="s">
        <v>83</v>
      </c>
      <c r="AV109" s="13" t="s">
        <v>83</v>
      </c>
      <c r="AW109" s="13" t="s">
        <v>34</v>
      </c>
      <c r="AX109" s="13" t="s">
        <v>81</v>
      </c>
      <c r="AY109" s="159" t="s">
        <v>180</v>
      </c>
    </row>
    <row r="110" spans="2:63" s="12" customFormat="1" ht="22.9" customHeight="1">
      <c r="B110" s="125"/>
      <c r="D110" s="126" t="s">
        <v>72</v>
      </c>
      <c r="E110" s="136" t="s">
        <v>83</v>
      </c>
      <c r="F110" s="136" t="s">
        <v>558</v>
      </c>
      <c r="I110" s="128"/>
      <c r="J110" s="137">
        <f>BK110</f>
        <v>0</v>
      </c>
      <c r="L110" s="125"/>
      <c r="M110" s="130"/>
      <c r="N110" s="131"/>
      <c r="O110" s="131"/>
      <c r="P110" s="132">
        <f>SUM(P111:P126)</f>
        <v>0</v>
      </c>
      <c r="Q110" s="131"/>
      <c r="R110" s="132">
        <f>SUM(R111:R126)</f>
        <v>127.62156286</v>
      </c>
      <c r="S110" s="131"/>
      <c r="T110" s="133">
        <f>SUM(T111:T126)</f>
        <v>0</v>
      </c>
      <c r="AR110" s="126" t="s">
        <v>81</v>
      </c>
      <c r="AT110" s="134" t="s">
        <v>72</v>
      </c>
      <c r="AU110" s="134" t="s">
        <v>81</v>
      </c>
      <c r="AY110" s="126" t="s">
        <v>180</v>
      </c>
      <c r="BK110" s="135">
        <f>SUM(BK111:BK126)</f>
        <v>0</v>
      </c>
    </row>
    <row r="111" spans="1:65" s="2" customFormat="1" ht="21.75" customHeight="1">
      <c r="A111" s="33"/>
      <c r="B111" s="138"/>
      <c r="C111" s="139" t="s">
        <v>238</v>
      </c>
      <c r="D111" s="139" t="s">
        <v>183</v>
      </c>
      <c r="E111" s="140" t="s">
        <v>1919</v>
      </c>
      <c r="F111" s="141" t="s">
        <v>1920</v>
      </c>
      <c r="G111" s="142" t="s">
        <v>264</v>
      </c>
      <c r="H111" s="143">
        <v>75.36</v>
      </c>
      <c r="I111" s="144"/>
      <c r="J111" s="145">
        <f>ROUND(I111*H111,2)</f>
        <v>0</v>
      </c>
      <c r="K111" s="141" t="s">
        <v>3</v>
      </c>
      <c r="L111" s="34"/>
      <c r="M111" s="146" t="s">
        <v>3</v>
      </c>
      <c r="N111" s="147" t="s">
        <v>44</v>
      </c>
      <c r="O111" s="54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188</v>
      </c>
      <c r="AT111" s="150" t="s">
        <v>183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1921</v>
      </c>
    </row>
    <row r="112" spans="2:51" s="13" customFormat="1" ht="12">
      <c r="B112" s="157"/>
      <c r="D112" s="158" t="s">
        <v>201</v>
      </c>
      <c r="E112" s="159" t="s">
        <v>3</v>
      </c>
      <c r="F112" s="160" t="s">
        <v>1922</v>
      </c>
      <c r="H112" s="161">
        <v>75.36</v>
      </c>
      <c r="I112" s="162"/>
      <c r="L112" s="157"/>
      <c r="M112" s="163"/>
      <c r="N112" s="164"/>
      <c r="O112" s="164"/>
      <c r="P112" s="164"/>
      <c r="Q112" s="164"/>
      <c r="R112" s="164"/>
      <c r="S112" s="164"/>
      <c r="T112" s="165"/>
      <c r="AT112" s="159" t="s">
        <v>201</v>
      </c>
      <c r="AU112" s="159" t="s">
        <v>83</v>
      </c>
      <c r="AV112" s="13" t="s">
        <v>83</v>
      </c>
      <c r="AW112" s="13" t="s">
        <v>34</v>
      </c>
      <c r="AX112" s="13" t="s">
        <v>81</v>
      </c>
      <c r="AY112" s="159" t="s">
        <v>180</v>
      </c>
    </row>
    <row r="113" spans="1:65" s="2" customFormat="1" ht="21.75" customHeight="1">
      <c r="A113" s="33"/>
      <c r="B113" s="138"/>
      <c r="C113" s="139" t="s">
        <v>243</v>
      </c>
      <c r="D113" s="139" t="s">
        <v>183</v>
      </c>
      <c r="E113" s="140" t="s">
        <v>1923</v>
      </c>
      <c r="F113" s="141" t="s">
        <v>1924</v>
      </c>
      <c r="G113" s="142" t="s">
        <v>264</v>
      </c>
      <c r="H113" s="143">
        <v>50.149</v>
      </c>
      <c r="I113" s="144"/>
      <c r="J113" s="145">
        <f>ROUND(I113*H113,2)</f>
        <v>0</v>
      </c>
      <c r="K113" s="141" t="s">
        <v>187</v>
      </c>
      <c r="L113" s="34"/>
      <c r="M113" s="146" t="s">
        <v>3</v>
      </c>
      <c r="N113" s="147" t="s">
        <v>44</v>
      </c>
      <c r="O113" s="54"/>
      <c r="P113" s="148">
        <f>O113*H113</f>
        <v>0</v>
      </c>
      <c r="Q113" s="148">
        <v>2.45329</v>
      </c>
      <c r="R113" s="148">
        <f>Q113*H113</f>
        <v>123.03004021</v>
      </c>
      <c r="S113" s="148">
        <v>0</v>
      </c>
      <c r="T113" s="149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188</v>
      </c>
      <c r="AT113" s="150" t="s">
        <v>183</v>
      </c>
      <c r="AU113" s="150" t="s">
        <v>83</v>
      </c>
      <c r="AY113" s="18" t="s">
        <v>180</v>
      </c>
      <c r="BE113" s="151">
        <f>IF(N113="základní",J113,0)</f>
        <v>0</v>
      </c>
      <c r="BF113" s="151">
        <f>IF(N113="snížená",J113,0)</f>
        <v>0</v>
      </c>
      <c r="BG113" s="151">
        <f>IF(N113="zákl. přenesená",J113,0)</f>
        <v>0</v>
      </c>
      <c r="BH113" s="151">
        <f>IF(N113="sníž. přenesená",J113,0)</f>
        <v>0</v>
      </c>
      <c r="BI113" s="151">
        <f>IF(N113="nulová",J113,0)</f>
        <v>0</v>
      </c>
      <c r="BJ113" s="18" t="s">
        <v>81</v>
      </c>
      <c r="BK113" s="151">
        <f>ROUND(I113*H113,2)</f>
        <v>0</v>
      </c>
      <c r="BL113" s="18" t="s">
        <v>188</v>
      </c>
      <c r="BM113" s="150" t="s">
        <v>1925</v>
      </c>
    </row>
    <row r="114" spans="1:47" s="2" customFormat="1" ht="12">
      <c r="A114" s="33"/>
      <c r="B114" s="34"/>
      <c r="C114" s="33"/>
      <c r="D114" s="152" t="s">
        <v>190</v>
      </c>
      <c r="E114" s="33"/>
      <c r="F114" s="153" t="s">
        <v>1926</v>
      </c>
      <c r="G114" s="33"/>
      <c r="H114" s="33"/>
      <c r="I114" s="154"/>
      <c r="J114" s="33"/>
      <c r="K114" s="33"/>
      <c r="L114" s="34"/>
      <c r="M114" s="155"/>
      <c r="N114" s="156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190</v>
      </c>
      <c r="AU114" s="18" t="s">
        <v>83</v>
      </c>
    </row>
    <row r="115" spans="2:51" s="13" customFormat="1" ht="12">
      <c r="B115" s="157"/>
      <c r="D115" s="158" t="s">
        <v>201</v>
      </c>
      <c r="E115" s="159" t="s">
        <v>3</v>
      </c>
      <c r="F115" s="160" t="s">
        <v>1927</v>
      </c>
      <c r="H115" s="161">
        <v>42.24</v>
      </c>
      <c r="I115" s="162"/>
      <c r="L115" s="157"/>
      <c r="M115" s="163"/>
      <c r="N115" s="164"/>
      <c r="O115" s="164"/>
      <c r="P115" s="164"/>
      <c r="Q115" s="164"/>
      <c r="R115" s="164"/>
      <c r="S115" s="164"/>
      <c r="T115" s="165"/>
      <c r="AT115" s="159" t="s">
        <v>201</v>
      </c>
      <c r="AU115" s="159" t="s">
        <v>83</v>
      </c>
      <c r="AV115" s="13" t="s">
        <v>83</v>
      </c>
      <c r="AW115" s="13" t="s">
        <v>34</v>
      </c>
      <c r="AX115" s="13" t="s">
        <v>73</v>
      </c>
      <c r="AY115" s="159" t="s">
        <v>180</v>
      </c>
    </row>
    <row r="116" spans="2:51" s="13" customFormat="1" ht="12">
      <c r="B116" s="157"/>
      <c r="D116" s="158" t="s">
        <v>201</v>
      </c>
      <c r="E116" s="159" t="s">
        <v>3</v>
      </c>
      <c r="F116" s="160" t="s">
        <v>1928</v>
      </c>
      <c r="H116" s="161">
        <v>5.184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201</v>
      </c>
      <c r="AU116" s="159" t="s">
        <v>83</v>
      </c>
      <c r="AV116" s="13" t="s">
        <v>83</v>
      </c>
      <c r="AW116" s="13" t="s">
        <v>34</v>
      </c>
      <c r="AX116" s="13" t="s">
        <v>73</v>
      </c>
      <c r="AY116" s="159" t="s">
        <v>180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1929</v>
      </c>
      <c r="H117" s="161">
        <v>2.725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73</v>
      </c>
      <c r="AY117" s="159" t="s">
        <v>180</v>
      </c>
    </row>
    <row r="118" spans="2:51" s="15" customFormat="1" ht="12">
      <c r="B118" s="187"/>
      <c r="D118" s="158" t="s">
        <v>201</v>
      </c>
      <c r="E118" s="188" t="s">
        <v>3</v>
      </c>
      <c r="F118" s="189" t="s">
        <v>399</v>
      </c>
      <c r="H118" s="190">
        <v>50.149</v>
      </c>
      <c r="I118" s="191"/>
      <c r="L118" s="187"/>
      <c r="M118" s="192"/>
      <c r="N118" s="193"/>
      <c r="O118" s="193"/>
      <c r="P118" s="193"/>
      <c r="Q118" s="193"/>
      <c r="R118" s="193"/>
      <c r="S118" s="193"/>
      <c r="T118" s="194"/>
      <c r="AT118" s="188" t="s">
        <v>201</v>
      </c>
      <c r="AU118" s="188" t="s">
        <v>83</v>
      </c>
      <c r="AV118" s="15" t="s">
        <v>188</v>
      </c>
      <c r="AW118" s="15" t="s">
        <v>34</v>
      </c>
      <c r="AX118" s="15" t="s">
        <v>81</v>
      </c>
      <c r="AY118" s="188" t="s">
        <v>180</v>
      </c>
    </row>
    <row r="119" spans="1:65" s="2" customFormat="1" ht="16.5" customHeight="1">
      <c r="A119" s="33"/>
      <c r="B119" s="138"/>
      <c r="C119" s="139" t="s">
        <v>250</v>
      </c>
      <c r="D119" s="139" t="s">
        <v>183</v>
      </c>
      <c r="E119" s="140" t="s">
        <v>563</v>
      </c>
      <c r="F119" s="141" t="s">
        <v>564</v>
      </c>
      <c r="G119" s="142" t="s">
        <v>225</v>
      </c>
      <c r="H119" s="143">
        <v>65.028</v>
      </c>
      <c r="I119" s="144"/>
      <c r="J119" s="145">
        <f>ROUND(I119*H119,2)</f>
        <v>0</v>
      </c>
      <c r="K119" s="141" t="s">
        <v>187</v>
      </c>
      <c r="L119" s="34"/>
      <c r="M119" s="146" t="s">
        <v>3</v>
      </c>
      <c r="N119" s="147" t="s">
        <v>44</v>
      </c>
      <c r="O119" s="54"/>
      <c r="P119" s="148">
        <f>O119*H119</f>
        <v>0</v>
      </c>
      <c r="Q119" s="148">
        <v>0.00264</v>
      </c>
      <c r="R119" s="148">
        <f>Q119*H119</f>
        <v>0.17167392</v>
      </c>
      <c r="S119" s="148">
        <v>0</v>
      </c>
      <c r="T119" s="149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188</v>
      </c>
      <c r="AT119" s="150" t="s">
        <v>183</v>
      </c>
      <c r="AU119" s="150" t="s">
        <v>83</v>
      </c>
      <c r="AY119" s="18" t="s">
        <v>180</v>
      </c>
      <c r="BE119" s="151">
        <f>IF(N119="základní",J119,0)</f>
        <v>0</v>
      </c>
      <c r="BF119" s="151">
        <f>IF(N119="snížená",J119,0)</f>
        <v>0</v>
      </c>
      <c r="BG119" s="151">
        <f>IF(N119="zákl. přenesená",J119,0)</f>
        <v>0</v>
      </c>
      <c r="BH119" s="151">
        <f>IF(N119="sníž. přenesená",J119,0)</f>
        <v>0</v>
      </c>
      <c r="BI119" s="151">
        <f>IF(N119="nulová",J119,0)</f>
        <v>0</v>
      </c>
      <c r="BJ119" s="18" t="s">
        <v>81</v>
      </c>
      <c r="BK119" s="151">
        <f>ROUND(I119*H119,2)</f>
        <v>0</v>
      </c>
      <c r="BL119" s="18" t="s">
        <v>188</v>
      </c>
      <c r="BM119" s="150" t="s">
        <v>1930</v>
      </c>
    </row>
    <row r="120" spans="1:47" s="2" customFormat="1" ht="12">
      <c r="A120" s="33"/>
      <c r="B120" s="34"/>
      <c r="C120" s="33"/>
      <c r="D120" s="152" t="s">
        <v>190</v>
      </c>
      <c r="E120" s="33"/>
      <c r="F120" s="153" t="s">
        <v>566</v>
      </c>
      <c r="G120" s="33"/>
      <c r="H120" s="33"/>
      <c r="I120" s="154"/>
      <c r="J120" s="33"/>
      <c r="K120" s="33"/>
      <c r="L120" s="34"/>
      <c r="M120" s="155"/>
      <c r="N120" s="156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190</v>
      </c>
      <c r="AU120" s="18" t="s">
        <v>83</v>
      </c>
    </row>
    <row r="121" spans="2:51" s="13" customFormat="1" ht="12">
      <c r="B121" s="157"/>
      <c r="D121" s="158" t="s">
        <v>201</v>
      </c>
      <c r="E121" s="159" t="s">
        <v>3</v>
      </c>
      <c r="F121" s="160" t="s">
        <v>1931</v>
      </c>
      <c r="H121" s="161">
        <v>65.028</v>
      </c>
      <c r="I121" s="162"/>
      <c r="L121" s="157"/>
      <c r="M121" s="163"/>
      <c r="N121" s="164"/>
      <c r="O121" s="164"/>
      <c r="P121" s="164"/>
      <c r="Q121" s="164"/>
      <c r="R121" s="164"/>
      <c r="S121" s="164"/>
      <c r="T121" s="165"/>
      <c r="AT121" s="159" t="s">
        <v>201</v>
      </c>
      <c r="AU121" s="159" t="s">
        <v>83</v>
      </c>
      <c r="AV121" s="13" t="s">
        <v>83</v>
      </c>
      <c r="AW121" s="13" t="s">
        <v>34</v>
      </c>
      <c r="AX121" s="13" t="s">
        <v>81</v>
      </c>
      <c r="AY121" s="159" t="s">
        <v>180</v>
      </c>
    </row>
    <row r="122" spans="1:65" s="2" customFormat="1" ht="16.5" customHeight="1">
      <c r="A122" s="33"/>
      <c r="B122" s="138"/>
      <c r="C122" s="139" t="s">
        <v>256</v>
      </c>
      <c r="D122" s="139" t="s">
        <v>183</v>
      </c>
      <c r="E122" s="140" t="s">
        <v>568</v>
      </c>
      <c r="F122" s="141" t="s">
        <v>569</v>
      </c>
      <c r="G122" s="142" t="s">
        <v>225</v>
      </c>
      <c r="H122" s="143">
        <v>65.028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1932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571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1:65" s="2" customFormat="1" ht="16.5" customHeight="1">
      <c r="A124" s="33"/>
      <c r="B124" s="138"/>
      <c r="C124" s="139" t="s">
        <v>261</v>
      </c>
      <c r="D124" s="139" t="s">
        <v>183</v>
      </c>
      <c r="E124" s="140" t="s">
        <v>572</v>
      </c>
      <c r="F124" s="141" t="s">
        <v>573</v>
      </c>
      <c r="G124" s="142" t="s">
        <v>186</v>
      </c>
      <c r="H124" s="143">
        <v>4.169</v>
      </c>
      <c r="I124" s="144"/>
      <c r="J124" s="145">
        <f>ROUND(I124*H124,2)</f>
        <v>0</v>
      </c>
      <c r="K124" s="141" t="s">
        <v>187</v>
      </c>
      <c r="L124" s="34"/>
      <c r="M124" s="146" t="s">
        <v>3</v>
      </c>
      <c r="N124" s="147" t="s">
        <v>44</v>
      </c>
      <c r="O124" s="54"/>
      <c r="P124" s="148">
        <f>O124*H124</f>
        <v>0</v>
      </c>
      <c r="Q124" s="148">
        <v>1.06017</v>
      </c>
      <c r="R124" s="148">
        <f>Q124*H124</f>
        <v>4.41984873</v>
      </c>
      <c r="S124" s="148">
        <v>0</v>
      </c>
      <c r="T124" s="14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188</v>
      </c>
      <c r="AT124" s="150" t="s">
        <v>183</v>
      </c>
      <c r="AU124" s="150" t="s">
        <v>83</v>
      </c>
      <c r="AY124" s="18" t="s">
        <v>180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8" t="s">
        <v>81</v>
      </c>
      <c r="BK124" s="151">
        <f>ROUND(I124*H124,2)</f>
        <v>0</v>
      </c>
      <c r="BL124" s="18" t="s">
        <v>188</v>
      </c>
      <c r="BM124" s="150" t="s">
        <v>1933</v>
      </c>
    </row>
    <row r="125" spans="1:47" s="2" customFormat="1" ht="12">
      <c r="A125" s="33"/>
      <c r="B125" s="34"/>
      <c r="C125" s="33"/>
      <c r="D125" s="152" t="s">
        <v>190</v>
      </c>
      <c r="E125" s="33"/>
      <c r="F125" s="153" t="s">
        <v>575</v>
      </c>
      <c r="G125" s="33"/>
      <c r="H125" s="33"/>
      <c r="I125" s="154"/>
      <c r="J125" s="33"/>
      <c r="K125" s="33"/>
      <c r="L125" s="34"/>
      <c r="M125" s="155"/>
      <c r="N125" s="156"/>
      <c r="O125" s="54"/>
      <c r="P125" s="54"/>
      <c r="Q125" s="54"/>
      <c r="R125" s="54"/>
      <c r="S125" s="54"/>
      <c r="T125" s="55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190</v>
      </c>
      <c r="AU125" s="18" t="s">
        <v>83</v>
      </c>
    </row>
    <row r="126" spans="2:51" s="13" customFormat="1" ht="12">
      <c r="B126" s="157"/>
      <c r="D126" s="158" t="s">
        <v>201</v>
      </c>
      <c r="E126" s="159" t="s">
        <v>3</v>
      </c>
      <c r="F126" s="160" t="s">
        <v>1934</v>
      </c>
      <c r="H126" s="161">
        <v>4.169</v>
      </c>
      <c r="I126" s="162"/>
      <c r="L126" s="157"/>
      <c r="M126" s="163"/>
      <c r="N126" s="164"/>
      <c r="O126" s="164"/>
      <c r="P126" s="164"/>
      <c r="Q126" s="164"/>
      <c r="R126" s="164"/>
      <c r="S126" s="164"/>
      <c r="T126" s="165"/>
      <c r="AT126" s="159" t="s">
        <v>201</v>
      </c>
      <c r="AU126" s="159" t="s">
        <v>83</v>
      </c>
      <c r="AV126" s="13" t="s">
        <v>83</v>
      </c>
      <c r="AW126" s="13" t="s">
        <v>34</v>
      </c>
      <c r="AX126" s="13" t="s">
        <v>81</v>
      </c>
      <c r="AY126" s="159" t="s">
        <v>180</v>
      </c>
    </row>
    <row r="127" spans="2:63" s="12" customFormat="1" ht="22.9" customHeight="1">
      <c r="B127" s="125"/>
      <c r="D127" s="126" t="s">
        <v>72</v>
      </c>
      <c r="E127" s="136" t="s">
        <v>471</v>
      </c>
      <c r="F127" s="136" t="s">
        <v>472</v>
      </c>
      <c r="I127" s="128"/>
      <c r="J127" s="137">
        <f>BK127</f>
        <v>0</v>
      </c>
      <c r="L127" s="125"/>
      <c r="M127" s="130"/>
      <c r="N127" s="131"/>
      <c r="O127" s="131"/>
      <c r="P127" s="132">
        <f>SUM(P128:P129)</f>
        <v>0</v>
      </c>
      <c r="Q127" s="131"/>
      <c r="R127" s="132">
        <f>SUM(R128:R129)</f>
        <v>0</v>
      </c>
      <c r="S127" s="131"/>
      <c r="T127" s="133">
        <f>SUM(T128:T129)</f>
        <v>0</v>
      </c>
      <c r="AR127" s="126" t="s">
        <v>81</v>
      </c>
      <c r="AT127" s="134" t="s">
        <v>72</v>
      </c>
      <c r="AU127" s="134" t="s">
        <v>81</v>
      </c>
      <c r="AY127" s="126" t="s">
        <v>180</v>
      </c>
      <c r="BK127" s="135">
        <f>SUM(BK128:BK129)</f>
        <v>0</v>
      </c>
    </row>
    <row r="128" spans="1:65" s="2" customFormat="1" ht="33" customHeight="1">
      <c r="A128" s="33"/>
      <c r="B128" s="138"/>
      <c r="C128" s="139" t="s">
        <v>268</v>
      </c>
      <c r="D128" s="139" t="s">
        <v>183</v>
      </c>
      <c r="E128" s="140" t="s">
        <v>473</v>
      </c>
      <c r="F128" s="141" t="s">
        <v>474</v>
      </c>
      <c r="G128" s="142" t="s">
        <v>186</v>
      </c>
      <c r="H128" s="143">
        <v>127.771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188</v>
      </c>
      <c r="AT128" s="150" t="s">
        <v>183</v>
      </c>
      <c r="AU128" s="150" t="s">
        <v>83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188</v>
      </c>
      <c r="BM128" s="150" t="s">
        <v>475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476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83</v>
      </c>
    </row>
    <row r="130" spans="2:63" s="12" customFormat="1" ht="25.9" customHeight="1">
      <c r="B130" s="125"/>
      <c r="D130" s="126" t="s">
        <v>72</v>
      </c>
      <c r="E130" s="127" t="s">
        <v>218</v>
      </c>
      <c r="F130" s="127" t="s">
        <v>219</v>
      </c>
      <c r="I130" s="128"/>
      <c r="J130" s="129">
        <f>BK130</f>
        <v>0</v>
      </c>
      <c r="L130" s="125"/>
      <c r="M130" s="130"/>
      <c r="N130" s="131"/>
      <c r="O130" s="131"/>
      <c r="P130" s="132">
        <f>P131+P136+P150</f>
        <v>0</v>
      </c>
      <c r="Q130" s="131"/>
      <c r="R130" s="132">
        <f>R131+R136+R150</f>
        <v>2.9272929</v>
      </c>
      <c r="S130" s="131"/>
      <c r="T130" s="133">
        <f>T131+T136+T150</f>
        <v>0</v>
      </c>
      <c r="AR130" s="126" t="s">
        <v>83</v>
      </c>
      <c r="AT130" s="134" t="s">
        <v>72</v>
      </c>
      <c r="AU130" s="134" t="s">
        <v>73</v>
      </c>
      <c r="AY130" s="126" t="s">
        <v>180</v>
      </c>
      <c r="BK130" s="135">
        <f>BK131+BK136+BK150</f>
        <v>0</v>
      </c>
    </row>
    <row r="131" spans="2:63" s="12" customFormat="1" ht="22.9" customHeight="1">
      <c r="B131" s="125"/>
      <c r="D131" s="126" t="s">
        <v>72</v>
      </c>
      <c r="E131" s="136" t="s">
        <v>273</v>
      </c>
      <c r="F131" s="136" t="s">
        <v>1935</v>
      </c>
      <c r="I131" s="128"/>
      <c r="J131" s="137">
        <f>BK131</f>
        <v>0</v>
      </c>
      <c r="L131" s="125"/>
      <c r="M131" s="130"/>
      <c r="N131" s="131"/>
      <c r="O131" s="131"/>
      <c r="P131" s="132">
        <f>SUM(P132:P135)</f>
        <v>0</v>
      </c>
      <c r="Q131" s="131"/>
      <c r="R131" s="132">
        <f>SUM(R132:R135)</f>
        <v>0.029907100000000002</v>
      </c>
      <c r="S131" s="131"/>
      <c r="T131" s="133">
        <f>SUM(T132:T135)</f>
        <v>0</v>
      </c>
      <c r="AR131" s="126" t="s">
        <v>83</v>
      </c>
      <c r="AT131" s="134" t="s">
        <v>72</v>
      </c>
      <c r="AU131" s="134" t="s">
        <v>81</v>
      </c>
      <c r="AY131" s="126" t="s">
        <v>180</v>
      </c>
      <c r="BK131" s="135">
        <f>SUM(BK132:BK135)</f>
        <v>0</v>
      </c>
    </row>
    <row r="132" spans="1:65" s="2" customFormat="1" ht="16.5" customHeight="1">
      <c r="A132" s="33"/>
      <c r="B132" s="138"/>
      <c r="C132" s="139" t="s">
        <v>9</v>
      </c>
      <c r="D132" s="139" t="s">
        <v>183</v>
      </c>
      <c r="E132" s="140" t="s">
        <v>1936</v>
      </c>
      <c r="F132" s="141" t="s">
        <v>1937</v>
      </c>
      <c r="G132" s="142" t="s">
        <v>253</v>
      </c>
      <c r="H132" s="143">
        <v>37.83</v>
      </c>
      <c r="I132" s="144"/>
      <c r="J132" s="145">
        <f>ROUND(I132*H132,2)</f>
        <v>0</v>
      </c>
      <c r="K132" s="141" t="s">
        <v>3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0.00059</v>
      </c>
      <c r="R132" s="148">
        <f>Q132*H132</f>
        <v>0.0223197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226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226</v>
      </c>
      <c r="BM132" s="150" t="s">
        <v>1938</v>
      </c>
    </row>
    <row r="133" spans="2:51" s="13" customFormat="1" ht="12">
      <c r="B133" s="157"/>
      <c r="D133" s="158" t="s">
        <v>201</v>
      </c>
      <c r="E133" s="159" t="s">
        <v>3</v>
      </c>
      <c r="F133" s="160" t="s">
        <v>1939</v>
      </c>
      <c r="H133" s="161">
        <v>37.83</v>
      </c>
      <c r="I133" s="162"/>
      <c r="L133" s="157"/>
      <c r="M133" s="163"/>
      <c r="N133" s="164"/>
      <c r="O133" s="164"/>
      <c r="P133" s="164"/>
      <c r="Q133" s="164"/>
      <c r="R133" s="164"/>
      <c r="S133" s="164"/>
      <c r="T133" s="165"/>
      <c r="AT133" s="159" t="s">
        <v>201</v>
      </c>
      <c r="AU133" s="159" t="s">
        <v>83</v>
      </c>
      <c r="AV133" s="13" t="s">
        <v>83</v>
      </c>
      <c r="AW133" s="13" t="s">
        <v>34</v>
      </c>
      <c r="AX133" s="13" t="s">
        <v>81</v>
      </c>
      <c r="AY133" s="159" t="s">
        <v>180</v>
      </c>
    </row>
    <row r="134" spans="1:65" s="2" customFormat="1" ht="16.5" customHeight="1">
      <c r="A134" s="33"/>
      <c r="B134" s="138"/>
      <c r="C134" s="139" t="s">
        <v>226</v>
      </c>
      <c r="D134" s="139" t="s">
        <v>183</v>
      </c>
      <c r="E134" s="140" t="s">
        <v>1940</v>
      </c>
      <c r="F134" s="141" t="s">
        <v>1941</v>
      </c>
      <c r="G134" s="142" t="s">
        <v>253</v>
      </c>
      <c r="H134" s="143">
        <v>12.86</v>
      </c>
      <c r="I134" s="144"/>
      <c r="J134" s="145">
        <f>ROUND(I134*H134,2)</f>
        <v>0</v>
      </c>
      <c r="K134" s="141" t="s">
        <v>3</v>
      </c>
      <c r="L134" s="34"/>
      <c r="M134" s="146" t="s">
        <v>3</v>
      </c>
      <c r="N134" s="147" t="s">
        <v>44</v>
      </c>
      <c r="O134" s="54"/>
      <c r="P134" s="148">
        <f>O134*H134</f>
        <v>0</v>
      </c>
      <c r="Q134" s="148">
        <v>0.00059</v>
      </c>
      <c r="R134" s="148">
        <f>Q134*H134</f>
        <v>0.0075874</v>
      </c>
      <c r="S134" s="148">
        <v>0</v>
      </c>
      <c r="T134" s="14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0" t="s">
        <v>226</v>
      </c>
      <c r="AT134" s="150" t="s">
        <v>183</v>
      </c>
      <c r="AU134" s="150" t="s">
        <v>83</v>
      </c>
      <c r="AY134" s="18" t="s">
        <v>180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8" t="s">
        <v>81</v>
      </c>
      <c r="BK134" s="151">
        <f>ROUND(I134*H134,2)</f>
        <v>0</v>
      </c>
      <c r="BL134" s="18" t="s">
        <v>226</v>
      </c>
      <c r="BM134" s="150" t="s">
        <v>1942</v>
      </c>
    </row>
    <row r="135" spans="2:51" s="13" customFormat="1" ht="12">
      <c r="B135" s="157"/>
      <c r="D135" s="158" t="s">
        <v>201</v>
      </c>
      <c r="E135" s="159" t="s">
        <v>3</v>
      </c>
      <c r="F135" s="160" t="s">
        <v>1943</v>
      </c>
      <c r="H135" s="161">
        <v>12.86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201</v>
      </c>
      <c r="AU135" s="159" t="s">
        <v>83</v>
      </c>
      <c r="AV135" s="13" t="s">
        <v>83</v>
      </c>
      <c r="AW135" s="13" t="s">
        <v>34</v>
      </c>
      <c r="AX135" s="13" t="s">
        <v>81</v>
      </c>
      <c r="AY135" s="159" t="s">
        <v>180</v>
      </c>
    </row>
    <row r="136" spans="2:63" s="12" customFormat="1" ht="22.9" customHeight="1">
      <c r="B136" s="125"/>
      <c r="D136" s="126" t="s">
        <v>72</v>
      </c>
      <c r="E136" s="136" t="s">
        <v>365</v>
      </c>
      <c r="F136" s="136" t="s">
        <v>366</v>
      </c>
      <c r="I136" s="128"/>
      <c r="J136" s="137">
        <f>BK136</f>
        <v>0</v>
      </c>
      <c r="L136" s="125"/>
      <c r="M136" s="130"/>
      <c r="N136" s="131"/>
      <c r="O136" s="131"/>
      <c r="P136" s="132">
        <f>SUM(P137:P149)</f>
        <v>0</v>
      </c>
      <c r="Q136" s="131"/>
      <c r="R136" s="132">
        <f>SUM(R137:R149)</f>
        <v>2.0993858</v>
      </c>
      <c r="S136" s="131"/>
      <c r="T136" s="133">
        <f>SUM(T137:T149)</f>
        <v>0</v>
      </c>
      <c r="AR136" s="126" t="s">
        <v>83</v>
      </c>
      <c r="AT136" s="134" t="s">
        <v>72</v>
      </c>
      <c r="AU136" s="134" t="s">
        <v>81</v>
      </c>
      <c r="AY136" s="126" t="s">
        <v>180</v>
      </c>
      <c r="BK136" s="135">
        <f>SUM(BK137:BK149)</f>
        <v>0</v>
      </c>
    </row>
    <row r="137" spans="1:65" s="2" customFormat="1" ht="24.2" customHeight="1">
      <c r="A137" s="33"/>
      <c r="B137" s="138"/>
      <c r="C137" s="139" t="s">
        <v>283</v>
      </c>
      <c r="D137" s="139" t="s">
        <v>183</v>
      </c>
      <c r="E137" s="140" t="s">
        <v>1944</v>
      </c>
      <c r="F137" s="141" t="s">
        <v>1945</v>
      </c>
      <c r="G137" s="142" t="s">
        <v>253</v>
      </c>
      <c r="H137" s="143">
        <v>46.63</v>
      </c>
      <c r="I137" s="144"/>
      <c r="J137" s="145">
        <f>ROUND(I137*H137,2)</f>
        <v>0</v>
      </c>
      <c r="K137" s="141" t="s">
        <v>3</v>
      </c>
      <c r="L137" s="34"/>
      <c r="M137" s="146" t="s">
        <v>3</v>
      </c>
      <c r="N137" s="147" t="s">
        <v>44</v>
      </c>
      <c r="O137" s="54"/>
      <c r="P137" s="148">
        <f>O137*H137</f>
        <v>0</v>
      </c>
      <c r="Q137" s="148">
        <v>6E-05</v>
      </c>
      <c r="R137" s="148">
        <f>Q137*H137</f>
        <v>0.0027978</v>
      </c>
      <c r="S137" s="148">
        <v>0</v>
      </c>
      <c r="T137" s="149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226</v>
      </c>
      <c r="AT137" s="150" t="s">
        <v>183</v>
      </c>
      <c r="AU137" s="150" t="s">
        <v>83</v>
      </c>
      <c r="AY137" s="18" t="s">
        <v>180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8" t="s">
        <v>81</v>
      </c>
      <c r="BK137" s="151">
        <f>ROUND(I137*H137,2)</f>
        <v>0</v>
      </c>
      <c r="BL137" s="18" t="s">
        <v>226</v>
      </c>
      <c r="BM137" s="150" t="s">
        <v>1946</v>
      </c>
    </row>
    <row r="138" spans="2:51" s="13" customFormat="1" ht="12">
      <c r="B138" s="157"/>
      <c r="D138" s="158" t="s">
        <v>201</v>
      </c>
      <c r="E138" s="159" t="s">
        <v>3</v>
      </c>
      <c r="F138" s="160" t="s">
        <v>1947</v>
      </c>
      <c r="H138" s="161">
        <v>46.63</v>
      </c>
      <c r="I138" s="162"/>
      <c r="L138" s="157"/>
      <c r="M138" s="163"/>
      <c r="N138" s="164"/>
      <c r="O138" s="164"/>
      <c r="P138" s="164"/>
      <c r="Q138" s="164"/>
      <c r="R138" s="164"/>
      <c r="S138" s="164"/>
      <c r="T138" s="165"/>
      <c r="AT138" s="159" t="s">
        <v>201</v>
      </c>
      <c r="AU138" s="159" t="s">
        <v>83</v>
      </c>
      <c r="AV138" s="13" t="s">
        <v>83</v>
      </c>
      <c r="AW138" s="13" t="s">
        <v>34</v>
      </c>
      <c r="AX138" s="13" t="s">
        <v>81</v>
      </c>
      <c r="AY138" s="159" t="s">
        <v>180</v>
      </c>
    </row>
    <row r="139" spans="1:65" s="2" customFormat="1" ht="24.2" customHeight="1">
      <c r="A139" s="33"/>
      <c r="B139" s="138"/>
      <c r="C139" s="139" t="s">
        <v>291</v>
      </c>
      <c r="D139" s="139" t="s">
        <v>183</v>
      </c>
      <c r="E139" s="140" t="s">
        <v>1948</v>
      </c>
      <c r="F139" s="141" t="s">
        <v>1949</v>
      </c>
      <c r="G139" s="142" t="s">
        <v>253</v>
      </c>
      <c r="H139" s="143">
        <v>24.8</v>
      </c>
      <c r="I139" s="144"/>
      <c r="J139" s="145">
        <f>ROUND(I139*H139,2)</f>
        <v>0</v>
      </c>
      <c r="K139" s="141" t="s">
        <v>3</v>
      </c>
      <c r="L139" s="34"/>
      <c r="M139" s="146" t="s">
        <v>3</v>
      </c>
      <c r="N139" s="147" t="s">
        <v>44</v>
      </c>
      <c r="O139" s="54"/>
      <c r="P139" s="148">
        <f>O139*H139</f>
        <v>0</v>
      </c>
      <c r="Q139" s="148">
        <v>6E-05</v>
      </c>
      <c r="R139" s="148">
        <f>Q139*H139</f>
        <v>0.0014880000000000002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226</v>
      </c>
      <c r="AT139" s="150" t="s">
        <v>183</v>
      </c>
      <c r="AU139" s="150" t="s">
        <v>83</v>
      </c>
      <c r="AY139" s="18" t="s">
        <v>180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81</v>
      </c>
      <c r="BK139" s="151">
        <f>ROUND(I139*H139,2)</f>
        <v>0</v>
      </c>
      <c r="BL139" s="18" t="s">
        <v>226</v>
      </c>
      <c r="BM139" s="150" t="s">
        <v>1950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1951</v>
      </c>
      <c r="H140" s="161">
        <v>24.8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81</v>
      </c>
      <c r="AY140" s="159" t="s">
        <v>180</v>
      </c>
    </row>
    <row r="141" spans="1:65" s="2" customFormat="1" ht="24.2" customHeight="1">
      <c r="A141" s="33"/>
      <c r="B141" s="138"/>
      <c r="C141" s="139" t="s">
        <v>296</v>
      </c>
      <c r="D141" s="139" t="s">
        <v>183</v>
      </c>
      <c r="E141" s="140" t="s">
        <v>865</v>
      </c>
      <c r="F141" s="141" t="s">
        <v>1952</v>
      </c>
      <c r="G141" s="142" t="s">
        <v>277</v>
      </c>
      <c r="H141" s="143">
        <v>28947</v>
      </c>
      <c r="I141" s="144"/>
      <c r="J141" s="145">
        <f>ROUND(I141*H141,2)</f>
        <v>0</v>
      </c>
      <c r="K141" s="141" t="s">
        <v>3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7E-05</v>
      </c>
      <c r="R141" s="148">
        <f>Q141*H141</f>
        <v>2.02629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226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226</v>
      </c>
      <c r="BM141" s="150" t="s">
        <v>1953</v>
      </c>
    </row>
    <row r="142" spans="2:51" s="14" customFormat="1" ht="12">
      <c r="B142" s="166"/>
      <c r="D142" s="158" t="s">
        <v>201</v>
      </c>
      <c r="E142" s="167" t="s">
        <v>3</v>
      </c>
      <c r="F142" s="168" t="s">
        <v>1954</v>
      </c>
      <c r="H142" s="167" t="s">
        <v>3</v>
      </c>
      <c r="I142" s="169"/>
      <c r="L142" s="166"/>
      <c r="M142" s="170"/>
      <c r="N142" s="171"/>
      <c r="O142" s="171"/>
      <c r="P142" s="171"/>
      <c r="Q142" s="171"/>
      <c r="R142" s="171"/>
      <c r="S142" s="171"/>
      <c r="T142" s="172"/>
      <c r="AT142" s="167" t="s">
        <v>201</v>
      </c>
      <c r="AU142" s="167" t="s">
        <v>83</v>
      </c>
      <c r="AV142" s="14" t="s">
        <v>81</v>
      </c>
      <c r="AW142" s="14" t="s">
        <v>34</v>
      </c>
      <c r="AX142" s="14" t="s">
        <v>73</v>
      </c>
      <c r="AY142" s="167" t="s">
        <v>180</v>
      </c>
    </row>
    <row r="143" spans="2:51" s="13" customFormat="1" ht="12">
      <c r="B143" s="157"/>
      <c r="D143" s="158" t="s">
        <v>201</v>
      </c>
      <c r="E143" s="159" t="s">
        <v>3</v>
      </c>
      <c r="F143" s="160" t="s">
        <v>1955</v>
      </c>
      <c r="H143" s="161">
        <v>15084</v>
      </c>
      <c r="I143" s="162"/>
      <c r="L143" s="157"/>
      <c r="M143" s="163"/>
      <c r="N143" s="164"/>
      <c r="O143" s="164"/>
      <c r="P143" s="164"/>
      <c r="Q143" s="164"/>
      <c r="R143" s="164"/>
      <c r="S143" s="164"/>
      <c r="T143" s="165"/>
      <c r="AT143" s="159" t="s">
        <v>201</v>
      </c>
      <c r="AU143" s="159" t="s">
        <v>83</v>
      </c>
      <c r="AV143" s="13" t="s">
        <v>83</v>
      </c>
      <c r="AW143" s="13" t="s">
        <v>34</v>
      </c>
      <c r="AX143" s="13" t="s">
        <v>73</v>
      </c>
      <c r="AY143" s="159" t="s">
        <v>180</v>
      </c>
    </row>
    <row r="144" spans="2:51" s="14" customFormat="1" ht="12">
      <c r="B144" s="166"/>
      <c r="D144" s="158" t="s">
        <v>201</v>
      </c>
      <c r="E144" s="167" t="s">
        <v>3</v>
      </c>
      <c r="F144" s="168" t="s">
        <v>1956</v>
      </c>
      <c r="H144" s="167" t="s">
        <v>3</v>
      </c>
      <c r="I144" s="169"/>
      <c r="L144" s="166"/>
      <c r="M144" s="170"/>
      <c r="N144" s="171"/>
      <c r="O144" s="171"/>
      <c r="P144" s="171"/>
      <c r="Q144" s="171"/>
      <c r="R144" s="171"/>
      <c r="S144" s="171"/>
      <c r="T144" s="172"/>
      <c r="AT144" s="167" t="s">
        <v>201</v>
      </c>
      <c r="AU144" s="167" t="s">
        <v>83</v>
      </c>
      <c r="AV144" s="14" t="s">
        <v>81</v>
      </c>
      <c r="AW144" s="14" t="s">
        <v>34</v>
      </c>
      <c r="AX144" s="14" t="s">
        <v>73</v>
      </c>
      <c r="AY144" s="167" t="s">
        <v>180</v>
      </c>
    </row>
    <row r="145" spans="2:51" s="13" customFormat="1" ht="12">
      <c r="B145" s="157"/>
      <c r="D145" s="158" t="s">
        <v>201</v>
      </c>
      <c r="E145" s="159" t="s">
        <v>3</v>
      </c>
      <c r="F145" s="160" t="s">
        <v>1957</v>
      </c>
      <c r="H145" s="161">
        <v>13863</v>
      </c>
      <c r="I145" s="162"/>
      <c r="L145" s="157"/>
      <c r="M145" s="163"/>
      <c r="N145" s="164"/>
      <c r="O145" s="164"/>
      <c r="P145" s="164"/>
      <c r="Q145" s="164"/>
      <c r="R145" s="164"/>
      <c r="S145" s="164"/>
      <c r="T145" s="165"/>
      <c r="AT145" s="159" t="s">
        <v>201</v>
      </c>
      <c r="AU145" s="159" t="s">
        <v>83</v>
      </c>
      <c r="AV145" s="13" t="s">
        <v>83</v>
      </c>
      <c r="AW145" s="13" t="s">
        <v>34</v>
      </c>
      <c r="AX145" s="13" t="s">
        <v>73</v>
      </c>
      <c r="AY145" s="159" t="s">
        <v>180</v>
      </c>
    </row>
    <row r="146" spans="2:51" s="15" customFormat="1" ht="12">
      <c r="B146" s="187"/>
      <c r="D146" s="158" t="s">
        <v>201</v>
      </c>
      <c r="E146" s="188" t="s">
        <v>3</v>
      </c>
      <c r="F146" s="189" t="s">
        <v>399</v>
      </c>
      <c r="H146" s="190">
        <v>28947</v>
      </c>
      <c r="I146" s="191"/>
      <c r="L146" s="187"/>
      <c r="M146" s="192"/>
      <c r="N146" s="193"/>
      <c r="O146" s="193"/>
      <c r="P146" s="193"/>
      <c r="Q146" s="193"/>
      <c r="R146" s="193"/>
      <c r="S146" s="193"/>
      <c r="T146" s="194"/>
      <c r="AT146" s="188" t="s">
        <v>201</v>
      </c>
      <c r="AU146" s="188" t="s">
        <v>83</v>
      </c>
      <c r="AV146" s="15" t="s">
        <v>188</v>
      </c>
      <c r="AW146" s="15" t="s">
        <v>34</v>
      </c>
      <c r="AX146" s="15" t="s">
        <v>81</v>
      </c>
      <c r="AY146" s="188" t="s">
        <v>180</v>
      </c>
    </row>
    <row r="147" spans="1:65" s="2" customFormat="1" ht="16.5" customHeight="1">
      <c r="A147" s="33"/>
      <c r="B147" s="138"/>
      <c r="C147" s="139" t="s">
        <v>301</v>
      </c>
      <c r="D147" s="139" t="s">
        <v>183</v>
      </c>
      <c r="E147" s="140" t="s">
        <v>869</v>
      </c>
      <c r="F147" s="141" t="s">
        <v>1958</v>
      </c>
      <c r="G147" s="142" t="s">
        <v>277</v>
      </c>
      <c r="H147" s="143">
        <v>983</v>
      </c>
      <c r="I147" s="144"/>
      <c r="J147" s="145">
        <f>ROUND(I147*H147,2)</f>
        <v>0</v>
      </c>
      <c r="K147" s="141" t="s">
        <v>3</v>
      </c>
      <c r="L147" s="34"/>
      <c r="M147" s="146" t="s">
        <v>3</v>
      </c>
      <c r="N147" s="147" t="s">
        <v>44</v>
      </c>
      <c r="O147" s="54"/>
      <c r="P147" s="148">
        <f>O147*H147</f>
        <v>0</v>
      </c>
      <c r="Q147" s="148">
        <v>7E-05</v>
      </c>
      <c r="R147" s="148">
        <f>Q147*H147</f>
        <v>0.06881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226</v>
      </c>
      <c r="AT147" s="150" t="s">
        <v>183</v>
      </c>
      <c r="AU147" s="150" t="s">
        <v>83</v>
      </c>
      <c r="AY147" s="18" t="s">
        <v>180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81</v>
      </c>
      <c r="BK147" s="151">
        <f>ROUND(I147*H147,2)</f>
        <v>0</v>
      </c>
      <c r="BL147" s="18" t="s">
        <v>226</v>
      </c>
      <c r="BM147" s="150" t="s">
        <v>1959</v>
      </c>
    </row>
    <row r="148" spans="2:51" s="14" customFormat="1" ht="12">
      <c r="B148" s="166"/>
      <c r="D148" s="158" t="s">
        <v>201</v>
      </c>
      <c r="E148" s="167" t="s">
        <v>3</v>
      </c>
      <c r="F148" s="168" t="s">
        <v>1960</v>
      </c>
      <c r="H148" s="167" t="s">
        <v>3</v>
      </c>
      <c r="I148" s="169"/>
      <c r="L148" s="166"/>
      <c r="M148" s="170"/>
      <c r="N148" s="171"/>
      <c r="O148" s="171"/>
      <c r="P148" s="171"/>
      <c r="Q148" s="171"/>
      <c r="R148" s="171"/>
      <c r="S148" s="171"/>
      <c r="T148" s="172"/>
      <c r="AT148" s="167" t="s">
        <v>201</v>
      </c>
      <c r="AU148" s="167" t="s">
        <v>83</v>
      </c>
      <c r="AV148" s="14" t="s">
        <v>81</v>
      </c>
      <c r="AW148" s="14" t="s">
        <v>34</v>
      </c>
      <c r="AX148" s="14" t="s">
        <v>73</v>
      </c>
      <c r="AY148" s="167" t="s">
        <v>180</v>
      </c>
    </row>
    <row r="149" spans="2:51" s="13" customFormat="1" ht="12">
      <c r="B149" s="157"/>
      <c r="D149" s="158" t="s">
        <v>201</v>
      </c>
      <c r="E149" s="159" t="s">
        <v>3</v>
      </c>
      <c r="F149" s="160" t="s">
        <v>1961</v>
      </c>
      <c r="H149" s="161">
        <v>983</v>
      </c>
      <c r="I149" s="162"/>
      <c r="L149" s="157"/>
      <c r="M149" s="163"/>
      <c r="N149" s="164"/>
      <c r="O149" s="164"/>
      <c r="P149" s="164"/>
      <c r="Q149" s="164"/>
      <c r="R149" s="164"/>
      <c r="S149" s="164"/>
      <c r="T149" s="165"/>
      <c r="AT149" s="159" t="s">
        <v>201</v>
      </c>
      <c r="AU149" s="159" t="s">
        <v>83</v>
      </c>
      <c r="AV149" s="13" t="s">
        <v>83</v>
      </c>
      <c r="AW149" s="13" t="s">
        <v>34</v>
      </c>
      <c r="AX149" s="13" t="s">
        <v>81</v>
      </c>
      <c r="AY149" s="159" t="s">
        <v>180</v>
      </c>
    </row>
    <row r="150" spans="2:63" s="12" customFormat="1" ht="22.9" customHeight="1">
      <c r="B150" s="125"/>
      <c r="D150" s="126" t="s">
        <v>72</v>
      </c>
      <c r="E150" s="136" t="s">
        <v>1885</v>
      </c>
      <c r="F150" s="136" t="s">
        <v>1962</v>
      </c>
      <c r="I150" s="128"/>
      <c r="J150" s="137">
        <f>BK150</f>
        <v>0</v>
      </c>
      <c r="L150" s="125"/>
      <c r="M150" s="130"/>
      <c r="N150" s="131"/>
      <c r="O150" s="131"/>
      <c r="P150" s="132">
        <f>SUM(P151:P152)</f>
        <v>0</v>
      </c>
      <c r="Q150" s="131"/>
      <c r="R150" s="132">
        <f>SUM(R151:R152)</f>
        <v>0.7979999999999999</v>
      </c>
      <c r="S150" s="131"/>
      <c r="T150" s="133">
        <f>SUM(T151:T152)</f>
        <v>0</v>
      </c>
      <c r="AR150" s="126" t="s">
        <v>83</v>
      </c>
      <c r="AT150" s="134" t="s">
        <v>72</v>
      </c>
      <c r="AU150" s="134" t="s">
        <v>81</v>
      </c>
      <c r="AY150" s="126" t="s">
        <v>180</v>
      </c>
      <c r="BK150" s="135">
        <f>SUM(BK151:BK152)</f>
        <v>0</v>
      </c>
    </row>
    <row r="151" spans="1:65" s="2" customFormat="1" ht="24.2" customHeight="1">
      <c r="A151" s="33"/>
      <c r="B151" s="138"/>
      <c r="C151" s="139" t="s">
        <v>8</v>
      </c>
      <c r="D151" s="139" t="s">
        <v>183</v>
      </c>
      <c r="E151" s="140" t="s">
        <v>1963</v>
      </c>
      <c r="F151" s="141" t="s">
        <v>1964</v>
      </c>
      <c r="G151" s="142" t="s">
        <v>225</v>
      </c>
      <c r="H151" s="143">
        <v>42</v>
      </c>
      <c r="I151" s="144"/>
      <c r="J151" s="145">
        <f>ROUND(I151*H151,2)</f>
        <v>0</v>
      </c>
      <c r="K151" s="141" t="s">
        <v>3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0.019</v>
      </c>
      <c r="R151" s="148">
        <f>Q151*H151</f>
        <v>0.7979999999999999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226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226</v>
      </c>
      <c r="BM151" s="150" t="s">
        <v>1965</v>
      </c>
    </row>
    <row r="152" spans="2:51" s="13" customFormat="1" ht="12">
      <c r="B152" s="157"/>
      <c r="D152" s="158" t="s">
        <v>201</v>
      </c>
      <c r="E152" s="159" t="s">
        <v>3</v>
      </c>
      <c r="F152" s="160" t="s">
        <v>1966</v>
      </c>
      <c r="H152" s="161">
        <v>42</v>
      </c>
      <c r="I152" s="162"/>
      <c r="L152" s="157"/>
      <c r="M152" s="163"/>
      <c r="N152" s="164"/>
      <c r="O152" s="164"/>
      <c r="P152" s="164"/>
      <c r="Q152" s="164"/>
      <c r="R152" s="164"/>
      <c r="S152" s="164"/>
      <c r="T152" s="165"/>
      <c r="AT152" s="159" t="s">
        <v>201</v>
      </c>
      <c r="AU152" s="159" t="s">
        <v>83</v>
      </c>
      <c r="AV152" s="13" t="s">
        <v>83</v>
      </c>
      <c r="AW152" s="13" t="s">
        <v>34</v>
      </c>
      <c r="AX152" s="13" t="s">
        <v>81</v>
      </c>
      <c r="AY152" s="159" t="s">
        <v>180</v>
      </c>
    </row>
    <row r="153" spans="2:63" s="12" customFormat="1" ht="25.9" customHeight="1">
      <c r="B153" s="125"/>
      <c r="D153" s="126" t="s">
        <v>72</v>
      </c>
      <c r="E153" s="127" t="s">
        <v>376</v>
      </c>
      <c r="F153" s="127" t="s">
        <v>377</v>
      </c>
      <c r="I153" s="128"/>
      <c r="J153" s="129">
        <f>BK153</f>
        <v>0</v>
      </c>
      <c r="L153" s="125"/>
      <c r="M153" s="130"/>
      <c r="N153" s="131"/>
      <c r="O153" s="131"/>
      <c r="P153" s="132">
        <f>SUM(P154:P157)</f>
        <v>0</v>
      </c>
      <c r="Q153" s="131"/>
      <c r="R153" s="132">
        <f>SUM(R154:R157)</f>
        <v>0</v>
      </c>
      <c r="S153" s="131"/>
      <c r="T153" s="133">
        <f>SUM(T154:T157)</f>
        <v>0</v>
      </c>
      <c r="AR153" s="126" t="s">
        <v>188</v>
      </c>
      <c r="AT153" s="134" t="s">
        <v>72</v>
      </c>
      <c r="AU153" s="134" t="s">
        <v>73</v>
      </c>
      <c r="AY153" s="126" t="s">
        <v>180</v>
      </c>
      <c r="BK153" s="135">
        <f>SUM(BK154:BK157)</f>
        <v>0</v>
      </c>
    </row>
    <row r="154" spans="1:65" s="2" customFormat="1" ht="16.5" customHeight="1">
      <c r="A154" s="33"/>
      <c r="B154" s="138"/>
      <c r="C154" s="139" t="s">
        <v>309</v>
      </c>
      <c r="D154" s="139" t="s">
        <v>183</v>
      </c>
      <c r="E154" s="140" t="s">
        <v>1967</v>
      </c>
      <c r="F154" s="141" t="s">
        <v>1968</v>
      </c>
      <c r="G154" s="142" t="s">
        <v>381</v>
      </c>
      <c r="H154" s="143">
        <v>30</v>
      </c>
      <c r="I154" s="144"/>
      <c r="J154" s="145">
        <f>ROUND(I154*H154,2)</f>
        <v>0</v>
      </c>
      <c r="K154" s="141" t="s">
        <v>187</v>
      </c>
      <c r="L154" s="34"/>
      <c r="M154" s="146" t="s">
        <v>3</v>
      </c>
      <c r="N154" s="147" t="s">
        <v>44</v>
      </c>
      <c r="O154" s="54"/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382</v>
      </c>
      <c r="AT154" s="150" t="s">
        <v>183</v>
      </c>
      <c r="AU154" s="150" t="s">
        <v>81</v>
      </c>
      <c r="AY154" s="18" t="s">
        <v>180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8" t="s">
        <v>81</v>
      </c>
      <c r="BK154" s="151">
        <f>ROUND(I154*H154,2)</f>
        <v>0</v>
      </c>
      <c r="BL154" s="18" t="s">
        <v>382</v>
      </c>
      <c r="BM154" s="150" t="s">
        <v>1969</v>
      </c>
    </row>
    <row r="155" spans="1:47" s="2" customFormat="1" ht="12">
      <c r="A155" s="33"/>
      <c r="B155" s="34"/>
      <c r="C155" s="33"/>
      <c r="D155" s="152" t="s">
        <v>190</v>
      </c>
      <c r="E155" s="33"/>
      <c r="F155" s="153" t="s">
        <v>1970</v>
      </c>
      <c r="G155" s="33"/>
      <c r="H155" s="33"/>
      <c r="I155" s="154"/>
      <c r="J155" s="33"/>
      <c r="K155" s="33"/>
      <c r="L155" s="34"/>
      <c r="M155" s="155"/>
      <c r="N155" s="156"/>
      <c r="O155" s="54"/>
      <c r="P155" s="54"/>
      <c r="Q155" s="54"/>
      <c r="R155" s="54"/>
      <c r="S155" s="54"/>
      <c r="T155" s="55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8" t="s">
        <v>190</v>
      </c>
      <c r="AU155" s="18" t="s">
        <v>81</v>
      </c>
    </row>
    <row r="156" spans="2:51" s="14" customFormat="1" ht="12">
      <c r="B156" s="166"/>
      <c r="D156" s="158" t="s">
        <v>201</v>
      </c>
      <c r="E156" s="167" t="s">
        <v>3</v>
      </c>
      <c r="F156" s="168" t="s">
        <v>1971</v>
      </c>
      <c r="H156" s="167" t="s">
        <v>3</v>
      </c>
      <c r="I156" s="169"/>
      <c r="L156" s="166"/>
      <c r="M156" s="170"/>
      <c r="N156" s="171"/>
      <c r="O156" s="171"/>
      <c r="P156" s="171"/>
      <c r="Q156" s="171"/>
      <c r="R156" s="171"/>
      <c r="S156" s="171"/>
      <c r="T156" s="172"/>
      <c r="AT156" s="167" t="s">
        <v>201</v>
      </c>
      <c r="AU156" s="167" t="s">
        <v>81</v>
      </c>
      <c r="AV156" s="14" t="s">
        <v>81</v>
      </c>
      <c r="AW156" s="14" t="s">
        <v>34</v>
      </c>
      <c r="AX156" s="14" t="s">
        <v>73</v>
      </c>
      <c r="AY156" s="167" t="s">
        <v>180</v>
      </c>
    </row>
    <row r="157" spans="2:51" s="13" customFormat="1" ht="12">
      <c r="B157" s="157"/>
      <c r="D157" s="158" t="s">
        <v>201</v>
      </c>
      <c r="E157" s="159" t="s">
        <v>3</v>
      </c>
      <c r="F157" s="160" t="s">
        <v>1972</v>
      </c>
      <c r="H157" s="161">
        <v>30</v>
      </c>
      <c r="I157" s="162"/>
      <c r="L157" s="157"/>
      <c r="M157" s="195"/>
      <c r="N157" s="196"/>
      <c r="O157" s="196"/>
      <c r="P157" s="196"/>
      <c r="Q157" s="196"/>
      <c r="R157" s="196"/>
      <c r="S157" s="196"/>
      <c r="T157" s="197"/>
      <c r="AT157" s="159" t="s">
        <v>201</v>
      </c>
      <c r="AU157" s="159" t="s">
        <v>81</v>
      </c>
      <c r="AV157" s="13" t="s">
        <v>83</v>
      </c>
      <c r="AW157" s="13" t="s">
        <v>34</v>
      </c>
      <c r="AX157" s="13" t="s">
        <v>81</v>
      </c>
      <c r="AY157" s="159" t="s">
        <v>180</v>
      </c>
    </row>
    <row r="158" spans="1:31" s="2" customFormat="1" ht="6.95" customHeight="1">
      <c r="A158" s="33"/>
      <c r="B158" s="43"/>
      <c r="C158" s="44"/>
      <c r="D158" s="44"/>
      <c r="E158" s="44"/>
      <c r="F158" s="44"/>
      <c r="G158" s="44"/>
      <c r="H158" s="44"/>
      <c r="I158" s="44"/>
      <c r="J158" s="44"/>
      <c r="K158" s="44"/>
      <c r="L158" s="34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autoFilter ref="C87:K15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1/131151103"/>
    <hyperlink ref="F94" r:id="rId2" display="https://podminky.urs.cz/item/CS_URS_2021_01/132151253"/>
    <hyperlink ref="F98" r:id="rId3" display="https://podminky.urs.cz/item/CS_URS_2021_01/162751117"/>
    <hyperlink ref="F100" r:id="rId4" display="https://podminky.urs.cz/item/CS_URS_2021_01/162751119"/>
    <hyperlink ref="F103" r:id="rId5" display="https://podminky.urs.cz/item/CS_URS_2021_01/171201201"/>
    <hyperlink ref="F105" r:id="rId6" display="https://podminky.urs.cz/item/CS_URS_2021_01/171201221"/>
    <hyperlink ref="F108" r:id="rId7" display="https://podminky.urs.cz/item/CS_URS_2021_01/174101101"/>
    <hyperlink ref="F114" r:id="rId8" display="https://podminky.urs.cz/item/CS_URS_2021_01/275322511"/>
    <hyperlink ref="F120" r:id="rId9" display="https://podminky.urs.cz/item/CS_URS_2021_01/275351121"/>
    <hyperlink ref="F123" r:id="rId10" display="https://podminky.urs.cz/item/CS_URS_2021_01/275351122"/>
    <hyperlink ref="F125" r:id="rId11" display="https://podminky.urs.cz/item/CS_URS_2021_01/275361821"/>
    <hyperlink ref="F129" r:id="rId12" display="https://podminky.urs.cz/item/CS_URS_2021_01/998011002"/>
    <hyperlink ref="F155" r:id="rId13" display="https://podminky.urs.cz/item/CS_URS_2021_01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101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4"/>
      <c r="C9" s="33"/>
      <c r="D9" s="33"/>
      <c r="E9" s="318" t="s">
        <v>1973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ROUND(J93,2)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ROUND((SUM(BE93:BE276)),2)</f>
        <v>0</v>
      </c>
      <c r="G33" s="33"/>
      <c r="H33" s="33"/>
      <c r="I33" s="97">
        <v>0.21</v>
      </c>
      <c r="J33" s="96">
        <f>ROUND(((SUM(BE93:BE276))*I33),2)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ROUND((SUM(BF93:BF276)),2)</f>
        <v>0</v>
      </c>
      <c r="G34" s="33"/>
      <c r="H34" s="33"/>
      <c r="I34" s="97">
        <v>0.15</v>
      </c>
      <c r="J34" s="96">
        <f>ROUND(((SUM(BF93:BF276))*I34),2)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ROUND((SUM(BG93:BG276)),2)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ROUND((SUM(BH93:BH276)),2)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ROUND((SUM(BI93:BI276)),2)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30" customHeight="1">
      <c r="A50" s="33"/>
      <c r="B50" s="34"/>
      <c r="C50" s="33"/>
      <c r="D50" s="33"/>
      <c r="E50" s="318" t="str">
        <f>E9</f>
        <v>MOHYLA 5A - SO.05 - A - Nástupní prostor pro vstup do muzea - vstupní zádveří,skleněné předstěny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J93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J94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J95</f>
        <v>0</v>
      </c>
      <c r="L61" s="111"/>
    </row>
    <row r="62" spans="2:12" s="10" customFormat="1" ht="19.9" customHeight="1">
      <c r="B62" s="111"/>
      <c r="D62" s="112" t="s">
        <v>523</v>
      </c>
      <c r="E62" s="113"/>
      <c r="F62" s="113"/>
      <c r="G62" s="113"/>
      <c r="H62" s="113"/>
      <c r="I62" s="113"/>
      <c r="J62" s="114">
        <f>J128</f>
        <v>0</v>
      </c>
      <c r="L62" s="111"/>
    </row>
    <row r="63" spans="2:12" s="10" customFormat="1" ht="19.9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J175</f>
        <v>0</v>
      </c>
      <c r="L63" s="111"/>
    </row>
    <row r="64" spans="2:12" s="10" customFormat="1" ht="19.9" customHeight="1">
      <c r="B64" s="111"/>
      <c r="D64" s="112" t="s">
        <v>389</v>
      </c>
      <c r="E64" s="113"/>
      <c r="F64" s="113"/>
      <c r="G64" s="113"/>
      <c r="H64" s="113"/>
      <c r="I64" s="113"/>
      <c r="J64" s="114">
        <f>J199</f>
        <v>0</v>
      </c>
      <c r="L64" s="111"/>
    </row>
    <row r="65" spans="2:12" s="10" customFormat="1" ht="19.9" customHeight="1">
      <c r="B65" s="111"/>
      <c r="D65" s="112" t="s">
        <v>390</v>
      </c>
      <c r="E65" s="113"/>
      <c r="F65" s="113"/>
      <c r="G65" s="113"/>
      <c r="H65" s="113"/>
      <c r="I65" s="113"/>
      <c r="J65" s="114">
        <f>J213</f>
        <v>0</v>
      </c>
      <c r="L65" s="111"/>
    </row>
    <row r="66" spans="2:12" s="9" customFormat="1" ht="24.95" customHeight="1">
      <c r="B66" s="107"/>
      <c r="D66" s="108" t="s">
        <v>157</v>
      </c>
      <c r="E66" s="109"/>
      <c r="F66" s="109"/>
      <c r="G66" s="109"/>
      <c r="H66" s="109"/>
      <c r="I66" s="109"/>
      <c r="J66" s="110">
        <f>J216</f>
        <v>0</v>
      </c>
      <c r="L66" s="107"/>
    </row>
    <row r="67" spans="2:12" s="10" customFormat="1" ht="19.9" customHeight="1">
      <c r="B67" s="111"/>
      <c r="D67" s="112" t="s">
        <v>987</v>
      </c>
      <c r="E67" s="113"/>
      <c r="F67" s="113"/>
      <c r="G67" s="113"/>
      <c r="H67" s="113"/>
      <c r="I67" s="113"/>
      <c r="J67" s="114">
        <f>J217</f>
        <v>0</v>
      </c>
      <c r="L67" s="111"/>
    </row>
    <row r="68" spans="2:12" s="10" customFormat="1" ht="19.9" customHeight="1">
      <c r="B68" s="111"/>
      <c r="D68" s="112" t="s">
        <v>1974</v>
      </c>
      <c r="E68" s="113"/>
      <c r="F68" s="113"/>
      <c r="G68" s="113"/>
      <c r="H68" s="113"/>
      <c r="I68" s="113"/>
      <c r="J68" s="114">
        <f>J232</f>
        <v>0</v>
      </c>
      <c r="L68" s="111"/>
    </row>
    <row r="69" spans="2:12" s="10" customFormat="1" ht="19.9" customHeight="1">
      <c r="B69" s="111"/>
      <c r="D69" s="112" t="s">
        <v>1898</v>
      </c>
      <c r="E69" s="113"/>
      <c r="F69" s="113"/>
      <c r="G69" s="113"/>
      <c r="H69" s="113"/>
      <c r="I69" s="113"/>
      <c r="J69" s="114">
        <f>J235</f>
        <v>0</v>
      </c>
      <c r="L69" s="111"/>
    </row>
    <row r="70" spans="2:12" s="10" customFormat="1" ht="19.9" customHeight="1">
      <c r="B70" s="111"/>
      <c r="D70" s="112" t="s">
        <v>391</v>
      </c>
      <c r="E70" s="113"/>
      <c r="F70" s="113"/>
      <c r="G70" s="113"/>
      <c r="H70" s="113"/>
      <c r="I70" s="113"/>
      <c r="J70" s="114">
        <f>J244</f>
        <v>0</v>
      </c>
      <c r="L70" s="111"/>
    </row>
    <row r="71" spans="2:12" s="10" customFormat="1" ht="19.9" customHeight="1">
      <c r="B71" s="111"/>
      <c r="D71" s="112" t="s">
        <v>163</v>
      </c>
      <c r="E71" s="113"/>
      <c r="F71" s="113"/>
      <c r="G71" s="113"/>
      <c r="H71" s="113"/>
      <c r="I71" s="113"/>
      <c r="J71" s="114">
        <f>J249</f>
        <v>0</v>
      </c>
      <c r="L71" s="111"/>
    </row>
    <row r="72" spans="2:12" s="10" customFormat="1" ht="19.9" customHeight="1">
      <c r="B72" s="111"/>
      <c r="D72" s="112" t="s">
        <v>526</v>
      </c>
      <c r="E72" s="113"/>
      <c r="F72" s="113"/>
      <c r="G72" s="113"/>
      <c r="H72" s="113"/>
      <c r="I72" s="113"/>
      <c r="J72" s="114">
        <f>J263</f>
        <v>0</v>
      </c>
      <c r="L72" s="111"/>
    </row>
    <row r="73" spans="2:12" s="9" customFormat="1" ht="24.95" customHeight="1">
      <c r="B73" s="107"/>
      <c r="D73" s="108" t="s">
        <v>164</v>
      </c>
      <c r="E73" s="109"/>
      <c r="F73" s="109"/>
      <c r="G73" s="109"/>
      <c r="H73" s="109"/>
      <c r="I73" s="109"/>
      <c r="J73" s="110">
        <f>J272</f>
        <v>0</v>
      </c>
      <c r="L73" s="107"/>
    </row>
    <row r="74" spans="1:31" s="2" customFormat="1" ht="21.7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9" spans="1:31" s="2" customFormat="1" ht="6.95" customHeight="1">
      <c r="A79" s="33"/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4.95" customHeight="1">
      <c r="A80" s="33"/>
      <c r="B80" s="34"/>
      <c r="C80" s="22" t="s">
        <v>165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17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6.5" customHeight="1">
      <c r="A83" s="33"/>
      <c r="B83" s="34"/>
      <c r="C83" s="33"/>
      <c r="D83" s="33"/>
      <c r="E83" s="356" t="str">
        <f>E7</f>
        <v>PAMÁTNÍK MOHYLA MÍRU, REKONSTRUKCE NÁVŠTĚVNICKÉ INFRASTRUKTURY</v>
      </c>
      <c r="F83" s="357"/>
      <c r="G83" s="357"/>
      <c r="H83" s="357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148</v>
      </c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30" customHeight="1">
      <c r="A85" s="33"/>
      <c r="B85" s="34"/>
      <c r="C85" s="33"/>
      <c r="D85" s="33"/>
      <c r="E85" s="318" t="str">
        <f>E9</f>
        <v>MOHYLA 5A - SO.05 - A - Nástupní prostor pro vstup do muzea - vstupní zádveří,skleněné předstěny</v>
      </c>
      <c r="F85" s="355"/>
      <c r="G85" s="355"/>
      <c r="H85" s="355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22</v>
      </c>
      <c r="D87" s="33"/>
      <c r="E87" s="33"/>
      <c r="F87" s="26" t="str">
        <f>F12</f>
        <v>Pracký kopec u obce Prace</v>
      </c>
      <c r="G87" s="33"/>
      <c r="H87" s="33"/>
      <c r="I87" s="28" t="s">
        <v>24</v>
      </c>
      <c r="J87" s="51" t="str">
        <f>IF(J12="","",J12)</f>
        <v>5. 5. 2021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40.15" customHeight="1">
      <c r="A89" s="33"/>
      <c r="B89" s="34"/>
      <c r="C89" s="28" t="s">
        <v>26</v>
      </c>
      <c r="D89" s="33"/>
      <c r="E89" s="33"/>
      <c r="F89" s="26" t="str">
        <f>E15</f>
        <v xml:space="preserve"> </v>
      </c>
      <c r="G89" s="33"/>
      <c r="H89" s="33"/>
      <c r="I89" s="28" t="s">
        <v>32</v>
      </c>
      <c r="J89" s="31" t="str">
        <f>E21</f>
        <v>PETR FRANTA ARCHITEKTI   ASOC., s.r.o.</v>
      </c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30</v>
      </c>
      <c r="D90" s="33"/>
      <c r="E90" s="33"/>
      <c r="F90" s="26" t="str">
        <f>IF(E18="","",E18)</f>
        <v>Vyplň údaj</v>
      </c>
      <c r="G90" s="33"/>
      <c r="H90" s="33"/>
      <c r="I90" s="28" t="s">
        <v>35</v>
      </c>
      <c r="J90" s="31" t="str">
        <f>E24</f>
        <v>Hana Pejšová</v>
      </c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1" customFormat="1" ht="29.25" customHeight="1">
      <c r="A92" s="115"/>
      <c r="B92" s="116"/>
      <c r="C92" s="117" t="s">
        <v>166</v>
      </c>
      <c r="D92" s="118" t="s">
        <v>58</v>
      </c>
      <c r="E92" s="118" t="s">
        <v>54</v>
      </c>
      <c r="F92" s="118" t="s">
        <v>55</v>
      </c>
      <c r="G92" s="118" t="s">
        <v>167</v>
      </c>
      <c r="H92" s="118" t="s">
        <v>168</v>
      </c>
      <c r="I92" s="118" t="s">
        <v>169</v>
      </c>
      <c r="J92" s="118" t="s">
        <v>153</v>
      </c>
      <c r="K92" s="119" t="s">
        <v>170</v>
      </c>
      <c r="L92" s="120"/>
      <c r="M92" s="58" t="s">
        <v>3</v>
      </c>
      <c r="N92" s="59" t="s">
        <v>43</v>
      </c>
      <c r="O92" s="59" t="s">
        <v>171</v>
      </c>
      <c r="P92" s="59" t="s">
        <v>172</v>
      </c>
      <c r="Q92" s="59" t="s">
        <v>173</v>
      </c>
      <c r="R92" s="59" t="s">
        <v>174</v>
      </c>
      <c r="S92" s="59" t="s">
        <v>175</v>
      </c>
      <c r="T92" s="60" t="s">
        <v>176</v>
      </c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</row>
    <row r="93" spans="1:63" s="2" customFormat="1" ht="22.9" customHeight="1">
      <c r="A93" s="33"/>
      <c r="B93" s="34"/>
      <c r="C93" s="65" t="s">
        <v>177</v>
      </c>
      <c r="D93" s="33"/>
      <c r="E93" s="33"/>
      <c r="F93" s="33"/>
      <c r="G93" s="33"/>
      <c r="H93" s="33"/>
      <c r="I93" s="33"/>
      <c r="J93" s="121">
        <f>BK93</f>
        <v>0</v>
      </c>
      <c r="K93" s="33"/>
      <c r="L93" s="34"/>
      <c r="M93" s="61"/>
      <c r="N93" s="52"/>
      <c r="O93" s="62"/>
      <c r="P93" s="122">
        <f>P94+P216+P272</f>
        <v>0</v>
      </c>
      <c r="Q93" s="62"/>
      <c r="R93" s="122">
        <f>R94+R216+R272</f>
        <v>238.87528417000004</v>
      </c>
      <c r="S93" s="62"/>
      <c r="T93" s="123">
        <f>T94+T216+T272</f>
        <v>0.012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72</v>
      </c>
      <c r="AU93" s="18" t="s">
        <v>154</v>
      </c>
      <c r="BK93" s="124">
        <f>BK94+BK216+BK272</f>
        <v>0</v>
      </c>
    </row>
    <row r="94" spans="2:63" s="12" customFormat="1" ht="25.9" customHeight="1">
      <c r="B94" s="125"/>
      <c r="D94" s="126" t="s">
        <v>72</v>
      </c>
      <c r="E94" s="127" t="s">
        <v>178</v>
      </c>
      <c r="F94" s="127" t="s">
        <v>179</v>
      </c>
      <c r="I94" s="128"/>
      <c r="J94" s="129">
        <f>BK94</f>
        <v>0</v>
      </c>
      <c r="L94" s="125"/>
      <c r="M94" s="130"/>
      <c r="N94" s="131"/>
      <c r="O94" s="131"/>
      <c r="P94" s="132">
        <f>P95+P128+P175+P199+P213</f>
        <v>0</v>
      </c>
      <c r="Q94" s="131"/>
      <c r="R94" s="132">
        <f>R95+R128+R175+R199+R213</f>
        <v>224.90683909000003</v>
      </c>
      <c r="S94" s="131"/>
      <c r="T94" s="133">
        <f>T95+T128+T175+T199+T213</f>
        <v>0.012</v>
      </c>
      <c r="AR94" s="126" t="s">
        <v>81</v>
      </c>
      <c r="AT94" s="134" t="s">
        <v>72</v>
      </c>
      <c r="AU94" s="134" t="s">
        <v>73</v>
      </c>
      <c r="AY94" s="126" t="s">
        <v>180</v>
      </c>
      <c r="BK94" s="135">
        <f>BK95+BK128+BK175+BK199+BK213</f>
        <v>0</v>
      </c>
    </row>
    <row r="95" spans="2:63" s="12" customFormat="1" ht="22.9" customHeight="1">
      <c r="B95" s="125"/>
      <c r="D95" s="126" t="s">
        <v>72</v>
      </c>
      <c r="E95" s="136" t="s">
        <v>81</v>
      </c>
      <c r="F95" s="136" t="s">
        <v>529</v>
      </c>
      <c r="I95" s="128"/>
      <c r="J95" s="137">
        <f>BK95</f>
        <v>0</v>
      </c>
      <c r="L95" s="125"/>
      <c r="M95" s="130"/>
      <c r="N95" s="131"/>
      <c r="O95" s="131"/>
      <c r="P95" s="132">
        <f>SUM(P96:P127)</f>
        <v>0</v>
      </c>
      <c r="Q95" s="131"/>
      <c r="R95" s="132">
        <f>SUM(R96:R127)</f>
        <v>0</v>
      </c>
      <c r="S95" s="131"/>
      <c r="T95" s="133">
        <f>SUM(T96:T127)</f>
        <v>0</v>
      </c>
      <c r="AR95" s="126" t="s">
        <v>81</v>
      </c>
      <c r="AT95" s="134" t="s">
        <v>72</v>
      </c>
      <c r="AU95" s="134" t="s">
        <v>81</v>
      </c>
      <c r="AY95" s="126" t="s">
        <v>180</v>
      </c>
      <c r="BK95" s="135">
        <f>SUM(BK96:BK127)</f>
        <v>0</v>
      </c>
    </row>
    <row r="96" spans="1:65" s="2" customFormat="1" ht="21.75" customHeight="1">
      <c r="A96" s="33"/>
      <c r="B96" s="138"/>
      <c r="C96" s="139" t="s">
        <v>81</v>
      </c>
      <c r="D96" s="139" t="s">
        <v>183</v>
      </c>
      <c r="E96" s="140" t="s">
        <v>999</v>
      </c>
      <c r="F96" s="141" t="s">
        <v>1000</v>
      </c>
      <c r="G96" s="142" t="s">
        <v>264</v>
      </c>
      <c r="H96" s="143">
        <v>24.6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1975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1002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2:51" s="13" customFormat="1" ht="12">
      <c r="B98" s="157"/>
      <c r="D98" s="158" t="s">
        <v>201</v>
      </c>
      <c r="E98" s="159" t="s">
        <v>3</v>
      </c>
      <c r="F98" s="160" t="s">
        <v>1976</v>
      </c>
      <c r="H98" s="161">
        <v>24.6</v>
      </c>
      <c r="I98" s="162"/>
      <c r="L98" s="157"/>
      <c r="M98" s="163"/>
      <c r="N98" s="164"/>
      <c r="O98" s="164"/>
      <c r="P98" s="164"/>
      <c r="Q98" s="164"/>
      <c r="R98" s="164"/>
      <c r="S98" s="164"/>
      <c r="T98" s="165"/>
      <c r="AT98" s="159" t="s">
        <v>201</v>
      </c>
      <c r="AU98" s="159" t="s">
        <v>83</v>
      </c>
      <c r="AV98" s="13" t="s">
        <v>83</v>
      </c>
      <c r="AW98" s="13" t="s">
        <v>34</v>
      </c>
      <c r="AX98" s="13" t="s">
        <v>81</v>
      </c>
      <c r="AY98" s="159" t="s">
        <v>180</v>
      </c>
    </row>
    <row r="99" spans="1:65" s="2" customFormat="1" ht="24.2" customHeight="1">
      <c r="A99" s="33"/>
      <c r="B99" s="138"/>
      <c r="C99" s="139" t="s">
        <v>83</v>
      </c>
      <c r="D99" s="139" t="s">
        <v>183</v>
      </c>
      <c r="E99" s="140" t="s">
        <v>1015</v>
      </c>
      <c r="F99" s="141" t="s">
        <v>1016</v>
      </c>
      <c r="G99" s="142" t="s">
        <v>264</v>
      </c>
      <c r="H99" s="143">
        <v>8.561</v>
      </c>
      <c r="I99" s="144"/>
      <c r="J99" s="145">
        <f>ROUND(I99*H99,2)</f>
        <v>0</v>
      </c>
      <c r="K99" s="141" t="s">
        <v>187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188</v>
      </c>
      <c r="AT99" s="150" t="s">
        <v>183</v>
      </c>
      <c r="AU99" s="150" t="s">
        <v>83</v>
      </c>
      <c r="AY99" s="18" t="s">
        <v>180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81</v>
      </c>
      <c r="BK99" s="151">
        <f>ROUND(I99*H99,2)</f>
        <v>0</v>
      </c>
      <c r="BL99" s="18" t="s">
        <v>188</v>
      </c>
      <c r="BM99" s="150" t="s">
        <v>1977</v>
      </c>
    </row>
    <row r="100" spans="1:47" s="2" customFormat="1" ht="12">
      <c r="A100" s="33"/>
      <c r="B100" s="34"/>
      <c r="C100" s="33"/>
      <c r="D100" s="152" t="s">
        <v>190</v>
      </c>
      <c r="E100" s="33"/>
      <c r="F100" s="153" t="s">
        <v>1018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190</v>
      </c>
      <c r="AU100" s="18" t="s">
        <v>83</v>
      </c>
    </row>
    <row r="101" spans="2:51" s="14" customFormat="1" ht="12">
      <c r="B101" s="166"/>
      <c r="D101" s="158" t="s">
        <v>201</v>
      </c>
      <c r="E101" s="167" t="s">
        <v>3</v>
      </c>
      <c r="F101" s="168" t="s">
        <v>1978</v>
      </c>
      <c r="H101" s="167" t="s">
        <v>3</v>
      </c>
      <c r="I101" s="169"/>
      <c r="L101" s="166"/>
      <c r="M101" s="170"/>
      <c r="N101" s="171"/>
      <c r="O101" s="171"/>
      <c r="P101" s="171"/>
      <c r="Q101" s="171"/>
      <c r="R101" s="171"/>
      <c r="S101" s="171"/>
      <c r="T101" s="172"/>
      <c r="AT101" s="167" t="s">
        <v>201</v>
      </c>
      <c r="AU101" s="167" t="s">
        <v>83</v>
      </c>
      <c r="AV101" s="14" t="s">
        <v>81</v>
      </c>
      <c r="AW101" s="14" t="s">
        <v>34</v>
      </c>
      <c r="AX101" s="14" t="s">
        <v>73</v>
      </c>
      <c r="AY101" s="167" t="s">
        <v>180</v>
      </c>
    </row>
    <row r="102" spans="2:51" s="13" customFormat="1" ht="12">
      <c r="B102" s="157"/>
      <c r="D102" s="158" t="s">
        <v>201</v>
      </c>
      <c r="E102" s="159" t="s">
        <v>3</v>
      </c>
      <c r="F102" s="160" t="s">
        <v>1979</v>
      </c>
      <c r="H102" s="161">
        <v>5.904</v>
      </c>
      <c r="I102" s="162"/>
      <c r="L102" s="157"/>
      <c r="M102" s="163"/>
      <c r="N102" s="164"/>
      <c r="O102" s="164"/>
      <c r="P102" s="164"/>
      <c r="Q102" s="164"/>
      <c r="R102" s="164"/>
      <c r="S102" s="164"/>
      <c r="T102" s="165"/>
      <c r="AT102" s="159" t="s">
        <v>201</v>
      </c>
      <c r="AU102" s="159" t="s">
        <v>83</v>
      </c>
      <c r="AV102" s="13" t="s">
        <v>83</v>
      </c>
      <c r="AW102" s="13" t="s">
        <v>34</v>
      </c>
      <c r="AX102" s="13" t="s">
        <v>73</v>
      </c>
      <c r="AY102" s="159" t="s">
        <v>180</v>
      </c>
    </row>
    <row r="103" spans="2:51" s="13" customFormat="1" ht="12">
      <c r="B103" s="157"/>
      <c r="D103" s="158" t="s">
        <v>201</v>
      </c>
      <c r="E103" s="159" t="s">
        <v>3</v>
      </c>
      <c r="F103" s="160" t="s">
        <v>1980</v>
      </c>
      <c r="H103" s="161">
        <v>2.657</v>
      </c>
      <c r="I103" s="162"/>
      <c r="L103" s="157"/>
      <c r="M103" s="163"/>
      <c r="N103" s="164"/>
      <c r="O103" s="164"/>
      <c r="P103" s="164"/>
      <c r="Q103" s="164"/>
      <c r="R103" s="164"/>
      <c r="S103" s="164"/>
      <c r="T103" s="165"/>
      <c r="AT103" s="159" t="s">
        <v>201</v>
      </c>
      <c r="AU103" s="159" t="s">
        <v>83</v>
      </c>
      <c r="AV103" s="13" t="s">
        <v>83</v>
      </c>
      <c r="AW103" s="13" t="s">
        <v>34</v>
      </c>
      <c r="AX103" s="13" t="s">
        <v>73</v>
      </c>
      <c r="AY103" s="159" t="s">
        <v>180</v>
      </c>
    </row>
    <row r="104" spans="2:51" s="15" customFormat="1" ht="12">
      <c r="B104" s="187"/>
      <c r="D104" s="158" t="s">
        <v>201</v>
      </c>
      <c r="E104" s="188" t="s">
        <v>3</v>
      </c>
      <c r="F104" s="189" t="s">
        <v>399</v>
      </c>
      <c r="H104" s="190">
        <v>8.561</v>
      </c>
      <c r="I104" s="191"/>
      <c r="L104" s="187"/>
      <c r="M104" s="192"/>
      <c r="N104" s="193"/>
      <c r="O104" s="193"/>
      <c r="P104" s="193"/>
      <c r="Q104" s="193"/>
      <c r="R104" s="193"/>
      <c r="S104" s="193"/>
      <c r="T104" s="194"/>
      <c r="AT104" s="188" t="s">
        <v>201</v>
      </c>
      <c r="AU104" s="188" t="s">
        <v>83</v>
      </c>
      <c r="AV104" s="15" t="s">
        <v>188</v>
      </c>
      <c r="AW104" s="15" t="s">
        <v>34</v>
      </c>
      <c r="AX104" s="15" t="s">
        <v>81</v>
      </c>
      <c r="AY104" s="188" t="s">
        <v>180</v>
      </c>
    </row>
    <row r="105" spans="1:65" s="2" customFormat="1" ht="24.2" customHeight="1">
      <c r="A105" s="33"/>
      <c r="B105" s="138"/>
      <c r="C105" s="139" t="s">
        <v>196</v>
      </c>
      <c r="D105" s="139" t="s">
        <v>183</v>
      </c>
      <c r="E105" s="140" t="s">
        <v>1981</v>
      </c>
      <c r="F105" s="141" t="s">
        <v>1982</v>
      </c>
      <c r="G105" s="142" t="s">
        <v>264</v>
      </c>
      <c r="H105" s="143">
        <v>42.909</v>
      </c>
      <c r="I105" s="144"/>
      <c r="J105" s="145">
        <f>ROUND(I105*H105,2)</f>
        <v>0</v>
      </c>
      <c r="K105" s="141" t="s">
        <v>187</v>
      </c>
      <c r="L105" s="34"/>
      <c r="M105" s="146" t="s">
        <v>3</v>
      </c>
      <c r="N105" s="147" t="s">
        <v>44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188</v>
      </c>
      <c r="AT105" s="150" t="s">
        <v>183</v>
      </c>
      <c r="AU105" s="150" t="s">
        <v>83</v>
      </c>
      <c r="AY105" s="18" t="s">
        <v>180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81</v>
      </c>
      <c r="BK105" s="151">
        <f>ROUND(I105*H105,2)</f>
        <v>0</v>
      </c>
      <c r="BL105" s="18" t="s">
        <v>188</v>
      </c>
      <c r="BM105" s="150" t="s">
        <v>1983</v>
      </c>
    </row>
    <row r="106" spans="1:47" s="2" customFormat="1" ht="12">
      <c r="A106" s="33"/>
      <c r="B106" s="34"/>
      <c r="C106" s="33"/>
      <c r="D106" s="152" t="s">
        <v>190</v>
      </c>
      <c r="E106" s="33"/>
      <c r="F106" s="153" t="s">
        <v>1984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190</v>
      </c>
      <c r="AU106" s="18" t="s">
        <v>83</v>
      </c>
    </row>
    <row r="107" spans="2:51" s="14" customFormat="1" ht="12">
      <c r="B107" s="166"/>
      <c r="D107" s="158" t="s">
        <v>201</v>
      </c>
      <c r="E107" s="167" t="s">
        <v>3</v>
      </c>
      <c r="F107" s="168" t="s">
        <v>1985</v>
      </c>
      <c r="H107" s="167" t="s">
        <v>3</v>
      </c>
      <c r="I107" s="169"/>
      <c r="L107" s="166"/>
      <c r="M107" s="170"/>
      <c r="N107" s="171"/>
      <c r="O107" s="171"/>
      <c r="P107" s="171"/>
      <c r="Q107" s="171"/>
      <c r="R107" s="171"/>
      <c r="S107" s="171"/>
      <c r="T107" s="172"/>
      <c r="AT107" s="167" t="s">
        <v>201</v>
      </c>
      <c r="AU107" s="167" t="s">
        <v>83</v>
      </c>
      <c r="AV107" s="14" t="s">
        <v>81</v>
      </c>
      <c r="AW107" s="14" t="s">
        <v>34</v>
      </c>
      <c r="AX107" s="14" t="s">
        <v>73</v>
      </c>
      <c r="AY107" s="167" t="s">
        <v>180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1986</v>
      </c>
      <c r="H108" s="161">
        <v>35.409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73</v>
      </c>
      <c r="AY108" s="159" t="s">
        <v>180</v>
      </c>
    </row>
    <row r="109" spans="2:51" s="14" customFormat="1" ht="12">
      <c r="B109" s="166"/>
      <c r="D109" s="158" t="s">
        <v>201</v>
      </c>
      <c r="E109" s="167" t="s">
        <v>3</v>
      </c>
      <c r="F109" s="168" t="s">
        <v>1987</v>
      </c>
      <c r="H109" s="167" t="s">
        <v>3</v>
      </c>
      <c r="I109" s="169"/>
      <c r="L109" s="166"/>
      <c r="M109" s="170"/>
      <c r="N109" s="171"/>
      <c r="O109" s="171"/>
      <c r="P109" s="171"/>
      <c r="Q109" s="171"/>
      <c r="R109" s="171"/>
      <c r="S109" s="171"/>
      <c r="T109" s="172"/>
      <c r="AT109" s="167" t="s">
        <v>201</v>
      </c>
      <c r="AU109" s="167" t="s">
        <v>83</v>
      </c>
      <c r="AV109" s="14" t="s">
        <v>81</v>
      </c>
      <c r="AW109" s="14" t="s">
        <v>34</v>
      </c>
      <c r="AX109" s="14" t="s">
        <v>73</v>
      </c>
      <c r="AY109" s="167" t="s">
        <v>180</v>
      </c>
    </row>
    <row r="110" spans="2:51" s="13" customFormat="1" ht="12">
      <c r="B110" s="157"/>
      <c r="D110" s="158" t="s">
        <v>201</v>
      </c>
      <c r="E110" s="159" t="s">
        <v>3</v>
      </c>
      <c r="F110" s="160" t="s">
        <v>1988</v>
      </c>
      <c r="H110" s="161">
        <v>7.5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201</v>
      </c>
      <c r="AU110" s="159" t="s">
        <v>83</v>
      </c>
      <c r="AV110" s="13" t="s">
        <v>83</v>
      </c>
      <c r="AW110" s="13" t="s">
        <v>34</v>
      </c>
      <c r="AX110" s="13" t="s">
        <v>73</v>
      </c>
      <c r="AY110" s="159" t="s">
        <v>180</v>
      </c>
    </row>
    <row r="111" spans="2:51" s="15" customFormat="1" ht="12">
      <c r="B111" s="187"/>
      <c r="D111" s="158" t="s">
        <v>201</v>
      </c>
      <c r="E111" s="188" t="s">
        <v>3</v>
      </c>
      <c r="F111" s="189" t="s">
        <v>399</v>
      </c>
      <c r="H111" s="190">
        <v>42.909</v>
      </c>
      <c r="I111" s="191"/>
      <c r="L111" s="187"/>
      <c r="M111" s="192"/>
      <c r="N111" s="193"/>
      <c r="O111" s="193"/>
      <c r="P111" s="193"/>
      <c r="Q111" s="193"/>
      <c r="R111" s="193"/>
      <c r="S111" s="193"/>
      <c r="T111" s="194"/>
      <c r="AT111" s="188" t="s">
        <v>201</v>
      </c>
      <c r="AU111" s="188" t="s">
        <v>83</v>
      </c>
      <c r="AV111" s="15" t="s">
        <v>188</v>
      </c>
      <c r="AW111" s="15" t="s">
        <v>34</v>
      </c>
      <c r="AX111" s="15" t="s">
        <v>81</v>
      </c>
      <c r="AY111" s="188" t="s">
        <v>180</v>
      </c>
    </row>
    <row r="112" spans="1:65" s="2" customFormat="1" ht="37.9" customHeight="1">
      <c r="A112" s="33"/>
      <c r="B112" s="138"/>
      <c r="C112" s="139" t="s">
        <v>188</v>
      </c>
      <c r="D112" s="139" t="s">
        <v>183</v>
      </c>
      <c r="E112" s="140" t="s">
        <v>540</v>
      </c>
      <c r="F112" s="141" t="s">
        <v>541</v>
      </c>
      <c r="G112" s="142" t="s">
        <v>264</v>
      </c>
      <c r="H112" s="143">
        <v>58.365</v>
      </c>
      <c r="I112" s="144"/>
      <c r="J112" s="145">
        <f>ROUND(I112*H112,2)</f>
        <v>0</v>
      </c>
      <c r="K112" s="141" t="s">
        <v>187</v>
      </c>
      <c r="L112" s="34"/>
      <c r="M112" s="146" t="s">
        <v>3</v>
      </c>
      <c r="N112" s="147" t="s">
        <v>44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188</v>
      </c>
      <c r="AT112" s="150" t="s">
        <v>183</v>
      </c>
      <c r="AU112" s="150" t="s">
        <v>83</v>
      </c>
      <c r="AY112" s="18" t="s">
        <v>180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81</v>
      </c>
      <c r="BK112" s="151">
        <f>ROUND(I112*H112,2)</f>
        <v>0</v>
      </c>
      <c r="BL112" s="18" t="s">
        <v>188</v>
      </c>
      <c r="BM112" s="150" t="s">
        <v>1989</v>
      </c>
    </row>
    <row r="113" spans="1:47" s="2" customFormat="1" ht="12">
      <c r="A113" s="33"/>
      <c r="B113" s="34"/>
      <c r="C113" s="33"/>
      <c r="D113" s="152" t="s">
        <v>190</v>
      </c>
      <c r="E113" s="33"/>
      <c r="F113" s="153" t="s">
        <v>543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190</v>
      </c>
      <c r="AU113" s="18" t="s">
        <v>83</v>
      </c>
    </row>
    <row r="114" spans="2:51" s="13" customFormat="1" ht="12">
      <c r="B114" s="157"/>
      <c r="D114" s="158" t="s">
        <v>201</v>
      </c>
      <c r="E114" s="159" t="s">
        <v>3</v>
      </c>
      <c r="F114" s="160" t="s">
        <v>1990</v>
      </c>
      <c r="H114" s="161">
        <v>58.365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201</v>
      </c>
      <c r="AU114" s="159" t="s">
        <v>83</v>
      </c>
      <c r="AV114" s="13" t="s">
        <v>83</v>
      </c>
      <c r="AW114" s="13" t="s">
        <v>34</v>
      </c>
      <c r="AX114" s="13" t="s">
        <v>81</v>
      </c>
      <c r="AY114" s="159" t="s">
        <v>180</v>
      </c>
    </row>
    <row r="115" spans="1:65" s="2" customFormat="1" ht="37.9" customHeight="1">
      <c r="A115" s="33"/>
      <c r="B115" s="138"/>
      <c r="C115" s="139" t="s">
        <v>208</v>
      </c>
      <c r="D115" s="139" t="s">
        <v>183</v>
      </c>
      <c r="E115" s="140" t="s">
        <v>544</v>
      </c>
      <c r="F115" s="141" t="s">
        <v>545</v>
      </c>
      <c r="G115" s="142" t="s">
        <v>264</v>
      </c>
      <c r="H115" s="143">
        <v>583.65</v>
      </c>
      <c r="I115" s="144"/>
      <c r="J115" s="145">
        <f>ROUND(I115*H115,2)</f>
        <v>0</v>
      </c>
      <c r="K115" s="141" t="s">
        <v>187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1991</v>
      </c>
    </row>
    <row r="116" spans="1:47" s="2" customFormat="1" ht="12">
      <c r="A116" s="33"/>
      <c r="B116" s="34"/>
      <c r="C116" s="33"/>
      <c r="D116" s="152" t="s">
        <v>190</v>
      </c>
      <c r="E116" s="33"/>
      <c r="F116" s="153" t="s">
        <v>547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190</v>
      </c>
      <c r="AU116" s="18" t="s">
        <v>83</v>
      </c>
    </row>
    <row r="117" spans="2:51" s="13" customFormat="1" ht="12">
      <c r="B117" s="157"/>
      <c r="D117" s="158" t="s">
        <v>201</v>
      </c>
      <c r="E117" s="159" t="s">
        <v>3</v>
      </c>
      <c r="F117" s="160" t="s">
        <v>1992</v>
      </c>
      <c r="H117" s="161">
        <v>583.65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201</v>
      </c>
      <c r="AU117" s="159" t="s">
        <v>83</v>
      </c>
      <c r="AV117" s="13" t="s">
        <v>83</v>
      </c>
      <c r="AW117" s="13" t="s">
        <v>34</v>
      </c>
      <c r="AX117" s="13" t="s">
        <v>81</v>
      </c>
      <c r="AY117" s="159" t="s">
        <v>180</v>
      </c>
    </row>
    <row r="118" spans="1:65" s="2" customFormat="1" ht="16.5" customHeight="1">
      <c r="A118" s="33"/>
      <c r="B118" s="138"/>
      <c r="C118" s="139" t="s">
        <v>213</v>
      </c>
      <c r="D118" s="139" t="s">
        <v>183</v>
      </c>
      <c r="E118" s="140" t="s">
        <v>549</v>
      </c>
      <c r="F118" s="141" t="s">
        <v>550</v>
      </c>
      <c r="G118" s="142" t="s">
        <v>264</v>
      </c>
      <c r="H118" s="143">
        <v>58.365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1023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552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1:65" s="2" customFormat="1" ht="24.2" customHeight="1">
      <c r="A120" s="33"/>
      <c r="B120" s="138"/>
      <c r="C120" s="139" t="s">
        <v>222</v>
      </c>
      <c r="D120" s="139" t="s">
        <v>183</v>
      </c>
      <c r="E120" s="140" t="s">
        <v>553</v>
      </c>
      <c r="F120" s="141" t="s">
        <v>554</v>
      </c>
      <c r="G120" s="142" t="s">
        <v>186</v>
      </c>
      <c r="H120" s="143">
        <v>97.47</v>
      </c>
      <c r="I120" s="144"/>
      <c r="J120" s="145">
        <f>ROUND(I120*H120,2)</f>
        <v>0</v>
      </c>
      <c r="K120" s="141" t="s">
        <v>187</v>
      </c>
      <c r="L120" s="34"/>
      <c r="M120" s="146" t="s">
        <v>3</v>
      </c>
      <c r="N120" s="147" t="s">
        <v>44</v>
      </c>
      <c r="O120" s="54"/>
      <c r="P120" s="148">
        <f>O120*H120</f>
        <v>0</v>
      </c>
      <c r="Q120" s="148">
        <v>0</v>
      </c>
      <c r="R120" s="148">
        <f>Q120*H120</f>
        <v>0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188</v>
      </c>
      <c r="AT120" s="150" t="s">
        <v>183</v>
      </c>
      <c r="AU120" s="150" t="s">
        <v>83</v>
      </c>
      <c r="AY120" s="18" t="s">
        <v>180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81</v>
      </c>
      <c r="BK120" s="151">
        <f>ROUND(I120*H120,2)</f>
        <v>0</v>
      </c>
      <c r="BL120" s="18" t="s">
        <v>188</v>
      </c>
      <c r="BM120" s="150" t="s">
        <v>1993</v>
      </c>
    </row>
    <row r="121" spans="1:47" s="2" customFormat="1" ht="12">
      <c r="A121" s="33"/>
      <c r="B121" s="34"/>
      <c r="C121" s="33"/>
      <c r="D121" s="152" t="s">
        <v>190</v>
      </c>
      <c r="E121" s="33"/>
      <c r="F121" s="153" t="s">
        <v>556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190</v>
      </c>
      <c r="AU121" s="18" t="s">
        <v>83</v>
      </c>
    </row>
    <row r="122" spans="2:51" s="13" customFormat="1" ht="12">
      <c r="B122" s="157"/>
      <c r="D122" s="158" t="s">
        <v>201</v>
      </c>
      <c r="E122" s="159" t="s">
        <v>3</v>
      </c>
      <c r="F122" s="160" t="s">
        <v>1994</v>
      </c>
      <c r="H122" s="161">
        <v>97.47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201</v>
      </c>
      <c r="AU122" s="159" t="s">
        <v>83</v>
      </c>
      <c r="AV122" s="13" t="s">
        <v>83</v>
      </c>
      <c r="AW122" s="13" t="s">
        <v>34</v>
      </c>
      <c r="AX122" s="13" t="s">
        <v>81</v>
      </c>
      <c r="AY122" s="159" t="s">
        <v>180</v>
      </c>
    </row>
    <row r="123" spans="1:65" s="2" customFormat="1" ht="24.2" customHeight="1">
      <c r="A123" s="33"/>
      <c r="B123" s="138"/>
      <c r="C123" s="139" t="s">
        <v>233</v>
      </c>
      <c r="D123" s="139" t="s">
        <v>183</v>
      </c>
      <c r="E123" s="140" t="s">
        <v>1026</v>
      </c>
      <c r="F123" s="141" t="s">
        <v>1027</v>
      </c>
      <c r="G123" s="142" t="s">
        <v>264</v>
      </c>
      <c r="H123" s="143">
        <v>17.705</v>
      </c>
      <c r="I123" s="144"/>
      <c r="J123" s="145">
        <f>ROUND(I123*H123,2)</f>
        <v>0</v>
      </c>
      <c r="K123" s="141" t="s">
        <v>187</v>
      </c>
      <c r="L123" s="34"/>
      <c r="M123" s="146" t="s">
        <v>3</v>
      </c>
      <c r="N123" s="147" t="s">
        <v>44</v>
      </c>
      <c r="O123" s="54"/>
      <c r="P123" s="148">
        <f>O123*H123</f>
        <v>0</v>
      </c>
      <c r="Q123" s="148">
        <v>0</v>
      </c>
      <c r="R123" s="148">
        <f>Q123*H123</f>
        <v>0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188</v>
      </c>
      <c r="AT123" s="150" t="s">
        <v>183</v>
      </c>
      <c r="AU123" s="150" t="s">
        <v>83</v>
      </c>
      <c r="AY123" s="18" t="s">
        <v>180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81</v>
      </c>
      <c r="BK123" s="151">
        <f>ROUND(I123*H123,2)</f>
        <v>0</v>
      </c>
      <c r="BL123" s="18" t="s">
        <v>188</v>
      </c>
      <c r="BM123" s="150" t="s">
        <v>1917</v>
      </c>
    </row>
    <row r="124" spans="1:47" s="2" customFormat="1" ht="12">
      <c r="A124" s="33"/>
      <c r="B124" s="34"/>
      <c r="C124" s="33"/>
      <c r="D124" s="152" t="s">
        <v>190</v>
      </c>
      <c r="E124" s="33"/>
      <c r="F124" s="153" t="s">
        <v>1029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190</v>
      </c>
      <c r="AU124" s="18" t="s">
        <v>83</v>
      </c>
    </row>
    <row r="125" spans="2:51" s="13" customFormat="1" ht="12">
      <c r="B125" s="157"/>
      <c r="D125" s="158" t="s">
        <v>201</v>
      </c>
      <c r="E125" s="159" t="s">
        <v>3</v>
      </c>
      <c r="F125" s="160" t="s">
        <v>1995</v>
      </c>
      <c r="H125" s="161">
        <v>17.705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201</v>
      </c>
      <c r="AU125" s="159" t="s">
        <v>83</v>
      </c>
      <c r="AV125" s="13" t="s">
        <v>83</v>
      </c>
      <c r="AW125" s="13" t="s">
        <v>34</v>
      </c>
      <c r="AX125" s="13" t="s">
        <v>81</v>
      </c>
      <c r="AY125" s="159" t="s">
        <v>180</v>
      </c>
    </row>
    <row r="126" spans="1:65" s="2" customFormat="1" ht="21.75" customHeight="1">
      <c r="A126" s="33"/>
      <c r="B126" s="138"/>
      <c r="C126" s="139" t="s">
        <v>238</v>
      </c>
      <c r="D126" s="139" t="s">
        <v>183</v>
      </c>
      <c r="E126" s="140" t="s">
        <v>1032</v>
      </c>
      <c r="F126" s="141" t="s">
        <v>1033</v>
      </c>
      <c r="G126" s="142" t="s">
        <v>225</v>
      </c>
      <c r="H126" s="143">
        <v>82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188</v>
      </c>
      <c r="AT126" s="150" t="s">
        <v>183</v>
      </c>
      <c r="AU126" s="150" t="s">
        <v>83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188</v>
      </c>
      <c r="BM126" s="150" t="s">
        <v>1996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1035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83</v>
      </c>
    </row>
    <row r="128" spans="2:63" s="12" customFormat="1" ht="22.9" customHeight="1">
      <c r="B128" s="125"/>
      <c r="D128" s="126" t="s">
        <v>72</v>
      </c>
      <c r="E128" s="136" t="s">
        <v>83</v>
      </c>
      <c r="F128" s="136" t="s">
        <v>558</v>
      </c>
      <c r="I128" s="128"/>
      <c r="J128" s="137">
        <f>BK128</f>
        <v>0</v>
      </c>
      <c r="L128" s="125"/>
      <c r="M128" s="130"/>
      <c r="N128" s="131"/>
      <c r="O128" s="131"/>
      <c r="P128" s="132">
        <f>SUM(P129:P174)</f>
        <v>0</v>
      </c>
      <c r="Q128" s="131"/>
      <c r="R128" s="132">
        <f>SUM(R129:R174)</f>
        <v>101.72941296</v>
      </c>
      <c r="S128" s="131"/>
      <c r="T128" s="133">
        <f>SUM(T129:T174)</f>
        <v>0</v>
      </c>
      <c r="AR128" s="126" t="s">
        <v>81</v>
      </c>
      <c r="AT128" s="134" t="s">
        <v>72</v>
      </c>
      <c r="AU128" s="134" t="s">
        <v>81</v>
      </c>
      <c r="AY128" s="126" t="s">
        <v>180</v>
      </c>
      <c r="BK128" s="135">
        <f>SUM(BK129:BK174)</f>
        <v>0</v>
      </c>
    </row>
    <row r="129" spans="1:65" s="2" customFormat="1" ht="24.2" customHeight="1">
      <c r="A129" s="33"/>
      <c r="B129" s="138"/>
      <c r="C129" s="139" t="s">
        <v>243</v>
      </c>
      <c r="D129" s="139" t="s">
        <v>183</v>
      </c>
      <c r="E129" s="140" t="s">
        <v>1997</v>
      </c>
      <c r="F129" s="141" t="s">
        <v>1998</v>
      </c>
      <c r="G129" s="142" t="s">
        <v>264</v>
      </c>
      <c r="H129" s="143">
        <v>7.5</v>
      </c>
      <c r="I129" s="144"/>
      <c r="J129" s="145">
        <f>ROUND(I129*H129,2)</f>
        <v>0</v>
      </c>
      <c r="K129" s="141" t="s">
        <v>187</v>
      </c>
      <c r="L129" s="34"/>
      <c r="M129" s="146" t="s">
        <v>3</v>
      </c>
      <c r="N129" s="147" t="s">
        <v>44</v>
      </c>
      <c r="O129" s="54"/>
      <c r="P129" s="148">
        <f>O129*H129</f>
        <v>0</v>
      </c>
      <c r="Q129" s="148">
        <v>1.665</v>
      </c>
      <c r="R129" s="148">
        <f>Q129*H129</f>
        <v>12.4875</v>
      </c>
      <c r="S129" s="148">
        <v>0</v>
      </c>
      <c r="T129" s="14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188</v>
      </c>
      <c r="AT129" s="150" t="s">
        <v>183</v>
      </c>
      <c r="AU129" s="150" t="s">
        <v>83</v>
      </c>
      <c r="AY129" s="18" t="s">
        <v>180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8" t="s">
        <v>81</v>
      </c>
      <c r="BK129" s="151">
        <f>ROUND(I129*H129,2)</f>
        <v>0</v>
      </c>
      <c r="BL129" s="18" t="s">
        <v>188</v>
      </c>
      <c r="BM129" s="150" t="s">
        <v>1999</v>
      </c>
    </row>
    <row r="130" spans="1:47" s="2" customFormat="1" ht="12">
      <c r="A130" s="33"/>
      <c r="B130" s="34"/>
      <c r="C130" s="33"/>
      <c r="D130" s="152" t="s">
        <v>190</v>
      </c>
      <c r="E130" s="33"/>
      <c r="F130" s="153" t="s">
        <v>2000</v>
      </c>
      <c r="G130" s="33"/>
      <c r="H130" s="33"/>
      <c r="I130" s="154"/>
      <c r="J130" s="33"/>
      <c r="K130" s="33"/>
      <c r="L130" s="34"/>
      <c r="M130" s="155"/>
      <c r="N130" s="156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190</v>
      </c>
      <c r="AU130" s="18" t="s">
        <v>83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1988</v>
      </c>
      <c r="H131" s="161">
        <v>7.5</v>
      </c>
      <c r="I131" s="162"/>
      <c r="L131" s="157"/>
      <c r="M131" s="163"/>
      <c r="N131" s="164"/>
      <c r="O131" s="164"/>
      <c r="P131" s="164"/>
      <c r="Q131" s="164"/>
      <c r="R131" s="164"/>
      <c r="S131" s="164"/>
      <c r="T131" s="165"/>
      <c r="AT131" s="159" t="s">
        <v>201</v>
      </c>
      <c r="AU131" s="159" t="s">
        <v>83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65" s="2" customFormat="1" ht="24.2" customHeight="1">
      <c r="A132" s="33"/>
      <c r="B132" s="138"/>
      <c r="C132" s="139" t="s">
        <v>250</v>
      </c>
      <c r="D132" s="139" t="s">
        <v>183</v>
      </c>
      <c r="E132" s="140" t="s">
        <v>2001</v>
      </c>
      <c r="F132" s="141" t="s">
        <v>2002</v>
      </c>
      <c r="G132" s="142" t="s">
        <v>225</v>
      </c>
      <c r="H132" s="143">
        <v>80</v>
      </c>
      <c r="I132" s="144"/>
      <c r="J132" s="145">
        <f>ROUND(I132*H132,2)</f>
        <v>0</v>
      </c>
      <c r="K132" s="141" t="s">
        <v>187</v>
      </c>
      <c r="L132" s="34"/>
      <c r="M132" s="146" t="s">
        <v>3</v>
      </c>
      <c r="N132" s="147" t="s">
        <v>44</v>
      </c>
      <c r="O132" s="54"/>
      <c r="P132" s="148">
        <f>O132*H132</f>
        <v>0</v>
      </c>
      <c r="Q132" s="148">
        <v>0.00017</v>
      </c>
      <c r="R132" s="148">
        <f>Q132*H132</f>
        <v>0.013600000000000001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188</v>
      </c>
      <c r="AT132" s="150" t="s">
        <v>183</v>
      </c>
      <c r="AU132" s="150" t="s">
        <v>83</v>
      </c>
      <c r="AY132" s="18" t="s">
        <v>180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81</v>
      </c>
      <c r="BK132" s="151">
        <f>ROUND(I132*H132,2)</f>
        <v>0</v>
      </c>
      <c r="BL132" s="18" t="s">
        <v>188</v>
      </c>
      <c r="BM132" s="150" t="s">
        <v>2003</v>
      </c>
    </row>
    <row r="133" spans="1:47" s="2" customFormat="1" ht="12">
      <c r="A133" s="33"/>
      <c r="B133" s="34"/>
      <c r="C133" s="33"/>
      <c r="D133" s="152" t="s">
        <v>190</v>
      </c>
      <c r="E133" s="33"/>
      <c r="F133" s="153" t="s">
        <v>2004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190</v>
      </c>
      <c r="AU133" s="18" t="s">
        <v>83</v>
      </c>
    </row>
    <row r="134" spans="2:51" s="13" customFormat="1" ht="12">
      <c r="B134" s="157"/>
      <c r="D134" s="158" t="s">
        <v>201</v>
      </c>
      <c r="E134" s="159" t="s">
        <v>3</v>
      </c>
      <c r="F134" s="160" t="s">
        <v>2005</v>
      </c>
      <c r="H134" s="161">
        <v>80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201</v>
      </c>
      <c r="AU134" s="159" t="s">
        <v>83</v>
      </c>
      <c r="AV134" s="13" t="s">
        <v>83</v>
      </c>
      <c r="AW134" s="13" t="s">
        <v>34</v>
      </c>
      <c r="AX134" s="13" t="s">
        <v>81</v>
      </c>
      <c r="AY134" s="159" t="s">
        <v>180</v>
      </c>
    </row>
    <row r="135" spans="1:65" s="2" customFormat="1" ht="16.5" customHeight="1">
      <c r="A135" s="33"/>
      <c r="B135" s="138"/>
      <c r="C135" s="173" t="s">
        <v>256</v>
      </c>
      <c r="D135" s="173" t="s">
        <v>284</v>
      </c>
      <c r="E135" s="174" t="s">
        <v>1487</v>
      </c>
      <c r="F135" s="175" t="s">
        <v>1488</v>
      </c>
      <c r="G135" s="176" t="s">
        <v>225</v>
      </c>
      <c r="H135" s="177">
        <v>88</v>
      </c>
      <c r="I135" s="178"/>
      <c r="J135" s="179">
        <f>ROUND(I135*H135,2)</f>
        <v>0</v>
      </c>
      <c r="K135" s="175" t="s">
        <v>187</v>
      </c>
      <c r="L135" s="180"/>
      <c r="M135" s="181" t="s">
        <v>3</v>
      </c>
      <c r="N135" s="182" t="s">
        <v>44</v>
      </c>
      <c r="O135" s="54"/>
      <c r="P135" s="148">
        <f>O135*H135</f>
        <v>0</v>
      </c>
      <c r="Q135" s="148">
        <v>0.0003</v>
      </c>
      <c r="R135" s="148">
        <f>Q135*H135</f>
        <v>0.026399999999999996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233</v>
      </c>
      <c r="AT135" s="150" t="s">
        <v>284</v>
      </c>
      <c r="AU135" s="150" t="s">
        <v>83</v>
      </c>
      <c r="AY135" s="18" t="s">
        <v>180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81</v>
      </c>
      <c r="BK135" s="151">
        <f>ROUND(I135*H135,2)</f>
        <v>0</v>
      </c>
      <c r="BL135" s="18" t="s">
        <v>188</v>
      </c>
      <c r="BM135" s="150" t="s">
        <v>2006</v>
      </c>
    </row>
    <row r="136" spans="1:47" s="2" customFormat="1" ht="12">
      <c r="A136" s="33"/>
      <c r="B136" s="34"/>
      <c r="C136" s="33"/>
      <c r="D136" s="152" t="s">
        <v>190</v>
      </c>
      <c r="E136" s="33"/>
      <c r="F136" s="153" t="s">
        <v>1490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190</v>
      </c>
      <c r="AU136" s="18" t="s">
        <v>83</v>
      </c>
    </row>
    <row r="137" spans="2:51" s="13" customFormat="1" ht="12">
      <c r="B137" s="157"/>
      <c r="D137" s="158" t="s">
        <v>201</v>
      </c>
      <c r="F137" s="160" t="s">
        <v>2007</v>
      </c>
      <c r="H137" s="161">
        <v>88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201</v>
      </c>
      <c r="AU137" s="159" t="s">
        <v>83</v>
      </c>
      <c r="AV137" s="13" t="s">
        <v>83</v>
      </c>
      <c r="AW137" s="13" t="s">
        <v>4</v>
      </c>
      <c r="AX137" s="13" t="s">
        <v>81</v>
      </c>
      <c r="AY137" s="159" t="s">
        <v>180</v>
      </c>
    </row>
    <row r="138" spans="1:65" s="2" customFormat="1" ht="16.5" customHeight="1">
      <c r="A138" s="33"/>
      <c r="B138" s="138"/>
      <c r="C138" s="139" t="s">
        <v>261</v>
      </c>
      <c r="D138" s="139" t="s">
        <v>183</v>
      </c>
      <c r="E138" s="140" t="s">
        <v>2008</v>
      </c>
      <c r="F138" s="141" t="s">
        <v>2009</v>
      </c>
      <c r="G138" s="142" t="s">
        <v>253</v>
      </c>
      <c r="H138" s="143">
        <v>50</v>
      </c>
      <c r="I138" s="144"/>
      <c r="J138" s="145">
        <f>ROUND(I138*H138,2)</f>
        <v>0</v>
      </c>
      <c r="K138" s="141" t="s">
        <v>187</v>
      </c>
      <c r="L138" s="34"/>
      <c r="M138" s="146" t="s">
        <v>3</v>
      </c>
      <c r="N138" s="147" t="s">
        <v>44</v>
      </c>
      <c r="O138" s="54"/>
      <c r="P138" s="148">
        <f>O138*H138</f>
        <v>0</v>
      </c>
      <c r="Q138" s="148">
        <v>0.00049</v>
      </c>
      <c r="R138" s="148">
        <f>Q138*H138</f>
        <v>0.0245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188</v>
      </c>
      <c r="AT138" s="150" t="s">
        <v>183</v>
      </c>
      <c r="AU138" s="150" t="s">
        <v>83</v>
      </c>
      <c r="AY138" s="18" t="s">
        <v>180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81</v>
      </c>
      <c r="BK138" s="151">
        <f>ROUND(I138*H138,2)</f>
        <v>0</v>
      </c>
      <c r="BL138" s="18" t="s">
        <v>188</v>
      </c>
      <c r="BM138" s="150" t="s">
        <v>2010</v>
      </c>
    </row>
    <row r="139" spans="1:47" s="2" customFormat="1" ht="12">
      <c r="A139" s="33"/>
      <c r="B139" s="34"/>
      <c r="C139" s="33"/>
      <c r="D139" s="152" t="s">
        <v>190</v>
      </c>
      <c r="E139" s="33"/>
      <c r="F139" s="153" t="s">
        <v>2011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190</v>
      </c>
      <c r="AU139" s="18" t="s">
        <v>83</v>
      </c>
    </row>
    <row r="140" spans="2:51" s="13" customFormat="1" ht="12">
      <c r="B140" s="157"/>
      <c r="D140" s="158" t="s">
        <v>201</v>
      </c>
      <c r="E140" s="159" t="s">
        <v>3</v>
      </c>
      <c r="F140" s="160" t="s">
        <v>736</v>
      </c>
      <c r="H140" s="161">
        <v>50</v>
      </c>
      <c r="I140" s="162"/>
      <c r="L140" s="157"/>
      <c r="M140" s="163"/>
      <c r="N140" s="164"/>
      <c r="O140" s="164"/>
      <c r="P140" s="164"/>
      <c r="Q140" s="164"/>
      <c r="R140" s="164"/>
      <c r="S140" s="164"/>
      <c r="T140" s="165"/>
      <c r="AT140" s="159" t="s">
        <v>201</v>
      </c>
      <c r="AU140" s="159" t="s">
        <v>83</v>
      </c>
      <c r="AV140" s="13" t="s">
        <v>83</v>
      </c>
      <c r="AW140" s="13" t="s">
        <v>34</v>
      </c>
      <c r="AX140" s="13" t="s">
        <v>81</v>
      </c>
      <c r="AY140" s="159" t="s">
        <v>180</v>
      </c>
    </row>
    <row r="141" spans="1:65" s="2" customFormat="1" ht="21.75" customHeight="1">
      <c r="A141" s="33"/>
      <c r="B141" s="138"/>
      <c r="C141" s="139" t="s">
        <v>268</v>
      </c>
      <c r="D141" s="139" t="s">
        <v>183</v>
      </c>
      <c r="E141" s="140" t="s">
        <v>2012</v>
      </c>
      <c r="F141" s="141" t="s">
        <v>2013</v>
      </c>
      <c r="G141" s="142" t="s">
        <v>264</v>
      </c>
      <c r="H141" s="143">
        <v>28.8</v>
      </c>
      <c r="I141" s="144"/>
      <c r="J141" s="145">
        <f>ROUND(I141*H141,2)</f>
        <v>0</v>
      </c>
      <c r="K141" s="141" t="s">
        <v>187</v>
      </c>
      <c r="L141" s="34"/>
      <c r="M141" s="146" t="s">
        <v>3</v>
      </c>
      <c r="N141" s="147" t="s">
        <v>44</v>
      </c>
      <c r="O141" s="54"/>
      <c r="P141" s="148">
        <f>O141*H141</f>
        <v>0</v>
      </c>
      <c r="Q141" s="148">
        <v>2.45329</v>
      </c>
      <c r="R141" s="148">
        <f>Q141*H141</f>
        <v>70.654752</v>
      </c>
      <c r="S141" s="148">
        <v>0</v>
      </c>
      <c r="T141" s="14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188</v>
      </c>
      <c r="AT141" s="150" t="s">
        <v>183</v>
      </c>
      <c r="AU141" s="150" t="s">
        <v>83</v>
      </c>
      <c r="AY141" s="18" t="s">
        <v>180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8" t="s">
        <v>81</v>
      </c>
      <c r="BK141" s="151">
        <f>ROUND(I141*H141,2)</f>
        <v>0</v>
      </c>
      <c r="BL141" s="18" t="s">
        <v>188</v>
      </c>
      <c r="BM141" s="150" t="s">
        <v>2014</v>
      </c>
    </row>
    <row r="142" spans="1:47" s="2" customFormat="1" ht="12">
      <c r="A142" s="33"/>
      <c r="B142" s="34"/>
      <c r="C142" s="33"/>
      <c r="D142" s="152" t="s">
        <v>190</v>
      </c>
      <c r="E142" s="33"/>
      <c r="F142" s="153" t="s">
        <v>2015</v>
      </c>
      <c r="G142" s="33"/>
      <c r="H142" s="33"/>
      <c r="I142" s="154"/>
      <c r="J142" s="33"/>
      <c r="K142" s="33"/>
      <c r="L142" s="34"/>
      <c r="M142" s="155"/>
      <c r="N142" s="156"/>
      <c r="O142" s="54"/>
      <c r="P142" s="54"/>
      <c r="Q142" s="54"/>
      <c r="R142" s="54"/>
      <c r="S142" s="54"/>
      <c r="T142" s="55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8" t="s">
        <v>190</v>
      </c>
      <c r="AU142" s="18" t="s">
        <v>83</v>
      </c>
    </row>
    <row r="143" spans="2:51" s="14" customFormat="1" ht="12">
      <c r="B143" s="166"/>
      <c r="D143" s="158" t="s">
        <v>201</v>
      </c>
      <c r="E143" s="167" t="s">
        <v>3</v>
      </c>
      <c r="F143" s="168" t="s">
        <v>2016</v>
      </c>
      <c r="H143" s="167" t="s">
        <v>3</v>
      </c>
      <c r="I143" s="169"/>
      <c r="L143" s="166"/>
      <c r="M143" s="170"/>
      <c r="N143" s="171"/>
      <c r="O143" s="171"/>
      <c r="P143" s="171"/>
      <c r="Q143" s="171"/>
      <c r="R143" s="171"/>
      <c r="S143" s="171"/>
      <c r="T143" s="172"/>
      <c r="AT143" s="167" t="s">
        <v>201</v>
      </c>
      <c r="AU143" s="167" t="s">
        <v>83</v>
      </c>
      <c r="AV143" s="14" t="s">
        <v>81</v>
      </c>
      <c r="AW143" s="14" t="s">
        <v>34</v>
      </c>
      <c r="AX143" s="14" t="s">
        <v>73</v>
      </c>
      <c r="AY143" s="167" t="s">
        <v>180</v>
      </c>
    </row>
    <row r="144" spans="2:51" s="13" customFormat="1" ht="12">
      <c r="B144" s="157"/>
      <c r="D144" s="158" t="s">
        <v>201</v>
      </c>
      <c r="E144" s="159" t="s">
        <v>3</v>
      </c>
      <c r="F144" s="160" t="s">
        <v>2017</v>
      </c>
      <c r="H144" s="161">
        <v>15.84</v>
      </c>
      <c r="I144" s="162"/>
      <c r="L144" s="157"/>
      <c r="M144" s="163"/>
      <c r="N144" s="164"/>
      <c r="O144" s="164"/>
      <c r="P144" s="164"/>
      <c r="Q144" s="164"/>
      <c r="R144" s="164"/>
      <c r="S144" s="164"/>
      <c r="T144" s="165"/>
      <c r="AT144" s="159" t="s">
        <v>201</v>
      </c>
      <c r="AU144" s="159" t="s">
        <v>83</v>
      </c>
      <c r="AV144" s="13" t="s">
        <v>83</v>
      </c>
      <c r="AW144" s="13" t="s">
        <v>34</v>
      </c>
      <c r="AX144" s="13" t="s">
        <v>73</v>
      </c>
      <c r="AY144" s="159" t="s">
        <v>180</v>
      </c>
    </row>
    <row r="145" spans="2:51" s="14" customFormat="1" ht="12">
      <c r="B145" s="166"/>
      <c r="D145" s="158" t="s">
        <v>201</v>
      </c>
      <c r="E145" s="167" t="s">
        <v>3</v>
      </c>
      <c r="F145" s="168" t="s">
        <v>2018</v>
      </c>
      <c r="H145" s="167" t="s">
        <v>3</v>
      </c>
      <c r="I145" s="169"/>
      <c r="L145" s="166"/>
      <c r="M145" s="170"/>
      <c r="N145" s="171"/>
      <c r="O145" s="171"/>
      <c r="P145" s="171"/>
      <c r="Q145" s="171"/>
      <c r="R145" s="171"/>
      <c r="S145" s="171"/>
      <c r="T145" s="172"/>
      <c r="AT145" s="167" t="s">
        <v>201</v>
      </c>
      <c r="AU145" s="167" t="s">
        <v>83</v>
      </c>
      <c r="AV145" s="14" t="s">
        <v>81</v>
      </c>
      <c r="AW145" s="14" t="s">
        <v>34</v>
      </c>
      <c r="AX145" s="14" t="s">
        <v>73</v>
      </c>
      <c r="AY145" s="167" t="s">
        <v>180</v>
      </c>
    </row>
    <row r="146" spans="2:51" s="13" customFormat="1" ht="12">
      <c r="B146" s="157"/>
      <c r="D146" s="158" t="s">
        <v>201</v>
      </c>
      <c r="E146" s="159" t="s">
        <v>3</v>
      </c>
      <c r="F146" s="160" t="s">
        <v>2019</v>
      </c>
      <c r="H146" s="161">
        <v>12.96</v>
      </c>
      <c r="I146" s="162"/>
      <c r="L146" s="157"/>
      <c r="M146" s="163"/>
      <c r="N146" s="164"/>
      <c r="O146" s="164"/>
      <c r="P146" s="164"/>
      <c r="Q146" s="164"/>
      <c r="R146" s="164"/>
      <c r="S146" s="164"/>
      <c r="T146" s="165"/>
      <c r="AT146" s="159" t="s">
        <v>201</v>
      </c>
      <c r="AU146" s="159" t="s">
        <v>83</v>
      </c>
      <c r="AV146" s="13" t="s">
        <v>83</v>
      </c>
      <c r="AW146" s="13" t="s">
        <v>34</v>
      </c>
      <c r="AX146" s="13" t="s">
        <v>73</v>
      </c>
      <c r="AY146" s="159" t="s">
        <v>180</v>
      </c>
    </row>
    <row r="147" spans="2:51" s="15" customFormat="1" ht="12">
      <c r="B147" s="187"/>
      <c r="D147" s="158" t="s">
        <v>201</v>
      </c>
      <c r="E147" s="188" t="s">
        <v>3</v>
      </c>
      <c r="F147" s="189" t="s">
        <v>399</v>
      </c>
      <c r="H147" s="190">
        <v>28.8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201</v>
      </c>
      <c r="AU147" s="188" t="s">
        <v>83</v>
      </c>
      <c r="AV147" s="15" t="s">
        <v>188</v>
      </c>
      <c r="AW147" s="15" t="s">
        <v>34</v>
      </c>
      <c r="AX147" s="15" t="s">
        <v>81</v>
      </c>
      <c r="AY147" s="188" t="s">
        <v>180</v>
      </c>
    </row>
    <row r="148" spans="1:65" s="2" customFormat="1" ht="16.5" customHeight="1">
      <c r="A148" s="33"/>
      <c r="B148" s="138"/>
      <c r="C148" s="139" t="s">
        <v>9</v>
      </c>
      <c r="D148" s="139" t="s">
        <v>183</v>
      </c>
      <c r="E148" s="140" t="s">
        <v>1058</v>
      </c>
      <c r="F148" s="141" t="s">
        <v>1059</v>
      </c>
      <c r="G148" s="142" t="s">
        <v>225</v>
      </c>
      <c r="H148" s="143">
        <v>86.94</v>
      </c>
      <c r="I148" s="144"/>
      <c r="J148" s="145">
        <f>ROUND(I148*H148,2)</f>
        <v>0</v>
      </c>
      <c r="K148" s="141" t="s">
        <v>187</v>
      </c>
      <c r="L148" s="34"/>
      <c r="M148" s="146" t="s">
        <v>3</v>
      </c>
      <c r="N148" s="147" t="s">
        <v>44</v>
      </c>
      <c r="O148" s="54"/>
      <c r="P148" s="148">
        <f>O148*H148</f>
        <v>0</v>
      </c>
      <c r="Q148" s="148">
        <v>0.00269</v>
      </c>
      <c r="R148" s="148">
        <f>Q148*H148</f>
        <v>0.2338686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188</v>
      </c>
      <c r="AT148" s="150" t="s">
        <v>183</v>
      </c>
      <c r="AU148" s="150" t="s">
        <v>83</v>
      </c>
      <c r="AY148" s="18" t="s">
        <v>180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81</v>
      </c>
      <c r="BK148" s="151">
        <f>ROUND(I148*H148,2)</f>
        <v>0</v>
      </c>
      <c r="BL148" s="18" t="s">
        <v>188</v>
      </c>
      <c r="BM148" s="150" t="s">
        <v>2020</v>
      </c>
    </row>
    <row r="149" spans="1:47" s="2" customFormat="1" ht="12">
      <c r="A149" s="33"/>
      <c r="B149" s="34"/>
      <c r="C149" s="33"/>
      <c r="D149" s="152" t="s">
        <v>190</v>
      </c>
      <c r="E149" s="33"/>
      <c r="F149" s="153" t="s">
        <v>1061</v>
      </c>
      <c r="G149" s="33"/>
      <c r="H149" s="33"/>
      <c r="I149" s="154"/>
      <c r="J149" s="33"/>
      <c r="K149" s="33"/>
      <c r="L149" s="34"/>
      <c r="M149" s="155"/>
      <c r="N149" s="156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190</v>
      </c>
      <c r="AU149" s="18" t="s">
        <v>83</v>
      </c>
    </row>
    <row r="150" spans="2:51" s="13" customFormat="1" ht="12">
      <c r="B150" s="157"/>
      <c r="D150" s="158" t="s">
        <v>201</v>
      </c>
      <c r="E150" s="159" t="s">
        <v>3</v>
      </c>
      <c r="F150" s="160" t="s">
        <v>2021</v>
      </c>
      <c r="H150" s="161">
        <v>86.94</v>
      </c>
      <c r="I150" s="162"/>
      <c r="L150" s="157"/>
      <c r="M150" s="163"/>
      <c r="N150" s="164"/>
      <c r="O150" s="164"/>
      <c r="P150" s="164"/>
      <c r="Q150" s="164"/>
      <c r="R150" s="164"/>
      <c r="S150" s="164"/>
      <c r="T150" s="165"/>
      <c r="AT150" s="159" t="s">
        <v>201</v>
      </c>
      <c r="AU150" s="159" t="s">
        <v>83</v>
      </c>
      <c r="AV150" s="13" t="s">
        <v>83</v>
      </c>
      <c r="AW150" s="13" t="s">
        <v>34</v>
      </c>
      <c r="AX150" s="13" t="s">
        <v>81</v>
      </c>
      <c r="AY150" s="159" t="s">
        <v>180</v>
      </c>
    </row>
    <row r="151" spans="1:65" s="2" customFormat="1" ht="16.5" customHeight="1">
      <c r="A151" s="33"/>
      <c r="B151" s="138"/>
      <c r="C151" s="139" t="s">
        <v>226</v>
      </c>
      <c r="D151" s="139" t="s">
        <v>183</v>
      </c>
      <c r="E151" s="140" t="s">
        <v>1063</v>
      </c>
      <c r="F151" s="141" t="s">
        <v>1064</v>
      </c>
      <c r="G151" s="142" t="s">
        <v>225</v>
      </c>
      <c r="H151" s="143">
        <v>86.94</v>
      </c>
      <c r="I151" s="144"/>
      <c r="J151" s="145">
        <f>ROUND(I151*H151,2)</f>
        <v>0</v>
      </c>
      <c r="K151" s="141" t="s">
        <v>187</v>
      </c>
      <c r="L151" s="34"/>
      <c r="M151" s="146" t="s">
        <v>3</v>
      </c>
      <c r="N151" s="147" t="s">
        <v>44</v>
      </c>
      <c r="O151" s="54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188</v>
      </c>
      <c r="AT151" s="150" t="s">
        <v>183</v>
      </c>
      <c r="AU151" s="150" t="s">
        <v>83</v>
      </c>
      <c r="AY151" s="18" t="s">
        <v>180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81</v>
      </c>
      <c r="BK151" s="151">
        <f>ROUND(I151*H151,2)</f>
        <v>0</v>
      </c>
      <c r="BL151" s="18" t="s">
        <v>188</v>
      </c>
      <c r="BM151" s="150" t="s">
        <v>2022</v>
      </c>
    </row>
    <row r="152" spans="1:47" s="2" customFormat="1" ht="12">
      <c r="A152" s="33"/>
      <c r="B152" s="34"/>
      <c r="C152" s="33"/>
      <c r="D152" s="152" t="s">
        <v>190</v>
      </c>
      <c r="E152" s="33"/>
      <c r="F152" s="153" t="s">
        <v>1066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190</v>
      </c>
      <c r="AU152" s="18" t="s">
        <v>83</v>
      </c>
    </row>
    <row r="153" spans="1:65" s="2" customFormat="1" ht="16.5" customHeight="1">
      <c r="A153" s="33"/>
      <c r="B153" s="138"/>
      <c r="C153" s="139" t="s">
        <v>283</v>
      </c>
      <c r="D153" s="139" t="s">
        <v>183</v>
      </c>
      <c r="E153" s="140" t="s">
        <v>2023</v>
      </c>
      <c r="F153" s="141" t="s">
        <v>2024</v>
      </c>
      <c r="G153" s="142" t="s">
        <v>186</v>
      </c>
      <c r="H153" s="143">
        <v>2.218</v>
      </c>
      <c r="I153" s="144"/>
      <c r="J153" s="145">
        <f>ROUND(I153*H153,2)</f>
        <v>0</v>
      </c>
      <c r="K153" s="141" t="s">
        <v>187</v>
      </c>
      <c r="L153" s="34"/>
      <c r="M153" s="146" t="s">
        <v>3</v>
      </c>
      <c r="N153" s="147" t="s">
        <v>44</v>
      </c>
      <c r="O153" s="54"/>
      <c r="P153" s="148">
        <f>O153*H153</f>
        <v>0</v>
      </c>
      <c r="Q153" s="148">
        <v>1.06017</v>
      </c>
      <c r="R153" s="148">
        <f>Q153*H153</f>
        <v>2.35145706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188</v>
      </c>
      <c r="AT153" s="150" t="s">
        <v>183</v>
      </c>
      <c r="AU153" s="150" t="s">
        <v>83</v>
      </c>
      <c r="AY153" s="18" t="s">
        <v>180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81</v>
      </c>
      <c r="BK153" s="151">
        <f>ROUND(I153*H153,2)</f>
        <v>0</v>
      </c>
      <c r="BL153" s="18" t="s">
        <v>188</v>
      </c>
      <c r="BM153" s="150" t="s">
        <v>2025</v>
      </c>
    </row>
    <row r="154" spans="1:47" s="2" customFormat="1" ht="12">
      <c r="A154" s="33"/>
      <c r="B154" s="34"/>
      <c r="C154" s="33"/>
      <c r="D154" s="152" t="s">
        <v>190</v>
      </c>
      <c r="E154" s="33"/>
      <c r="F154" s="153" t="s">
        <v>2026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190</v>
      </c>
      <c r="AU154" s="18" t="s">
        <v>83</v>
      </c>
    </row>
    <row r="155" spans="2:51" s="13" customFormat="1" ht="12">
      <c r="B155" s="157"/>
      <c r="D155" s="158" t="s">
        <v>201</v>
      </c>
      <c r="E155" s="159" t="s">
        <v>3</v>
      </c>
      <c r="F155" s="160" t="s">
        <v>2027</v>
      </c>
      <c r="H155" s="161">
        <v>2.218</v>
      </c>
      <c r="I155" s="162"/>
      <c r="L155" s="157"/>
      <c r="M155" s="163"/>
      <c r="N155" s="164"/>
      <c r="O155" s="164"/>
      <c r="P155" s="164"/>
      <c r="Q155" s="164"/>
      <c r="R155" s="164"/>
      <c r="S155" s="164"/>
      <c r="T155" s="165"/>
      <c r="AT155" s="159" t="s">
        <v>201</v>
      </c>
      <c r="AU155" s="159" t="s">
        <v>83</v>
      </c>
      <c r="AV155" s="13" t="s">
        <v>83</v>
      </c>
      <c r="AW155" s="13" t="s">
        <v>34</v>
      </c>
      <c r="AX155" s="13" t="s">
        <v>81</v>
      </c>
      <c r="AY155" s="159" t="s">
        <v>180</v>
      </c>
    </row>
    <row r="156" spans="1:65" s="2" customFormat="1" ht="21.75" customHeight="1">
      <c r="A156" s="33"/>
      <c r="B156" s="138"/>
      <c r="C156" s="139" t="s">
        <v>291</v>
      </c>
      <c r="D156" s="139" t="s">
        <v>183</v>
      </c>
      <c r="E156" s="140" t="s">
        <v>1923</v>
      </c>
      <c r="F156" s="141" t="s">
        <v>1924</v>
      </c>
      <c r="G156" s="142" t="s">
        <v>264</v>
      </c>
      <c r="H156" s="143">
        <v>6.264</v>
      </c>
      <c r="I156" s="144"/>
      <c r="J156" s="145">
        <f>ROUND(I156*H156,2)</f>
        <v>0</v>
      </c>
      <c r="K156" s="141" t="s">
        <v>187</v>
      </c>
      <c r="L156" s="34"/>
      <c r="M156" s="146" t="s">
        <v>3</v>
      </c>
      <c r="N156" s="147" t="s">
        <v>44</v>
      </c>
      <c r="O156" s="54"/>
      <c r="P156" s="148">
        <f>O156*H156</f>
        <v>0</v>
      </c>
      <c r="Q156" s="148">
        <v>2.45329</v>
      </c>
      <c r="R156" s="148">
        <f>Q156*H156</f>
        <v>15.367408560000001</v>
      </c>
      <c r="S156" s="148">
        <v>0</v>
      </c>
      <c r="T156" s="149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188</v>
      </c>
      <c r="AT156" s="150" t="s">
        <v>183</v>
      </c>
      <c r="AU156" s="150" t="s">
        <v>83</v>
      </c>
      <c r="AY156" s="18" t="s">
        <v>180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8" t="s">
        <v>81</v>
      </c>
      <c r="BK156" s="151">
        <f>ROUND(I156*H156,2)</f>
        <v>0</v>
      </c>
      <c r="BL156" s="18" t="s">
        <v>188</v>
      </c>
      <c r="BM156" s="150" t="s">
        <v>1925</v>
      </c>
    </row>
    <row r="157" spans="1:47" s="2" customFormat="1" ht="12">
      <c r="A157" s="33"/>
      <c r="B157" s="34"/>
      <c r="C157" s="33"/>
      <c r="D157" s="152" t="s">
        <v>190</v>
      </c>
      <c r="E157" s="33"/>
      <c r="F157" s="153" t="s">
        <v>1926</v>
      </c>
      <c r="G157" s="33"/>
      <c r="H157" s="33"/>
      <c r="I157" s="154"/>
      <c r="J157" s="33"/>
      <c r="K157" s="33"/>
      <c r="L157" s="34"/>
      <c r="M157" s="155"/>
      <c r="N157" s="156"/>
      <c r="O157" s="54"/>
      <c r="P157" s="54"/>
      <c r="Q157" s="54"/>
      <c r="R157" s="54"/>
      <c r="S157" s="54"/>
      <c r="T157" s="55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8" t="s">
        <v>190</v>
      </c>
      <c r="AU157" s="18" t="s">
        <v>83</v>
      </c>
    </row>
    <row r="158" spans="2:51" s="14" customFormat="1" ht="12">
      <c r="B158" s="166"/>
      <c r="D158" s="158" t="s">
        <v>201</v>
      </c>
      <c r="E158" s="167" t="s">
        <v>3</v>
      </c>
      <c r="F158" s="168" t="s">
        <v>2028</v>
      </c>
      <c r="H158" s="167" t="s">
        <v>3</v>
      </c>
      <c r="I158" s="169"/>
      <c r="L158" s="166"/>
      <c r="M158" s="170"/>
      <c r="N158" s="171"/>
      <c r="O158" s="171"/>
      <c r="P158" s="171"/>
      <c r="Q158" s="171"/>
      <c r="R158" s="171"/>
      <c r="S158" s="171"/>
      <c r="T158" s="172"/>
      <c r="AT158" s="167" t="s">
        <v>201</v>
      </c>
      <c r="AU158" s="167" t="s">
        <v>83</v>
      </c>
      <c r="AV158" s="14" t="s">
        <v>81</v>
      </c>
      <c r="AW158" s="14" t="s">
        <v>34</v>
      </c>
      <c r="AX158" s="14" t="s">
        <v>73</v>
      </c>
      <c r="AY158" s="167" t="s">
        <v>180</v>
      </c>
    </row>
    <row r="159" spans="2:51" s="13" customFormat="1" ht="12">
      <c r="B159" s="157"/>
      <c r="D159" s="158" t="s">
        <v>201</v>
      </c>
      <c r="E159" s="159" t="s">
        <v>3</v>
      </c>
      <c r="F159" s="160" t="s">
        <v>2029</v>
      </c>
      <c r="H159" s="161">
        <v>4.32</v>
      </c>
      <c r="I159" s="162"/>
      <c r="L159" s="157"/>
      <c r="M159" s="163"/>
      <c r="N159" s="164"/>
      <c r="O159" s="164"/>
      <c r="P159" s="164"/>
      <c r="Q159" s="164"/>
      <c r="R159" s="164"/>
      <c r="S159" s="164"/>
      <c r="T159" s="165"/>
      <c r="AT159" s="159" t="s">
        <v>201</v>
      </c>
      <c r="AU159" s="159" t="s">
        <v>83</v>
      </c>
      <c r="AV159" s="13" t="s">
        <v>83</v>
      </c>
      <c r="AW159" s="13" t="s">
        <v>34</v>
      </c>
      <c r="AX159" s="13" t="s">
        <v>73</v>
      </c>
      <c r="AY159" s="159" t="s">
        <v>180</v>
      </c>
    </row>
    <row r="160" spans="2:51" s="13" customFormat="1" ht="12">
      <c r="B160" s="157"/>
      <c r="D160" s="158" t="s">
        <v>201</v>
      </c>
      <c r="E160" s="159" t="s">
        <v>3</v>
      </c>
      <c r="F160" s="160" t="s">
        <v>2030</v>
      </c>
      <c r="H160" s="161">
        <v>1.944</v>
      </c>
      <c r="I160" s="162"/>
      <c r="L160" s="157"/>
      <c r="M160" s="163"/>
      <c r="N160" s="164"/>
      <c r="O160" s="164"/>
      <c r="P160" s="164"/>
      <c r="Q160" s="164"/>
      <c r="R160" s="164"/>
      <c r="S160" s="164"/>
      <c r="T160" s="165"/>
      <c r="AT160" s="159" t="s">
        <v>201</v>
      </c>
      <c r="AU160" s="159" t="s">
        <v>83</v>
      </c>
      <c r="AV160" s="13" t="s">
        <v>83</v>
      </c>
      <c r="AW160" s="13" t="s">
        <v>34</v>
      </c>
      <c r="AX160" s="13" t="s">
        <v>73</v>
      </c>
      <c r="AY160" s="159" t="s">
        <v>180</v>
      </c>
    </row>
    <row r="161" spans="2:51" s="15" customFormat="1" ht="12">
      <c r="B161" s="187"/>
      <c r="D161" s="158" t="s">
        <v>201</v>
      </c>
      <c r="E161" s="188" t="s">
        <v>3</v>
      </c>
      <c r="F161" s="189" t="s">
        <v>399</v>
      </c>
      <c r="H161" s="190">
        <v>6.264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8" t="s">
        <v>201</v>
      </c>
      <c r="AU161" s="188" t="s">
        <v>83</v>
      </c>
      <c r="AV161" s="15" t="s">
        <v>188</v>
      </c>
      <c r="AW161" s="15" t="s">
        <v>34</v>
      </c>
      <c r="AX161" s="15" t="s">
        <v>81</v>
      </c>
      <c r="AY161" s="188" t="s">
        <v>180</v>
      </c>
    </row>
    <row r="162" spans="1:65" s="2" customFormat="1" ht="16.5" customHeight="1">
      <c r="A162" s="33"/>
      <c r="B162" s="138"/>
      <c r="C162" s="139" t="s">
        <v>296</v>
      </c>
      <c r="D162" s="139" t="s">
        <v>183</v>
      </c>
      <c r="E162" s="140" t="s">
        <v>563</v>
      </c>
      <c r="F162" s="141" t="s">
        <v>564</v>
      </c>
      <c r="G162" s="142" t="s">
        <v>225</v>
      </c>
      <c r="H162" s="143">
        <v>22.32</v>
      </c>
      <c r="I162" s="144"/>
      <c r="J162" s="145">
        <f>ROUND(I162*H162,2)</f>
        <v>0</v>
      </c>
      <c r="K162" s="141" t="s">
        <v>187</v>
      </c>
      <c r="L162" s="34"/>
      <c r="M162" s="146" t="s">
        <v>3</v>
      </c>
      <c r="N162" s="147" t="s">
        <v>44</v>
      </c>
      <c r="O162" s="54"/>
      <c r="P162" s="148">
        <f>O162*H162</f>
        <v>0</v>
      </c>
      <c r="Q162" s="148">
        <v>0.00264</v>
      </c>
      <c r="R162" s="148">
        <f>Q162*H162</f>
        <v>0.0589248</v>
      </c>
      <c r="S162" s="148">
        <v>0</v>
      </c>
      <c r="T162" s="14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188</v>
      </c>
      <c r="AT162" s="150" t="s">
        <v>183</v>
      </c>
      <c r="AU162" s="150" t="s">
        <v>83</v>
      </c>
      <c r="AY162" s="18" t="s">
        <v>180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8" t="s">
        <v>81</v>
      </c>
      <c r="BK162" s="151">
        <f>ROUND(I162*H162,2)</f>
        <v>0</v>
      </c>
      <c r="BL162" s="18" t="s">
        <v>188</v>
      </c>
      <c r="BM162" s="150" t="s">
        <v>1930</v>
      </c>
    </row>
    <row r="163" spans="1:47" s="2" customFormat="1" ht="12">
      <c r="A163" s="33"/>
      <c r="B163" s="34"/>
      <c r="C163" s="33"/>
      <c r="D163" s="152" t="s">
        <v>190</v>
      </c>
      <c r="E163" s="33"/>
      <c r="F163" s="153" t="s">
        <v>566</v>
      </c>
      <c r="G163" s="33"/>
      <c r="H163" s="33"/>
      <c r="I163" s="154"/>
      <c r="J163" s="33"/>
      <c r="K163" s="33"/>
      <c r="L163" s="34"/>
      <c r="M163" s="155"/>
      <c r="N163" s="156"/>
      <c r="O163" s="54"/>
      <c r="P163" s="54"/>
      <c r="Q163" s="54"/>
      <c r="R163" s="54"/>
      <c r="S163" s="54"/>
      <c r="T163" s="55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8" t="s">
        <v>190</v>
      </c>
      <c r="AU163" s="18" t="s">
        <v>83</v>
      </c>
    </row>
    <row r="164" spans="2:51" s="14" customFormat="1" ht="12">
      <c r="B164" s="166"/>
      <c r="D164" s="158" t="s">
        <v>201</v>
      </c>
      <c r="E164" s="167" t="s">
        <v>3</v>
      </c>
      <c r="F164" s="168" t="s">
        <v>2031</v>
      </c>
      <c r="H164" s="167" t="s">
        <v>3</v>
      </c>
      <c r="I164" s="169"/>
      <c r="L164" s="166"/>
      <c r="M164" s="170"/>
      <c r="N164" s="171"/>
      <c r="O164" s="171"/>
      <c r="P164" s="171"/>
      <c r="Q164" s="171"/>
      <c r="R164" s="171"/>
      <c r="S164" s="171"/>
      <c r="T164" s="172"/>
      <c r="AT164" s="167" t="s">
        <v>201</v>
      </c>
      <c r="AU164" s="167" t="s">
        <v>83</v>
      </c>
      <c r="AV164" s="14" t="s">
        <v>81</v>
      </c>
      <c r="AW164" s="14" t="s">
        <v>34</v>
      </c>
      <c r="AX164" s="14" t="s">
        <v>73</v>
      </c>
      <c r="AY164" s="167" t="s">
        <v>180</v>
      </c>
    </row>
    <row r="165" spans="2:51" s="13" customFormat="1" ht="12">
      <c r="B165" s="157"/>
      <c r="D165" s="158" t="s">
        <v>201</v>
      </c>
      <c r="E165" s="159" t="s">
        <v>3</v>
      </c>
      <c r="F165" s="160" t="s">
        <v>2032</v>
      </c>
      <c r="H165" s="161">
        <v>6.48</v>
      </c>
      <c r="I165" s="162"/>
      <c r="L165" s="157"/>
      <c r="M165" s="163"/>
      <c r="N165" s="164"/>
      <c r="O165" s="164"/>
      <c r="P165" s="164"/>
      <c r="Q165" s="164"/>
      <c r="R165" s="164"/>
      <c r="S165" s="164"/>
      <c r="T165" s="165"/>
      <c r="AT165" s="159" t="s">
        <v>201</v>
      </c>
      <c r="AU165" s="159" t="s">
        <v>83</v>
      </c>
      <c r="AV165" s="13" t="s">
        <v>83</v>
      </c>
      <c r="AW165" s="13" t="s">
        <v>34</v>
      </c>
      <c r="AX165" s="13" t="s">
        <v>73</v>
      </c>
      <c r="AY165" s="159" t="s">
        <v>180</v>
      </c>
    </row>
    <row r="166" spans="2:51" s="13" customFormat="1" ht="12">
      <c r="B166" s="157"/>
      <c r="D166" s="158" t="s">
        <v>201</v>
      </c>
      <c r="E166" s="159" t="s">
        <v>3</v>
      </c>
      <c r="F166" s="160" t="s">
        <v>2033</v>
      </c>
      <c r="H166" s="161">
        <v>15.84</v>
      </c>
      <c r="I166" s="162"/>
      <c r="L166" s="157"/>
      <c r="M166" s="163"/>
      <c r="N166" s="164"/>
      <c r="O166" s="164"/>
      <c r="P166" s="164"/>
      <c r="Q166" s="164"/>
      <c r="R166" s="164"/>
      <c r="S166" s="164"/>
      <c r="T166" s="165"/>
      <c r="AT166" s="159" t="s">
        <v>201</v>
      </c>
      <c r="AU166" s="159" t="s">
        <v>83</v>
      </c>
      <c r="AV166" s="13" t="s">
        <v>83</v>
      </c>
      <c r="AW166" s="13" t="s">
        <v>34</v>
      </c>
      <c r="AX166" s="13" t="s">
        <v>73</v>
      </c>
      <c r="AY166" s="159" t="s">
        <v>180</v>
      </c>
    </row>
    <row r="167" spans="2:51" s="15" customFormat="1" ht="12">
      <c r="B167" s="187"/>
      <c r="D167" s="158" t="s">
        <v>201</v>
      </c>
      <c r="E167" s="188" t="s">
        <v>3</v>
      </c>
      <c r="F167" s="189" t="s">
        <v>399</v>
      </c>
      <c r="H167" s="190">
        <v>22.32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8" t="s">
        <v>201</v>
      </c>
      <c r="AU167" s="188" t="s">
        <v>83</v>
      </c>
      <c r="AV167" s="15" t="s">
        <v>188</v>
      </c>
      <c r="AW167" s="15" t="s">
        <v>34</v>
      </c>
      <c r="AX167" s="15" t="s">
        <v>81</v>
      </c>
      <c r="AY167" s="188" t="s">
        <v>180</v>
      </c>
    </row>
    <row r="168" spans="1:65" s="2" customFormat="1" ht="16.5" customHeight="1">
      <c r="A168" s="33"/>
      <c r="B168" s="138"/>
      <c r="C168" s="139" t="s">
        <v>301</v>
      </c>
      <c r="D168" s="139" t="s">
        <v>183</v>
      </c>
      <c r="E168" s="140" t="s">
        <v>568</v>
      </c>
      <c r="F168" s="141" t="s">
        <v>569</v>
      </c>
      <c r="G168" s="142" t="s">
        <v>225</v>
      </c>
      <c r="H168" s="143">
        <v>22.32</v>
      </c>
      <c r="I168" s="144"/>
      <c r="J168" s="145">
        <f>ROUND(I168*H168,2)</f>
        <v>0</v>
      </c>
      <c r="K168" s="141" t="s">
        <v>187</v>
      </c>
      <c r="L168" s="34"/>
      <c r="M168" s="146" t="s">
        <v>3</v>
      </c>
      <c r="N168" s="147" t="s">
        <v>44</v>
      </c>
      <c r="O168" s="54"/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188</v>
      </c>
      <c r="AT168" s="150" t="s">
        <v>183</v>
      </c>
      <c r="AU168" s="150" t="s">
        <v>83</v>
      </c>
      <c r="AY168" s="18" t="s">
        <v>180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81</v>
      </c>
      <c r="BK168" s="151">
        <f>ROUND(I168*H168,2)</f>
        <v>0</v>
      </c>
      <c r="BL168" s="18" t="s">
        <v>188</v>
      </c>
      <c r="BM168" s="150" t="s">
        <v>1932</v>
      </c>
    </row>
    <row r="169" spans="1:47" s="2" customFormat="1" ht="12">
      <c r="A169" s="33"/>
      <c r="B169" s="34"/>
      <c r="C169" s="33"/>
      <c r="D169" s="152" t="s">
        <v>190</v>
      </c>
      <c r="E169" s="33"/>
      <c r="F169" s="153" t="s">
        <v>571</v>
      </c>
      <c r="G169" s="33"/>
      <c r="H169" s="33"/>
      <c r="I169" s="154"/>
      <c r="J169" s="33"/>
      <c r="K169" s="33"/>
      <c r="L169" s="34"/>
      <c r="M169" s="155"/>
      <c r="N169" s="156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190</v>
      </c>
      <c r="AU169" s="18" t="s">
        <v>83</v>
      </c>
    </row>
    <row r="170" spans="1:65" s="2" customFormat="1" ht="16.5" customHeight="1">
      <c r="A170" s="33"/>
      <c r="B170" s="138"/>
      <c r="C170" s="139" t="s">
        <v>8</v>
      </c>
      <c r="D170" s="139" t="s">
        <v>183</v>
      </c>
      <c r="E170" s="140" t="s">
        <v>572</v>
      </c>
      <c r="F170" s="141" t="s">
        <v>573</v>
      </c>
      <c r="G170" s="142" t="s">
        <v>186</v>
      </c>
      <c r="H170" s="143">
        <v>0.482</v>
      </c>
      <c r="I170" s="144"/>
      <c r="J170" s="145">
        <f>ROUND(I170*H170,2)</f>
        <v>0</v>
      </c>
      <c r="K170" s="141" t="s">
        <v>187</v>
      </c>
      <c r="L170" s="34"/>
      <c r="M170" s="146" t="s">
        <v>3</v>
      </c>
      <c r="N170" s="147" t="s">
        <v>44</v>
      </c>
      <c r="O170" s="54"/>
      <c r="P170" s="148">
        <f>O170*H170</f>
        <v>0</v>
      </c>
      <c r="Q170" s="148">
        <v>1.06017</v>
      </c>
      <c r="R170" s="148">
        <f>Q170*H170</f>
        <v>0.51100194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188</v>
      </c>
      <c r="AT170" s="150" t="s">
        <v>183</v>
      </c>
      <c r="AU170" s="150" t="s">
        <v>83</v>
      </c>
      <c r="AY170" s="18" t="s">
        <v>180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81</v>
      </c>
      <c r="BK170" s="151">
        <f>ROUND(I170*H170,2)</f>
        <v>0</v>
      </c>
      <c r="BL170" s="18" t="s">
        <v>188</v>
      </c>
      <c r="BM170" s="150" t="s">
        <v>1933</v>
      </c>
    </row>
    <row r="171" spans="1:47" s="2" customFormat="1" ht="12">
      <c r="A171" s="33"/>
      <c r="B171" s="34"/>
      <c r="C171" s="33"/>
      <c r="D171" s="152" t="s">
        <v>190</v>
      </c>
      <c r="E171" s="33"/>
      <c r="F171" s="153" t="s">
        <v>575</v>
      </c>
      <c r="G171" s="33"/>
      <c r="H171" s="33"/>
      <c r="I171" s="154"/>
      <c r="J171" s="33"/>
      <c r="K171" s="33"/>
      <c r="L171" s="34"/>
      <c r="M171" s="155"/>
      <c r="N171" s="156"/>
      <c r="O171" s="54"/>
      <c r="P171" s="54"/>
      <c r="Q171" s="54"/>
      <c r="R171" s="54"/>
      <c r="S171" s="54"/>
      <c r="T171" s="55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8" t="s">
        <v>190</v>
      </c>
      <c r="AU171" s="18" t="s">
        <v>83</v>
      </c>
    </row>
    <row r="172" spans="2:51" s="14" customFormat="1" ht="12">
      <c r="B172" s="166"/>
      <c r="D172" s="158" t="s">
        <v>201</v>
      </c>
      <c r="E172" s="167" t="s">
        <v>3</v>
      </c>
      <c r="F172" s="168" t="s">
        <v>2031</v>
      </c>
      <c r="H172" s="167" t="s">
        <v>3</v>
      </c>
      <c r="I172" s="169"/>
      <c r="L172" s="166"/>
      <c r="M172" s="170"/>
      <c r="N172" s="171"/>
      <c r="O172" s="171"/>
      <c r="P172" s="171"/>
      <c r="Q172" s="171"/>
      <c r="R172" s="171"/>
      <c r="S172" s="171"/>
      <c r="T172" s="172"/>
      <c r="AT172" s="167" t="s">
        <v>201</v>
      </c>
      <c r="AU172" s="167" t="s">
        <v>83</v>
      </c>
      <c r="AV172" s="14" t="s">
        <v>81</v>
      </c>
      <c r="AW172" s="14" t="s">
        <v>34</v>
      </c>
      <c r="AX172" s="14" t="s">
        <v>73</v>
      </c>
      <c r="AY172" s="167" t="s">
        <v>180</v>
      </c>
    </row>
    <row r="173" spans="2:51" s="13" customFormat="1" ht="12">
      <c r="B173" s="157"/>
      <c r="D173" s="158" t="s">
        <v>201</v>
      </c>
      <c r="E173" s="159" t="s">
        <v>3</v>
      </c>
      <c r="F173" s="160" t="s">
        <v>2034</v>
      </c>
      <c r="H173" s="161">
        <v>0.482</v>
      </c>
      <c r="I173" s="162"/>
      <c r="L173" s="157"/>
      <c r="M173" s="163"/>
      <c r="N173" s="164"/>
      <c r="O173" s="164"/>
      <c r="P173" s="164"/>
      <c r="Q173" s="164"/>
      <c r="R173" s="164"/>
      <c r="S173" s="164"/>
      <c r="T173" s="165"/>
      <c r="AT173" s="159" t="s">
        <v>201</v>
      </c>
      <c r="AU173" s="159" t="s">
        <v>83</v>
      </c>
      <c r="AV173" s="13" t="s">
        <v>83</v>
      </c>
      <c r="AW173" s="13" t="s">
        <v>34</v>
      </c>
      <c r="AX173" s="13" t="s">
        <v>73</v>
      </c>
      <c r="AY173" s="159" t="s">
        <v>180</v>
      </c>
    </row>
    <row r="174" spans="2:51" s="15" customFormat="1" ht="12">
      <c r="B174" s="187"/>
      <c r="D174" s="158" t="s">
        <v>201</v>
      </c>
      <c r="E174" s="188" t="s">
        <v>3</v>
      </c>
      <c r="F174" s="189" t="s">
        <v>399</v>
      </c>
      <c r="H174" s="190">
        <v>0.482</v>
      </c>
      <c r="I174" s="191"/>
      <c r="L174" s="187"/>
      <c r="M174" s="192"/>
      <c r="N174" s="193"/>
      <c r="O174" s="193"/>
      <c r="P174" s="193"/>
      <c r="Q174" s="193"/>
      <c r="R174" s="193"/>
      <c r="S174" s="193"/>
      <c r="T174" s="194"/>
      <c r="AT174" s="188" t="s">
        <v>201</v>
      </c>
      <c r="AU174" s="188" t="s">
        <v>83</v>
      </c>
      <c r="AV174" s="15" t="s">
        <v>188</v>
      </c>
      <c r="AW174" s="15" t="s">
        <v>34</v>
      </c>
      <c r="AX174" s="15" t="s">
        <v>81</v>
      </c>
      <c r="AY174" s="188" t="s">
        <v>180</v>
      </c>
    </row>
    <row r="175" spans="2:63" s="12" customFormat="1" ht="22.9" customHeight="1">
      <c r="B175" s="125"/>
      <c r="D175" s="126" t="s">
        <v>72</v>
      </c>
      <c r="E175" s="136" t="s">
        <v>213</v>
      </c>
      <c r="F175" s="136" t="s">
        <v>426</v>
      </c>
      <c r="I175" s="128"/>
      <c r="J175" s="137">
        <f>BK175</f>
        <v>0</v>
      </c>
      <c r="L175" s="125"/>
      <c r="M175" s="130"/>
      <c r="N175" s="131"/>
      <c r="O175" s="131"/>
      <c r="P175" s="132">
        <f>SUM(P176:P198)</f>
        <v>0</v>
      </c>
      <c r="Q175" s="131"/>
      <c r="R175" s="132">
        <f>SUM(R176:R198)</f>
        <v>112.95908613000002</v>
      </c>
      <c r="S175" s="131"/>
      <c r="T175" s="133">
        <f>SUM(T176:T198)</f>
        <v>0</v>
      </c>
      <c r="AR175" s="126" t="s">
        <v>81</v>
      </c>
      <c r="AT175" s="134" t="s">
        <v>72</v>
      </c>
      <c r="AU175" s="134" t="s">
        <v>81</v>
      </c>
      <c r="AY175" s="126" t="s">
        <v>180</v>
      </c>
      <c r="BK175" s="135">
        <f>SUM(BK176:BK198)</f>
        <v>0</v>
      </c>
    </row>
    <row r="176" spans="1:65" s="2" customFormat="1" ht="24.2" customHeight="1">
      <c r="A176" s="33"/>
      <c r="B176" s="138"/>
      <c r="C176" s="139" t="s">
        <v>309</v>
      </c>
      <c r="D176" s="139" t="s">
        <v>183</v>
      </c>
      <c r="E176" s="140" t="s">
        <v>2035</v>
      </c>
      <c r="F176" s="141" t="s">
        <v>2036</v>
      </c>
      <c r="G176" s="142" t="s">
        <v>225</v>
      </c>
      <c r="H176" s="143">
        <v>12.5</v>
      </c>
      <c r="I176" s="144"/>
      <c r="J176" s="145">
        <f>ROUND(I176*H176,2)</f>
        <v>0</v>
      </c>
      <c r="K176" s="141" t="s">
        <v>187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0.0247</v>
      </c>
      <c r="R176" s="148">
        <f>Q176*H176</f>
        <v>0.30874999999999997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188</v>
      </c>
      <c r="AT176" s="150" t="s">
        <v>183</v>
      </c>
      <c r="AU176" s="150" t="s">
        <v>83</v>
      </c>
      <c r="AY176" s="18" t="s">
        <v>180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81</v>
      </c>
      <c r="BK176" s="151">
        <f>ROUND(I176*H176,2)</f>
        <v>0</v>
      </c>
      <c r="BL176" s="18" t="s">
        <v>188</v>
      </c>
      <c r="BM176" s="150" t="s">
        <v>2037</v>
      </c>
    </row>
    <row r="177" spans="1:47" s="2" customFormat="1" ht="12">
      <c r="A177" s="33"/>
      <c r="B177" s="34"/>
      <c r="C177" s="33"/>
      <c r="D177" s="152" t="s">
        <v>190</v>
      </c>
      <c r="E177" s="33"/>
      <c r="F177" s="153" t="s">
        <v>2038</v>
      </c>
      <c r="G177" s="33"/>
      <c r="H177" s="33"/>
      <c r="I177" s="154"/>
      <c r="J177" s="33"/>
      <c r="K177" s="33"/>
      <c r="L177" s="34"/>
      <c r="M177" s="155"/>
      <c r="N177" s="156"/>
      <c r="O177" s="54"/>
      <c r="P177" s="54"/>
      <c r="Q177" s="54"/>
      <c r="R177" s="54"/>
      <c r="S177" s="54"/>
      <c r="T177" s="55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190</v>
      </c>
      <c r="AU177" s="18" t="s">
        <v>83</v>
      </c>
    </row>
    <row r="178" spans="2:51" s="14" customFormat="1" ht="12">
      <c r="B178" s="166"/>
      <c r="D178" s="158" t="s">
        <v>201</v>
      </c>
      <c r="E178" s="167" t="s">
        <v>3</v>
      </c>
      <c r="F178" s="168" t="s">
        <v>2039</v>
      </c>
      <c r="H178" s="167" t="s">
        <v>3</v>
      </c>
      <c r="I178" s="169"/>
      <c r="L178" s="166"/>
      <c r="M178" s="170"/>
      <c r="N178" s="171"/>
      <c r="O178" s="171"/>
      <c r="P178" s="171"/>
      <c r="Q178" s="171"/>
      <c r="R178" s="171"/>
      <c r="S178" s="171"/>
      <c r="T178" s="172"/>
      <c r="AT178" s="167" t="s">
        <v>201</v>
      </c>
      <c r="AU178" s="167" t="s">
        <v>83</v>
      </c>
      <c r="AV178" s="14" t="s">
        <v>81</v>
      </c>
      <c r="AW178" s="14" t="s">
        <v>34</v>
      </c>
      <c r="AX178" s="14" t="s">
        <v>73</v>
      </c>
      <c r="AY178" s="167" t="s">
        <v>180</v>
      </c>
    </row>
    <row r="179" spans="2:51" s="13" customFormat="1" ht="12">
      <c r="B179" s="157"/>
      <c r="D179" s="158" t="s">
        <v>201</v>
      </c>
      <c r="E179" s="159" t="s">
        <v>3</v>
      </c>
      <c r="F179" s="160" t="s">
        <v>2040</v>
      </c>
      <c r="H179" s="161">
        <v>12.5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201</v>
      </c>
      <c r="AU179" s="159" t="s">
        <v>83</v>
      </c>
      <c r="AV179" s="13" t="s">
        <v>83</v>
      </c>
      <c r="AW179" s="13" t="s">
        <v>34</v>
      </c>
      <c r="AX179" s="13" t="s">
        <v>81</v>
      </c>
      <c r="AY179" s="159" t="s">
        <v>180</v>
      </c>
    </row>
    <row r="180" spans="1:65" s="2" customFormat="1" ht="21.75" customHeight="1">
      <c r="A180" s="33"/>
      <c r="B180" s="138"/>
      <c r="C180" s="139" t="s">
        <v>314</v>
      </c>
      <c r="D180" s="139" t="s">
        <v>183</v>
      </c>
      <c r="E180" s="140" t="s">
        <v>1320</v>
      </c>
      <c r="F180" s="141" t="s">
        <v>1321</v>
      </c>
      <c r="G180" s="142" t="s">
        <v>264</v>
      </c>
      <c r="H180" s="143">
        <v>8.2</v>
      </c>
      <c r="I180" s="144"/>
      <c r="J180" s="145">
        <f>ROUND(I180*H180,2)</f>
        <v>0</v>
      </c>
      <c r="K180" s="141" t="s">
        <v>187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2.25634</v>
      </c>
      <c r="R180" s="148">
        <f>Q180*H180</f>
        <v>18.501987999999997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188</v>
      </c>
      <c r="AT180" s="150" t="s">
        <v>183</v>
      </c>
      <c r="AU180" s="150" t="s">
        <v>83</v>
      </c>
      <c r="AY180" s="18" t="s">
        <v>180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81</v>
      </c>
      <c r="BK180" s="151">
        <f>ROUND(I180*H180,2)</f>
        <v>0</v>
      </c>
      <c r="BL180" s="18" t="s">
        <v>188</v>
      </c>
      <c r="BM180" s="150" t="s">
        <v>2041</v>
      </c>
    </row>
    <row r="181" spans="1:47" s="2" customFormat="1" ht="12">
      <c r="A181" s="33"/>
      <c r="B181" s="34"/>
      <c r="C181" s="33"/>
      <c r="D181" s="152" t="s">
        <v>190</v>
      </c>
      <c r="E181" s="33"/>
      <c r="F181" s="153" t="s">
        <v>1323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190</v>
      </c>
      <c r="AU181" s="18" t="s">
        <v>83</v>
      </c>
    </row>
    <row r="182" spans="2:51" s="13" customFormat="1" ht="12">
      <c r="B182" s="157"/>
      <c r="D182" s="158" t="s">
        <v>201</v>
      </c>
      <c r="E182" s="159" t="s">
        <v>3</v>
      </c>
      <c r="F182" s="160" t="s">
        <v>2042</v>
      </c>
      <c r="H182" s="161">
        <v>8.2</v>
      </c>
      <c r="I182" s="162"/>
      <c r="L182" s="157"/>
      <c r="M182" s="163"/>
      <c r="N182" s="164"/>
      <c r="O182" s="164"/>
      <c r="P182" s="164"/>
      <c r="Q182" s="164"/>
      <c r="R182" s="164"/>
      <c r="S182" s="164"/>
      <c r="T182" s="165"/>
      <c r="AT182" s="159" t="s">
        <v>201</v>
      </c>
      <c r="AU182" s="159" t="s">
        <v>83</v>
      </c>
      <c r="AV182" s="13" t="s">
        <v>83</v>
      </c>
      <c r="AW182" s="13" t="s">
        <v>34</v>
      </c>
      <c r="AX182" s="13" t="s">
        <v>81</v>
      </c>
      <c r="AY182" s="159" t="s">
        <v>180</v>
      </c>
    </row>
    <row r="183" spans="1:65" s="2" customFormat="1" ht="24.2" customHeight="1">
      <c r="A183" s="33"/>
      <c r="B183" s="138"/>
      <c r="C183" s="139" t="s">
        <v>320</v>
      </c>
      <c r="D183" s="139" t="s">
        <v>183</v>
      </c>
      <c r="E183" s="140" t="s">
        <v>2043</v>
      </c>
      <c r="F183" s="141" t="s">
        <v>2044</v>
      </c>
      <c r="G183" s="142" t="s">
        <v>264</v>
      </c>
      <c r="H183" s="143">
        <v>4.064</v>
      </c>
      <c r="I183" s="144"/>
      <c r="J183" s="145">
        <f>ROUND(I183*H183,2)</f>
        <v>0</v>
      </c>
      <c r="K183" s="141" t="s">
        <v>187</v>
      </c>
      <c r="L183" s="34"/>
      <c r="M183" s="146" t="s">
        <v>3</v>
      </c>
      <c r="N183" s="147" t="s">
        <v>44</v>
      </c>
      <c r="O183" s="54"/>
      <c r="P183" s="148">
        <f>O183*H183</f>
        <v>0</v>
      </c>
      <c r="Q183" s="148">
        <v>0</v>
      </c>
      <c r="R183" s="148">
        <f>Q183*H183</f>
        <v>0</v>
      </c>
      <c r="S183" s="148">
        <v>0</v>
      </c>
      <c r="T183" s="149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188</v>
      </c>
      <c r="AT183" s="150" t="s">
        <v>183</v>
      </c>
      <c r="AU183" s="150" t="s">
        <v>83</v>
      </c>
      <c r="AY183" s="18" t="s">
        <v>180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8" t="s">
        <v>81</v>
      </c>
      <c r="BK183" s="151">
        <f>ROUND(I183*H183,2)</f>
        <v>0</v>
      </c>
      <c r="BL183" s="18" t="s">
        <v>188</v>
      </c>
      <c r="BM183" s="150" t="s">
        <v>2045</v>
      </c>
    </row>
    <row r="184" spans="1:47" s="2" customFormat="1" ht="12">
      <c r="A184" s="33"/>
      <c r="B184" s="34"/>
      <c r="C184" s="33"/>
      <c r="D184" s="152" t="s">
        <v>190</v>
      </c>
      <c r="E184" s="33"/>
      <c r="F184" s="153" t="s">
        <v>2046</v>
      </c>
      <c r="G184" s="33"/>
      <c r="H184" s="33"/>
      <c r="I184" s="154"/>
      <c r="J184" s="33"/>
      <c r="K184" s="33"/>
      <c r="L184" s="34"/>
      <c r="M184" s="155"/>
      <c r="N184" s="156"/>
      <c r="O184" s="54"/>
      <c r="P184" s="54"/>
      <c r="Q184" s="54"/>
      <c r="R184" s="54"/>
      <c r="S184" s="54"/>
      <c r="T184" s="55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8" t="s">
        <v>190</v>
      </c>
      <c r="AU184" s="18" t="s">
        <v>83</v>
      </c>
    </row>
    <row r="185" spans="2:51" s="13" customFormat="1" ht="12">
      <c r="B185" s="157"/>
      <c r="D185" s="158" t="s">
        <v>201</v>
      </c>
      <c r="E185" s="159" t="s">
        <v>3</v>
      </c>
      <c r="F185" s="160" t="s">
        <v>2047</v>
      </c>
      <c r="H185" s="161">
        <v>4.064</v>
      </c>
      <c r="I185" s="162"/>
      <c r="L185" s="157"/>
      <c r="M185" s="163"/>
      <c r="N185" s="164"/>
      <c r="O185" s="164"/>
      <c r="P185" s="164"/>
      <c r="Q185" s="164"/>
      <c r="R185" s="164"/>
      <c r="S185" s="164"/>
      <c r="T185" s="165"/>
      <c r="AT185" s="159" t="s">
        <v>201</v>
      </c>
      <c r="AU185" s="159" t="s">
        <v>83</v>
      </c>
      <c r="AV185" s="13" t="s">
        <v>83</v>
      </c>
      <c r="AW185" s="13" t="s">
        <v>34</v>
      </c>
      <c r="AX185" s="13" t="s">
        <v>81</v>
      </c>
      <c r="AY185" s="159" t="s">
        <v>180</v>
      </c>
    </row>
    <row r="186" spans="1:65" s="2" customFormat="1" ht="16.5" customHeight="1">
      <c r="A186" s="33"/>
      <c r="B186" s="138"/>
      <c r="C186" s="139" t="s">
        <v>324</v>
      </c>
      <c r="D186" s="139" t="s">
        <v>183</v>
      </c>
      <c r="E186" s="140" t="s">
        <v>1334</v>
      </c>
      <c r="F186" s="141" t="s">
        <v>1335</v>
      </c>
      <c r="G186" s="142" t="s">
        <v>186</v>
      </c>
      <c r="H186" s="143">
        <v>0.469</v>
      </c>
      <c r="I186" s="144"/>
      <c r="J186" s="145">
        <f>ROUND(I186*H186,2)</f>
        <v>0</v>
      </c>
      <c r="K186" s="141" t="s">
        <v>187</v>
      </c>
      <c r="L186" s="34"/>
      <c r="M186" s="146" t="s">
        <v>3</v>
      </c>
      <c r="N186" s="147" t="s">
        <v>44</v>
      </c>
      <c r="O186" s="54"/>
      <c r="P186" s="148">
        <f>O186*H186</f>
        <v>0</v>
      </c>
      <c r="Q186" s="148">
        <v>1.06277</v>
      </c>
      <c r="R186" s="148">
        <f>Q186*H186</f>
        <v>0.49843912999999995</v>
      </c>
      <c r="S186" s="148">
        <v>0</v>
      </c>
      <c r="T186" s="149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0" t="s">
        <v>188</v>
      </c>
      <c r="AT186" s="150" t="s">
        <v>183</v>
      </c>
      <c r="AU186" s="150" t="s">
        <v>83</v>
      </c>
      <c r="AY186" s="18" t="s">
        <v>180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8" t="s">
        <v>81</v>
      </c>
      <c r="BK186" s="151">
        <f>ROUND(I186*H186,2)</f>
        <v>0</v>
      </c>
      <c r="BL186" s="18" t="s">
        <v>188</v>
      </c>
      <c r="BM186" s="150" t="s">
        <v>2048</v>
      </c>
    </row>
    <row r="187" spans="1:47" s="2" customFormat="1" ht="12">
      <c r="A187" s="33"/>
      <c r="B187" s="34"/>
      <c r="C187" s="33"/>
      <c r="D187" s="152" t="s">
        <v>190</v>
      </c>
      <c r="E187" s="33"/>
      <c r="F187" s="153" t="s">
        <v>1337</v>
      </c>
      <c r="G187" s="33"/>
      <c r="H187" s="33"/>
      <c r="I187" s="154"/>
      <c r="J187" s="33"/>
      <c r="K187" s="33"/>
      <c r="L187" s="34"/>
      <c r="M187" s="155"/>
      <c r="N187" s="156"/>
      <c r="O187" s="54"/>
      <c r="P187" s="54"/>
      <c r="Q187" s="54"/>
      <c r="R187" s="54"/>
      <c r="S187" s="54"/>
      <c r="T187" s="55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190</v>
      </c>
      <c r="AU187" s="18" t="s">
        <v>83</v>
      </c>
    </row>
    <row r="188" spans="2:51" s="13" customFormat="1" ht="12">
      <c r="B188" s="157"/>
      <c r="D188" s="158" t="s">
        <v>201</v>
      </c>
      <c r="E188" s="159" t="s">
        <v>3</v>
      </c>
      <c r="F188" s="160" t="s">
        <v>2049</v>
      </c>
      <c r="H188" s="161">
        <v>0.469</v>
      </c>
      <c r="I188" s="162"/>
      <c r="L188" s="157"/>
      <c r="M188" s="163"/>
      <c r="N188" s="164"/>
      <c r="O188" s="164"/>
      <c r="P188" s="164"/>
      <c r="Q188" s="164"/>
      <c r="R188" s="164"/>
      <c r="S188" s="164"/>
      <c r="T188" s="165"/>
      <c r="AT188" s="159" t="s">
        <v>201</v>
      </c>
      <c r="AU188" s="159" t="s">
        <v>83</v>
      </c>
      <c r="AV188" s="13" t="s">
        <v>83</v>
      </c>
      <c r="AW188" s="13" t="s">
        <v>34</v>
      </c>
      <c r="AX188" s="13" t="s">
        <v>81</v>
      </c>
      <c r="AY188" s="159" t="s">
        <v>180</v>
      </c>
    </row>
    <row r="189" spans="1:65" s="2" customFormat="1" ht="16.5" customHeight="1">
      <c r="A189" s="33"/>
      <c r="B189" s="138"/>
      <c r="C189" s="139" t="s">
        <v>330</v>
      </c>
      <c r="D189" s="139" t="s">
        <v>183</v>
      </c>
      <c r="E189" s="140" t="s">
        <v>2050</v>
      </c>
      <c r="F189" s="141" t="s">
        <v>2051</v>
      </c>
      <c r="G189" s="142" t="s">
        <v>225</v>
      </c>
      <c r="H189" s="143">
        <v>81.27</v>
      </c>
      <c r="I189" s="144"/>
      <c r="J189" s="145">
        <f>ROUND(I189*H189,2)</f>
        <v>0</v>
      </c>
      <c r="K189" s="141" t="s">
        <v>187</v>
      </c>
      <c r="L189" s="34"/>
      <c r="M189" s="146" t="s">
        <v>3</v>
      </c>
      <c r="N189" s="147" t="s">
        <v>44</v>
      </c>
      <c r="O189" s="54"/>
      <c r="P189" s="148">
        <f>O189*H189</f>
        <v>0</v>
      </c>
      <c r="Q189" s="148">
        <v>0.1117</v>
      </c>
      <c r="R189" s="148">
        <f>Q189*H189</f>
        <v>9.077858999999998</v>
      </c>
      <c r="S189" s="148">
        <v>0</v>
      </c>
      <c r="T189" s="149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188</v>
      </c>
      <c r="AT189" s="150" t="s">
        <v>183</v>
      </c>
      <c r="AU189" s="150" t="s">
        <v>83</v>
      </c>
      <c r="AY189" s="18" t="s">
        <v>180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81</v>
      </c>
      <c r="BK189" s="151">
        <f>ROUND(I189*H189,2)</f>
        <v>0</v>
      </c>
      <c r="BL189" s="18" t="s">
        <v>188</v>
      </c>
      <c r="BM189" s="150" t="s">
        <v>2052</v>
      </c>
    </row>
    <row r="190" spans="1:47" s="2" customFormat="1" ht="12">
      <c r="A190" s="33"/>
      <c r="B190" s="34"/>
      <c r="C190" s="33"/>
      <c r="D190" s="152" t="s">
        <v>190</v>
      </c>
      <c r="E190" s="33"/>
      <c r="F190" s="153" t="s">
        <v>2053</v>
      </c>
      <c r="G190" s="33"/>
      <c r="H190" s="33"/>
      <c r="I190" s="154"/>
      <c r="J190" s="33"/>
      <c r="K190" s="33"/>
      <c r="L190" s="34"/>
      <c r="M190" s="155"/>
      <c r="N190" s="156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190</v>
      </c>
      <c r="AU190" s="18" t="s">
        <v>83</v>
      </c>
    </row>
    <row r="191" spans="1:65" s="2" customFormat="1" ht="16.5" customHeight="1">
      <c r="A191" s="33"/>
      <c r="B191" s="138"/>
      <c r="C191" s="139" t="s">
        <v>336</v>
      </c>
      <c r="D191" s="139" t="s">
        <v>183</v>
      </c>
      <c r="E191" s="140" t="s">
        <v>1350</v>
      </c>
      <c r="F191" s="141" t="s">
        <v>1778</v>
      </c>
      <c r="G191" s="142" t="s">
        <v>264</v>
      </c>
      <c r="H191" s="143">
        <v>12.3</v>
      </c>
      <c r="I191" s="144"/>
      <c r="J191" s="145">
        <f>ROUND(I191*H191,2)</f>
        <v>0</v>
      </c>
      <c r="K191" s="141" t="s">
        <v>187</v>
      </c>
      <c r="L191" s="34"/>
      <c r="M191" s="146" t="s">
        <v>3</v>
      </c>
      <c r="N191" s="147" t="s">
        <v>44</v>
      </c>
      <c r="O191" s="54"/>
      <c r="P191" s="148">
        <f>O191*H191</f>
        <v>0</v>
      </c>
      <c r="Q191" s="148">
        <v>2.16</v>
      </c>
      <c r="R191" s="148">
        <f>Q191*H191</f>
        <v>26.568000000000005</v>
      </c>
      <c r="S191" s="148">
        <v>0</v>
      </c>
      <c r="T191" s="149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188</v>
      </c>
      <c r="AT191" s="150" t="s">
        <v>183</v>
      </c>
      <c r="AU191" s="150" t="s">
        <v>83</v>
      </c>
      <c r="AY191" s="18" t="s">
        <v>180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8" t="s">
        <v>81</v>
      </c>
      <c r="BK191" s="151">
        <f>ROUND(I191*H191,2)</f>
        <v>0</v>
      </c>
      <c r="BL191" s="18" t="s">
        <v>188</v>
      </c>
      <c r="BM191" s="150" t="s">
        <v>2054</v>
      </c>
    </row>
    <row r="192" spans="1:47" s="2" customFormat="1" ht="12">
      <c r="A192" s="33"/>
      <c r="B192" s="34"/>
      <c r="C192" s="33"/>
      <c r="D192" s="152" t="s">
        <v>190</v>
      </c>
      <c r="E192" s="33"/>
      <c r="F192" s="153" t="s">
        <v>1353</v>
      </c>
      <c r="G192" s="33"/>
      <c r="H192" s="33"/>
      <c r="I192" s="154"/>
      <c r="J192" s="33"/>
      <c r="K192" s="33"/>
      <c r="L192" s="34"/>
      <c r="M192" s="155"/>
      <c r="N192" s="156"/>
      <c r="O192" s="54"/>
      <c r="P192" s="54"/>
      <c r="Q192" s="54"/>
      <c r="R192" s="54"/>
      <c r="S192" s="54"/>
      <c r="T192" s="55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8" t="s">
        <v>190</v>
      </c>
      <c r="AU192" s="18" t="s">
        <v>83</v>
      </c>
    </row>
    <row r="193" spans="2:51" s="13" customFormat="1" ht="12">
      <c r="B193" s="157"/>
      <c r="D193" s="158" t="s">
        <v>201</v>
      </c>
      <c r="E193" s="159" t="s">
        <v>3</v>
      </c>
      <c r="F193" s="160" t="s">
        <v>2055</v>
      </c>
      <c r="H193" s="161">
        <v>12.3</v>
      </c>
      <c r="I193" s="162"/>
      <c r="L193" s="157"/>
      <c r="M193" s="163"/>
      <c r="N193" s="164"/>
      <c r="O193" s="164"/>
      <c r="P193" s="164"/>
      <c r="Q193" s="164"/>
      <c r="R193" s="164"/>
      <c r="S193" s="164"/>
      <c r="T193" s="165"/>
      <c r="AT193" s="159" t="s">
        <v>201</v>
      </c>
      <c r="AU193" s="159" t="s">
        <v>83</v>
      </c>
      <c r="AV193" s="13" t="s">
        <v>83</v>
      </c>
      <c r="AW193" s="13" t="s">
        <v>34</v>
      </c>
      <c r="AX193" s="13" t="s">
        <v>81</v>
      </c>
      <c r="AY193" s="159" t="s">
        <v>180</v>
      </c>
    </row>
    <row r="194" spans="1:65" s="2" customFormat="1" ht="21.75" customHeight="1">
      <c r="A194" s="33"/>
      <c r="B194" s="138"/>
      <c r="C194" s="139" t="s">
        <v>341</v>
      </c>
      <c r="D194" s="139" t="s">
        <v>183</v>
      </c>
      <c r="E194" s="140" t="s">
        <v>2056</v>
      </c>
      <c r="F194" s="141" t="s">
        <v>2057</v>
      </c>
      <c r="G194" s="142" t="s">
        <v>264</v>
      </c>
      <c r="H194" s="143">
        <v>24.6</v>
      </c>
      <c r="I194" s="144"/>
      <c r="J194" s="145">
        <f>ROUND(I194*H194,2)</f>
        <v>0</v>
      </c>
      <c r="K194" s="141" t="s">
        <v>187</v>
      </c>
      <c r="L194" s="34"/>
      <c r="M194" s="146" t="s">
        <v>3</v>
      </c>
      <c r="N194" s="147" t="s">
        <v>44</v>
      </c>
      <c r="O194" s="54"/>
      <c r="P194" s="148">
        <f>O194*H194</f>
        <v>0</v>
      </c>
      <c r="Q194" s="148">
        <v>2.16</v>
      </c>
      <c r="R194" s="148">
        <f>Q194*H194</f>
        <v>53.13600000000001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188</v>
      </c>
      <c r="AT194" s="150" t="s">
        <v>183</v>
      </c>
      <c r="AU194" s="150" t="s">
        <v>83</v>
      </c>
      <c r="AY194" s="18" t="s">
        <v>180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81</v>
      </c>
      <c r="BK194" s="151">
        <f>ROUND(I194*H194,2)</f>
        <v>0</v>
      </c>
      <c r="BL194" s="18" t="s">
        <v>188</v>
      </c>
      <c r="BM194" s="150" t="s">
        <v>2058</v>
      </c>
    </row>
    <row r="195" spans="1:47" s="2" customFormat="1" ht="12">
      <c r="A195" s="33"/>
      <c r="B195" s="34"/>
      <c r="C195" s="33"/>
      <c r="D195" s="152" t="s">
        <v>190</v>
      </c>
      <c r="E195" s="33"/>
      <c r="F195" s="153" t="s">
        <v>2059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190</v>
      </c>
      <c r="AU195" s="18" t="s">
        <v>83</v>
      </c>
    </row>
    <row r="196" spans="1:65" s="2" customFormat="1" ht="16.5" customHeight="1">
      <c r="A196" s="33"/>
      <c r="B196" s="138"/>
      <c r="C196" s="139" t="s">
        <v>345</v>
      </c>
      <c r="D196" s="139" t="s">
        <v>183</v>
      </c>
      <c r="E196" s="140" t="s">
        <v>2060</v>
      </c>
      <c r="F196" s="141" t="s">
        <v>2061</v>
      </c>
      <c r="G196" s="142" t="s">
        <v>225</v>
      </c>
      <c r="H196" s="143">
        <v>13.25</v>
      </c>
      <c r="I196" s="144"/>
      <c r="J196" s="145">
        <f>ROUND(I196*H196,2)</f>
        <v>0</v>
      </c>
      <c r="K196" s="141" t="s">
        <v>187</v>
      </c>
      <c r="L196" s="34"/>
      <c r="M196" s="146" t="s">
        <v>3</v>
      </c>
      <c r="N196" s="147" t="s">
        <v>44</v>
      </c>
      <c r="O196" s="54"/>
      <c r="P196" s="148">
        <f>O196*H196</f>
        <v>0</v>
      </c>
      <c r="Q196" s="148">
        <v>0.3674</v>
      </c>
      <c r="R196" s="148">
        <f>Q196*H196</f>
        <v>4.86805</v>
      </c>
      <c r="S196" s="148">
        <v>0</v>
      </c>
      <c r="T196" s="14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0" t="s">
        <v>188</v>
      </c>
      <c r="AT196" s="150" t="s">
        <v>183</v>
      </c>
      <c r="AU196" s="150" t="s">
        <v>83</v>
      </c>
      <c r="AY196" s="18" t="s">
        <v>180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81</v>
      </c>
      <c r="BK196" s="151">
        <f>ROUND(I196*H196,2)</f>
        <v>0</v>
      </c>
      <c r="BL196" s="18" t="s">
        <v>188</v>
      </c>
      <c r="BM196" s="150" t="s">
        <v>2062</v>
      </c>
    </row>
    <row r="197" spans="1:47" s="2" customFormat="1" ht="12">
      <c r="A197" s="33"/>
      <c r="B197" s="34"/>
      <c r="C197" s="33"/>
      <c r="D197" s="152" t="s">
        <v>190</v>
      </c>
      <c r="E197" s="33"/>
      <c r="F197" s="153" t="s">
        <v>2063</v>
      </c>
      <c r="G197" s="33"/>
      <c r="H197" s="33"/>
      <c r="I197" s="154"/>
      <c r="J197" s="33"/>
      <c r="K197" s="33"/>
      <c r="L197" s="34"/>
      <c r="M197" s="155"/>
      <c r="N197" s="156"/>
      <c r="O197" s="54"/>
      <c r="P197" s="54"/>
      <c r="Q197" s="54"/>
      <c r="R197" s="54"/>
      <c r="S197" s="54"/>
      <c r="T197" s="55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190</v>
      </c>
      <c r="AU197" s="18" t="s">
        <v>83</v>
      </c>
    </row>
    <row r="198" spans="2:51" s="13" customFormat="1" ht="12">
      <c r="B198" s="157"/>
      <c r="D198" s="158" t="s">
        <v>201</v>
      </c>
      <c r="E198" s="159" t="s">
        <v>3</v>
      </c>
      <c r="F198" s="160" t="s">
        <v>2064</v>
      </c>
      <c r="H198" s="161">
        <v>13.25</v>
      </c>
      <c r="I198" s="162"/>
      <c r="L198" s="157"/>
      <c r="M198" s="163"/>
      <c r="N198" s="164"/>
      <c r="O198" s="164"/>
      <c r="P198" s="164"/>
      <c r="Q198" s="164"/>
      <c r="R198" s="164"/>
      <c r="S198" s="164"/>
      <c r="T198" s="165"/>
      <c r="AT198" s="159" t="s">
        <v>201</v>
      </c>
      <c r="AU198" s="159" t="s">
        <v>83</v>
      </c>
      <c r="AV198" s="13" t="s">
        <v>83</v>
      </c>
      <c r="AW198" s="13" t="s">
        <v>34</v>
      </c>
      <c r="AX198" s="13" t="s">
        <v>81</v>
      </c>
      <c r="AY198" s="159" t="s">
        <v>180</v>
      </c>
    </row>
    <row r="199" spans="2:63" s="12" customFormat="1" ht="22.9" customHeight="1">
      <c r="B199" s="125"/>
      <c r="D199" s="126" t="s">
        <v>72</v>
      </c>
      <c r="E199" s="136" t="s">
        <v>238</v>
      </c>
      <c r="F199" s="136" t="s">
        <v>437</v>
      </c>
      <c r="I199" s="128"/>
      <c r="J199" s="137">
        <f>BK199</f>
        <v>0</v>
      </c>
      <c r="L199" s="125"/>
      <c r="M199" s="130"/>
      <c r="N199" s="131"/>
      <c r="O199" s="131"/>
      <c r="P199" s="132">
        <f>SUM(P200:P212)</f>
        <v>0</v>
      </c>
      <c r="Q199" s="131"/>
      <c r="R199" s="132">
        <f>SUM(R200:R212)</f>
        <v>10.21834</v>
      </c>
      <c r="S199" s="131"/>
      <c r="T199" s="133">
        <f>SUM(T200:T212)</f>
        <v>0.012</v>
      </c>
      <c r="AR199" s="126" t="s">
        <v>81</v>
      </c>
      <c r="AT199" s="134" t="s">
        <v>72</v>
      </c>
      <c r="AU199" s="134" t="s">
        <v>81</v>
      </c>
      <c r="AY199" s="126" t="s">
        <v>180</v>
      </c>
      <c r="BK199" s="135">
        <f>SUM(BK200:BK212)</f>
        <v>0</v>
      </c>
    </row>
    <row r="200" spans="1:65" s="2" customFormat="1" ht="24.2" customHeight="1">
      <c r="A200" s="33"/>
      <c r="B200" s="138"/>
      <c r="C200" s="139" t="s">
        <v>230</v>
      </c>
      <c r="D200" s="139" t="s">
        <v>183</v>
      </c>
      <c r="E200" s="140" t="s">
        <v>2065</v>
      </c>
      <c r="F200" s="141" t="s">
        <v>2066</v>
      </c>
      <c r="G200" s="142" t="s">
        <v>253</v>
      </c>
      <c r="H200" s="143">
        <v>52.4</v>
      </c>
      <c r="I200" s="144"/>
      <c r="J200" s="145">
        <f>ROUND(I200*H200,2)</f>
        <v>0</v>
      </c>
      <c r="K200" s="141" t="s">
        <v>187</v>
      </c>
      <c r="L200" s="34"/>
      <c r="M200" s="146" t="s">
        <v>3</v>
      </c>
      <c r="N200" s="147" t="s">
        <v>44</v>
      </c>
      <c r="O200" s="54"/>
      <c r="P200" s="148">
        <f>O200*H200</f>
        <v>0</v>
      </c>
      <c r="Q200" s="148">
        <v>0.10095</v>
      </c>
      <c r="R200" s="148">
        <f>Q200*H200</f>
        <v>5.2897799999999995</v>
      </c>
      <c r="S200" s="148">
        <v>0</v>
      </c>
      <c r="T200" s="149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0" t="s">
        <v>188</v>
      </c>
      <c r="AT200" s="150" t="s">
        <v>183</v>
      </c>
      <c r="AU200" s="150" t="s">
        <v>83</v>
      </c>
      <c r="AY200" s="18" t="s">
        <v>180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8" t="s">
        <v>81</v>
      </c>
      <c r="BK200" s="151">
        <f>ROUND(I200*H200,2)</f>
        <v>0</v>
      </c>
      <c r="BL200" s="18" t="s">
        <v>188</v>
      </c>
      <c r="BM200" s="150" t="s">
        <v>2067</v>
      </c>
    </row>
    <row r="201" spans="1:47" s="2" customFormat="1" ht="12">
      <c r="A201" s="33"/>
      <c r="B201" s="34"/>
      <c r="C201" s="33"/>
      <c r="D201" s="152" t="s">
        <v>190</v>
      </c>
      <c r="E201" s="33"/>
      <c r="F201" s="153" t="s">
        <v>2068</v>
      </c>
      <c r="G201" s="33"/>
      <c r="H201" s="33"/>
      <c r="I201" s="154"/>
      <c r="J201" s="33"/>
      <c r="K201" s="33"/>
      <c r="L201" s="34"/>
      <c r="M201" s="155"/>
      <c r="N201" s="156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190</v>
      </c>
      <c r="AU201" s="18" t="s">
        <v>83</v>
      </c>
    </row>
    <row r="202" spans="2:51" s="13" customFormat="1" ht="12">
      <c r="B202" s="157"/>
      <c r="D202" s="158" t="s">
        <v>201</v>
      </c>
      <c r="E202" s="159" t="s">
        <v>3</v>
      </c>
      <c r="F202" s="160" t="s">
        <v>2069</v>
      </c>
      <c r="H202" s="161">
        <v>52.4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201</v>
      </c>
      <c r="AU202" s="159" t="s">
        <v>83</v>
      </c>
      <c r="AV202" s="13" t="s">
        <v>83</v>
      </c>
      <c r="AW202" s="13" t="s">
        <v>34</v>
      </c>
      <c r="AX202" s="13" t="s">
        <v>81</v>
      </c>
      <c r="AY202" s="159" t="s">
        <v>180</v>
      </c>
    </row>
    <row r="203" spans="1:65" s="2" customFormat="1" ht="16.5" customHeight="1">
      <c r="A203" s="33"/>
      <c r="B203" s="138"/>
      <c r="C203" s="173" t="s">
        <v>356</v>
      </c>
      <c r="D203" s="173" t="s">
        <v>284</v>
      </c>
      <c r="E203" s="174" t="s">
        <v>2070</v>
      </c>
      <c r="F203" s="175" t="s">
        <v>2071</v>
      </c>
      <c r="G203" s="176" t="s">
        <v>253</v>
      </c>
      <c r="H203" s="177">
        <v>104.8</v>
      </c>
      <c r="I203" s="178"/>
      <c r="J203" s="179">
        <f>ROUND(I203*H203,2)</f>
        <v>0</v>
      </c>
      <c r="K203" s="175" t="s">
        <v>187</v>
      </c>
      <c r="L203" s="180"/>
      <c r="M203" s="181" t="s">
        <v>3</v>
      </c>
      <c r="N203" s="182" t="s">
        <v>44</v>
      </c>
      <c r="O203" s="54"/>
      <c r="P203" s="148">
        <f>O203*H203</f>
        <v>0</v>
      </c>
      <c r="Q203" s="148">
        <v>0.046</v>
      </c>
      <c r="R203" s="148">
        <f>Q203*H203</f>
        <v>4.8208</v>
      </c>
      <c r="S203" s="148">
        <v>0</v>
      </c>
      <c r="T203" s="149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0" t="s">
        <v>233</v>
      </c>
      <c r="AT203" s="150" t="s">
        <v>284</v>
      </c>
      <c r="AU203" s="150" t="s">
        <v>83</v>
      </c>
      <c r="AY203" s="18" t="s">
        <v>180</v>
      </c>
      <c r="BE203" s="151">
        <f>IF(N203="základní",J203,0)</f>
        <v>0</v>
      </c>
      <c r="BF203" s="151">
        <f>IF(N203="snížená",J203,0)</f>
        <v>0</v>
      </c>
      <c r="BG203" s="151">
        <f>IF(N203="zákl. přenesená",J203,0)</f>
        <v>0</v>
      </c>
      <c r="BH203" s="151">
        <f>IF(N203="sníž. přenesená",J203,0)</f>
        <v>0</v>
      </c>
      <c r="BI203" s="151">
        <f>IF(N203="nulová",J203,0)</f>
        <v>0</v>
      </c>
      <c r="BJ203" s="18" t="s">
        <v>81</v>
      </c>
      <c r="BK203" s="151">
        <f>ROUND(I203*H203,2)</f>
        <v>0</v>
      </c>
      <c r="BL203" s="18" t="s">
        <v>188</v>
      </c>
      <c r="BM203" s="150" t="s">
        <v>2072</v>
      </c>
    </row>
    <row r="204" spans="1:47" s="2" customFormat="1" ht="12">
      <c r="A204" s="33"/>
      <c r="B204" s="34"/>
      <c r="C204" s="33"/>
      <c r="D204" s="152" t="s">
        <v>190</v>
      </c>
      <c r="E204" s="33"/>
      <c r="F204" s="153" t="s">
        <v>2073</v>
      </c>
      <c r="G204" s="33"/>
      <c r="H204" s="33"/>
      <c r="I204" s="154"/>
      <c r="J204" s="33"/>
      <c r="K204" s="33"/>
      <c r="L204" s="34"/>
      <c r="M204" s="155"/>
      <c r="N204" s="156"/>
      <c r="O204" s="54"/>
      <c r="P204" s="54"/>
      <c r="Q204" s="54"/>
      <c r="R204" s="54"/>
      <c r="S204" s="54"/>
      <c r="T204" s="55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190</v>
      </c>
      <c r="AU204" s="18" t="s">
        <v>83</v>
      </c>
    </row>
    <row r="205" spans="2:51" s="13" customFormat="1" ht="12">
      <c r="B205" s="157"/>
      <c r="D205" s="158" t="s">
        <v>201</v>
      </c>
      <c r="E205" s="159" t="s">
        <v>3</v>
      </c>
      <c r="F205" s="160" t="s">
        <v>2074</v>
      </c>
      <c r="H205" s="161">
        <v>104.8</v>
      </c>
      <c r="I205" s="162"/>
      <c r="L205" s="157"/>
      <c r="M205" s="163"/>
      <c r="N205" s="164"/>
      <c r="O205" s="164"/>
      <c r="P205" s="164"/>
      <c r="Q205" s="164"/>
      <c r="R205" s="164"/>
      <c r="S205" s="164"/>
      <c r="T205" s="165"/>
      <c r="AT205" s="159" t="s">
        <v>201</v>
      </c>
      <c r="AU205" s="159" t="s">
        <v>83</v>
      </c>
      <c r="AV205" s="13" t="s">
        <v>83</v>
      </c>
      <c r="AW205" s="13" t="s">
        <v>34</v>
      </c>
      <c r="AX205" s="13" t="s">
        <v>81</v>
      </c>
      <c r="AY205" s="159" t="s">
        <v>180</v>
      </c>
    </row>
    <row r="206" spans="1:65" s="2" customFormat="1" ht="24.2" customHeight="1">
      <c r="A206" s="33"/>
      <c r="B206" s="138"/>
      <c r="C206" s="139" t="s">
        <v>287</v>
      </c>
      <c r="D206" s="139" t="s">
        <v>183</v>
      </c>
      <c r="E206" s="140" t="s">
        <v>2075</v>
      </c>
      <c r="F206" s="141" t="s">
        <v>2076</v>
      </c>
      <c r="G206" s="142" t="s">
        <v>253</v>
      </c>
      <c r="H206" s="143">
        <v>12</v>
      </c>
      <c r="I206" s="144"/>
      <c r="J206" s="145">
        <f>ROUND(I206*H206,2)</f>
        <v>0</v>
      </c>
      <c r="K206" s="141" t="s">
        <v>187</v>
      </c>
      <c r="L206" s="34"/>
      <c r="M206" s="146" t="s">
        <v>3</v>
      </c>
      <c r="N206" s="147" t="s">
        <v>44</v>
      </c>
      <c r="O206" s="54"/>
      <c r="P206" s="148">
        <f>O206*H206</f>
        <v>0</v>
      </c>
      <c r="Q206" s="148">
        <v>0.00073</v>
      </c>
      <c r="R206" s="148">
        <f>Q206*H206</f>
        <v>0.00876</v>
      </c>
      <c r="S206" s="148">
        <v>0.001</v>
      </c>
      <c r="T206" s="149">
        <f>S206*H206</f>
        <v>0.012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188</v>
      </c>
      <c r="AT206" s="150" t="s">
        <v>183</v>
      </c>
      <c r="AU206" s="150" t="s">
        <v>83</v>
      </c>
      <c r="AY206" s="18" t="s">
        <v>180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81</v>
      </c>
      <c r="BK206" s="151">
        <f>ROUND(I206*H206,2)</f>
        <v>0</v>
      </c>
      <c r="BL206" s="18" t="s">
        <v>188</v>
      </c>
      <c r="BM206" s="150" t="s">
        <v>2077</v>
      </c>
    </row>
    <row r="207" spans="1:47" s="2" customFormat="1" ht="12">
      <c r="A207" s="33"/>
      <c r="B207" s="34"/>
      <c r="C207" s="33"/>
      <c r="D207" s="152" t="s">
        <v>190</v>
      </c>
      <c r="E207" s="33"/>
      <c r="F207" s="153" t="s">
        <v>2078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190</v>
      </c>
      <c r="AU207" s="18" t="s">
        <v>83</v>
      </c>
    </row>
    <row r="208" spans="2:51" s="14" customFormat="1" ht="12">
      <c r="B208" s="166"/>
      <c r="D208" s="158" t="s">
        <v>201</v>
      </c>
      <c r="E208" s="167" t="s">
        <v>3</v>
      </c>
      <c r="F208" s="168" t="s">
        <v>2079</v>
      </c>
      <c r="H208" s="167" t="s">
        <v>3</v>
      </c>
      <c r="I208" s="169"/>
      <c r="L208" s="166"/>
      <c r="M208" s="170"/>
      <c r="N208" s="171"/>
      <c r="O208" s="171"/>
      <c r="P208" s="171"/>
      <c r="Q208" s="171"/>
      <c r="R208" s="171"/>
      <c r="S208" s="171"/>
      <c r="T208" s="172"/>
      <c r="AT208" s="167" t="s">
        <v>201</v>
      </c>
      <c r="AU208" s="167" t="s">
        <v>83</v>
      </c>
      <c r="AV208" s="14" t="s">
        <v>81</v>
      </c>
      <c r="AW208" s="14" t="s">
        <v>34</v>
      </c>
      <c r="AX208" s="14" t="s">
        <v>73</v>
      </c>
      <c r="AY208" s="167" t="s">
        <v>180</v>
      </c>
    </row>
    <row r="209" spans="2:51" s="13" customFormat="1" ht="12">
      <c r="B209" s="157"/>
      <c r="D209" s="158" t="s">
        <v>201</v>
      </c>
      <c r="E209" s="159" t="s">
        <v>3</v>
      </c>
      <c r="F209" s="160" t="s">
        <v>2080</v>
      </c>
      <c r="H209" s="161">
        <v>12</v>
      </c>
      <c r="I209" s="162"/>
      <c r="L209" s="157"/>
      <c r="M209" s="163"/>
      <c r="N209" s="164"/>
      <c r="O209" s="164"/>
      <c r="P209" s="164"/>
      <c r="Q209" s="164"/>
      <c r="R209" s="164"/>
      <c r="S209" s="164"/>
      <c r="T209" s="165"/>
      <c r="AT209" s="159" t="s">
        <v>201</v>
      </c>
      <c r="AU209" s="159" t="s">
        <v>83</v>
      </c>
      <c r="AV209" s="13" t="s">
        <v>83</v>
      </c>
      <c r="AW209" s="13" t="s">
        <v>34</v>
      </c>
      <c r="AX209" s="13" t="s">
        <v>81</v>
      </c>
      <c r="AY209" s="159" t="s">
        <v>180</v>
      </c>
    </row>
    <row r="210" spans="1:65" s="2" customFormat="1" ht="16.5" customHeight="1">
      <c r="A210" s="33"/>
      <c r="B210" s="138"/>
      <c r="C210" s="173" t="s">
        <v>367</v>
      </c>
      <c r="D210" s="173" t="s">
        <v>284</v>
      </c>
      <c r="E210" s="174" t="s">
        <v>2081</v>
      </c>
      <c r="F210" s="175" t="s">
        <v>2082</v>
      </c>
      <c r="G210" s="176" t="s">
        <v>186</v>
      </c>
      <c r="H210" s="177">
        <v>0.099</v>
      </c>
      <c r="I210" s="178"/>
      <c r="J210" s="179">
        <f>ROUND(I210*H210,2)</f>
        <v>0</v>
      </c>
      <c r="K210" s="175" t="s">
        <v>187</v>
      </c>
      <c r="L210" s="180"/>
      <c r="M210" s="181" t="s">
        <v>3</v>
      </c>
      <c r="N210" s="182" t="s">
        <v>44</v>
      </c>
      <c r="O210" s="54"/>
      <c r="P210" s="148">
        <f>O210*H210</f>
        <v>0</v>
      </c>
      <c r="Q210" s="148">
        <v>1</v>
      </c>
      <c r="R210" s="148">
        <f>Q210*H210</f>
        <v>0.099</v>
      </c>
      <c r="S210" s="148">
        <v>0</v>
      </c>
      <c r="T210" s="149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0" t="s">
        <v>233</v>
      </c>
      <c r="AT210" s="150" t="s">
        <v>284</v>
      </c>
      <c r="AU210" s="150" t="s">
        <v>83</v>
      </c>
      <c r="AY210" s="18" t="s">
        <v>180</v>
      </c>
      <c r="BE210" s="151">
        <f>IF(N210="základní",J210,0)</f>
        <v>0</v>
      </c>
      <c r="BF210" s="151">
        <f>IF(N210="snížená",J210,0)</f>
        <v>0</v>
      </c>
      <c r="BG210" s="151">
        <f>IF(N210="zákl. přenesená",J210,0)</f>
        <v>0</v>
      </c>
      <c r="BH210" s="151">
        <f>IF(N210="sníž. přenesená",J210,0)</f>
        <v>0</v>
      </c>
      <c r="BI210" s="151">
        <f>IF(N210="nulová",J210,0)</f>
        <v>0</v>
      </c>
      <c r="BJ210" s="18" t="s">
        <v>81</v>
      </c>
      <c r="BK210" s="151">
        <f>ROUND(I210*H210,2)</f>
        <v>0</v>
      </c>
      <c r="BL210" s="18" t="s">
        <v>188</v>
      </c>
      <c r="BM210" s="150" t="s">
        <v>2083</v>
      </c>
    </row>
    <row r="211" spans="1:47" s="2" customFormat="1" ht="12">
      <c r="A211" s="33"/>
      <c r="B211" s="34"/>
      <c r="C211" s="33"/>
      <c r="D211" s="152" t="s">
        <v>190</v>
      </c>
      <c r="E211" s="33"/>
      <c r="F211" s="153" t="s">
        <v>2084</v>
      </c>
      <c r="G211" s="33"/>
      <c r="H211" s="33"/>
      <c r="I211" s="154"/>
      <c r="J211" s="33"/>
      <c r="K211" s="33"/>
      <c r="L211" s="34"/>
      <c r="M211" s="155"/>
      <c r="N211" s="156"/>
      <c r="O211" s="54"/>
      <c r="P211" s="54"/>
      <c r="Q211" s="54"/>
      <c r="R211" s="54"/>
      <c r="S211" s="54"/>
      <c r="T211" s="55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8" t="s">
        <v>190</v>
      </c>
      <c r="AU211" s="18" t="s">
        <v>83</v>
      </c>
    </row>
    <row r="212" spans="2:51" s="13" customFormat="1" ht="12">
      <c r="B212" s="157"/>
      <c r="D212" s="158" t="s">
        <v>201</v>
      </c>
      <c r="E212" s="159" t="s">
        <v>3</v>
      </c>
      <c r="F212" s="160" t="s">
        <v>2085</v>
      </c>
      <c r="H212" s="161">
        <v>0.099</v>
      </c>
      <c r="I212" s="162"/>
      <c r="L212" s="157"/>
      <c r="M212" s="163"/>
      <c r="N212" s="164"/>
      <c r="O212" s="164"/>
      <c r="P212" s="164"/>
      <c r="Q212" s="164"/>
      <c r="R212" s="164"/>
      <c r="S212" s="164"/>
      <c r="T212" s="165"/>
      <c r="AT212" s="159" t="s">
        <v>201</v>
      </c>
      <c r="AU212" s="159" t="s">
        <v>83</v>
      </c>
      <c r="AV212" s="13" t="s">
        <v>83</v>
      </c>
      <c r="AW212" s="13" t="s">
        <v>34</v>
      </c>
      <c r="AX212" s="13" t="s">
        <v>81</v>
      </c>
      <c r="AY212" s="159" t="s">
        <v>180</v>
      </c>
    </row>
    <row r="213" spans="2:63" s="12" customFormat="1" ht="22.9" customHeight="1">
      <c r="B213" s="125"/>
      <c r="D213" s="126" t="s">
        <v>72</v>
      </c>
      <c r="E213" s="136" t="s">
        <v>471</v>
      </c>
      <c r="F213" s="136" t="s">
        <v>472</v>
      </c>
      <c r="I213" s="128"/>
      <c r="J213" s="137">
        <f>BK213</f>
        <v>0</v>
      </c>
      <c r="L213" s="125"/>
      <c r="M213" s="130"/>
      <c r="N213" s="131"/>
      <c r="O213" s="131"/>
      <c r="P213" s="132">
        <f>SUM(P214:P215)</f>
        <v>0</v>
      </c>
      <c r="Q213" s="131"/>
      <c r="R213" s="132">
        <f>SUM(R214:R215)</f>
        <v>0</v>
      </c>
      <c r="S213" s="131"/>
      <c r="T213" s="133">
        <f>SUM(T214:T215)</f>
        <v>0</v>
      </c>
      <c r="AR213" s="126" t="s">
        <v>81</v>
      </c>
      <c r="AT213" s="134" t="s">
        <v>72</v>
      </c>
      <c r="AU213" s="134" t="s">
        <v>81</v>
      </c>
      <c r="AY213" s="126" t="s">
        <v>180</v>
      </c>
      <c r="BK213" s="135">
        <f>SUM(BK214:BK215)</f>
        <v>0</v>
      </c>
    </row>
    <row r="214" spans="1:65" s="2" customFormat="1" ht="33" customHeight="1">
      <c r="A214" s="33"/>
      <c r="B214" s="138"/>
      <c r="C214" s="139" t="s">
        <v>371</v>
      </c>
      <c r="D214" s="139" t="s">
        <v>183</v>
      </c>
      <c r="E214" s="140" t="s">
        <v>473</v>
      </c>
      <c r="F214" s="141" t="s">
        <v>474</v>
      </c>
      <c r="G214" s="142" t="s">
        <v>186</v>
      </c>
      <c r="H214" s="143">
        <v>224.907</v>
      </c>
      <c r="I214" s="144"/>
      <c r="J214" s="145">
        <f>ROUND(I214*H214,2)</f>
        <v>0</v>
      </c>
      <c r="K214" s="141" t="s">
        <v>187</v>
      </c>
      <c r="L214" s="34"/>
      <c r="M214" s="146" t="s">
        <v>3</v>
      </c>
      <c r="N214" s="147" t="s">
        <v>44</v>
      </c>
      <c r="O214" s="54"/>
      <c r="P214" s="148">
        <f>O214*H214</f>
        <v>0</v>
      </c>
      <c r="Q214" s="148">
        <v>0</v>
      </c>
      <c r="R214" s="148">
        <f>Q214*H214</f>
        <v>0</v>
      </c>
      <c r="S214" s="148">
        <v>0</v>
      </c>
      <c r="T214" s="149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188</v>
      </c>
      <c r="AT214" s="150" t="s">
        <v>183</v>
      </c>
      <c r="AU214" s="150" t="s">
        <v>83</v>
      </c>
      <c r="AY214" s="18" t="s">
        <v>180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81</v>
      </c>
      <c r="BK214" s="151">
        <f>ROUND(I214*H214,2)</f>
        <v>0</v>
      </c>
      <c r="BL214" s="18" t="s">
        <v>188</v>
      </c>
      <c r="BM214" s="150" t="s">
        <v>475</v>
      </c>
    </row>
    <row r="215" spans="1:47" s="2" customFormat="1" ht="12">
      <c r="A215" s="33"/>
      <c r="B215" s="34"/>
      <c r="C215" s="33"/>
      <c r="D215" s="152" t="s">
        <v>190</v>
      </c>
      <c r="E215" s="33"/>
      <c r="F215" s="153" t="s">
        <v>476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190</v>
      </c>
      <c r="AU215" s="18" t="s">
        <v>83</v>
      </c>
    </row>
    <row r="216" spans="2:63" s="12" customFormat="1" ht="25.9" customHeight="1">
      <c r="B216" s="125"/>
      <c r="D216" s="126" t="s">
        <v>72</v>
      </c>
      <c r="E216" s="127" t="s">
        <v>218</v>
      </c>
      <c r="F216" s="127" t="s">
        <v>219</v>
      </c>
      <c r="I216" s="128"/>
      <c r="J216" s="129">
        <f>BK216</f>
        <v>0</v>
      </c>
      <c r="L216" s="125"/>
      <c r="M216" s="130"/>
      <c r="N216" s="131"/>
      <c r="O216" s="131"/>
      <c r="P216" s="132">
        <f>P217+P232+P235+P244+P249+P263</f>
        <v>0</v>
      </c>
      <c r="Q216" s="131"/>
      <c r="R216" s="132">
        <f>R217+R232+R235+R244+R249+R263</f>
        <v>13.96844508</v>
      </c>
      <c r="S216" s="131"/>
      <c r="T216" s="133">
        <f>T217+T232+T235+T244+T249+T263</f>
        <v>0</v>
      </c>
      <c r="AR216" s="126" t="s">
        <v>83</v>
      </c>
      <c r="AT216" s="134" t="s">
        <v>72</v>
      </c>
      <c r="AU216" s="134" t="s">
        <v>73</v>
      </c>
      <c r="AY216" s="126" t="s">
        <v>180</v>
      </c>
      <c r="BK216" s="135">
        <f>BK217+BK232+BK235+BK244+BK249+BK263</f>
        <v>0</v>
      </c>
    </row>
    <row r="217" spans="2:63" s="12" customFormat="1" ht="22.9" customHeight="1">
      <c r="B217" s="125"/>
      <c r="D217" s="126" t="s">
        <v>72</v>
      </c>
      <c r="E217" s="136" t="s">
        <v>1406</v>
      </c>
      <c r="F217" s="136" t="s">
        <v>1407</v>
      </c>
      <c r="I217" s="128"/>
      <c r="J217" s="137">
        <f>BK217</f>
        <v>0</v>
      </c>
      <c r="L217" s="125"/>
      <c r="M217" s="130"/>
      <c r="N217" s="131"/>
      <c r="O217" s="131"/>
      <c r="P217" s="132">
        <f>SUM(P218:P231)</f>
        <v>0</v>
      </c>
      <c r="Q217" s="131"/>
      <c r="R217" s="132">
        <f>SUM(R218:R231)</f>
        <v>1.0957204999999999</v>
      </c>
      <c r="S217" s="131"/>
      <c r="T217" s="133">
        <f>SUM(T218:T231)</f>
        <v>0</v>
      </c>
      <c r="AR217" s="126" t="s">
        <v>83</v>
      </c>
      <c r="AT217" s="134" t="s">
        <v>72</v>
      </c>
      <c r="AU217" s="134" t="s">
        <v>81</v>
      </c>
      <c r="AY217" s="126" t="s">
        <v>180</v>
      </c>
      <c r="BK217" s="135">
        <f>SUM(BK218:BK231)</f>
        <v>0</v>
      </c>
    </row>
    <row r="218" spans="1:65" s="2" customFormat="1" ht="21.75" customHeight="1">
      <c r="A218" s="33"/>
      <c r="B218" s="138"/>
      <c r="C218" s="139" t="s">
        <v>378</v>
      </c>
      <c r="D218" s="139" t="s">
        <v>183</v>
      </c>
      <c r="E218" s="140" t="s">
        <v>1408</v>
      </c>
      <c r="F218" s="141" t="s">
        <v>1409</v>
      </c>
      <c r="G218" s="142" t="s">
        <v>225</v>
      </c>
      <c r="H218" s="143">
        <v>95.67</v>
      </c>
      <c r="I218" s="144"/>
      <c r="J218" s="145">
        <f>ROUND(I218*H218,2)</f>
        <v>0</v>
      </c>
      <c r="K218" s="141" t="s">
        <v>187</v>
      </c>
      <c r="L218" s="34"/>
      <c r="M218" s="146" t="s">
        <v>3</v>
      </c>
      <c r="N218" s="147" t="s">
        <v>44</v>
      </c>
      <c r="O218" s="54"/>
      <c r="P218" s="148">
        <f>O218*H218</f>
        <v>0</v>
      </c>
      <c r="Q218" s="148">
        <v>0</v>
      </c>
      <c r="R218" s="148">
        <f>Q218*H218</f>
        <v>0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226</v>
      </c>
      <c r="AT218" s="150" t="s">
        <v>183</v>
      </c>
      <c r="AU218" s="150" t="s">
        <v>83</v>
      </c>
      <c r="AY218" s="18" t="s">
        <v>180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81</v>
      </c>
      <c r="BK218" s="151">
        <f>ROUND(I218*H218,2)</f>
        <v>0</v>
      </c>
      <c r="BL218" s="18" t="s">
        <v>226</v>
      </c>
      <c r="BM218" s="150" t="s">
        <v>2086</v>
      </c>
    </row>
    <row r="219" spans="1:47" s="2" customFormat="1" ht="12">
      <c r="A219" s="33"/>
      <c r="B219" s="34"/>
      <c r="C219" s="33"/>
      <c r="D219" s="152" t="s">
        <v>190</v>
      </c>
      <c r="E219" s="33"/>
      <c r="F219" s="153" t="s">
        <v>1411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190</v>
      </c>
      <c r="AU219" s="18" t="s">
        <v>83</v>
      </c>
    </row>
    <row r="220" spans="2:51" s="13" customFormat="1" ht="12">
      <c r="B220" s="157"/>
      <c r="D220" s="158" t="s">
        <v>201</v>
      </c>
      <c r="E220" s="159" t="s">
        <v>3</v>
      </c>
      <c r="F220" s="160" t="s">
        <v>2087</v>
      </c>
      <c r="H220" s="161">
        <v>95.67</v>
      </c>
      <c r="I220" s="162"/>
      <c r="L220" s="157"/>
      <c r="M220" s="163"/>
      <c r="N220" s="164"/>
      <c r="O220" s="164"/>
      <c r="P220" s="164"/>
      <c r="Q220" s="164"/>
      <c r="R220" s="164"/>
      <c r="S220" s="164"/>
      <c r="T220" s="165"/>
      <c r="AT220" s="159" t="s">
        <v>201</v>
      </c>
      <c r="AU220" s="159" t="s">
        <v>83</v>
      </c>
      <c r="AV220" s="13" t="s">
        <v>83</v>
      </c>
      <c r="AW220" s="13" t="s">
        <v>34</v>
      </c>
      <c r="AX220" s="13" t="s">
        <v>81</v>
      </c>
      <c r="AY220" s="159" t="s">
        <v>180</v>
      </c>
    </row>
    <row r="221" spans="1:65" s="2" customFormat="1" ht="16.5" customHeight="1">
      <c r="A221" s="33"/>
      <c r="B221" s="138"/>
      <c r="C221" s="173" t="s">
        <v>677</v>
      </c>
      <c r="D221" s="173" t="s">
        <v>284</v>
      </c>
      <c r="E221" s="174" t="s">
        <v>1413</v>
      </c>
      <c r="F221" s="175" t="s">
        <v>1414</v>
      </c>
      <c r="G221" s="176" t="s">
        <v>186</v>
      </c>
      <c r="H221" s="177">
        <v>0.029</v>
      </c>
      <c r="I221" s="178"/>
      <c r="J221" s="179">
        <f>ROUND(I221*H221,2)</f>
        <v>0</v>
      </c>
      <c r="K221" s="175" t="s">
        <v>187</v>
      </c>
      <c r="L221" s="180"/>
      <c r="M221" s="181" t="s">
        <v>3</v>
      </c>
      <c r="N221" s="182" t="s">
        <v>44</v>
      </c>
      <c r="O221" s="54"/>
      <c r="P221" s="148">
        <f>O221*H221</f>
        <v>0</v>
      </c>
      <c r="Q221" s="148">
        <v>1</v>
      </c>
      <c r="R221" s="148">
        <f>Q221*H221</f>
        <v>0.029</v>
      </c>
      <c r="S221" s="148">
        <v>0</v>
      </c>
      <c r="T221" s="149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50" t="s">
        <v>287</v>
      </c>
      <c r="AT221" s="150" t="s">
        <v>284</v>
      </c>
      <c r="AU221" s="150" t="s">
        <v>83</v>
      </c>
      <c r="AY221" s="18" t="s">
        <v>180</v>
      </c>
      <c r="BE221" s="151">
        <f>IF(N221="základní",J221,0)</f>
        <v>0</v>
      </c>
      <c r="BF221" s="151">
        <f>IF(N221="snížená",J221,0)</f>
        <v>0</v>
      </c>
      <c r="BG221" s="151">
        <f>IF(N221="zákl. přenesená",J221,0)</f>
        <v>0</v>
      </c>
      <c r="BH221" s="151">
        <f>IF(N221="sníž. přenesená",J221,0)</f>
        <v>0</v>
      </c>
      <c r="BI221" s="151">
        <f>IF(N221="nulová",J221,0)</f>
        <v>0</v>
      </c>
      <c r="BJ221" s="18" t="s">
        <v>81</v>
      </c>
      <c r="BK221" s="151">
        <f>ROUND(I221*H221,2)</f>
        <v>0</v>
      </c>
      <c r="BL221" s="18" t="s">
        <v>226</v>
      </c>
      <c r="BM221" s="150" t="s">
        <v>2088</v>
      </c>
    </row>
    <row r="222" spans="1:47" s="2" customFormat="1" ht="12">
      <c r="A222" s="33"/>
      <c r="B222" s="34"/>
      <c r="C222" s="33"/>
      <c r="D222" s="152" t="s">
        <v>190</v>
      </c>
      <c r="E222" s="33"/>
      <c r="F222" s="153" t="s">
        <v>1416</v>
      </c>
      <c r="G222" s="33"/>
      <c r="H222" s="33"/>
      <c r="I222" s="154"/>
      <c r="J222" s="33"/>
      <c r="K222" s="33"/>
      <c r="L222" s="34"/>
      <c r="M222" s="155"/>
      <c r="N222" s="156"/>
      <c r="O222" s="54"/>
      <c r="P222" s="54"/>
      <c r="Q222" s="54"/>
      <c r="R222" s="54"/>
      <c r="S222" s="54"/>
      <c r="T222" s="55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T222" s="18" t="s">
        <v>190</v>
      </c>
      <c r="AU222" s="18" t="s">
        <v>83</v>
      </c>
    </row>
    <row r="223" spans="2:51" s="13" customFormat="1" ht="12">
      <c r="B223" s="157"/>
      <c r="D223" s="158" t="s">
        <v>201</v>
      </c>
      <c r="F223" s="160" t="s">
        <v>2089</v>
      </c>
      <c r="H223" s="161">
        <v>0.029</v>
      </c>
      <c r="I223" s="162"/>
      <c r="L223" s="157"/>
      <c r="M223" s="163"/>
      <c r="N223" s="164"/>
      <c r="O223" s="164"/>
      <c r="P223" s="164"/>
      <c r="Q223" s="164"/>
      <c r="R223" s="164"/>
      <c r="S223" s="164"/>
      <c r="T223" s="165"/>
      <c r="AT223" s="159" t="s">
        <v>201</v>
      </c>
      <c r="AU223" s="159" t="s">
        <v>83</v>
      </c>
      <c r="AV223" s="13" t="s">
        <v>83</v>
      </c>
      <c r="AW223" s="13" t="s">
        <v>4</v>
      </c>
      <c r="AX223" s="13" t="s">
        <v>81</v>
      </c>
      <c r="AY223" s="159" t="s">
        <v>180</v>
      </c>
    </row>
    <row r="224" spans="1:65" s="2" customFormat="1" ht="16.5" customHeight="1">
      <c r="A224" s="33"/>
      <c r="B224" s="138"/>
      <c r="C224" s="139" t="s">
        <v>679</v>
      </c>
      <c r="D224" s="139" t="s">
        <v>183</v>
      </c>
      <c r="E224" s="140" t="s">
        <v>1425</v>
      </c>
      <c r="F224" s="141" t="s">
        <v>1426</v>
      </c>
      <c r="G224" s="142" t="s">
        <v>225</v>
      </c>
      <c r="H224" s="143">
        <v>191.34</v>
      </c>
      <c r="I224" s="144"/>
      <c r="J224" s="145">
        <f>ROUND(I224*H224,2)</f>
        <v>0</v>
      </c>
      <c r="K224" s="141" t="s">
        <v>187</v>
      </c>
      <c r="L224" s="34"/>
      <c r="M224" s="146" t="s">
        <v>3</v>
      </c>
      <c r="N224" s="147" t="s">
        <v>44</v>
      </c>
      <c r="O224" s="54"/>
      <c r="P224" s="148">
        <f>O224*H224</f>
        <v>0</v>
      </c>
      <c r="Q224" s="148">
        <v>0.0004</v>
      </c>
      <c r="R224" s="148">
        <f>Q224*H224</f>
        <v>0.076536</v>
      </c>
      <c r="S224" s="148">
        <v>0</v>
      </c>
      <c r="T224" s="149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0" t="s">
        <v>226</v>
      </c>
      <c r="AT224" s="150" t="s">
        <v>183</v>
      </c>
      <c r="AU224" s="150" t="s">
        <v>83</v>
      </c>
      <c r="AY224" s="18" t="s">
        <v>180</v>
      </c>
      <c r="BE224" s="151">
        <f>IF(N224="základní",J224,0)</f>
        <v>0</v>
      </c>
      <c r="BF224" s="151">
        <f>IF(N224="snížená",J224,0)</f>
        <v>0</v>
      </c>
      <c r="BG224" s="151">
        <f>IF(N224="zákl. přenesená",J224,0)</f>
        <v>0</v>
      </c>
      <c r="BH224" s="151">
        <f>IF(N224="sníž. přenesená",J224,0)</f>
        <v>0</v>
      </c>
      <c r="BI224" s="151">
        <f>IF(N224="nulová",J224,0)</f>
        <v>0</v>
      </c>
      <c r="BJ224" s="18" t="s">
        <v>81</v>
      </c>
      <c r="BK224" s="151">
        <f>ROUND(I224*H224,2)</f>
        <v>0</v>
      </c>
      <c r="BL224" s="18" t="s">
        <v>226</v>
      </c>
      <c r="BM224" s="150" t="s">
        <v>2090</v>
      </c>
    </row>
    <row r="225" spans="1:47" s="2" customFormat="1" ht="12">
      <c r="A225" s="33"/>
      <c r="B225" s="34"/>
      <c r="C225" s="33"/>
      <c r="D225" s="152" t="s">
        <v>190</v>
      </c>
      <c r="E225" s="33"/>
      <c r="F225" s="153" t="s">
        <v>1428</v>
      </c>
      <c r="G225" s="33"/>
      <c r="H225" s="33"/>
      <c r="I225" s="154"/>
      <c r="J225" s="33"/>
      <c r="K225" s="33"/>
      <c r="L225" s="34"/>
      <c r="M225" s="155"/>
      <c r="N225" s="156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190</v>
      </c>
      <c r="AU225" s="18" t="s">
        <v>83</v>
      </c>
    </row>
    <row r="226" spans="2:51" s="13" customFormat="1" ht="12">
      <c r="B226" s="157"/>
      <c r="D226" s="158" t="s">
        <v>201</v>
      </c>
      <c r="E226" s="159" t="s">
        <v>3</v>
      </c>
      <c r="F226" s="160" t="s">
        <v>2091</v>
      </c>
      <c r="H226" s="161">
        <v>191.34</v>
      </c>
      <c r="I226" s="162"/>
      <c r="L226" s="157"/>
      <c r="M226" s="163"/>
      <c r="N226" s="164"/>
      <c r="O226" s="164"/>
      <c r="P226" s="164"/>
      <c r="Q226" s="164"/>
      <c r="R226" s="164"/>
      <c r="S226" s="164"/>
      <c r="T226" s="165"/>
      <c r="AT226" s="159" t="s">
        <v>201</v>
      </c>
      <c r="AU226" s="159" t="s">
        <v>83</v>
      </c>
      <c r="AV226" s="13" t="s">
        <v>83</v>
      </c>
      <c r="AW226" s="13" t="s">
        <v>34</v>
      </c>
      <c r="AX226" s="13" t="s">
        <v>81</v>
      </c>
      <c r="AY226" s="159" t="s">
        <v>180</v>
      </c>
    </row>
    <row r="227" spans="1:65" s="2" customFormat="1" ht="24.2" customHeight="1">
      <c r="A227" s="33"/>
      <c r="B227" s="138"/>
      <c r="C227" s="173" t="s">
        <v>685</v>
      </c>
      <c r="D227" s="173" t="s">
        <v>284</v>
      </c>
      <c r="E227" s="174" t="s">
        <v>2092</v>
      </c>
      <c r="F227" s="175" t="s">
        <v>2093</v>
      </c>
      <c r="G227" s="176" t="s">
        <v>225</v>
      </c>
      <c r="H227" s="177">
        <v>220.041</v>
      </c>
      <c r="I227" s="178"/>
      <c r="J227" s="179">
        <f>ROUND(I227*H227,2)</f>
        <v>0</v>
      </c>
      <c r="K227" s="175" t="s">
        <v>187</v>
      </c>
      <c r="L227" s="180"/>
      <c r="M227" s="181" t="s">
        <v>3</v>
      </c>
      <c r="N227" s="182" t="s">
        <v>44</v>
      </c>
      <c r="O227" s="54"/>
      <c r="P227" s="148">
        <f>O227*H227</f>
        <v>0</v>
      </c>
      <c r="Q227" s="148">
        <v>0.0045</v>
      </c>
      <c r="R227" s="148">
        <f>Q227*H227</f>
        <v>0.9901844999999999</v>
      </c>
      <c r="S227" s="148">
        <v>0</v>
      </c>
      <c r="T227" s="14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50" t="s">
        <v>287</v>
      </c>
      <c r="AT227" s="150" t="s">
        <v>284</v>
      </c>
      <c r="AU227" s="150" t="s">
        <v>83</v>
      </c>
      <c r="AY227" s="18" t="s">
        <v>180</v>
      </c>
      <c r="BE227" s="151">
        <f>IF(N227="základní",J227,0)</f>
        <v>0</v>
      </c>
      <c r="BF227" s="151">
        <f>IF(N227="snížená",J227,0)</f>
        <v>0</v>
      </c>
      <c r="BG227" s="151">
        <f>IF(N227="zákl. přenesená",J227,0)</f>
        <v>0</v>
      </c>
      <c r="BH227" s="151">
        <f>IF(N227="sníž. přenesená",J227,0)</f>
        <v>0</v>
      </c>
      <c r="BI227" s="151">
        <f>IF(N227="nulová",J227,0)</f>
        <v>0</v>
      </c>
      <c r="BJ227" s="18" t="s">
        <v>81</v>
      </c>
      <c r="BK227" s="151">
        <f>ROUND(I227*H227,2)</f>
        <v>0</v>
      </c>
      <c r="BL227" s="18" t="s">
        <v>226</v>
      </c>
      <c r="BM227" s="150" t="s">
        <v>2094</v>
      </c>
    </row>
    <row r="228" spans="1:47" s="2" customFormat="1" ht="12">
      <c r="A228" s="33"/>
      <c r="B228" s="34"/>
      <c r="C228" s="33"/>
      <c r="D228" s="152" t="s">
        <v>190</v>
      </c>
      <c r="E228" s="33"/>
      <c r="F228" s="153" t="s">
        <v>2095</v>
      </c>
      <c r="G228" s="33"/>
      <c r="H228" s="33"/>
      <c r="I228" s="154"/>
      <c r="J228" s="33"/>
      <c r="K228" s="33"/>
      <c r="L228" s="34"/>
      <c r="M228" s="155"/>
      <c r="N228" s="156"/>
      <c r="O228" s="54"/>
      <c r="P228" s="54"/>
      <c r="Q228" s="54"/>
      <c r="R228" s="54"/>
      <c r="S228" s="54"/>
      <c r="T228" s="55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8" t="s">
        <v>190</v>
      </c>
      <c r="AU228" s="18" t="s">
        <v>83</v>
      </c>
    </row>
    <row r="229" spans="2:51" s="13" customFormat="1" ht="12">
      <c r="B229" s="157"/>
      <c r="D229" s="158" t="s">
        <v>201</v>
      </c>
      <c r="F229" s="160" t="s">
        <v>2096</v>
      </c>
      <c r="H229" s="161">
        <v>220.041</v>
      </c>
      <c r="I229" s="162"/>
      <c r="L229" s="157"/>
      <c r="M229" s="163"/>
      <c r="N229" s="164"/>
      <c r="O229" s="164"/>
      <c r="P229" s="164"/>
      <c r="Q229" s="164"/>
      <c r="R229" s="164"/>
      <c r="S229" s="164"/>
      <c r="T229" s="165"/>
      <c r="AT229" s="159" t="s">
        <v>201</v>
      </c>
      <c r="AU229" s="159" t="s">
        <v>83</v>
      </c>
      <c r="AV229" s="13" t="s">
        <v>83</v>
      </c>
      <c r="AW229" s="13" t="s">
        <v>4</v>
      </c>
      <c r="AX229" s="13" t="s">
        <v>81</v>
      </c>
      <c r="AY229" s="159" t="s">
        <v>180</v>
      </c>
    </row>
    <row r="230" spans="1:65" s="2" customFormat="1" ht="24.2" customHeight="1">
      <c r="A230" s="33"/>
      <c r="B230" s="138"/>
      <c r="C230" s="139" t="s">
        <v>692</v>
      </c>
      <c r="D230" s="139" t="s">
        <v>183</v>
      </c>
      <c r="E230" s="140" t="s">
        <v>1466</v>
      </c>
      <c r="F230" s="141" t="s">
        <v>1467</v>
      </c>
      <c r="G230" s="142" t="s">
        <v>186</v>
      </c>
      <c r="H230" s="143">
        <v>1.096</v>
      </c>
      <c r="I230" s="144"/>
      <c r="J230" s="145">
        <f>ROUND(I230*H230,2)</f>
        <v>0</v>
      </c>
      <c r="K230" s="141" t="s">
        <v>187</v>
      </c>
      <c r="L230" s="34"/>
      <c r="M230" s="146" t="s">
        <v>3</v>
      </c>
      <c r="N230" s="147" t="s">
        <v>44</v>
      </c>
      <c r="O230" s="54"/>
      <c r="P230" s="148">
        <f>O230*H230</f>
        <v>0</v>
      </c>
      <c r="Q230" s="148">
        <v>0</v>
      </c>
      <c r="R230" s="148">
        <f>Q230*H230</f>
        <v>0</v>
      </c>
      <c r="S230" s="148">
        <v>0</v>
      </c>
      <c r="T230" s="149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0" t="s">
        <v>226</v>
      </c>
      <c r="AT230" s="150" t="s">
        <v>183</v>
      </c>
      <c r="AU230" s="150" t="s">
        <v>83</v>
      </c>
      <c r="AY230" s="18" t="s">
        <v>180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8" t="s">
        <v>81</v>
      </c>
      <c r="BK230" s="151">
        <f>ROUND(I230*H230,2)</f>
        <v>0</v>
      </c>
      <c r="BL230" s="18" t="s">
        <v>226</v>
      </c>
      <c r="BM230" s="150" t="s">
        <v>2097</v>
      </c>
    </row>
    <row r="231" spans="1:47" s="2" customFormat="1" ht="12">
      <c r="A231" s="33"/>
      <c r="B231" s="34"/>
      <c r="C231" s="33"/>
      <c r="D231" s="152" t="s">
        <v>190</v>
      </c>
      <c r="E231" s="33"/>
      <c r="F231" s="153" t="s">
        <v>1469</v>
      </c>
      <c r="G231" s="33"/>
      <c r="H231" s="33"/>
      <c r="I231" s="154"/>
      <c r="J231" s="33"/>
      <c r="K231" s="33"/>
      <c r="L231" s="34"/>
      <c r="M231" s="155"/>
      <c r="N231" s="156"/>
      <c r="O231" s="54"/>
      <c r="P231" s="54"/>
      <c r="Q231" s="54"/>
      <c r="R231" s="54"/>
      <c r="S231" s="54"/>
      <c r="T231" s="55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190</v>
      </c>
      <c r="AU231" s="18" t="s">
        <v>83</v>
      </c>
    </row>
    <row r="232" spans="2:63" s="12" customFormat="1" ht="22.9" customHeight="1">
      <c r="B232" s="125"/>
      <c r="D232" s="126" t="s">
        <v>72</v>
      </c>
      <c r="E232" s="136" t="s">
        <v>2098</v>
      </c>
      <c r="F232" s="136" t="s">
        <v>2099</v>
      </c>
      <c r="I232" s="128"/>
      <c r="J232" s="137">
        <f>BK232</f>
        <v>0</v>
      </c>
      <c r="L232" s="125"/>
      <c r="M232" s="130"/>
      <c r="N232" s="131"/>
      <c r="O232" s="131"/>
      <c r="P232" s="132">
        <f>SUM(P233:P234)</f>
        <v>0</v>
      </c>
      <c r="Q232" s="131"/>
      <c r="R232" s="132">
        <f>SUM(R233:R234)</f>
        <v>0.06461</v>
      </c>
      <c r="S232" s="131"/>
      <c r="T232" s="133">
        <f>SUM(T233:T234)</f>
        <v>0</v>
      </c>
      <c r="AR232" s="126" t="s">
        <v>83</v>
      </c>
      <c r="AT232" s="134" t="s">
        <v>72</v>
      </c>
      <c r="AU232" s="134" t="s">
        <v>81</v>
      </c>
      <c r="AY232" s="126" t="s">
        <v>180</v>
      </c>
      <c r="BK232" s="135">
        <f>SUM(BK233:BK234)</f>
        <v>0</v>
      </c>
    </row>
    <row r="233" spans="1:65" s="2" customFormat="1" ht="16.5" customHeight="1">
      <c r="A233" s="33"/>
      <c r="B233" s="138"/>
      <c r="C233" s="139" t="s">
        <v>699</v>
      </c>
      <c r="D233" s="139" t="s">
        <v>183</v>
      </c>
      <c r="E233" s="140" t="s">
        <v>2100</v>
      </c>
      <c r="F233" s="141" t="s">
        <v>2101</v>
      </c>
      <c r="G233" s="142" t="s">
        <v>253</v>
      </c>
      <c r="H233" s="143">
        <v>3.5</v>
      </c>
      <c r="I233" s="144"/>
      <c r="J233" s="145">
        <f>ROUND(I233*H233,2)</f>
        <v>0</v>
      </c>
      <c r="K233" s="141" t="s">
        <v>3</v>
      </c>
      <c r="L233" s="34"/>
      <c r="M233" s="146" t="s">
        <v>3</v>
      </c>
      <c r="N233" s="147" t="s">
        <v>44</v>
      </c>
      <c r="O233" s="54"/>
      <c r="P233" s="148">
        <f>O233*H233</f>
        <v>0</v>
      </c>
      <c r="Q233" s="148">
        <v>0.01846</v>
      </c>
      <c r="R233" s="148">
        <f>Q233*H233</f>
        <v>0.06461</v>
      </c>
      <c r="S233" s="148">
        <v>0</v>
      </c>
      <c r="T233" s="149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50" t="s">
        <v>226</v>
      </c>
      <c r="AT233" s="150" t="s">
        <v>183</v>
      </c>
      <c r="AU233" s="150" t="s">
        <v>83</v>
      </c>
      <c r="AY233" s="18" t="s">
        <v>180</v>
      </c>
      <c r="BE233" s="151">
        <f>IF(N233="základní",J233,0)</f>
        <v>0</v>
      </c>
      <c r="BF233" s="151">
        <f>IF(N233="snížená",J233,0)</f>
        <v>0</v>
      </c>
      <c r="BG233" s="151">
        <f>IF(N233="zákl. přenesená",J233,0)</f>
        <v>0</v>
      </c>
      <c r="BH233" s="151">
        <f>IF(N233="sníž. přenesená",J233,0)</f>
        <v>0</v>
      </c>
      <c r="BI233" s="151">
        <f>IF(N233="nulová",J233,0)</f>
        <v>0</v>
      </c>
      <c r="BJ233" s="18" t="s">
        <v>81</v>
      </c>
      <c r="BK233" s="151">
        <f>ROUND(I233*H233,2)</f>
        <v>0</v>
      </c>
      <c r="BL233" s="18" t="s">
        <v>226</v>
      </c>
      <c r="BM233" s="150" t="s">
        <v>2102</v>
      </c>
    </row>
    <row r="234" spans="2:51" s="13" customFormat="1" ht="12">
      <c r="B234" s="157"/>
      <c r="D234" s="158" t="s">
        <v>201</v>
      </c>
      <c r="E234" s="159" t="s">
        <v>3</v>
      </c>
      <c r="F234" s="160" t="s">
        <v>2103</v>
      </c>
      <c r="H234" s="161">
        <v>3.5</v>
      </c>
      <c r="I234" s="162"/>
      <c r="L234" s="157"/>
      <c r="M234" s="163"/>
      <c r="N234" s="164"/>
      <c r="O234" s="164"/>
      <c r="P234" s="164"/>
      <c r="Q234" s="164"/>
      <c r="R234" s="164"/>
      <c r="S234" s="164"/>
      <c r="T234" s="165"/>
      <c r="AT234" s="159" t="s">
        <v>201</v>
      </c>
      <c r="AU234" s="159" t="s">
        <v>83</v>
      </c>
      <c r="AV234" s="13" t="s">
        <v>83</v>
      </c>
      <c r="AW234" s="13" t="s">
        <v>34</v>
      </c>
      <c r="AX234" s="13" t="s">
        <v>81</v>
      </c>
      <c r="AY234" s="159" t="s">
        <v>180</v>
      </c>
    </row>
    <row r="235" spans="2:63" s="12" customFormat="1" ht="22.9" customHeight="1">
      <c r="B235" s="125"/>
      <c r="D235" s="126" t="s">
        <v>72</v>
      </c>
      <c r="E235" s="136" t="s">
        <v>273</v>
      </c>
      <c r="F235" s="136" t="s">
        <v>1935</v>
      </c>
      <c r="I235" s="128"/>
      <c r="J235" s="137">
        <f>BK235</f>
        <v>0</v>
      </c>
      <c r="L235" s="125"/>
      <c r="M235" s="130"/>
      <c r="N235" s="131"/>
      <c r="O235" s="131"/>
      <c r="P235" s="132">
        <f>SUM(P236:P243)</f>
        <v>0</v>
      </c>
      <c r="Q235" s="131"/>
      <c r="R235" s="132">
        <f>SUM(R236:R243)</f>
        <v>0.5630789</v>
      </c>
      <c r="S235" s="131"/>
      <c r="T235" s="133">
        <f>SUM(T236:T243)</f>
        <v>0</v>
      </c>
      <c r="AR235" s="126" t="s">
        <v>83</v>
      </c>
      <c r="AT235" s="134" t="s">
        <v>72</v>
      </c>
      <c r="AU235" s="134" t="s">
        <v>81</v>
      </c>
      <c r="AY235" s="126" t="s">
        <v>180</v>
      </c>
      <c r="BK235" s="135">
        <f>SUM(BK236:BK243)</f>
        <v>0</v>
      </c>
    </row>
    <row r="236" spans="1:65" s="2" customFormat="1" ht="16.5" customHeight="1">
      <c r="A236" s="33"/>
      <c r="B236" s="138"/>
      <c r="C236" s="139" t="s">
        <v>706</v>
      </c>
      <c r="D236" s="139" t="s">
        <v>183</v>
      </c>
      <c r="E236" s="140" t="s">
        <v>321</v>
      </c>
      <c r="F236" s="141" t="s">
        <v>1639</v>
      </c>
      <c r="G236" s="142" t="s">
        <v>253</v>
      </c>
      <c r="H236" s="143">
        <v>34.6</v>
      </c>
      <c r="I236" s="144"/>
      <c r="J236" s="145">
        <f>ROUND(I236*H236,2)</f>
        <v>0</v>
      </c>
      <c r="K236" s="141" t="s">
        <v>3</v>
      </c>
      <c r="L236" s="34"/>
      <c r="M236" s="146" t="s">
        <v>3</v>
      </c>
      <c r="N236" s="147" t="s">
        <v>44</v>
      </c>
      <c r="O236" s="54"/>
      <c r="P236" s="148">
        <f>O236*H236</f>
        <v>0</v>
      </c>
      <c r="Q236" s="148">
        <v>0.00373</v>
      </c>
      <c r="R236" s="148">
        <f>Q236*H236</f>
        <v>0.129058</v>
      </c>
      <c r="S236" s="148">
        <v>0</v>
      </c>
      <c r="T236" s="149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50" t="s">
        <v>226</v>
      </c>
      <c r="AT236" s="150" t="s">
        <v>183</v>
      </c>
      <c r="AU236" s="150" t="s">
        <v>83</v>
      </c>
      <c r="AY236" s="18" t="s">
        <v>180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8" t="s">
        <v>81</v>
      </c>
      <c r="BK236" s="151">
        <f>ROUND(I236*H236,2)</f>
        <v>0</v>
      </c>
      <c r="BL236" s="18" t="s">
        <v>226</v>
      </c>
      <c r="BM236" s="150" t="s">
        <v>2104</v>
      </c>
    </row>
    <row r="237" spans="1:65" s="2" customFormat="1" ht="16.5" customHeight="1">
      <c r="A237" s="33"/>
      <c r="B237" s="138"/>
      <c r="C237" s="139" t="s">
        <v>708</v>
      </c>
      <c r="D237" s="139" t="s">
        <v>183</v>
      </c>
      <c r="E237" s="140" t="s">
        <v>1936</v>
      </c>
      <c r="F237" s="141" t="s">
        <v>2105</v>
      </c>
      <c r="G237" s="142" t="s">
        <v>253</v>
      </c>
      <c r="H237" s="143">
        <v>51.99</v>
      </c>
      <c r="I237" s="144"/>
      <c r="J237" s="145">
        <f>ROUND(I237*H237,2)</f>
        <v>0</v>
      </c>
      <c r="K237" s="141" t="s">
        <v>3</v>
      </c>
      <c r="L237" s="34"/>
      <c r="M237" s="146" t="s">
        <v>3</v>
      </c>
      <c r="N237" s="147" t="s">
        <v>44</v>
      </c>
      <c r="O237" s="54"/>
      <c r="P237" s="148">
        <f>O237*H237</f>
        <v>0</v>
      </c>
      <c r="Q237" s="148">
        <v>0.00059</v>
      </c>
      <c r="R237" s="148">
        <f>Q237*H237</f>
        <v>0.030674100000000003</v>
      </c>
      <c r="S237" s="148">
        <v>0</v>
      </c>
      <c r="T237" s="14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226</v>
      </c>
      <c r="AT237" s="150" t="s">
        <v>183</v>
      </c>
      <c r="AU237" s="150" t="s">
        <v>83</v>
      </c>
      <c r="AY237" s="18" t="s">
        <v>180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81</v>
      </c>
      <c r="BK237" s="151">
        <f>ROUND(I237*H237,2)</f>
        <v>0</v>
      </c>
      <c r="BL237" s="18" t="s">
        <v>226</v>
      </c>
      <c r="BM237" s="150" t="s">
        <v>2106</v>
      </c>
    </row>
    <row r="238" spans="2:51" s="13" customFormat="1" ht="12">
      <c r="B238" s="157"/>
      <c r="D238" s="158" t="s">
        <v>201</v>
      </c>
      <c r="E238" s="159" t="s">
        <v>3</v>
      </c>
      <c r="F238" s="160" t="s">
        <v>2107</v>
      </c>
      <c r="H238" s="161">
        <v>51.99</v>
      </c>
      <c r="I238" s="162"/>
      <c r="L238" s="157"/>
      <c r="M238" s="163"/>
      <c r="N238" s="164"/>
      <c r="O238" s="164"/>
      <c r="P238" s="164"/>
      <c r="Q238" s="164"/>
      <c r="R238" s="164"/>
      <c r="S238" s="164"/>
      <c r="T238" s="165"/>
      <c r="AT238" s="159" t="s">
        <v>201</v>
      </c>
      <c r="AU238" s="159" t="s">
        <v>83</v>
      </c>
      <c r="AV238" s="13" t="s">
        <v>83</v>
      </c>
      <c r="AW238" s="13" t="s">
        <v>34</v>
      </c>
      <c r="AX238" s="13" t="s">
        <v>81</v>
      </c>
      <c r="AY238" s="159" t="s">
        <v>180</v>
      </c>
    </row>
    <row r="239" spans="1:65" s="2" customFormat="1" ht="16.5" customHeight="1">
      <c r="A239" s="33"/>
      <c r="B239" s="138"/>
      <c r="C239" s="139" t="s">
        <v>713</v>
      </c>
      <c r="D239" s="139" t="s">
        <v>183</v>
      </c>
      <c r="E239" s="140" t="s">
        <v>1940</v>
      </c>
      <c r="F239" s="141" t="s">
        <v>2108</v>
      </c>
      <c r="G239" s="142" t="s">
        <v>253</v>
      </c>
      <c r="H239" s="143">
        <v>48.71</v>
      </c>
      <c r="I239" s="144"/>
      <c r="J239" s="145">
        <f>ROUND(I239*H239,2)</f>
        <v>0</v>
      </c>
      <c r="K239" s="141" t="s">
        <v>3</v>
      </c>
      <c r="L239" s="34"/>
      <c r="M239" s="146" t="s">
        <v>3</v>
      </c>
      <c r="N239" s="147" t="s">
        <v>44</v>
      </c>
      <c r="O239" s="54"/>
      <c r="P239" s="148">
        <f>O239*H239</f>
        <v>0</v>
      </c>
      <c r="Q239" s="148">
        <v>0.00059</v>
      </c>
      <c r="R239" s="148">
        <f>Q239*H239</f>
        <v>0.0287389</v>
      </c>
      <c r="S239" s="148">
        <v>0</v>
      </c>
      <c r="T239" s="149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0" t="s">
        <v>226</v>
      </c>
      <c r="AT239" s="150" t="s">
        <v>183</v>
      </c>
      <c r="AU239" s="150" t="s">
        <v>83</v>
      </c>
      <c r="AY239" s="18" t="s">
        <v>180</v>
      </c>
      <c r="BE239" s="151">
        <f>IF(N239="základní",J239,0)</f>
        <v>0</v>
      </c>
      <c r="BF239" s="151">
        <f>IF(N239="snížená",J239,0)</f>
        <v>0</v>
      </c>
      <c r="BG239" s="151">
        <f>IF(N239="zákl. přenesená",J239,0)</f>
        <v>0</v>
      </c>
      <c r="BH239" s="151">
        <f>IF(N239="sníž. přenesená",J239,0)</f>
        <v>0</v>
      </c>
      <c r="BI239" s="151">
        <f>IF(N239="nulová",J239,0)</f>
        <v>0</v>
      </c>
      <c r="BJ239" s="18" t="s">
        <v>81</v>
      </c>
      <c r="BK239" s="151">
        <f>ROUND(I239*H239,2)</f>
        <v>0</v>
      </c>
      <c r="BL239" s="18" t="s">
        <v>226</v>
      </c>
      <c r="BM239" s="150" t="s">
        <v>2109</v>
      </c>
    </row>
    <row r="240" spans="2:51" s="13" customFormat="1" ht="12">
      <c r="B240" s="157"/>
      <c r="D240" s="158" t="s">
        <v>201</v>
      </c>
      <c r="E240" s="159" t="s">
        <v>3</v>
      </c>
      <c r="F240" s="160" t="s">
        <v>2110</v>
      </c>
      <c r="H240" s="161">
        <v>48.71</v>
      </c>
      <c r="I240" s="162"/>
      <c r="L240" s="157"/>
      <c r="M240" s="163"/>
      <c r="N240" s="164"/>
      <c r="O240" s="164"/>
      <c r="P240" s="164"/>
      <c r="Q240" s="164"/>
      <c r="R240" s="164"/>
      <c r="S240" s="164"/>
      <c r="T240" s="165"/>
      <c r="AT240" s="159" t="s">
        <v>201</v>
      </c>
      <c r="AU240" s="159" t="s">
        <v>83</v>
      </c>
      <c r="AV240" s="13" t="s">
        <v>83</v>
      </c>
      <c r="AW240" s="13" t="s">
        <v>34</v>
      </c>
      <c r="AX240" s="13" t="s">
        <v>81</v>
      </c>
      <c r="AY240" s="159" t="s">
        <v>180</v>
      </c>
    </row>
    <row r="241" spans="1:65" s="2" customFormat="1" ht="16.5" customHeight="1">
      <c r="A241" s="33"/>
      <c r="B241" s="138"/>
      <c r="C241" s="139" t="s">
        <v>714</v>
      </c>
      <c r="D241" s="139" t="s">
        <v>183</v>
      </c>
      <c r="E241" s="140" t="s">
        <v>2111</v>
      </c>
      <c r="F241" s="141" t="s">
        <v>2112</v>
      </c>
      <c r="G241" s="142" t="s">
        <v>253</v>
      </c>
      <c r="H241" s="143">
        <v>3.73</v>
      </c>
      <c r="I241" s="144"/>
      <c r="J241" s="145">
        <f>ROUND(I241*H241,2)</f>
        <v>0</v>
      </c>
      <c r="K241" s="141" t="s">
        <v>3</v>
      </c>
      <c r="L241" s="34"/>
      <c r="M241" s="146" t="s">
        <v>3</v>
      </c>
      <c r="N241" s="147" t="s">
        <v>44</v>
      </c>
      <c r="O241" s="54"/>
      <c r="P241" s="148">
        <f>O241*H241</f>
        <v>0</v>
      </c>
      <c r="Q241" s="148">
        <v>0.00459</v>
      </c>
      <c r="R241" s="148">
        <f>Q241*H241</f>
        <v>0.017120700000000003</v>
      </c>
      <c r="S241" s="148">
        <v>0</v>
      </c>
      <c r="T241" s="14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0" t="s">
        <v>226</v>
      </c>
      <c r="AT241" s="150" t="s">
        <v>183</v>
      </c>
      <c r="AU241" s="150" t="s">
        <v>83</v>
      </c>
      <c r="AY241" s="18" t="s">
        <v>180</v>
      </c>
      <c r="BE241" s="151">
        <f>IF(N241="základní",J241,0)</f>
        <v>0</v>
      </c>
      <c r="BF241" s="151">
        <f>IF(N241="snížená",J241,0)</f>
        <v>0</v>
      </c>
      <c r="BG241" s="151">
        <f>IF(N241="zákl. přenesená",J241,0)</f>
        <v>0</v>
      </c>
      <c r="BH241" s="151">
        <f>IF(N241="sníž. přenesená",J241,0)</f>
        <v>0</v>
      </c>
      <c r="BI241" s="151">
        <f>IF(N241="nulová",J241,0)</f>
        <v>0</v>
      </c>
      <c r="BJ241" s="18" t="s">
        <v>81</v>
      </c>
      <c r="BK241" s="151">
        <f>ROUND(I241*H241,2)</f>
        <v>0</v>
      </c>
      <c r="BL241" s="18" t="s">
        <v>226</v>
      </c>
      <c r="BM241" s="150" t="s">
        <v>2113</v>
      </c>
    </row>
    <row r="242" spans="2:51" s="13" customFormat="1" ht="12">
      <c r="B242" s="157"/>
      <c r="D242" s="158" t="s">
        <v>201</v>
      </c>
      <c r="E242" s="159" t="s">
        <v>3</v>
      </c>
      <c r="F242" s="160" t="s">
        <v>2114</v>
      </c>
      <c r="H242" s="161">
        <v>3.73</v>
      </c>
      <c r="I242" s="162"/>
      <c r="L242" s="157"/>
      <c r="M242" s="163"/>
      <c r="N242" s="164"/>
      <c r="O242" s="164"/>
      <c r="P242" s="164"/>
      <c r="Q242" s="164"/>
      <c r="R242" s="164"/>
      <c r="S242" s="164"/>
      <c r="T242" s="165"/>
      <c r="AT242" s="159" t="s">
        <v>201</v>
      </c>
      <c r="AU242" s="159" t="s">
        <v>83</v>
      </c>
      <c r="AV242" s="13" t="s">
        <v>83</v>
      </c>
      <c r="AW242" s="13" t="s">
        <v>34</v>
      </c>
      <c r="AX242" s="13" t="s">
        <v>81</v>
      </c>
      <c r="AY242" s="159" t="s">
        <v>180</v>
      </c>
    </row>
    <row r="243" spans="1:65" s="2" customFormat="1" ht="16.5" customHeight="1">
      <c r="A243" s="33"/>
      <c r="B243" s="138"/>
      <c r="C243" s="139" t="s">
        <v>715</v>
      </c>
      <c r="D243" s="139" t="s">
        <v>183</v>
      </c>
      <c r="E243" s="140" t="s">
        <v>342</v>
      </c>
      <c r="F243" s="141" t="s">
        <v>1654</v>
      </c>
      <c r="G243" s="142" t="s">
        <v>253</v>
      </c>
      <c r="H243" s="143">
        <v>34.44</v>
      </c>
      <c r="I243" s="144"/>
      <c r="J243" s="145">
        <f>ROUND(I243*H243,2)</f>
        <v>0</v>
      </c>
      <c r="K243" s="141" t="s">
        <v>3</v>
      </c>
      <c r="L243" s="34"/>
      <c r="M243" s="146" t="s">
        <v>3</v>
      </c>
      <c r="N243" s="147" t="s">
        <v>44</v>
      </c>
      <c r="O243" s="54"/>
      <c r="P243" s="148">
        <f>O243*H243</f>
        <v>0</v>
      </c>
      <c r="Q243" s="148">
        <v>0.01038</v>
      </c>
      <c r="R243" s="148">
        <f>Q243*H243</f>
        <v>0.3574872</v>
      </c>
      <c r="S243" s="148">
        <v>0</v>
      </c>
      <c r="T243" s="149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0" t="s">
        <v>226</v>
      </c>
      <c r="AT243" s="150" t="s">
        <v>183</v>
      </c>
      <c r="AU243" s="150" t="s">
        <v>83</v>
      </c>
      <c r="AY243" s="18" t="s">
        <v>180</v>
      </c>
      <c r="BE243" s="151">
        <f>IF(N243="základní",J243,0)</f>
        <v>0</v>
      </c>
      <c r="BF243" s="151">
        <f>IF(N243="snížená",J243,0)</f>
        <v>0</v>
      </c>
      <c r="BG243" s="151">
        <f>IF(N243="zákl. přenesená",J243,0)</f>
        <v>0</v>
      </c>
      <c r="BH243" s="151">
        <f>IF(N243="sníž. přenesená",J243,0)</f>
        <v>0</v>
      </c>
      <c r="BI243" s="151">
        <f>IF(N243="nulová",J243,0)</f>
        <v>0</v>
      </c>
      <c r="BJ243" s="18" t="s">
        <v>81</v>
      </c>
      <c r="BK243" s="151">
        <f>ROUND(I243*H243,2)</f>
        <v>0</v>
      </c>
      <c r="BL243" s="18" t="s">
        <v>226</v>
      </c>
      <c r="BM243" s="150" t="s">
        <v>2115</v>
      </c>
    </row>
    <row r="244" spans="2:63" s="12" customFormat="1" ht="22.9" customHeight="1">
      <c r="B244" s="125"/>
      <c r="D244" s="126" t="s">
        <v>72</v>
      </c>
      <c r="E244" s="136" t="s">
        <v>477</v>
      </c>
      <c r="F244" s="136" t="s">
        <v>478</v>
      </c>
      <c r="I244" s="128"/>
      <c r="J244" s="137">
        <f>BK244</f>
        <v>0</v>
      </c>
      <c r="L244" s="125"/>
      <c r="M244" s="130"/>
      <c r="N244" s="131"/>
      <c r="O244" s="131"/>
      <c r="P244" s="132">
        <f>SUM(P245:P248)</f>
        <v>0</v>
      </c>
      <c r="Q244" s="131"/>
      <c r="R244" s="132">
        <f>SUM(R245:R248)</f>
        <v>0</v>
      </c>
      <c r="S244" s="131"/>
      <c r="T244" s="133">
        <f>SUM(T245:T248)</f>
        <v>0</v>
      </c>
      <c r="AR244" s="126" t="s">
        <v>83</v>
      </c>
      <c r="AT244" s="134" t="s">
        <v>72</v>
      </c>
      <c r="AU244" s="134" t="s">
        <v>81</v>
      </c>
      <c r="AY244" s="126" t="s">
        <v>180</v>
      </c>
      <c r="BK244" s="135">
        <f>SUM(BK245:BK248)</f>
        <v>0</v>
      </c>
    </row>
    <row r="245" spans="1:65" s="2" customFormat="1" ht="21.75" customHeight="1">
      <c r="A245" s="33"/>
      <c r="B245" s="138"/>
      <c r="C245" s="139" t="s">
        <v>717</v>
      </c>
      <c r="D245" s="139" t="s">
        <v>183</v>
      </c>
      <c r="E245" s="140" t="s">
        <v>2116</v>
      </c>
      <c r="F245" s="141" t="s">
        <v>2117</v>
      </c>
      <c r="G245" s="142" t="s">
        <v>253</v>
      </c>
      <c r="H245" s="143">
        <v>27.2</v>
      </c>
      <c r="I245" s="144"/>
      <c r="J245" s="145">
        <f>ROUND(I245*H245,2)</f>
        <v>0</v>
      </c>
      <c r="K245" s="141" t="s">
        <v>3</v>
      </c>
      <c r="L245" s="34"/>
      <c r="M245" s="146" t="s">
        <v>3</v>
      </c>
      <c r="N245" s="147" t="s">
        <v>44</v>
      </c>
      <c r="O245" s="54"/>
      <c r="P245" s="148">
        <f>O245*H245</f>
        <v>0</v>
      </c>
      <c r="Q245" s="148">
        <v>0</v>
      </c>
      <c r="R245" s="148">
        <f>Q245*H245</f>
        <v>0</v>
      </c>
      <c r="S245" s="148">
        <v>0</v>
      </c>
      <c r="T245" s="149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0" t="s">
        <v>226</v>
      </c>
      <c r="AT245" s="150" t="s">
        <v>183</v>
      </c>
      <c r="AU245" s="150" t="s">
        <v>83</v>
      </c>
      <c r="AY245" s="18" t="s">
        <v>180</v>
      </c>
      <c r="BE245" s="151">
        <f>IF(N245="základní",J245,0)</f>
        <v>0</v>
      </c>
      <c r="BF245" s="151">
        <f>IF(N245="snížená",J245,0)</f>
        <v>0</v>
      </c>
      <c r="BG245" s="151">
        <f>IF(N245="zákl. přenesená",J245,0)</f>
        <v>0</v>
      </c>
      <c r="BH245" s="151">
        <f>IF(N245="sníž. přenesená",J245,0)</f>
        <v>0</v>
      </c>
      <c r="BI245" s="151">
        <f>IF(N245="nulová",J245,0)</f>
        <v>0</v>
      </c>
      <c r="BJ245" s="18" t="s">
        <v>81</v>
      </c>
      <c r="BK245" s="151">
        <f>ROUND(I245*H245,2)</f>
        <v>0</v>
      </c>
      <c r="BL245" s="18" t="s">
        <v>226</v>
      </c>
      <c r="BM245" s="150" t="s">
        <v>2118</v>
      </c>
    </row>
    <row r="246" spans="2:51" s="13" customFormat="1" ht="12">
      <c r="B246" s="157"/>
      <c r="D246" s="158" t="s">
        <v>201</v>
      </c>
      <c r="E246" s="159" t="s">
        <v>3</v>
      </c>
      <c r="F246" s="160" t="s">
        <v>2119</v>
      </c>
      <c r="H246" s="161">
        <v>17.6</v>
      </c>
      <c r="I246" s="162"/>
      <c r="L246" s="157"/>
      <c r="M246" s="163"/>
      <c r="N246" s="164"/>
      <c r="O246" s="164"/>
      <c r="P246" s="164"/>
      <c r="Q246" s="164"/>
      <c r="R246" s="164"/>
      <c r="S246" s="164"/>
      <c r="T246" s="165"/>
      <c r="AT246" s="159" t="s">
        <v>201</v>
      </c>
      <c r="AU246" s="159" t="s">
        <v>83</v>
      </c>
      <c r="AV246" s="13" t="s">
        <v>83</v>
      </c>
      <c r="AW246" s="13" t="s">
        <v>34</v>
      </c>
      <c r="AX246" s="13" t="s">
        <v>73</v>
      </c>
      <c r="AY246" s="159" t="s">
        <v>180</v>
      </c>
    </row>
    <row r="247" spans="2:51" s="13" customFormat="1" ht="12">
      <c r="B247" s="157"/>
      <c r="D247" s="158" t="s">
        <v>201</v>
      </c>
      <c r="E247" s="159" t="s">
        <v>3</v>
      </c>
      <c r="F247" s="160" t="s">
        <v>2120</v>
      </c>
      <c r="H247" s="161">
        <v>9.6</v>
      </c>
      <c r="I247" s="162"/>
      <c r="L247" s="157"/>
      <c r="M247" s="163"/>
      <c r="N247" s="164"/>
      <c r="O247" s="164"/>
      <c r="P247" s="164"/>
      <c r="Q247" s="164"/>
      <c r="R247" s="164"/>
      <c r="S247" s="164"/>
      <c r="T247" s="165"/>
      <c r="AT247" s="159" t="s">
        <v>201</v>
      </c>
      <c r="AU247" s="159" t="s">
        <v>83</v>
      </c>
      <c r="AV247" s="13" t="s">
        <v>83</v>
      </c>
      <c r="AW247" s="13" t="s">
        <v>34</v>
      </c>
      <c r="AX247" s="13" t="s">
        <v>73</v>
      </c>
      <c r="AY247" s="159" t="s">
        <v>180</v>
      </c>
    </row>
    <row r="248" spans="2:51" s="15" customFormat="1" ht="12">
      <c r="B248" s="187"/>
      <c r="D248" s="158" t="s">
        <v>201</v>
      </c>
      <c r="E248" s="188" t="s">
        <v>3</v>
      </c>
      <c r="F248" s="189" t="s">
        <v>399</v>
      </c>
      <c r="H248" s="190">
        <v>27.200000000000003</v>
      </c>
      <c r="I248" s="191"/>
      <c r="L248" s="187"/>
      <c r="M248" s="192"/>
      <c r="N248" s="193"/>
      <c r="O248" s="193"/>
      <c r="P248" s="193"/>
      <c r="Q248" s="193"/>
      <c r="R248" s="193"/>
      <c r="S248" s="193"/>
      <c r="T248" s="194"/>
      <c r="AT248" s="188" t="s">
        <v>201</v>
      </c>
      <c r="AU248" s="188" t="s">
        <v>83</v>
      </c>
      <c r="AV248" s="15" t="s">
        <v>188</v>
      </c>
      <c r="AW248" s="15" t="s">
        <v>34</v>
      </c>
      <c r="AX248" s="15" t="s">
        <v>81</v>
      </c>
      <c r="AY248" s="188" t="s">
        <v>180</v>
      </c>
    </row>
    <row r="249" spans="2:63" s="12" customFormat="1" ht="22.9" customHeight="1">
      <c r="B249" s="125"/>
      <c r="D249" s="126" t="s">
        <v>72</v>
      </c>
      <c r="E249" s="136" t="s">
        <v>365</v>
      </c>
      <c r="F249" s="136" t="s">
        <v>366</v>
      </c>
      <c r="I249" s="128"/>
      <c r="J249" s="137">
        <f>BK249</f>
        <v>0</v>
      </c>
      <c r="L249" s="125"/>
      <c r="M249" s="130"/>
      <c r="N249" s="131"/>
      <c r="O249" s="131"/>
      <c r="P249" s="132">
        <f>SUM(P250:P262)</f>
        <v>0</v>
      </c>
      <c r="Q249" s="131"/>
      <c r="R249" s="132">
        <f>SUM(R250:R262)</f>
        <v>0.8649646799999999</v>
      </c>
      <c r="S249" s="131"/>
      <c r="T249" s="133">
        <f>SUM(T250:T262)</f>
        <v>0</v>
      </c>
      <c r="AR249" s="126" t="s">
        <v>83</v>
      </c>
      <c r="AT249" s="134" t="s">
        <v>72</v>
      </c>
      <c r="AU249" s="134" t="s">
        <v>81</v>
      </c>
      <c r="AY249" s="126" t="s">
        <v>180</v>
      </c>
      <c r="BK249" s="135">
        <f>SUM(BK250:BK262)</f>
        <v>0</v>
      </c>
    </row>
    <row r="250" spans="1:65" s="2" customFormat="1" ht="21.75" customHeight="1">
      <c r="A250" s="33"/>
      <c r="B250" s="138"/>
      <c r="C250" s="139" t="s">
        <v>720</v>
      </c>
      <c r="D250" s="139" t="s">
        <v>183</v>
      </c>
      <c r="E250" s="140" t="s">
        <v>1681</v>
      </c>
      <c r="F250" s="141" t="s">
        <v>1682</v>
      </c>
      <c r="G250" s="142" t="s">
        <v>225</v>
      </c>
      <c r="H250" s="143">
        <v>12.5</v>
      </c>
      <c r="I250" s="144"/>
      <c r="J250" s="145">
        <f>ROUND(I250*H250,2)</f>
        <v>0</v>
      </c>
      <c r="K250" s="141" t="s">
        <v>3</v>
      </c>
      <c r="L250" s="34"/>
      <c r="M250" s="146" t="s">
        <v>3</v>
      </c>
      <c r="N250" s="147" t="s">
        <v>44</v>
      </c>
      <c r="O250" s="54"/>
      <c r="P250" s="148">
        <f>O250*H250</f>
        <v>0</v>
      </c>
      <c r="Q250" s="148">
        <v>0.00064</v>
      </c>
      <c r="R250" s="148">
        <f>Q250*H250</f>
        <v>0.008</v>
      </c>
      <c r="S250" s="148">
        <v>0</v>
      </c>
      <c r="T250" s="149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0" t="s">
        <v>226</v>
      </c>
      <c r="AT250" s="150" t="s">
        <v>183</v>
      </c>
      <c r="AU250" s="150" t="s">
        <v>83</v>
      </c>
      <c r="AY250" s="18" t="s">
        <v>180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8" t="s">
        <v>81</v>
      </c>
      <c r="BK250" s="151">
        <f>ROUND(I250*H250,2)</f>
        <v>0</v>
      </c>
      <c r="BL250" s="18" t="s">
        <v>226</v>
      </c>
      <c r="BM250" s="150" t="s">
        <v>2121</v>
      </c>
    </row>
    <row r="251" spans="2:51" s="13" customFormat="1" ht="12">
      <c r="B251" s="157"/>
      <c r="D251" s="158" t="s">
        <v>201</v>
      </c>
      <c r="E251" s="159" t="s">
        <v>3</v>
      </c>
      <c r="F251" s="160" t="s">
        <v>2122</v>
      </c>
      <c r="H251" s="161">
        <v>12.5</v>
      </c>
      <c r="I251" s="162"/>
      <c r="L251" s="157"/>
      <c r="M251" s="163"/>
      <c r="N251" s="164"/>
      <c r="O251" s="164"/>
      <c r="P251" s="164"/>
      <c r="Q251" s="164"/>
      <c r="R251" s="164"/>
      <c r="S251" s="164"/>
      <c r="T251" s="165"/>
      <c r="AT251" s="159" t="s">
        <v>201</v>
      </c>
      <c r="AU251" s="159" t="s">
        <v>83</v>
      </c>
      <c r="AV251" s="13" t="s">
        <v>83</v>
      </c>
      <c r="AW251" s="13" t="s">
        <v>34</v>
      </c>
      <c r="AX251" s="13" t="s">
        <v>81</v>
      </c>
      <c r="AY251" s="159" t="s">
        <v>180</v>
      </c>
    </row>
    <row r="252" spans="1:65" s="2" customFormat="1" ht="24.2" customHeight="1">
      <c r="A252" s="33"/>
      <c r="B252" s="138"/>
      <c r="C252" s="139" t="s">
        <v>725</v>
      </c>
      <c r="D252" s="139" t="s">
        <v>183</v>
      </c>
      <c r="E252" s="140" t="s">
        <v>2123</v>
      </c>
      <c r="F252" s="141" t="s">
        <v>2124</v>
      </c>
      <c r="G252" s="142" t="s">
        <v>225</v>
      </c>
      <c r="H252" s="143">
        <v>4.8</v>
      </c>
      <c r="I252" s="144"/>
      <c r="J252" s="145">
        <f>ROUND(I252*H252,2)</f>
        <v>0</v>
      </c>
      <c r="K252" s="141" t="s">
        <v>3</v>
      </c>
      <c r="L252" s="34"/>
      <c r="M252" s="146" t="s">
        <v>3</v>
      </c>
      <c r="N252" s="147" t="s">
        <v>44</v>
      </c>
      <c r="O252" s="54"/>
      <c r="P252" s="148">
        <f>O252*H252</f>
        <v>0</v>
      </c>
      <c r="Q252" s="148">
        <v>0</v>
      </c>
      <c r="R252" s="148">
        <f>Q252*H252</f>
        <v>0</v>
      </c>
      <c r="S252" s="148">
        <v>0</v>
      </c>
      <c r="T252" s="149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50" t="s">
        <v>226</v>
      </c>
      <c r="AT252" s="150" t="s">
        <v>183</v>
      </c>
      <c r="AU252" s="150" t="s">
        <v>83</v>
      </c>
      <c r="AY252" s="18" t="s">
        <v>180</v>
      </c>
      <c r="BE252" s="151">
        <f>IF(N252="základní",J252,0)</f>
        <v>0</v>
      </c>
      <c r="BF252" s="151">
        <f>IF(N252="snížená",J252,0)</f>
        <v>0</v>
      </c>
      <c r="BG252" s="151">
        <f>IF(N252="zákl. přenesená",J252,0)</f>
        <v>0</v>
      </c>
      <c r="BH252" s="151">
        <f>IF(N252="sníž. přenesená",J252,0)</f>
        <v>0</v>
      </c>
      <c r="BI252" s="151">
        <f>IF(N252="nulová",J252,0)</f>
        <v>0</v>
      </c>
      <c r="BJ252" s="18" t="s">
        <v>81</v>
      </c>
      <c r="BK252" s="151">
        <f>ROUND(I252*H252,2)</f>
        <v>0</v>
      </c>
      <c r="BL252" s="18" t="s">
        <v>226</v>
      </c>
      <c r="BM252" s="150" t="s">
        <v>2125</v>
      </c>
    </row>
    <row r="253" spans="2:51" s="13" customFormat="1" ht="12">
      <c r="B253" s="157"/>
      <c r="D253" s="158" t="s">
        <v>201</v>
      </c>
      <c r="E253" s="159" t="s">
        <v>3</v>
      </c>
      <c r="F253" s="160" t="s">
        <v>2126</v>
      </c>
      <c r="H253" s="161">
        <v>4.8</v>
      </c>
      <c r="I253" s="162"/>
      <c r="L253" s="157"/>
      <c r="M253" s="163"/>
      <c r="N253" s="164"/>
      <c r="O253" s="164"/>
      <c r="P253" s="164"/>
      <c r="Q253" s="164"/>
      <c r="R253" s="164"/>
      <c r="S253" s="164"/>
      <c r="T253" s="165"/>
      <c r="AT253" s="159" t="s">
        <v>201</v>
      </c>
      <c r="AU253" s="159" t="s">
        <v>83</v>
      </c>
      <c r="AV253" s="13" t="s">
        <v>83</v>
      </c>
      <c r="AW253" s="13" t="s">
        <v>34</v>
      </c>
      <c r="AX253" s="13" t="s">
        <v>81</v>
      </c>
      <c r="AY253" s="159" t="s">
        <v>180</v>
      </c>
    </row>
    <row r="254" spans="1:65" s="2" customFormat="1" ht="24.2" customHeight="1">
      <c r="A254" s="33"/>
      <c r="B254" s="138"/>
      <c r="C254" s="139" t="s">
        <v>728</v>
      </c>
      <c r="D254" s="139" t="s">
        <v>183</v>
      </c>
      <c r="E254" s="140" t="s">
        <v>2127</v>
      </c>
      <c r="F254" s="141" t="s">
        <v>2128</v>
      </c>
      <c r="G254" s="142" t="s">
        <v>225</v>
      </c>
      <c r="H254" s="143">
        <v>20.352</v>
      </c>
      <c r="I254" s="144"/>
      <c r="J254" s="145">
        <f>ROUND(I254*H254,2)</f>
        <v>0</v>
      </c>
      <c r="K254" s="141" t="s">
        <v>3</v>
      </c>
      <c r="L254" s="34"/>
      <c r="M254" s="146" t="s">
        <v>3</v>
      </c>
      <c r="N254" s="147" t="s">
        <v>44</v>
      </c>
      <c r="O254" s="54"/>
      <c r="P254" s="148">
        <f>O254*H254</f>
        <v>0</v>
      </c>
      <c r="Q254" s="148">
        <v>0</v>
      </c>
      <c r="R254" s="148">
        <f>Q254*H254</f>
        <v>0</v>
      </c>
      <c r="S254" s="148">
        <v>0</v>
      </c>
      <c r="T254" s="149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0" t="s">
        <v>226</v>
      </c>
      <c r="AT254" s="150" t="s">
        <v>183</v>
      </c>
      <c r="AU254" s="150" t="s">
        <v>83</v>
      </c>
      <c r="AY254" s="18" t="s">
        <v>180</v>
      </c>
      <c r="BE254" s="151">
        <f>IF(N254="základní",J254,0)</f>
        <v>0</v>
      </c>
      <c r="BF254" s="151">
        <f>IF(N254="snížená",J254,0)</f>
        <v>0</v>
      </c>
      <c r="BG254" s="151">
        <f>IF(N254="zákl. přenesená",J254,0)</f>
        <v>0</v>
      </c>
      <c r="BH254" s="151">
        <f>IF(N254="sníž. přenesená",J254,0)</f>
        <v>0</v>
      </c>
      <c r="BI254" s="151">
        <f>IF(N254="nulová",J254,0)</f>
        <v>0</v>
      </c>
      <c r="BJ254" s="18" t="s">
        <v>81</v>
      </c>
      <c r="BK254" s="151">
        <f>ROUND(I254*H254,2)</f>
        <v>0</v>
      </c>
      <c r="BL254" s="18" t="s">
        <v>226</v>
      </c>
      <c r="BM254" s="150" t="s">
        <v>2129</v>
      </c>
    </row>
    <row r="255" spans="2:51" s="13" customFormat="1" ht="12">
      <c r="B255" s="157"/>
      <c r="D255" s="158" t="s">
        <v>201</v>
      </c>
      <c r="E255" s="159" t="s">
        <v>3</v>
      </c>
      <c r="F255" s="160" t="s">
        <v>2130</v>
      </c>
      <c r="H255" s="161">
        <v>20.352</v>
      </c>
      <c r="I255" s="162"/>
      <c r="L255" s="157"/>
      <c r="M255" s="163"/>
      <c r="N255" s="164"/>
      <c r="O255" s="164"/>
      <c r="P255" s="164"/>
      <c r="Q255" s="164"/>
      <c r="R255" s="164"/>
      <c r="S255" s="164"/>
      <c r="T255" s="165"/>
      <c r="AT255" s="159" t="s">
        <v>201</v>
      </c>
      <c r="AU255" s="159" t="s">
        <v>83</v>
      </c>
      <c r="AV255" s="13" t="s">
        <v>83</v>
      </c>
      <c r="AW255" s="13" t="s">
        <v>34</v>
      </c>
      <c r="AX255" s="13" t="s">
        <v>81</v>
      </c>
      <c r="AY255" s="159" t="s">
        <v>180</v>
      </c>
    </row>
    <row r="256" spans="1:65" s="2" customFormat="1" ht="24.2" customHeight="1">
      <c r="A256" s="33"/>
      <c r="B256" s="138"/>
      <c r="C256" s="139" t="s">
        <v>736</v>
      </c>
      <c r="D256" s="139" t="s">
        <v>183</v>
      </c>
      <c r="E256" s="140" t="s">
        <v>2131</v>
      </c>
      <c r="F256" s="141" t="s">
        <v>2132</v>
      </c>
      <c r="G256" s="142" t="s">
        <v>225</v>
      </c>
      <c r="H256" s="143">
        <v>25.48</v>
      </c>
      <c r="I256" s="144"/>
      <c r="J256" s="145">
        <f>ROUND(I256*H256,2)</f>
        <v>0</v>
      </c>
      <c r="K256" s="141" t="s">
        <v>3</v>
      </c>
      <c r="L256" s="34"/>
      <c r="M256" s="146" t="s">
        <v>3</v>
      </c>
      <c r="N256" s="147" t="s">
        <v>44</v>
      </c>
      <c r="O256" s="54"/>
      <c r="P256" s="148">
        <f>O256*H256</f>
        <v>0</v>
      </c>
      <c r="Q256" s="148">
        <v>0.00027</v>
      </c>
      <c r="R256" s="148">
        <f>Q256*H256</f>
        <v>0.0068796000000000005</v>
      </c>
      <c r="S256" s="148">
        <v>0</v>
      </c>
      <c r="T256" s="149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0" t="s">
        <v>226</v>
      </c>
      <c r="AT256" s="150" t="s">
        <v>183</v>
      </c>
      <c r="AU256" s="150" t="s">
        <v>83</v>
      </c>
      <c r="AY256" s="18" t="s">
        <v>180</v>
      </c>
      <c r="BE256" s="151">
        <f>IF(N256="základní",J256,0)</f>
        <v>0</v>
      </c>
      <c r="BF256" s="151">
        <f>IF(N256="snížená",J256,0)</f>
        <v>0</v>
      </c>
      <c r="BG256" s="151">
        <f>IF(N256="zákl. přenesená",J256,0)</f>
        <v>0</v>
      </c>
      <c r="BH256" s="151">
        <f>IF(N256="sníž. přenesená",J256,0)</f>
        <v>0</v>
      </c>
      <c r="BI256" s="151">
        <f>IF(N256="nulová",J256,0)</f>
        <v>0</v>
      </c>
      <c r="BJ256" s="18" t="s">
        <v>81</v>
      </c>
      <c r="BK256" s="151">
        <f>ROUND(I256*H256,2)</f>
        <v>0</v>
      </c>
      <c r="BL256" s="18" t="s">
        <v>226</v>
      </c>
      <c r="BM256" s="150" t="s">
        <v>2133</v>
      </c>
    </row>
    <row r="257" spans="2:51" s="13" customFormat="1" ht="12">
      <c r="B257" s="157"/>
      <c r="D257" s="158" t="s">
        <v>201</v>
      </c>
      <c r="E257" s="159" t="s">
        <v>3</v>
      </c>
      <c r="F257" s="160" t="s">
        <v>2134</v>
      </c>
      <c r="H257" s="161">
        <v>25.48</v>
      </c>
      <c r="I257" s="162"/>
      <c r="L257" s="157"/>
      <c r="M257" s="163"/>
      <c r="N257" s="164"/>
      <c r="O257" s="164"/>
      <c r="P257" s="164"/>
      <c r="Q257" s="164"/>
      <c r="R257" s="164"/>
      <c r="S257" s="164"/>
      <c r="T257" s="165"/>
      <c r="AT257" s="159" t="s">
        <v>201</v>
      </c>
      <c r="AU257" s="159" t="s">
        <v>83</v>
      </c>
      <c r="AV257" s="13" t="s">
        <v>83</v>
      </c>
      <c r="AW257" s="13" t="s">
        <v>34</v>
      </c>
      <c r="AX257" s="13" t="s">
        <v>81</v>
      </c>
      <c r="AY257" s="159" t="s">
        <v>180</v>
      </c>
    </row>
    <row r="258" spans="1:65" s="2" customFormat="1" ht="24.2" customHeight="1">
      <c r="A258" s="33"/>
      <c r="B258" s="138"/>
      <c r="C258" s="139" t="s">
        <v>741</v>
      </c>
      <c r="D258" s="139" t="s">
        <v>183</v>
      </c>
      <c r="E258" s="140" t="s">
        <v>2135</v>
      </c>
      <c r="F258" s="141" t="s">
        <v>2136</v>
      </c>
      <c r="G258" s="142" t="s">
        <v>225</v>
      </c>
      <c r="H258" s="143">
        <v>201.204</v>
      </c>
      <c r="I258" s="144"/>
      <c r="J258" s="145">
        <f>ROUND(I258*H258,2)</f>
        <v>0</v>
      </c>
      <c r="K258" s="141" t="s">
        <v>3</v>
      </c>
      <c r="L258" s="34"/>
      <c r="M258" s="146" t="s">
        <v>3</v>
      </c>
      <c r="N258" s="147" t="s">
        <v>44</v>
      </c>
      <c r="O258" s="54"/>
      <c r="P258" s="148">
        <f>O258*H258</f>
        <v>0</v>
      </c>
      <c r="Q258" s="148">
        <v>0.00027</v>
      </c>
      <c r="R258" s="148">
        <f>Q258*H258</f>
        <v>0.054325080000000005</v>
      </c>
      <c r="S258" s="148">
        <v>0</v>
      </c>
      <c r="T258" s="149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0" t="s">
        <v>226</v>
      </c>
      <c r="AT258" s="150" t="s">
        <v>183</v>
      </c>
      <c r="AU258" s="150" t="s">
        <v>83</v>
      </c>
      <c r="AY258" s="18" t="s">
        <v>180</v>
      </c>
      <c r="BE258" s="151">
        <f>IF(N258="základní",J258,0)</f>
        <v>0</v>
      </c>
      <c r="BF258" s="151">
        <f>IF(N258="snížená",J258,0)</f>
        <v>0</v>
      </c>
      <c r="BG258" s="151">
        <f>IF(N258="zákl. přenesená",J258,0)</f>
        <v>0</v>
      </c>
      <c r="BH258" s="151">
        <f>IF(N258="sníž. přenesená",J258,0)</f>
        <v>0</v>
      </c>
      <c r="BI258" s="151">
        <f>IF(N258="nulová",J258,0)</f>
        <v>0</v>
      </c>
      <c r="BJ258" s="18" t="s">
        <v>81</v>
      </c>
      <c r="BK258" s="151">
        <f>ROUND(I258*H258,2)</f>
        <v>0</v>
      </c>
      <c r="BL258" s="18" t="s">
        <v>226</v>
      </c>
      <c r="BM258" s="150" t="s">
        <v>2137</v>
      </c>
    </row>
    <row r="259" spans="2:51" s="13" customFormat="1" ht="12">
      <c r="B259" s="157"/>
      <c r="D259" s="158" t="s">
        <v>201</v>
      </c>
      <c r="E259" s="159" t="s">
        <v>3</v>
      </c>
      <c r="F259" s="160" t="s">
        <v>2138</v>
      </c>
      <c r="H259" s="161">
        <v>201.204</v>
      </c>
      <c r="I259" s="162"/>
      <c r="L259" s="157"/>
      <c r="M259" s="163"/>
      <c r="N259" s="164"/>
      <c r="O259" s="164"/>
      <c r="P259" s="164"/>
      <c r="Q259" s="164"/>
      <c r="R259" s="164"/>
      <c r="S259" s="164"/>
      <c r="T259" s="165"/>
      <c r="AT259" s="159" t="s">
        <v>201</v>
      </c>
      <c r="AU259" s="159" t="s">
        <v>83</v>
      </c>
      <c r="AV259" s="13" t="s">
        <v>83</v>
      </c>
      <c r="AW259" s="13" t="s">
        <v>34</v>
      </c>
      <c r="AX259" s="13" t="s">
        <v>81</v>
      </c>
      <c r="AY259" s="159" t="s">
        <v>180</v>
      </c>
    </row>
    <row r="260" spans="1:65" s="2" customFormat="1" ht="24.2" customHeight="1">
      <c r="A260" s="33"/>
      <c r="B260" s="138"/>
      <c r="C260" s="139" t="s">
        <v>747</v>
      </c>
      <c r="D260" s="139" t="s">
        <v>183</v>
      </c>
      <c r="E260" s="140" t="s">
        <v>2139</v>
      </c>
      <c r="F260" s="141" t="s">
        <v>2140</v>
      </c>
      <c r="G260" s="142" t="s">
        <v>225</v>
      </c>
      <c r="H260" s="143">
        <v>136</v>
      </c>
      <c r="I260" s="144"/>
      <c r="J260" s="145">
        <f>ROUND(I260*H260,2)</f>
        <v>0</v>
      </c>
      <c r="K260" s="141" t="s">
        <v>3</v>
      </c>
      <c r="L260" s="34"/>
      <c r="M260" s="146" t="s">
        <v>3</v>
      </c>
      <c r="N260" s="147" t="s">
        <v>44</v>
      </c>
      <c r="O260" s="54"/>
      <c r="P260" s="148">
        <f>O260*H260</f>
        <v>0</v>
      </c>
      <c r="Q260" s="148">
        <v>0.00027</v>
      </c>
      <c r="R260" s="148">
        <f>Q260*H260</f>
        <v>0.03672</v>
      </c>
      <c r="S260" s="148">
        <v>0</v>
      </c>
      <c r="T260" s="149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0" t="s">
        <v>226</v>
      </c>
      <c r="AT260" s="150" t="s">
        <v>183</v>
      </c>
      <c r="AU260" s="150" t="s">
        <v>83</v>
      </c>
      <c r="AY260" s="18" t="s">
        <v>180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8" t="s">
        <v>81</v>
      </c>
      <c r="BK260" s="151">
        <f>ROUND(I260*H260,2)</f>
        <v>0</v>
      </c>
      <c r="BL260" s="18" t="s">
        <v>226</v>
      </c>
      <c r="BM260" s="150" t="s">
        <v>2141</v>
      </c>
    </row>
    <row r="261" spans="1:65" s="2" customFormat="1" ht="16.5" customHeight="1">
      <c r="A261" s="33"/>
      <c r="B261" s="138"/>
      <c r="C261" s="139" t="s">
        <v>752</v>
      </c>
      <c r="D261" s="139" t="s">
        <v>183</v>
      </c>
      <c r="E261" s="140" t="s">
        <v>2142</v>
      </c>
      <c r="F261" s="141" t="s">
        <v>2143</v>
      </c>
      <c r="G261" s="142" t="s">
        <v>236</v>
      </c>
      <c r="H261" s="143">
        <v>4</v>
      </c>
      <c r="I261" s="144"/>
      <c r="J261" s="145">
        <f>ROUND(I261*H261,2)</f>
        <v>0</v>
      </c>
      <c r="K261" s="141" t="s">
        <v>3</v>
      </c>
      <c r="L261" s="34"/>
      <c r="M261" s="146" t="s">
        <v>3</v>
      </c>
      <c r="N261" s="147" t="s">
        <v>44</v>
      </c>
      <c r="O261" s="54"/>
      <c r="P261" s="148">
        <f>O261*H261</f>
        <v>0</v>
      </c>
      <c r="Q261" s="148">
        <v>0.00027</v>
      </c>
      <c r="R261" s="148">
        <f>Q261*H261</f>
        <v>0.00108</v>
      </c>
      <c r="S261" s="148">
        <v>0</v>
      </c>
      <c r="T261" s="149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0" t="s">
        <v>226</v>
      </c>
      <c r="AT261" s="150" t="s">
        <v>183</v>
      </c>
      <c r="AU261" s="150" t="s">
        <v>83</v>
      </c>
      <c r="AY261" s="18" t="s">
        <v>180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8" t="s">
        <v>81</v>
      </c>
      <c r="BK261" s="151">
        <f>ROUND(I261*H261,2)</f>
        <v>0</v>
      </c>
      <c r="BL261" s="18" t="s">
        <v>226</v>
      </c>
      <c r="BM261" s="150" t="s">
        <v>2144</v>
      </c>
    </row>
    <row r="262" spans="1:65" s="2" customFormat="1" ht="16.5" customHeight="1">
      <c r="A262" s="33"/>
      <c r="B262" s="138"/>
      <c r="C262" s="139" t="s">
        <v>759</v>
      </c>
      <c r="D262" s="139" t="s">
        <v>183</v>
      </c>
      <c r="E262" s="140" t="s">
        <v>865</v>
      </c>
      <c r="F262" s="141" t="s">
        <v>2145</v>
      </c>
      <c r="G262" s="142" t="s">
        <v>277</v>
      </c>
      <c r="H262" s="143">
        <v>10828</v>
      </c>
      <c r="I262" s="144"/>
      <c r="J262" s="145">
        <f>ROUND(I262*H262,2)</f>
        <v>0</v>
      </c>
      <c r="K262" s="141" t="s">
        <v>3</v>
      </c>
      <c r="L262" s="34"/>
      <c r="M262" s="146" t="s">
        <v>3</v>
      </c>
      <c r="N262" s="147" t="s">
        <v>44</v>
      </c>
      <c r="O262" s="54"/>
      <c r="P262" s="148">
        <f>O262*H262</f>
        <v>0</v>
      </c>
      <c r="Q262" s="148">
        <v>7E-05</v>
      </c>
      <c r="R262" s="148">
        <f>Q262*H262</f>
        <v>0.75796</v>
      </c>
      <c r="S262" s="148">
        <v>0</v>
      </c>
      <c r="T262" s="149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0" t="s">
        <v>226</v>
      </c>
      <c r="AT262" s="150" t="s">
        <v>183</v>
      </c>
      <c r="AU262" s="150" t="s">
        <v>83</v>
      </c>
      <c r="AY262" s="18" t="s">
        <v>180</v>
      </c>
      <c r="BE262" s="151">
        <f>IF(N262="základní",J262,0)</f>
        <v>0</v>
      </c>
      <c r="BF262" s="151">
        <f>IF(N262="snížená",J262,0)</f>
        <v>0</v>
      </c>
      <c r="BG262" s="151">
        <f>IF(N262="zákl. přenesená",J262,0)</f>
        <v>0</v>
      </c>
      <c r="BH262" s="151">
        <f>IF(N262="sníž. přenesená",J262,0)</f>
        <v>0</v>
      </c>
      <c r="BI262" s="151">
        <f>IF(N262="nulová",J262,0)</f>
        <v>0</v>
      </c>
      <c r="BJ262" s="18" t="s">
        <v>81</v>
      </c>
      <c r="BK262" s="151">
        <f>ROUND(I262*H262,2)</f>
        <v>0</v>
      </c>
      <c r="BL262" s="18" t="s">
        <v>226</v>
      </c>
      <c r="BM262" s="150" t="s">
        <v>2146</v>
      </c>
    </row>
    <row r="263" spans="2:63" s="12" customFormat="1" ht="22.9" customHeight="1">
      <c r="B263" s="125"/>
      <c r="D263" s="126" t="s">
        <v>72</v>
      </c>
      <c r="E263" s="136" t="s">
        <v>880</v>
      </c>
      <c r="F263" s="136" t="s">
        <v>881</v>
      </c>
      <c r="I263" s="128"/>
      <c r="J263" s="137">
        <f>BK263</f>
        <v>0</v>
      </c>
      <c r="L263" s="125"/>
      <c r="M263" s="130"/>
      <c r="N263" s="131"/>
      <c r="O263" s="131"/>
      <c r="P263" s="132">
        <f>SUM(P264:P271)</f>
        <v>0</v>
      </c>
      <c r="Q263" s="131"/>
      <c r="R263" s="132">
        <f>SUM(R264:R271)</f>
        <v>11.380071000000001</v>
      </c>
      <c r="S263" s="131"/>
      <c r="T263" s="133">
        <f>SUM(T264:T271)</f>
        <v>0</v>
      </c>
      <c r="AR263" s="126" t="s">
        <v>83</v>
      </c>
      <c r="AT263" s="134" t="s">
        <v>72</v>
      </c>
      <c r="AU263" s="134" t="s">
        <v>81</v>
      </c>
      <c r="AY263" s="126" t="s">
        <v>180</v>
      </c>
      <c r="BK263" s="135">
        <f>SUM(BK264:BK271)</f>
        <v>0</v>
      </c>
    </row>
    <row r="264" spans="1:65" s="2" customFormat="1" ht="24.2" customHeight="1">
      <c r="A264" s="33"/>
      <c r="B264" s="138"/>
      <c r="C264" s="139" t="s">
        <v>765</v>
      </c>
      <c r="D264" s="139" t="s">
        <v>183</v>
      </c>
      <c r="E264" s="140" t="s">
        <v>2147</v>
      </c>
      <c r="F264" s="141" t="s">
        <v>2148</v>
      </c>
      <c r="G264" s="142" t="s">
        <v>225</v>
      </c>
      <c r="H264" s="143">
        <v>60.694</v>
      </c>
      <c r="I264" s="144"/>
      <c r="J264" s="145">
        <f>ROUND(I264*H264,2)</f>
        <v>0</v>
      </c>
      <c r="K264" s="141" t="s">
        <v>187</v>
      </c>
      <c r="L264" s="34"/>
      <c r="M264" s="146" t="s">
        <v>3</v>
      </c>
      <c r="N264" s="147" t="s">
        <v>44</v>
      </c>
      <c r="O264" s="54"/>
      <c r="P264" s="148">
        <f>O264*H264</f>
        <v>0</v>
      </c>
      <c r="Q264" s="148">
        <v>0.039</v>
      </c>
      <c r="R264" s="148">
        <f>Q264*H264</f>
        <v>2.367066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226</v>
      </c>
      <c r="AT264" s="150" t="s">
        <v>183</v>
      </c>
      <c r="AU264" s="150" t="s">
        <v>83</v>
      </c>
      <c r="AY264" s="18" t="s">
        <v>180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81</v>
      </c>
      <c r="BK264" s="151">
        <f>ROUND(I264*H264,2)</f>
        <v>0</v>
      </c>
      <c r="BL264" s="18" t="s">
        <v>226</v>
      </c>
      <c r="BM264" s="150" t="s">
        <v>2149</v>
      </c>
    </row>
    <row r="265" spans="1:47" s="2" customFormat="1" ht="12">
      <c r="A265" s="33"/>
      <c r="B265" s="34"/>
      <c r="C265" s="33"/>
      <c r="D265" s="152" t="s">
        <v>190</v>
      </c>
      <c r="E265" s="33"/>
      <c r="F265" s="153" t="s">
        <v>2150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190</v>
      </c>
      <c r="AU265" s="18" t="s">
        <v>83</v>
      </c>
    </row>
    <row r="266" spans="2:51" s="14" customFormat="1" ht="12">
      <c r="B266" s="166"/>
      <c r="D266" s="158" t="s">
        <v>201</v>
      </c>
      <c r="E266" s="167" t="s">
        <v>3</v>
      </c>
      <c r="F266" s="168" t="s">
        <v>887</v>
      </c>
      <c r="H266" s="167" t="s">
        <v>3</v>
      </c>
      <c r="I266" s="169"/>
      <c r="L266" s="166"/>
      <c r="M266" s="170"/>
      <c r="N266" s="171"/>
      <c r="O266" s="171"/>
      <c r="P266" s="171"/>
      <c r="Q266" s="171"/>
      <c r="R266" s="171"/>
      <c r="S266" s="171"/>
      <c r="T266" s="172"/>
      <c r="AT266" s="167" t="s">
        <v>201</v>
      </c>
      <c r="AU266" s="167" t="s">
        <v>83</v>
      </c>
      <c r="AV266" s="14" t="s">
        <v>81</v>
      </c>
      <c r="AW266" s="14" t="s">
        <v>34</v>
      </c>
      <c r="AX266" s="14" t="s">
        <v>73</v>
      </c>
      <c r="AY266" s="167" t="s">
        <v>180</v>
      </c>
    </row>
    <row r="267" spans="2:51" s="13" customFormat="1" ht="12">
      <c r="B267" s="157"/>
      <c r="D267" s="158" t="s">
        <v>201</v>
      </c>
      <c r="E267" s="159" t="s">
        <v>3</v>
      </c>
      <c r="F267" s="160" t="s">
        <v>2151</v>
      </c>
      <c r="H267" s="161">
        <v>60.694</v>
      </c>
      <c r="I267" s="162"/>
      <c r="L267" s="157"/>
      <c r="M267" s="163"/>
      <c r="N267" s="164"/>
      <c r="O267" s="164"/>
      <c r="P267" s="164"/>
      <c r="Q267" s="164"/>
      <c r="R267" s="164"/>
      <c r="S267" s="164"/>
      <c r="T267" s="165"/>
      <c r="AT267" s="159" t="s">
        <v>201</v>
      </c>
      <c r="AU267" s="159" t="s">
        <v>83</v>
      </c>
      <c r="AV267" s="13" t="s">
        <v>83</v>
      </c>
      <c r="AW267" s="13" t="s">
        <v>34</v>
      </c>
      <c r="AX267" s="13" t="s">
        <v>81</v>
      </c>
      <c r="AY267" s="159" t="s">
        <v>180</v>
      </c>
    </row>
    <row r="268" spans="1:65" s="2" customFormat="1" ht="16.5" customHeight="1">
      <c r="A268" s="33"/>
      <c r="B268" s="138"/>
      <c r="C268" s="173" t="s">
        <v>769</v>
      </c>
      <c r="D268" s="173" t="s">
        <v>284</v>
      </c>
      <c r="E268" s="174" t="s">
        <v>2152</v>
      </c>
      <c r="F268" s="175" t="s">
        <v>2153</v>
      </c>
      <c r="G268" s="176" t="s">
        <v>225</v>
      </c>
      <c r="H268" s="177">
        <v>66.763</v>
      </c>
      <c r="I268" s="178"/>
      <c r="J268" s="179">
        <f>ROUND(I268*H268,2)</f>
        <v>0</v>
      </c>
      <c r="K268" s="175" t="s">
        <v>3</v>
      </c>
      <c r="L268" s="180"/>
      <c r="M268" s="181" t="s">
        <v>3</v>
      </c>
      <c r="N268" s="182" t="s">
        <v>44</v>
      </c>
      <c r="O268" s="54"/>
      <c r="P268" s="148">
        <f>O268*H268</f>
        <v>0</v>
      </c>
      <c r="Q268" s="148">
        <v>0.135</v>
      </c>
      <c r="R268" s="148">
        <f>Q268*H268</f>
        <v>9.013005000000001</v>
      </c>
      <c r="S268" s="148">
        <v>0</v>
      </c>
      <c r="T268" s="149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0" t="s">
        <v>287</v>
      </c>
      <c r="AT268" s="150" t="s">
        <v>284</v>
      </c>
      <c r="AU268" s="150" t="s">
        <v>83</v>
      </c>
      <c r="AY268" s="18" t="s">
        <v>180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8" t="s">
        <v>81</v>
      </c>
      <c r="BK268" s="151">
        <f>ROUND(I268*H268,2)</f>
        <v>0</v>
      </c>
      <c r="BL268" s="18" t="s">
        <v>226</v>
      </c>
      <c r="BM268" s="150" t="s">
        <v>2154</v>
      </c>
    </row>
    <row r="269" spans="2:51" s="13" customFormat="1" ht="12">
      <c r="B269" s="157"/>
      <c r="D269" s="158" t="s">
        <v>201</v>
      </c>
      <c r="F269" s="160" t="s">
        <v>2155</v>
      </c>
      <c r="H269" s="161">
        <v>66.763</v>
      </c>
      <c r="I269" s="162"/>
      <c r="L269" s="157"/>
      <c r="M269" s="163"/>
      <c r="N269" s="164"/>
      <c r="O269" s="164"/>
      <c r="P269" s="164"/>
      <c r="Q269" s="164"/>
      <c r="R269" s="164"/>
      <c r="S269" s="164"/>
      <c r="T269" s="165"/>
      <c r="AT269" s="159" t="s">
        <v>201</v>
      </c>
      <c r="AU269" s="159" t="s">
        <v>83</v>
      </c>
      <c r="AV269" s="13" t="s">
        <v>83</v>
      </c>
      <c r="AW269" s="13" t="s">
        <v>4</v>
      </c>
      <c r="AX269" s="13" t="s">
        <v>81</v>
      </c>
      <c r="AY269" s="159" t="s">
        <v>180</v>
      </c>
    </row>
    <row r="270" spans="1:65" s="2" customFormat="1" ht="33" customHeight="1">
      <c r="A270" s="33"/>
      <c r="B270" s="138"/>
      <c r="C270" s="139" t="s">
        <v>776</v>
      </c>
      <c r="D270" s="139" t="s">
        <v>183</v>
      </c>
      <c r="E270" s="140" t="s">
        <v>894</v>
      </c>
      <c r="F270" s="141" t="s">
        <v>895</v>
      </c>
      <c r="G270" s="142" t="s">
        <v>186</v>
      </c>
      <c r="H270" s="143">
        <v>11.38</v>
      </c>
      <c r="I270" s="144"/>
      <c r="J270" s="145">
        <f>ROUND(I270*H270,2)</f>
        <v>0</v>
      </c>
      <c r="K270" s="141" t="s">
        <v>187</v>
      </c>
      <c r="L270" s="34"/>
      <c r="M270" s="146" t="s">
        <v>3</v>
      </c>
      <c r="N270" s="147" t="s">
        <v>44</v>
      </c>
      <c r="O270" s="54"/>
      <c r="P270" s="148">
        <f>O270*H270</f>
        <v>0</v>
      </c>
      <c r="Q270" s="148">
        <v>0</v>
      </c>
      <c r="R270" s="148">
        <f>Q270*H270</f>
        <v>0</v>
      </c>
      <c r="S270" s="148">
        <v>0</v>
      </c>
      <c r="T270" s="149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0" t="s">
        <v>226</v>
      </c>
      <c r="AT270" s="150" t="s">
        <v>183</v>
      </c>
      <c r="AU270" s="150" t="s">
        <v>83</v>
      </c>
      <c r="AY270" s="18" t="s">
        <v>180</v>
      </c>
      <c r="BE270" s="151">
        <f>IF(N270="základní",J270,0)</f>
        <v>0</v>
      </c>
      <c r="BF270" s="151">
        <f>IF(N270="snížená",J270,0)</f>
        <v>0</v>
      </c>
      <c r="BG270" s="151">
        <f>IF(N270="zákl. přenesená",J270,0)</f>
        <v>0</v>
      </c>
      <c r="BH270" s="151">
        <f>IF(N270="sníž. přenesená",J270,0)</f>
        <v>0</v>
      </c>
      <c r="BI270" s="151">
        <f>IF(N270="nulová",J270,0)</f>
        <v>0</v>
      </c>
      <c r="BJ270" s="18" t="s">
        <v>81</v>
      </c>
      <c r="BK270" s="151">
        <f>ROUND(I270*H270,2)</f>
        <v>0</v>
      </c>
      <c r="BL270" s="18" t="s">
        <v>226</v>
      </c>
      <c r="BM270" s="150" t="s">
        <v>2156</v>
      </c>
    </row>
    <row r="271" spans="1:47" s="2" customFormat="1" ht="12">
      <c r="A271" s="33"/>
      <c r="B271" s="34"/>
      <c r="C271" s="33"/>
      <c r="D271" s="152" t="s">
        <v>190</v>
      </c>
      <c r="E271" s="33"/>
      <c r="F271" s="153" t="s">
        <v>897</v>
      </c>
      <c r="G271" s="33"/>
      <c r="H271" s="33"/>
      <c r="I271" s="154"/>
      <c r="J271" s="33"/>
      <c r="K271" s="33"/>
      <c r="L271" s="34"/>
      <c r="M271" s="155"/>
      <c r="N271" s="156"/>
      <c r="O271" s="54"/>
      <c r="P271" s="54"/>
      <c r="Q271" s="54"/>
      <c r="R271" s="54"/>
      <c r="S271" s="54"/>
      <c r="T271" s="55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190</v>
      </c>
      <c r="AU271" s="18" t="s">
        <v>83</v>
      </c>
    </row>
    <row r="272" spans="2:63" s="12" customFormat="1" ht="25.9" customHeight="1">
      <c r="B272" s="125"/>
      <c r="D272" s="126" t="s">
        <v>72</v>
      </c>
      <c r="E272" s="127" t="s">
        <v>376</v>
      </c>
      <c r="F272" s="127" t="s">
        <v>377</v>
      </c>
      <c r="I272" s="128"/>
      <c r="J272" s="129">
        <f>BK272</f>
        <v>0</v>
      </c>
      <c r="L272" s="125"/>
      <c r="M272" s="130"/>
      <c r="N272" s="131"/>
      <c r="O272" s="131"/>
      <c r="P272" s="132">
        <f>SUM(P273:P276)</f>
        <v>0</v>
      </c>
      <c r="Q272" s="131"/>
      <c r="R272" s="132">
        <f>SUM(R273:R276)</f>
        <v>0</v>
      </c>
      <c r="S272" s="131"/>
      <c r="T272" s="133">
        <f>SUM(T273:T276)</f>
        <v>0</v>
      </c>
      <c r="AR272" s="126" t="s">
        <v>188</v>
      </c>
      <c r="AT272" s="134" t="s">
        <v>72</v>
      </c>
      <c r="AU272" s="134" t="s">
        <v>73</v>
      </c>
      <c r="AY272" s="126" t="s">
        <v>180</v>
      </c>
      <c r="BK272" s="135">
        <f>SUM(BK273:BK276)</f>
        <v>0</v>
      </c>
    </row>
    <row r="273" spans="1:65" s="2" customFormat="1" ht="16.5" customHeight="1">
      <c r="A273" s="33"/>
      <c r="B273" s="138"/>
      <c r="C273" s="139" t="s">
        <v>780</v>
      </c>
      <c r="D273" s="139" t="s">
        <v>183</v>
      </c>
      <c r="E273" s="140" t="s">
        <v>1967</v>
      </c>
      <c r="F273" s="141" t="s">
        <v>1968</v>
      </c>
      <c r="G273" s="142" t="s">
        <v>381</v>
      </c>
      <c r="H273" s="143">
        <v>10</v>
      </c>
      <c r="I273" s="144"/>
      <c r="J273" s="145">
        <f>ROUND(I273*H273,2)</f>
        <v>0</v>
      </c>
      <c r="K273" s="141" t="s">
        <v>187</v>
      </c>
      <c r="L273" s="34"/>
      <c r="M273" s="146" t="s">
        <v>3</v>
      </c>
      <c r="N273" s="147" t="s">
        <v>44</v>
      </c>
      <c r="O273" s="54"/>
      <c r="P273" s="148">
        <f>O273*H273</f>
        <v>0</v>
      </c>
      <c r="Q273" s="148">
        <v>0</v>
      </c>
      <c r="R273" s="148">
        <f>Q273*H273</f>
        <v>0</v>
      </c>
      <c r="S273" s="148">
        <v>0</v>
      </c>
      <c r="T273" s="149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0" t="s">
        <v>382</v>
      </c>
      <c r="AT273" s="150" t="s">
        <v>183</v>
      </c>
      <c r="AU273" s="150" t="s">
        <v>81</v>
      </c>
      <c r="AY273" s="18" t="s">
        <v>180</v>
      </c>
      <c r="BE273" s="151">
        <f>IF(N273="základní",J273,0)</f>
        <v>0</v>
      </c>
      <c r="BF273" s="151">
        <f>IF(N273="snížená",J273,0)</f>
        <v>0</v>
      </c>
      <c r="BG273" s="151">
        <f>IF(N273="zákl. přenesená",J273,0)</f>
        <v>0</v>
      </c>
      <c r="BH273" s="151">
        <f>IF(N273="sníž. přenesená",J273,0)</f>
        <v>0</v>
      </c>
      <c r="BI273" s="151">
        <f>IF(N273="nulová",J273,0)</f>
        <v>0</v>
      </c>
      <c r="BJ273" s="18" t="s">
        <v>81</v>
      </c>
      <c r="BK273" s="151">
        <f>ROUND(I273*H273,2)</f>
        <v>0</v>
      </c>
      <c r="BL273" s="18" t="s">
        <v>382</v>
      </c>
      <c r="BM273" s="150" t="s">
        <v>1969</v>
      </c>
    </row>
    <row r="274" spans="1:47" s="2" customFormat="1" ht="12">
      <c r="A274" s="33"/>
      <c r="B274" s="34"/>
      <c r="C274" s="33"/>
      <c r="D274" s="152" t="s">
        <v>190</v>
      </c>
      <c r="E274" s="33"/>
      <c r="F274" s="153" t="s">
        <v>1970</v>
      </c>
      <c r="G274" s="33"/>
      <c r="H274" s="33"/>
      <c r="I274" s="154"/>
      <c r="J274" s="33"/>
      <c r="K274" s="33"/>
      <c r="L274" s="34"/>
      <c r="M274" s="155"/>
      <c r="N274" s="156"/>
      <c r="O274" s="54"/>
      <c r="P274" s="54"/>
      <c r="Q274" s="54"/>
      <c r="R274" s="54"/>
      <c r="S274" s="54"/>
      <c r="T274" s="55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190</v>
      </c>
      <c r="AU274" s="18" t="s">
        <v>81</v>
      </c>
    </row>
    <row r="275" spans="2:51" s="14" customFormat="1" ht="12">
      <c r="B275" s="166"/>
      <c r="D275" s="158" t="s">
        <v>201</v>
      </c>
      <c r="E275" s="167" t="s">
        <v>3</v>
      </c>
      <c r="F275" s="168" t="s">
        <v>2157</v>
      </c>
      <c r="H275" s="167" t="s">
        <v>3</v>
      </c>
      <c r="I275" s="169"/>
      <c r="L275" s="166"/>
      <c r="M275" s="170"/>
      <c r="N275" s="171"/>
      <c r="O275" s="171"/>
      <c r="P275" s="171"/>
      <c r="Q275" s="171"/>
      <c r="R275" s="171"/>
      <c r="S275" s="171"/>
      <c r="T275" s="172"/>
      <c r="AT275" s="167" t="s">
        <v>201</v>
      </c>
      <c r="AU275" s="167" t="s">
        <v>81</v>
      </c>
      <c r="AV275" s="14" t="s">
        <v>81</v>
      </c>
      <c r="AW275" s="14" t="s">
        <v>34</v>
      </c>
      <c r="AX275" s="14" t="s">
        <v>73</v>
      </c>
      <c r="AY275" s="167" t="s">
        <v>180</v>
      </c>
    </row>
    <row r="276" spans="2:51" s="13" customFormat="1" ht="12">
      <c r="B276" s="157"/>
      <c r="D276" s="158" t="s">
        <v>201</v>
      </c>
      <c r="E276" s="159" t="s">
        <v>3</v>
      </c>
      <c r="F276" s="160" t="s">
        <v>243</v>
      </c>
      <c r="H276" s="161">
        <v>10</v>
      </c>
      <c r="I276" s="162"/>
      <c r="L276" s="157"/>
      <c r="M276" s="195"/>
      <c r="N276" s="196"/>
      <c r="O276" s="196"/>
      <c r="P276" s="196"/>
      <c r="Q276" s="196"/>
      <c r="R276" s="196"/>
      <c r="S276" s="196"/>
      <c r="T276" s="197"/>
      <c r="AT276" s="159" t="s">
        <v>201</v>
      </c>
      <c r="AU276" s="159" t="s">
        <v>81</v>
      </c>
      <c r="AV276" s="13" t="s">
        <v>83</v>
      </c>
      <c r="AW276" s="13" t="s">
        <v>34</v>
      </c>
      <c r="AX276" s="13" t="s">
        <v>81</v>
      </c>
      <c r="AY276" s="159" t="s">
        <v>180</v>
      </c>
    </row>
    <row r="277" spans="1:31" s="2" customFormat="1" ht="6.95" customHeight="1">
      <c r="A277" s="33"/>
      <c r="B277" s="43"/>
      <c r="C277" s="44"/>
      <c r="D277" s="44"/>
      <c r="E277" s="44"/>
      <c r="F277" s="44"/>
      <c r="G277" s="44"/>
      <c r="H277" s="44"/>
      <c r="I277" s="44"/>
      <c r="J277" s="44"/>
      <c r="K277" s="44"/>
      <c r="L277" s="34"/>
      <c r="M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</row>
  </sheetData>
  <autoFilter ref="C92:K276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1_01/122151103"/>
    <hyperlink ref="F100" r:id="rId2" display="https://podminky.urs.cz/item/CS_URS_2021_01/132112112"/>
    <hyperlink ref="F106" r:id="rId3" display="https://podminky.urs.cz/item/CS_URS_2021_01/132151103"/>
    <hyperlink ref="F113" r:id="rId4" display="https://podminky.urs.cz/item/CS_URS_2021_01/162751117"/>
    <hyperlink ref="F116" r:id="rId5" display="https://podminky.urs.cz/item/CS_URS_2021_01/162751119"/>
    <hyperlink ref="F119" r:id="rId6" display="https://podminky.urs.cz/item/CS_URS_2021_01/171201201"/>
    <hyperlink ref="F121" r:id="rId7" display="https://podminky.urs.cz/item/CS_URS_2021_01/171201221"/>
    <hyperlink ref="F124" r:id="rId8" display="https://podminky.urs.cz/item/CS_URS_2021_01/174101101"/>
    <hyperlink ref="F127" r:id="rId9" display="https://podminky.urs.cz/item/CS_URS_2021_01/181951112"/>
    <hyperlink ref="F130" r:id="rId10" display="https://podminky.urs.cz/item/CS_URS_2021_01/211561111"/>
    <hyperlink ref="F133" r:id="rId11" display="https://podminky.urs.cz/item/CS_URS_2021_01/211971110"/>
    <hyperlink ref="F136" r:id="rId12" display="https://podminky.urs.cz/item/CS_URS_2021_01/69311068"/>
    <hyperlink ref="F139" r:id="rId13" display="https://podminky.urs.cz/item/CS_URS_2021_01/212755214"/>
    <hyperlink ref="F142" r:id="rId14" display="https://podminky.urs.cz/item/CS_URS_2021_01/274322511"/>
    <hyperlink ref="F149" r:id="rId15" display="https://podminky.urs.cz/item/CS_URS_2021_01/274351121"/>
    <hyperlink ref="F152" r:id="rId16" display="https://podminky.urs.cz/item/CS_URS_2021_01/274351122"/>
    <hyperlink ref="F154" r:id="rId17" display="https://podminky.urs.cz/item/CS_URS_2021_01/274361821"/>
    <hyperlink ref="F157" r:id="rId18" display="https://podminky.urs.cz/item/CS_URS_2021_01/275322511"/>
    <hyperlink ref="F163" r:id="rId19" display="https://podminky.urs.cz/item/CS_URS_2021_01/275351121"/>
    <hyperlink ref="F169" r:id="rId20" display="https://podminky.urs.cz/item/CS_URS_2021_01/275351122"/>
    <hyperlink ref="F171" r:id="rId21" display="https://podminky.urs.cz/item/CS_URS_2021_01/275361821"/>
    <hyperlink ref="F177" r:id="rId22" display="https://podminky.urs.cz/item/CS_URS_2021_01/613331141"/>
    <hyperlink ref="F181" r:id="rId23" display="https://podminky.urs.cz/item/CS_URS_2021_01/631311124"/>
    <hyperlink ref="F184" r:id="rId24" display="https://podminky.urs.cz/item/CS_URS_2021_01/631319171"/>
    <hyperlink ref="F187" r:id="rId25" display="https://podminky.urs.cz/item/CS_URS_2021_01/631362021"/>
    <hyperlink ref="F190" r:id="rId26" display="https://podminky.urs.cz/item/CS_URS_2021_01/632451456"/>
    <hyperlink ref="F192" r:id="rId27" display="https://podminky.urs.cz/item/CS_URS_2021_01/635111241"/>
    <hyperlink ref="F195" r:id="rId28" display="https://podminky.urs.cz/item/CS_URS_2021_01/635111242"/>
    <hyperlink ref="F197" r:id="rId29" display="https://podminky.urs.cz/item/CS_URS_2021_01/637121113"/>
    <hyperlink ref="F201" r:id="rId30" display="https://podminky.urs.cz/item/CS_URS_2021_01/916331112"/>
    <hyperlink ref="F204" r:id="rId31" display="https://podminky.urs.cz/item/CS_URS_2021_01/59217012"/>
    <hyperlink ref="F207" r:id="rId32" display="https://podminky.urs.cz/item/CS_URS_2021_01/985331217"/>
    <hyperlink ref="F211" r:id="rId33" display="https://podminky.urs.cz/item/CS_URS_2021_01/13021017"/>
    <hyperlink ref="F215" r:id="rId34" display="https://podminky.urs.cz/item/CS_URS_2021_01/998011002"/>
    <hyperlink ref="F219" r:id="rId35" display="https://podminky.urs.cz/item/CS_URS_2021_01/711111001"/>
    <hyperlink ref="F222" r:id="rId36" display="https://podminky.urs.cz/item/CS_URS_2021_01/11163150"/>
    <hyperlink ref="F225" r:id="rId37" display="https://podminky.urs.cz/item/CS_URS_2021_01/711141559"/>
    <hyperlink ref="F228" r:id="rId38" display="https://podminky.urs.cz/item/CS_URS_2021_01/62833158"/>
    <hyperlink ref="F231" r:id="rId39" display="https://podminky.urs.cz/item/CS_URS_2021_01/998711102"/>
    <hyperlink ref="F265" r:id="rId40" display="https://podminky.urs.cz/item/CS_URS_2021_01/772521140"/>
    <hyperlink ref="F271" r:id="rId41" display="https://podminky.urs.cz/item/CS_URS_2021_01/998772102"/>
    <hyperlink ref="F274" r:id="rId42" display="https://podminky.urs.cz/item/CS_URS_2021_01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41" t="s">
        <v>6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104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spans="2:46" s="1" customFormat="1" ht="24.95" customHeight="1">
      <c r="B4" s="21"/>
      <c r="D4" s="22" t="s">
        <v>147</v>
      </c>
      <c r="L4" s="21"/>
      <c r="M4" s="89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56" t="str">
        <f>'Rekapitulace stavby'!K6</f>
        <v>PAMÁTNÍK MOHYLA MÍRU, REKONSTRUKCE NÁVŠTĚVNICKÉ INFRASTRUKTURY</v>
      </c>
      <c r="F7" s="357"/>
      <c r="G7" s="357"/>
      <c r="H7" s="357"/>
      <c r="L7" s="21"/>
    </row>
    <row r="8" spans="1:31" s="2" customFormat="1" ht="12" customHeight="1">
      <c r="A8" s="33"/>
      <c r="B8" s="34"/>
      <c r="C8" s="33"/>
      <c r="D8" s="28" t="s">
        <v>148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318" t="s">
        <v>2158</v>
      </c>
      <c r="F9" s="355"/>
      <c r="G9" s="355"/>
      <c r="H9" s="35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20</v>
      </c>
      <c r="G11" s="33"/>
      <c r="H11" s="33"/>
      <c r="I11" s="28" t="s">
        <v>21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22</v>
      </c>
      <c r="E12" s="33"/>
      <c r="F12" s="26" t="s">
        <v>23</v>
      </c>
      <c r="G12" s="33"/>
      <c r="H12" s="33"/>
      <c r="I12" s="28" t="s">
        <v>24</v>
      </c>
      <c r="J12" s="51" t="str">
        <f>'Rekapitulace stavby'!AN8</f>
        <v>5. 5. 2021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26</v>
      </c>
      <c r="E14" s="33"/>
      <c r="F14" s="33"/>
      <c r="G14" s="33"/>
      <c r="H14" s="33"/>
      <c r="I14" s="28" t="s">
        <v>27</v>
      </c>
      <c r="J14" s="26" t="str">
        <f>IF('Rekapitulace stavby'!AN10="","",'Rekapitulace stavby'!AN10)</f>
        <v/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29</v>
      </c>
      <c r="J15" s="26" t="str">
        <f>IF('Rekapitulace stavby'!AN11="","",'Rekapitulace stavby'!AN11)</f>
        <v/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30</v>
      </c>
      <c r="E17" s="33"/>
      <c r="F17" s="33"/>
      <c r="G17" s="33"/>
      <c r="H17" s="33"/>
      <c r="I17" s="28" t="s">
        <v>27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58" t="str">
        <f>'Rekapitulace stavby'!E14</f>
        <v>Vyplň údaj</v>
      </c>
      <c r="F18" s="346"/>
      <c r="G18" s="346"/>
      <c r="H18" s="346"/>
      <c r="I18" s="28" t="s">
        <v>29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32</v>
      </c>
      <c r="E20" s="33"/>
      <c r="F20" s="33"/>
      <c r="G20" s="33"/>
      <c r="H20" s="33"/>
      <c r="I20" s="28" t="s">
        <v>27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33</v>
      </c>
      <c r="F21" s="33"/>
      <c r="G21" s="33"/>
      <c r="H21" s="33"/>
      <c r="I21" s="28" t="s">
        <v>29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35</v>
      </c>
      <c r="E23" s="33"/>
      <c r="F23" s="33"/>
      <c r="G23" s="33"/>
      <c r="H23" s="33"/>
      <c r="I23" s="28" t="s">
        <v>27</v>
      </c>
      <c r="J23" s="26" t="str">
        <f>IF('Rekapitulace stavby'!AN19="","",'Rekapitulace stavby'!AN19)</f>
        <v/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>Hana Pejšová</v>
      </c>
      <c r="F24" s="33"/>
      <c r="G24" s="33"/>
      <c r="H24" s="33"/>
      <c r="I24" s="28" t="s">
        <v>29</v>
      </c>
      <c r="J24" s="26" t="str">
        <f>IF('Rekapitulace stavby'!AN20="","",'Rekapitulace stavby'!AN20)</f>
        <v/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350" t="s">
        <v>150</v>
      </c>
      <c r="F27" s="350"/>
      <c r="G27" s="350"/>
      <c r="H27" s="35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39</v>
      </c>
      <c r="E30" s="33"/>
      <c r="F30" s="33"/>
      <c r="G30" s="33"/>
      <c r="H30" s="33"/>
      <c r="I30" s="33"/>
      <c r="J30" s="67">
        <f>ROUND(J86,2)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41</v>
      </c>
      <c r="G32" s="33"/>
      <c r="H32" s="33"/>
      <c r="I32" s="37" t="s">
        <v>40</v>
      </c>
      <c r="J32" s="37" t="s">
        <v>42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43</v>
      </c>
      <c r="E33" s="28" t="s">
        <v>44</v>
      </c>
      <c r="F33" s="96">
        <f>ROUND((SUM(BE86:BE131)),2)</f>
        <v>0</v>
      </c>
      <c r="G33" s="33"/>
      <c r="H33" s="33"/>
      <c r="I33" s="97">
        <v>0.21</v>
      </c>
      <c r="J33" s="96">
        <f>ROUND(((SUM(BE86:BE131))*I33),2)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45</v>
      </c>
      <c r="F34" s="96">
        <f>ROUND((SUM(BF86:BF131)),2)</f>
        <v>0</v>
      </c>
      <c r="G34" s="33"/>
      <c r="H34" s="33"/>
      <c r="I34" s="97">
        <v>0.15</v>
      </c>
      <c r="J34" s="96">
        <f>ROUND(((SUM(BF86:BF131))*I34),2)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46</v>
      </c>
      <c r="F35" s="96">
        <f>ROUND((SUM(BG86:BG131)),2)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47</v>
      </c>
      <c r="F36" s="96">
        <f>ROUND((SUM(BH86:BH131)),2)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48</v>
      </c>
      <c r="F37" s="96">
        <f>ROUND((SUM(BI86:BI131)),2)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49</v>
      </c>
      <c r="E39" s="56"/>
      <c r="F39" s="56"/>
      <c r="G39" s="100" t="s">
        <v>50</v>
      </c>
      <c r="H39" s="101" t="s">
        <v>51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151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56" t="str">
        <f>E7</f>
        <v>PAMÁTNÍK MOHYLA MÍRU, REKONSTRUKCE NÁVŠTĚVNICKÉ INFRASTRUKTURY</v>
      </c>
      <c r="F48" s="357"/>
      <c r="G48" s="357"/>
      <c r="H48" s="35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148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318" t="str">
        <f>E9</f>
        <v>MOHYLA 6R - SO.06 - R - Vybudování podzemního zásobníku dešťové vody</v>
      </c>
      <c r="F50" s="355"/>
      <c r="G50" s="355"/>
      <c r="H50" s="35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22</v>
      </c>
      <c r="D52" s="33"/>
      <c r="E52" s="33"/>
      <c r="F52" s="26" t="str">
        <f>F12</f>
        <v>Pracký kopec u obce Prace</v>
      </c>
      <c r="G52" s="33"/>
      <c r="H52" s="33"/>
      <c r="I52" s="28" t="s">
        <v>24</v>
      </c>
      <c r="J52" s="51" t="str">
        <f>IF(J12="","",J12)</f>
        <v>5. 5. 2021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40.15" customHeight="1">
      <c r="A54" s="33"/>
      <c r="B54" s="34"/>
      <c r="C54" s="28" t="s">
        <v>26</v>
      </c>
      <c r="D54" s="33"/>
      <c r="E54" s="33"/>
      <c r="F54" s="26" t="str">
        <f>E15</f>
        <v xml:space="preserve"> </v>
      </c>
      <c r="G54" s="33"/>
      <c r="H54" s="33"/>
      <c r="I54" s="28" t="s">
        <v>32</v>
      </c>
      <c r="J54" s="31" t="str">
        <f>E21</f>
        <v>PETR FRANTA ARCHITEKTI   ASOC., s.r.o.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30</v>
      </c>
      <c r="D55" s="33"/>
      <c r="E55" s="33"/>
      <c r="F55" s="26" t="str">
        <f>IF(E18="","",E18)</f>
        <v>Vyplň údaj</v>
      </c>
      <c r="G55" s="33"/>
      <c r="H55" s="33"/>
      <c r="I55" s="28" t="s">
        <v>35</v>
      </c>
      <c r="J55" s="31" t="str">
        <f>E24</f>
        <v>Hana Pejšová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4" t="s">
        <v>152</v>
      </c>
      <c r="D57" s="98"/>
      <c r="E57" s="98"/>
      <c r="F57" s="98"/>
      <c r="G57" s="98"/>
      <c r="H57" s="98"/>
      <c r="I57" s="98"/>
      <c r="J57" s="105" t="s">
        <v>153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71</v>
      </c>
      <c r="D59" s="33"/>
      <c r="E59" s="33"/>
      <c r="F59" s="33"/>
      <c r="G59" s="33"/>
      <c r="H59" s="33"/>
      <c r="I59" s="33"/>
      <c r="J59" s="67">
        <f>J86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154</v>
      </c>
    </row>
    <row r="60" spans="2:12" s="9" customFormat="1" ht="24.95" customHeight="1">
      <c r="B60" s="107"/>
      <c r="D60" s="108" t="s">
        <v>155</v>
      </c>
      <c r="E60" s="109"/>
      <c r="F60" s="109"/>
      <c r="G60" s="109"/>
      <c r="H60" s="109"/>
      <c r="I60" s="109"/>
      <c r="J60" s="110">
        <f>J87</f>
        <v>0</v>
      </c>
      <c r="L60" s="107"/>
    </row>
    <row r="61" spans="2:12" s="10" customFormat="1" ht="19.9" customHeight="1">
      <c r="B61" s="111"/>
      <c r="D61" s="112" t="s">
        <v>522</v>
      </c>
      <c r="E61" s="113"/>
      <c r="F61" s="113"/>
      <c r="G61" s="113"/>
      <c r="H61" s="113"/>
      <c r="I61" s="113"/>
      <c r="J61" s="114">
        <f>J88</f>
        <v>0</v>
      </c>
      <c r="L61" s="111"/>
    </row>
    <row r="62" spans="2:12" s="10" customFormat="1" ht="19.9" customHeight="1">
      <c r="B62" s="111"/>
      <c r="D62" s="112" t="s">
        <v>386</v>
      </c>
      <c r="E62" s="113"/>
      <c r="F62" s="113"/>
      <c r="G62" s="113"/>
      <c r="H62" s="113"/>
      <c r="I62" s="113"/>
      <c r="J62" s="114">
        <f>J114</f>
        <v>0</v>
      </c>
      <c r="L62" s="111"/>
    </row>
    <row r="63" spans="2:12" s="10" customFormat="1" ht="19.9" customHeight="1">
      <c r="B63" s="111"/>
      <c r="D63" s="112" t="s">
        <v>388</v>
      </c>
      <c r="E63" s="113"/>
      <c r="F63" s="113"/>
      <c r="G63" s="113"/>
      <c r="H63" s="113"/>
      <c r="I63" s="113"/>
      <c r="J63" s="114">
        <f>J117</f>
        <v>0</v>
      </c>
      <c r="L63" s="111"/>
    </row>
    <row r="64" spans="2:12" s="10" customFormat="1" ht="19.9" customHeight="1">
      <c r="B64" s="111"/>
      <c r="D64" s="112" t="s">
        <v>390</v>
      </c>
      <c r="E64" s="113"/>
      <c r="F64" s="113"/>
      <c r="G64" s="113"/>
      <c r="H64" s="113"/>
      <c r="I64" s="113"/>
      <c r="J64" s="114">
        <f>J121</f>
        <v>0</v>
      </c>
      <c r="L64" s="111"/>
    </row>
    <row r="65" spans="2:12" s="9" customFormat="1" ht="24.95" customHeight="1">
      <c r="B65" s="107"/>
      <c r="D65" s="108" t="s">
        <v>157</v>
      </c>
      <c r="E65" s="109"/>
      <c r="F65" s="109"/>
      <c r="G65" s="109"/>
      <c r="H65" s="109"/>
      <c r="I65" s="109"/>
      <c r="J65" s="110">
        <f>J124</f>
        <v>0</v>
      </c>
      <c r="L65" s="107"/>
    </row>
    <row r="66" spans="2:12" s="9" customFormat="1" ht="24.95" customHeight="1">
      <c r="B66" s="107"/>
      <c r="D66" s="108" t="s">
        <v>164</v>
      </c>
      <c r="E66" s="109"/>
      <c r="F66" s="109"/>
      <c r="G66" s="109"/>
      <c r="H66" s="109"/>
      <c r="I66" s="109"/>
      <c r="J66" s="110">
        <f>J125</f>
        <v>0</v>
      </c>
      <c r="L66" s="107"/>
    </row>
    <row r="67" spans="1:31" s="2" customFormat="1" ht="21.75" customHeight="1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72" spans="1:31" s="2" customFormat="1" ht="6.95" customHeight="1">
      <c r="A72" s="33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24.95" customHeight="1">
      <c r="A73" s="33"/>
      <c r="B73" s="34"/>
      <c r="C73" s="22" t="s">
        <v>165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17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6.5" customHeight="1">
      <c r="A76" s="33"/>
      <c r="B76" s="34"/>
      <c r="C76" s="33"/>
      <c r="D76" s="33"/>
      <c r="E76" s="356" t="str">
        <f>E7</f>
        <v>PAMÁTNÍK MOHYLA MÍRU, REKONSTRUKCE NÁVŠTĚVNICKÉ INFRASTRUKTURY</v>
      </c>
      <c r="F76" s="357"/>
      <c r="G76" s="357"/>
      <c r="H76" s="357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148</v>
      </c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6.5" customHeight="1">
      <c r="A78" s="33"/>
      <c r="B78" s="34"/>
      <c r="C78" s="33"/>
      <c r="D78" s="33"/>
      <c r="E78" s="318" t="str">
        <f>E9</f>
        <v>MOHYLA 6R - SO.06 - R - Vybudování podzemního zásobníku dešťové vody</v>
      </c>
      <c r="F78" s="355"/>
      <c r="G78" s="355"/>
      <c r="H78" s="355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22</v>
      </c>
      <c r="D80" s="33"/>
      <c r="E80" s="33"/>
      <c r="F80" s="26" t="str">
        <f>F12</f>
        <v>Pracký kopec u obce Prace</v>
      </c>
      <c r="G80" s="33"/>
      <c r="H80" s="33"/>
      <c r="I80" s="28" t="s">
        <v>24</v>
      </c>
      <c r="J80" s="51" t="str">
        <f>IF(J12="","",J12)</f>
        <v>5. 5. 2021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40.15" customHeight="1">
      <c r="A82" s="33"/>
      <c r="B82" s="34"/>
      <c r="C82" s="28" t="s">
        <v>26</v>
      </c>
      <c r="D82" s="33"/>
      <c r="E82" s="33"/>
      <c r="F82" s="26" t="str">
        <f>E15</f>
        <v xml:space="preserve"> </v>
      </c>
      <c r="G82" s="33"/>
      <c r="H82" s="33"/>
      <c r="I82" s="28" t="s">
        <v>32</v>
      </c>
      <c r="J82" s="31" t="str">
        <f>E21</f>
        <v>PETR FRANTA ARCHITEKTI   ASOC., s.r.o.</v>
      </c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15.2" customHeight="1">
      <c r="A83" s="33"/>
      <c r="B83" s="34"/>
      <c r="C83" s="28" t="s">
        <v>30</v>
      </c>
      <c r="D83" s="33"/>
      <c r="E83" s="33"/>
      <c r="F83" s="26" t="str">
        <f>IF(E18="","",E18)</f>
        <v>Vyplň údaj</v>
      </c>
      <c r="G83" s="33"/>
      <c r="H83" s="33"/>
      <c r="I83" s="28" t="s">
        <v>35</v>
      </c>
      <c r="J83" s="31" t="str">
        <f>E24</f>
        <v>Hana Pejšová</v>
      </c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0.3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1" customFormat="1" ht="29.25" customHeight="1">
      <c r="A85" s="115"/>
      <c r="B85" s="116"/>
      <c r="C85" s="117" t="s">
        <v>166</v>
      </c>
      <c r="D85" s="118" t="s">
        <v>58</v>
      </c>
      <c r="E85" s="118" t="s">
        <v>54</v>
      </c>
      <c r="F85" s="118" t="s">
        <v>55</v>
      </c>
      <c r="G85" s="118" t="s">
        <v>167</v>
      </c>
      <c r="H85" s="118" t="s">
        <v>168</v>
      </c>
      <c r="I85" s="118" t="s">
        <v>169</v>
      </c>
      <c r="J85" s="118" t="s">
        <v>153</v>
      </c>
      <c r="K85" s="119" t="s">
        <v>170</v>
      </c>
      <c r="L85" s="120"/>
      <c r="M85" s="58" t="s">
        <v>3</v>
      </c>
      <c r="N85" s="59" t="s">
        <v>43</v>
      </c>
      <c r="O85" s="59" t="s">
        <v>171</v>
      </c>
      <c r="P85" s="59" t="s">
        <v>172</v>
      </c>
      <c r="Q85" s="59" t="s">
        <v>173</v>
      </c>
      <c r="R85" s="59" t="s">
        <v>174</v>
      </c>
      <c r="S85" s="59" t="s">
        <v>175</v>
      </c>
      <c r="T85" s="60" t="s">
        <v>176</v>
      </c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63" s="2" customFormat="1" ht="22.9" customHeight="1">
      <c r="A86" s="33"/>
      <c r="B86" s="34"/>
      <c r="C86" s="65" t="s">
        <v>177</v>
      </c>
      <c r="D86" s="33"/>
      <c r="E86" s="33"/>
      <c r="F86" s="33"/>
      <c r="G86" s="33"/>
      <c r="H86" s="33"/>
      <c r="I86" s="33"/>
      <c r="J86" s="121">
        <f>BK86</f>
        <v>0</v>
      </c>
      <c r="K86" s="33"/>
      <c r="L86" s="34"/>
      <c r="M86" s="61"/>
      <c r="N86" s="52"/>
      <c r="O86" s="62"/>
      <c r="P86" s="122">
        <f>P87+P124+P125</f>
        <v>0</v>
      </c>
      <c r="Q86" s="62"/>
      <c r="R86" s="122">
        <f>R87+R124+R125</f>
        <v>64.49378263999999</v>
      </c>
      <c r="S86" s="62"/>
      <c r="T86" s="123">
        <f>T87+T124+T125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8" t="s">
        <v>72</v>
      </c>
      <c r="AU86" s="18" t="s">
        <v>154</v>
      </c>
      <c r="BK86" s="124">
        <f>BK87+BK124+BK125</f>
        <v>0</v>
      </c>
    </row>
    <row r="87" spans="2:63" s="12" customFormat="1" ht="25.9" customHeight="1">
      <c r="B87" s="125"/>
      <c r="D87" s="126" t="s">
        <v>72</v>
      </c>
      <c r="E87" s="127" t="s">
        <v>178</v>
      </c>
      <c r="F87" s="127" t="s">
        <v>179</v>
      </c>
      <c r="I87" s="128"/>
      <c r="J87" s="129">
        <f>BK87</f>
        <v>0</v>
      </c>
      <c r="L87" s="125"/>
      <c r="M87" s="130"/>
      <c r="N87" s="131"/>
      <c r="O87" s="131"/>
      <c r="P87" s="132">
        <f>P88+P114+P117+P121</f>
        <v>0</v>
      </c>
      <c r="Q87" s="131"/>
      <c r="R87" s="132">
        <f>R88+R114+R117+R121</f>
        <v>64.49378263999999</v>
      </c>
      <c r="S87" s="131"/>
      <c r="T87" s="133">
        <f>T88+T114+T117+T121</f>
        <v>0</v>
      </c>
      <c r="AR87" s="126" t="s">
        <v>81</v>
      </c>
      <c r="AT87" s="134" t="s">
        <v>72</v>
      </c>
      <c r="AU87" s="134" t="s">
        <v>73</v>
      </c>
      <c r="AY87" s="126" t="s">
        <v>180</v>
      </c>
      <c r="BK87" s="135">
        <f>BK88+BK114+BK117+BK121</f>
        <v>0</v>
      </c>
    </row>
    <row r="88" spans="2:63" s="12" customFormat="1" ht="22.9" customHeight="1">
      <c r="B88" s="125"/>
      <c r="D88" s="126" t="s">
        <v>72</v>
      </c>
      <c r="E88" s="136" t="s">
        <v>81</v>
      </c>
      <c r="F88" s="136" t="s">
        <v>529</v>
      </c>
      <c r="I88" s="128"/>
      <c r="J88" s="137">
        <f>BK88</f>
        <v>0</v>
      </c>
      <c r="L88" s="125"/>
      <c r="M88" s="130"/>
      <c r="N88" s="131"/>
      <c r="O88" s="131"/>
      <c r="P88" s="132">
        <f>SUM(P89:P113)</f>
        <v>0</v>
      </c>
      <c r="Q88" s="131"/>
      <c r="R88" s="132">
        <f>SUM(R89:R113)</f>
        <v>0.00082</v>
      </c>
      <c r="S88" s="131"/>
      <c r="T88" s="133">
        <f>SUM(T89:T113)</f>
        <v>0</v>
      </c>
      <c r="AR88" s="126" t="s">
        <v>81</v>
      </c>
      <c r="AT88" s="134" t="s">
        <v>72</v>
      </c>
      <c r="AU88" s="134" t="s">
        <v>81</v>
      </c>
      <c r="AY88" s="126" t="s">
        <v>180</v>
      </c>
      <c r="BK88" s="135">
        <f>SUM(BK89:BK113)</f>
        <v>0</v>
      </c>
    </row>
    <row r="89" spans="1:65" s="2" customFormat="1" ht="16.5" customHeight="1">
      <c r="A89" s="33"/>
      <c r="B89" s="138"/>
      <c r="C89" s="139" t="s">
        <v>81</v>
      </c>
      <c r="D89" s="139" t="s">
        <v>183</v>
      </c>
      <c r="E89" s="140" t="s">
        <v>2159</v>
      </c>
      <c r="F89" s="141" t="s">
        <v>2160</v>
      </c>
      <c r="G89" s="142" t="s">
        <v>225</v>
      </c>
      <c r="H89" s="143">
        <v>54.64</v>
      </c>
      <c r="I89" s="144"/>
      <c r="J89" s="145">
        <f>ROUND(I89*H89,2)</f>
        <v>0</v>
      </c>
      <c r="K89" s="141" t="s">
        <v>187</v>
      </c>
      <c r="L89" s="34"/>
      <c r="M89" s="146" t="s">
        <v>3</v>
      </c>
      <c r="N89" s="147" t="s">
        <v>44</v>
      </c>
      <c r="O89" s="54"/>
      <c r="P89" s="148">
        <f>O89*H89</f>
        <v>0</v>
      </c>
      <c r="Q89" s="148">
        <v>0</v>
      </c>
      <c r="R89" s="148">
        <f>Q89*H89</f>
        <v>0</v>
      </c>
      <c r="S89" s="148">
        <v>0</v>
      </c>
      <c r="T89" s="149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188</v>
      </c>
      <c r="AT89" s="150" t="s">
        <v>183</v>
      </c>
      <c r="AU89" s="150" t="s">
        <v>83</v>
      </c>
      <c r="AY89" s="18" t="s">
        <v>180</v>
      </c>
      <c r="BE89" s="151">
        <f>IF(N89="základní",J89,0)</f>
        <v>0</v>
      </c>
      <c r="BF89" s="151">
        <f>IF(N89="snížená",J89,0)</f>
        <v>0</v>
      </c>
      <c r="BG89" s="151">
        <f>IF(N89="zákl. přenesená",J89,0)</f>
        <v>0</v>
      </c>
      <c r="BH89" s="151">
        <f>IF(N89="sníž. přenesená",J89,0)</f>
        <v>0</v>
      </c>
      <c r="BI89" s="151">
        <f>IF(N89="nulová",J89,0)</f>
        <v>0</v>
      </c>
      <c r="BJ89" s="18" t="s">
        <v>81</v>
      </c>
      <c r="BK89" s="151">
        <f>ROUND(I89*H89,2)</f>
        <v>0</v>
      </c>
      <c r="BL89" s="18" t="s">
        <v>188</v>
      </c>
      <c r="BM89" s="150" t="s">
        <v>2161</v>
      </c>
    </row>
    <row r="90" spans="1:47" s="2" customFormat="1" ht="12">
      <c r="A90" s="33"/>
      <c r="B90" s="34"/>
      <c r="C90" s="33"/>
      <c r="D90" s="152" t="s">
        <v>190</v>
      </c>
      <c r="E90" s="33"/>
      <c r="F90" s="153" t="s">
        <v>2162</v>
      </c>
      <c r="G90" s="33"/>
      <c r="H90" s="33"/>
      <c r="I90" s="154"/>
      <c r="J90" s="33"/>
      <c r="K90" s="33"/>
      <c r="L90" s="34"/>
      <c r="M90" s="155"/>
      <c r="N90" s="156"/>
      <c r="O90" s="54"/>
      <c r="P90" s="54"/>
      <c r="Q90" s="54"/>
      <c r="R90" s="54"/>
      <c r="S90" s="54"/>
      <c r="T90" s="55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190</v>
      </c>
      <c r="AU90" s="18" t="s">
        <v>83</v>
      </c>
    </row>
    <row r="91" spans="2:51" s="13" customFormat="1" ht="12">
      <c r="B91" s="157"/>
      <c r="D91" s="158" t="s">
        <v>201</v>
      </c>
      <c r="E91" s="159" t="s">
        <v>3</v>
      </c>
      <c r="F91" s="160" t="s">
        <v>2163</v>
      </c>
      <c r="H91" s="161">
        <v>54.64</v>
      </c>
      <c r="I91" s="162"/>
      <c r="L91" s="157"/>
      <c r="M91" s="163"/>
      <c r="N91" s="164"/>
      <c r="O91" s="164"/>
      <c r="P91" s="164"/>
      <c r="Q91" s="164"/>
      <c r="R91" s="164"/>
      <c r="S91" s="164"/>
      <c r="T91" s="165"/>
      <c r="AT91" s="159" t="s">
        <v>201</v>
      </c>
      <c r="AU91" s="159" t="s">
        <v>83</v>
      </c>
      <c r="AV91" s="13" t="s">
        <v>83</v>
      </c>
      <c r="AW91" s="13" t="s">
        <v>34</v>
      </c>
      <c r="AX91" s="13" t="s">
        <v>81</v>
      </c>
      <c r="AY91" s="159" t="s">
        <v>180</v>
      </c>
    </row>
    <row r="92" spans="1:65" s="2" customFormat="1" ht="24.2" customHeight="1">
      <c r="A92" s="33"/>
      <c r="B92" s="138"/>
      <c r="C92" s="139" t="s">
        <v>83</v>
      </c>
      <c r="D92" s="139" t="s">
        <v>183</v>
      </c>
      <c r="E92" s="140" t="s">
        <v>1900</v>
      </c>
      <c r="F92" s="141" t="s">
        <v>1901</v>
      </c>
      <c r="G92" s="142" t="s">
        <v>264</v>
      </c>
      <c r="H92" s="143">
        <v>55</v>
      </c>
      <c r="I92" s="144"/>
      <c r="J92" s="145">
        <f>ROUND(I92*H92,2)</f>
        <v>0</v>
      </c>
      <c r="K92" s="141" t="s">
        <v>187</v>
      </c>
      <c r="L92" s="34"/>
      <c r="M92" s="146" t="s">
        <v>3</v>
      </c>
      <c r="N92" s="147" t="s">
        <v>44</v>
      </c>
      <c r="O92" s="54"/>
      <c r="P92" s="148">
        <f>O92*H92</f>
        <v>0</v>
      </c>
      <c r="Q92" s="148">
        <v>0</v>
      </c>
      <c r="R92" s="148">
        <f>Q92*H92</f>
        <v>0</v>
      </c>
      <c r="S92" s="148">
        <v>0</v>
      </c>
      <c r="T92" s="149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188</v>
      </c>
      <c r="AT92" s="150" t="s">
        <v>183</v>
      </c>
      <c r="AU92" s="150" t="s">
        <v>83</v>
      </c>
      <c r="AY92" s="18" t="s">
        <v>180</v>
      </c>
      <c r="BE92" s="151">
        <f>IF(N92="základní",J92,0)</f>
        <v>0</v>
      </c>
      <c r="BF92" s="151">
        <f>IF(N92="snížená",J92,0)</f>
        <v>0</v>
      </c>
      <c r="BG92" s="151">
        <f>IF(N92="zákl. přenesená",J92,0)</f>
        <v>0</v>
      </c>
      <c r="BH92" s="151">
        <f>IF(N92="sníž. přenesená",J92,0)</f>
        <v>0</v>
      </c>
      <c r="BI92" s="151">
        <f>IF(N92="nulová",J92,0)</f>
        <v>0</v>
      </c>
      <c r="BJ92" s="18" t="s">
        <v>81</v>
      </c>
      <c r="BK92" s="151">
        <f>ROUND(I92*H92,2)</f>
        <v>0</v>
      </c>
      <c r="BL92" s="18" t="s">
        <v>188</v>
      </c>
      <c r="BM92" s="150" t="s">
        <v>2164</v>
      </c>
    </row>
    <row r="93" spans="1:47" s="2" customFormat="1" ht="12">
      <c r="A93" s="33"/>
      <c r="B93" s="34"/>
      <c r="C93" s="33"/>
      <c r="D93" s="152" t="s">
        <v>190</v>
      </c>
      <c r="E93" s="33"/>
      <c r="F93" s="153" t="s">
        <v>1903</v>
      </c>
      <c r="G93" s="33"/>
      <c r="H93" s="33"/>
      <c r="I93" s="154"/>
      <c r="J93" s="33"/>
      <c r="K93" s="33"/>
      <c r="L93" s="34"/>
      <c r="M93" s="155"/>
      <c r="N93" s="156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190</v>
      </c>
      <c r="AU93" s="18" t="s">
        <v>83</v>
      </c>
    </row>
    <row r="94" spans="2:51" s="14" customFormat="1" ht="12">
      <c r="B94" s="166"/>
      <c r="D94" s="158" t="s">
        <v>201</v>
      </c>
      <c r="E94" s="167" t="s">
        <v>3</v>
      </c>
      <c r="F94" s="168" t="s">
        <v>1008</v>
      </c>
      <c r="H94" s="167" t="s">
        <v>3</v>
      </c>
      <c r="I94" s="169"/>
      <c r="L94" s="166"/>
      <c r="M94" s="170"/>
      <c r="N94" s="171"/>
      <c r="O94" s="171"/>
      <c r="P94" s="171"/>
      <c r="Q94" s="171"/>
      <c r="R94" s="171"/>
      <c r="S94" s="171"/>
      <c r="T94" s="172"/>
      <c r="AT94" s="167" t="s">
        <v>201</v>
      </c>
      <c r="AU94" s="167" t="s">
        <v>83</v>
      </c>
      <c r="AV94" s="14" t="s">
        <v>81</v>
      </c>
      <c r="AW94" s="14" t="s">
        <v>34</v>
      </c>
      <c r="AX94" s="14" t="s">
        <v>73</v>
      </c>
      <c r="AY94" s="167" t="s">
        <v>180</v>
      </c>
    </row>
    <row r="95" spans="2:51" s="13" customFormat="1" ht="12">
      <c r="B95" s="157"/>
      <c r="D95" s="158" t="s">
        <v>201</v>
      </c>
      <c r="E95" s="159" t="s">
        <v>3</v>
      </c>
      <c r="F95" s="160" t="s">
        <v>765</v>
      </c>
      <c r="H95" s="161">
        <v>55</v>
      </c>
      <c r="I95" s="162"/>
      <c r="L95" s="157"/>
      <c r="M95" s="163"/>
      <c r="N95" s="164"/>
      <c r="O95" s="164"/>
      <c r="P95" s="164"/>
      <c r="Q95" s="164"/>
      <c r="R95" s="164"/>
      <c r="S95" s="164"/>
      <c r="T95" s="165"/>
      <c r="AT95" s="159" t="s">
        <v>201</v>
      </c>
      <c r="AU95" s="159" t="s">
        <v>83</v>
      </c>
      <c r="AV95" s="13" t="s">
        <v>83</v>
      </c>
      <c r="AW95" s="13" t="s">
        <v>34</v>
      </c>
      <c r="AX95" s="13" t="s">
        <v>81</v>
      </c>
      <c r="AY95" s="159" t="s">
        <v>180</v>
      </c>
    </row>
    <row r="96" spans="1:65" s="2" customFormat="1" ht="37.9" customHeight="1">
      <c r="A96" s="33"/>
      <c r="B96" s="138"/>
      <c r="C96" s="139" t="s">
        <v>196</v>
      </c>
      <c r="D96" s="139" t="s">
        <v>183</v>
      </c>
      <c r="E96" s="140" t="s">
        <v>540</v>
      </c>
      <c r="F96" s="141" t="s">
        <v>541</v>
      </c>
      <c r="G96" s="142" t="s">
        <v>264</v>
      </c>
      <c r="H96" s="143">
        <v>55</v>
      </c>
      <c r="I96" s="144"/>
      <c r="J96" s="145">
        <f>ROUND(I96*H96,2)</f>
        <v>0</v>
      </c>
      <c r="K96" s="141" t="s">
        <v>187</v>
      </c>
      <c r="L96" s="34"/>
      <c r="M96" s="146" t="s">
        <v>3</v>
      </c>
      <c r="N96" s="147" t="s">
        <v>44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188</v>
      </c>
      <c r="AT96" s="150" t="s">
        <v>183</v>
      </c>
      <c r="AU96" s="150" t="s">
        <v>83</v>
      </c>
      <c r="AY96" s="18" t="s">
        <v>180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81</v>
      </c>
      <c r="BK96" s="151">
        <f>ROUND(I96*H96,2)</f>
        <v>0</v>
      </c>
      <c r="BL96" s="18" t="s">
        <v>188</v>
      </c>
      <c r="BM96" s="150" t="s">
        <v>2165</v>
      </c>
    </row>
    <row r="97" spans="1:47" s="2" customFormat="1" ht="12">
      <c r="A97" s="33"/>
      <c r="B97" s="34"/>
      <c r="C97" s="33"/>
      <c r="D97" s="152" t="s">
        <v>190</v>
      </c>
      <c r="E97" s="33"/>
      <c r="F97" s="153" t="s">
        <v>543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190</v>
      </c>
      <c r="AU97" s="18" t="s">
        <v>83</v>
      </c>
    </row>
    <row r="98" spans="1:65" s="2" customFormat="1" ht="37.9" customHeight="1">
      <c r="A98" s="33"/>
      <c r="B98" s="138"/>
      <c r="C98" s="139" t="s">
        <v>188</v>
      </c>
      <c r="D98" s="139" t="s">
        <v>183</v>
      </c>
      <c r="E98" s="140" t="s">
        <v>544</v>
      </c>
      <c r="F98" s="141" t="s">
        <v>545</v>
      </c>
      <c r="G98" s="142" t="s">
        <v>264</v>
      </c>
      <c r="H98" s="143">
        <v>550</v>
      </c>
      <c r="I98" s="144"/>
      <c r="J98" s="145">
        <f>ROUND(I98*H98,2)</f>
        <v>0</v>
      </c>
      <c r="K98" s="141" t="s">
        <v>187</v>
      </c>
      <c r="L98" s="34"/>
      <c r="M98" s="146" t="s">
        <v>3</v>
      </c>
      <c r="N98" s="147" t="s">
        <v>44</v>
      </c>
      <c r="O98" s="54"/>
      <c r="P98" s="148">
        <f>O98*H98</f>
        <v>0</v>
      </c>
      <c r="Q98" s="148">
        <v>0</v>
      </c>
      <c r="R98" s="148">
        <f>Q98*H98</f>
        <v>0</v>
      </c>
      <c r="S98" s="148">
        <v>0</v>
      </c>
      <c r="T98" s="149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50" t="s">
        <v>188</v>
      </c>
      <c r="AT98" s="150" t="s">
        <v>183</v>
      </c>
      <c r="AU98" s="150" t="s">
        <v>83</v>
      </c>
      <c r="AY98" s="18" t="s">
        <v>180</v>
      </c>
      <c r="BE98" s="151">
        <f>IF(N98="základní",J98,0)</f>
        <v>0</v>
      </c>
      <c r="BF98" s="151">
        <f>IF(N98="snížená",J98,0)</f>
        <v>0</v>
      </c>
      <c r="BG98" s="151">
        <f>IF(N98="zákl. přenesená",J98,0)</f>
        <v>0</v>
      </c>
      <c r="BH98" s="151">
        <f>IF(N98="sníž. přenesená",J98,0)</f>
        <v>0</v>
      </c>
      <c r="BI98" s="151">
        <f>IF(N98="nulová",J98,0)</f>
        <v>0</v>
      </c>
      <c r="BJ98" s="18" t="s">
        <v>81</v>
      </c>
      <c r="BK98" s="151">
        <f>ROUND(I98*H98,2)</f>
        <v>0</v>
      </c>
      <c r="BL98" s="18" t="s">
        <v>188</v>
      </c>
      <c r="BM98" s="150" t="s">
        <v>2166</v>
      </c>
    </row>
    <row r="99" spans="1:47" s="2" customFormat="1" ht="12">
      <c r="A99" s="33"/>
      <c r="B99" s="34"/>
      <c r="C99" s="33"/>
      <c r="D99" s="152" t="s">
        <v>190</v>
      </c>
      <c r="E99" s="33"/>
      <c r="F99" s="153" t="s">
        <v>547</v>
      </c>
      <c r="G99" s="33"/>
      <c r="H99" s="33"/>
      <c r="I99" s="154"/>
      <c r="J99" s="33"/>
      <c r="K99" s="33"/>
      <c r="L99" s="34"/>
      <c r="M99" s="155"/>
      <c r="N99" s="156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190</v>
      </c>
      <c r="AU99" s="18" t="s">
        <v>83</v>
      </c>
    </row>
    <row r="100" spans="2:51" s="13" customFormat="1" ht="12">
      <c r="B100" s="157"/>
      <c r="D100" s="158" t="s">
        <v>201</v>
      </c>
      <c r="E100" s="159" t="s">
        <v>3</v>
      </c>
      <c r="F100" s="160" t="s">
        <v>2167</v>
      </c>
      <c r="H100" s="161">
        <v>550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201</v>
      </c>
      <c r="AU100" s="159" t="s">
        <v>83</v>
      </c>
      <c r="AV100" s="13" t="s">
        <v>83</v>
      </c>
      <c r="AW100" s="13" t="s">
        <v>34</v>
      </c>
      <c r="AX100" s="13" t="s">
        <v>81</v>
      </c>
      <c r="AY100" s="159" t="s">
        <v>180</v>
      </c>
    </row>
    <row r="101" spans="1:65" s="2" customFormat="1" ht="16.5" customHeight="1">
      <c r="A101" s="33"/>
      <c r="B101" s="138"/>
      <c r="C101" s="139" t="s">
        <v>208</v>
      </c>
      <c r="D101" s="139" t="s">
        <v>183</v>
      </c>
      <c r="E101" s="140" t="s">
        <v>549</v>
      </c>
      <c r="F101" s="141" t="s">
        <v>550</v>
      </c>
      <c r="G101" s="142" t="s">
        <v>264</v>
      </c>
      <c r="H101" s="143">
        <v>55</v>
      </c>
      <c r="I101" s="144"/>
      <c r="J101" s="145">
        <f>ROUND(I101*H101,2)</f>
        <v>0</v>
      </c>
      <c r="K101" s="141" t="s">
        <v>187</v>
      </c>
      <c r="L101" s="34"/>
      <c r="M101" s="146" t="s">
        <v>3</v>
      </c>
      <c r="N101" s="147" t="s">
        <v>44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188</v>
      </c>
      <c r="AT101" s="150" t="s">
        <v>183</v>
      </c>
      <c r="AU101" s="150" t="s">
        <v>83</v>
      </c>
      <c r="AY101" s="18" t="s">
        <v>180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81</v>
      </c>
      <c r="BK101" s="151">
        <f>ROUND(I101*H101,2)</f>
        <v>0</v>
      </c>
      <c r="BL101" s="18" t="s">
        <v>188</v>
      </c>
      <c r="BM101" s="150" t="s">
        <v>1023</v>
      </c>
    </row>
    <row r="102" spans="1:47" s="2" customFormat="1" ht="12">
      <c r="A102" s="33"/>
      <c r="B102" s="34"/>
      <c r="C102" s="33"/>
      <c r="D102" s="152" t="s">
        <v>190</v>
      </c>
      <c r="E102" s="33"/>
      <c r="F102" s="153" t="s">
        <v>552</v>
      </c>
      <c r="G102" s="33"/>
      <c r="H102" s="33"/>
      <c r="I102" s="154"/>
      <c r="J102" s="33"/>
      <c r="K102" s="33"/>
      <c r="L102" s="34"/>
      <c r="M102" s="155"/>
      <c r="N102" s="156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190</v>
      </c>
      <c r="AU102" s="18" t="s">
        <v>83</v>
      </c>
    </row>
    <row r="103" spans="1:65" s="2" customFormat="1" ht="24.2" customHeight="1">
      <c r="A103" s="33"/>
      <c r="B103" s="138"/>
      <c r="C103" s="139" t="s">
        <v>213</v>
      </c>
      <c r="D103" s="139" t="s">
        <v>183</v>
      </c>
      <c r="E103" s="140" t="s">
        <v>553</v>
      </c>
      <c r="F103" s="141" t="s">
        <v>554</v>
      </c>
      <c r="G103" s="142" t="s">
        <v>186</v>
      </c>
      <c r="H103" s="143">
        <v>91.85</v>
      </c>
      <c r="I103" s="144"/>
      <c r="J103" s="145">
        <f>ROUND(I103*H103,2)</f>
        <v>0</v>
      </c>
      <c r="K103" s="141" t="s">
        <v>187</v>
      </c>
      <c r="L103" s="34"/>
      <c r="M103" s="146" t="s">
        <v>3</v>
      </c>
      <c r="N103" s="147" t="s">
        <v>44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188</v>
      </c>
      <c r="AT103" s="150" t="s">
        <v>183</v>
      </c>
      <c r="AU103" s="150" t="s">
        <v>83</v>
      </c>
      <c r="AY103" s="18" t="s">
        <v>180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81</v>
      </c>
      <c r="BK103" s="151">
        <f>ROUND(I103*H103,2)</f>
        <v>0</v>
      </c>
      <c r="BL103" s="18" t="s">
        <v>188</v>
      </c>
      <c r="BM103" s="150" t="s">
        <v>2168</v>
      </c>
    </row>
    <row r="104" spans="1:47" s="2" customFormat="1" ht="12">
      <c r="A104" s="33"/>
      <c r="B104" s="34"/>
      <c r="C104" s="33"/>
      <c r="D104" s="152" t="s">
        <v>190</v>
      </c>
      <c r="E104" s="33"/>
      <c r="F104" s="153" t="s">
        <v>556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190</v>
      </c>
      <c r="AU104" s="18" t="s">
        <v>83</v>
      </c>
    </row>
    <row r="105" spans="2:51" s="13" customFormat="1" ht="12">
      <c r="B105" s="157"/>
      <c r="D105" s="158" t="s">
        <v>201</v>
      </c>
      <c r="E105" s="159" t="s">
        <v>3</v>
      </c>
      <c r="F105" s="160" t="s">
        <v>2169</v>
      </c>
      <c r="H105" s="161">
        <v>91.85</v>
      </c>
      <c r="I105" s="162"/>
      <c r="L105" s="157"/>
      <c r="M105" s="163"/>
      <c r="N105" s="164"/>
      <c r="O105" s="164"/>
      <c r="P105" s="164"/>
      <c r="Q105" s="164"/>
      <c r="R105" s="164"/>
      <c r="S105" s="164"/>
      <c r="T105" s="165"/>
      <c r="AT105" s="159" t="s">
        <v>201</v>
      </c>
      <c r="AU105" s="159" t="s">
        <v>83</v>
      </c>
      <c r="AV105" s="13" t="s">
        <v>83</v>
      </c>
      <c r="AW105" s="13" t="s">
        <v>34</v>
      </c>
      <c r="AX105" s="13" t="s">
        <v>81</v>
      </c>
      <c r="AY105" s="159" t="s">
        <v>180</v>
      </c>
    </row>
    <row r="106" spans="1:65" s="2" customFormat="1" ht="24.2" customHeight="1">
      <c r="A106" s="33"/>
      <c r="B106" s="138"/>
      <c r="C106" s="139" t="s">
        <v>222</v>
      </c>
      <c r="D106" s="139" t="s">
        <v>183</v>
      </c>
      <c r="E106" s="140" t="s">
        <v>2170</v>
      </c>
      <c r="F106" s="141" t="s">
        <v>2171</v>
      </c>
      <c r="G106" s="142" t="s">
        <v>225</v>
      </c>
      <c r="H106" s="143">
        <v>54.64</v>
      </c>
      <c r="I106" s="144"/>
      <c r="J106" s="145">
        <f>ROUND(I106*H106,2)</f>
        <v>0</v>
      </c>
      <c r="K106" s="141" t="s">
        <v>187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188</v>
      </c>
      <c r="AT106" s="150" t="s">
        <v>183</v>
      </c>
      <c r="AU106" s="150" t="s">
        <v>83</v>
      </c>
      <c r="AY106" s="18" t="s">
        <v>180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81</v>
      </c>
      <c r="BK106" s="151">
        <f>ROUND(I106*H106,2)</f>
        <v>0</v>
      </c>
      <c r="BL106" s="18" t="s">
        <v>188</v>
      </c>
      <c r="BM106" s="150" t="s">
        <v>2172</v>
      </c>
    </row>
    <row r="107" spans="1:47" s="2" customFormat="1" ht="12">
      <c r="A107" s="33"/>
      <c r="B107" s="34"/>
      <c r="C107" s="33"/>
      <c r="D107" s="152" t="s">
        <v>190</v>
      </c>
      <c r="E107" s="33"/>
      <c r="F107" s="153" t="s">
        <v>2173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190</v>
      </c>
      <c r="AU107" s="18" t="s">
        <v>83</v>
      </c>
    </row>
    <row r="108" spans="2:51" s="13" customFormat="1" ht="12">
      <c r="B108" s="157"/>
      <c r="D108" s="158" t="s">
        <v>201</v>
      </c>
      <c r="E108" s="159" t="s">
        <v>3</v>
      </c>
      <c r="F108" s="160" t="s">
        <v>2163</v>
      </c>
      <c r="H108" s="161">
        <v>54.64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201</v>
      </c>
      <c r="AU108" s="159" t="s">
        <v>83</v>
      </c>
      <c r="AV108" s="13" t="s">
        <v>83</v>
      </c>
      <c r="AW108" s="13" t="s">
        <v>34</v>
      </c>
      <c r="AX108" s="13" t="s">
        <v>81</v>
      </c>
      <c r="AY108" s="159" t="s">
        <v>180</v>
      </c>
    </row>
    <row r="109" spans="1:65" s="2" customFormat="1" ht="24.2" customHeight="1">
      <c r="A109" s="33"/>
      <c r="B109" s="138"/>
      <c r="C109" s="139" t="s">
        <v>233</v>
      </c>
      <c r="D109" s="139" t="s">
        <v>183</v>
      </c>
      <c r="E109" s="140" t="s">
        <v>2174</v>
      </c>
      <c r="F109" s="141" t="s">
        <v>2175</v>
      </c>
      <c r="G109" s="142" t="s">
        <v>225</v>
      </c>
      <c r="H109" s="143">
        <v>54.64</v>
      </c>
      <c r="I109" s="144"/>
      <c r="J109" s="145">
        <f>ROUND(I109*H109,2)</f>
        <v>0</v>
      </c>
      <c r="K109" s="141" t="s">
        <v>187</v>
      </c>
      <c r="L109" s="34"/>
      <c r="M109" s="146" t="s">
        <v>3</v>
      </c>
      <c r="N109" s="147" t="s">
        <v>44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188</v>
      </c>
      <c r="AT109" s="150" t="s">
        <v>183</v>
      </c>
      <c r="AU109" s="150" t="s">
        <v>83</v>
      </c>
      <c r="AY109" s="18" t="s">
        <v>180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81</v>
      </c>
      <c r="BK109" s="151">
        <f>ROUND(I109*H109,2)</f>
        <v>0</v>
      </c>
      <c r="BL109" s="18" t="s">
        <v>188</v>
      </c>
      <c r="BM109" s="150" t="s">
        <v>2176</v>
      </c>
    </row>
    <row r="110" spans="1:47" s="2" customFormat="1" ht="12">
      <c r="A110" s="33"/>
      <c r="B110" s="34"/>
      <c r="C110" s="33"/>
      <c r="D110" s="152" t="s">
        <v>190</v>
      </c>
      <c r="E110" s="33"/>
      <c r="F110" s="153" t="s">
        <v>2177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190</v>
      </c>
      <c r="AU110" s="18" t="s">
        <v>83</v>
      </c>
    </row>
    <row r="111" spans="1:65" s="2" customFormat="1" ht="16.5" customHeight="1">
      <c r="A111" s="33"/>
      <c r="B111" s="138"/>
      <c r="C111" s="173" t="s">
        <v>238</v>
      </c>
      <c r="D111" s="173" t="s">
        <v>284</v>
      </c>
      <c r="E111" s="174" t="s">
        <v>2178</v>
      </c>
      <c r="F111" s="175" t="s">
        <v>2179</v>
      </c>
      <c r="G111" s="176" t="s">
        <v>277</v>
      </c>
      <c r="H111" s="177">
        <v>0.82</v>
      </c>
      <c r="I111" s="178"/>
      <c r="J111" s="179">
        <f>ROUND(I111*H111,2)</f>
        <v>0</v>
      </c>
      <c r="K111" s="175" t="s">
        <v>187</v>
      </c>
      <c r="L111" s="180"/>
      <c r="M111" s="181" t="s">
        <v>3</v>
      </c>
      <c r="N111" s="182" t="s">
        <v>44</v>
      </c>
      <c r="O111" s="54"/>
      <c r="P111" s="148">
        <f>O111*H111</f>
        <v>0</v>
      </c>
      <c r="Q111" s="148">
        <v>0.001</v>
      </c>
      <c r="R111" s="148">
        <f>Q111*H111</f>
        <v>0.00082</v>
      </c>
      <c r="S111" s="148">
        <v>0</v>
      </c>
      <c r="T111" s="149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233</v>
      </c>
      <c r="AT111" s="150" t="s">
        <v>284</v>
      </c>
      <c r="AU111" s="150" t="s">
        <v>83</v>
      </c>
      <c r="AY111" s="18" t="s">
        <v>180</v>
      </c>
      <c r="BE111" s="151">
        <f>IF(N111="základní",J111,0)</f>
        <v>0</v>
      </c>
      <c r="BF111" s="151">
        <f>IF(N111="snížená",J111,0)</f>
        <v>0</v>
      </c>
      <c r="BG111" s="151">
        <f>IF(N111="zákl. přenesená",J111,0)</f>
        <v>0</v>
      </c>
      <c r="BH111" s="151">
        <f>IF(N111="sníž. přenesená",J111,0)</f>
        <v>0</v>
      </c>
      <c r="BI111" s="151">
        <f>IF(N111="nulová",J111,0)</f>
        <v>0</v>
      </c>
      <c r="BJ111" s="18" t="s">
        <v>81</v>
      </c>
      <c r="BK111" s="151">
        <f>ROUND(I111*H111,2)</f>
        <v>0</v>
      </c>
      <c r="BL111" s="18" t="s">
        <v>188</v>
      </c>
      <c r="BM111" s="150" t="s">
        <v>2180</v>
      </c>
    </row>
    <row r="112" spans="1:47" s="2" customFormat="1" ht="12">
      <c r="A112" s="33"/>
      <c r="B112" s="34"/>
      <c r="C112" s="33"/>
      <c r="D112" s="152" t="s">
        <v>190</v>
      </c>
      <c r="E112" s="33"/>
      <c r="F112" s="153" t="s">
        <v>2181</v>
      </c>
      <c r="G112" s="33"/>
      <c r="H112" s="33"/>
      <c r="I112" s="154"/>
      <c r="J112" s="33"/>
      <c r="K112" s="33"/>
      <c r="L112" s="34"/>
      <c r="M112" s="155"/>
      <c r="N112" s="156"/>
      <c r="O112" s="54"/>
      <c r="P112" s="54"/>
      <c r="Q112" s="54"/>
      <c r="R112" s="54"/>
      <c r="S112" s="54"/>
      <c r="T112" s="55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8" t="s">
        <v>190</v>
      </c>
      <c r="AU112" s="18" t="s">
        <v>83</v>
      </c>
    </row>
    <row r="113" spans="2:51" s="13" customFormat="1" ht="12">
      <c r="B113" s="157"/>
      <c r="D113" s="158" t="s">
        <v>201</v>
      </c>
      <c r="F113" s="160" t="s">
        <v>2182</v>
      </c>
      <c r="H113" s="161">
        <v>0.82</v>
      </c>
      <c r="I113" s="162"/>
      <c r="L113" s="157"/>
      <c r="M113" s="163"/>
      <c r="N113" s="164"/>
      <c r="O113" s="164"/>
      <c r="P113" s="164"/>
      <c r="Q113" s="164"/>
      <c r="R113" s="164"/>
      <c r="S113" s="164"/>
      <c r="T113" s="165"/>
      <c r="AT113" s="159" t="s">
        <v>201</v>
      </c>
      <c r="AU113" s="159" t="s">
        <v>83</v>
      </c>
      <c r="AV113" s="13" t="s">
        <v>83</v>
      </c>
      <c r="AW113" s="13" t="s">
        <v>4</v>
      </c>
      <c r="AX113" s="13" t="s">
        <v>81</v>
      </c>
      <c r="AY113" s="159" t="s">
        <v>180</v>
      </c>
    </row>
    <row r="114" spans="2:63" s="12" customFormat="1" ht="22.9" customHeight="1">
      <c r="B114" s="125"/>
      <c r="D114" s="126" t="s">
        <v>72</v>
      </c>
      <c r="E114" s="136" t="s">
        <v>196</v>
      </c>
      <c r="F114" s="136" t="s">
        <v>393</v>
      </c>
      <c r="I114" s="128"/>
      <c r="J114" s="137">
        <f>BK114</f>
        <v>0</v>
      </c>
      <c r="L114" s="125"/>
      <c r="M114" s="130"/>
      <c r="N114" s="131"/>
      <c r="O114" s="131"/>
      <c r="P114" s="132">
        <f>SUM(P115:P116)</f>
        <v>0</v>
      </c>
      <c r="Q114" s="131"/>
      <c r="R114" s="132">
        <f>SUM(R115:R116)</f>
        <v>46</v>
      </c>
      <c r="S114" s="131"/>
      <c r="T114" s="133">
        <f>SUM(T115:T116)</f>
        <v>0</v>
      </c>
      <c r="AR114" s="126" t="s">
        <v>81</v>
      </c>
      <c r="AT114" s="134" t="s">
        <v>72</v>
      </c>
      <c r="AU114" s="134" t="s">
        <v>81</v>
      </c>
      <c r="AY114" s="126" t="s">
        <v>180</v>
      </c>
      <c r="BK114" s="135">
        <f>SUM(BK115:BK116)</f>
        <v>0</v>
      </c>
    </row>
    <row r="115" spans="1:65" s="2" customFormat="1" ht="16.5" customHeight="1">
      <c r="A115" s="33"/>
      <c r="B115" s="138"/>
      <c r="C115" s="139" t="s">
        <v>243</v>
      </c>
      <c r="D115" s="139" t="s">
        <v>183</v>
      </c>
      <c r="E115" s="140" t="s">
        <v>2183</v>
      </c>
      <c r="F115" s="141" t="s">
        <v>4024</v>
      </c>
      <c r="G115" s="142" t="s">
        <v>236</v>
      </c>
      <c r="H115" s="143">
        <v>1</v>
      </c>
      <c r="I115" s="144"/>
      <c r="J115" s="145">
        <f>ROUND(I115*H115,2)</f>
        <v>0</v>
      </c>
      <c r="K115" s="141" t="s">
        <v>3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28</v>
      </c>
      <c r="R115" s="148">
        <f>Q115*H115</f>
        <v>28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188</v>
      </c>
      <c r="AT115" s="150" t="s">
        <v>183</v>
      </c>
      <c r="AU115" s="150" t="s">
        <v>83</v>
      </c>
      <c r="AY115" s="18" t="s">
        <v>180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81</v>
      </c>
      <c r="BK115" s="151">
        <f>ROUND(I115*H115,2)</f>
        <v>0</v>
      </c>
      <c r="BL115" s="18" t="s">
        <v>188</v>
      </c>
      <c r="BM115" s="150" t="s">
        <v>2184</v>
      </c>
    </row>
    <row r="116" spans="1:65" s="2" customFormat="1" ht="16.5" customHeight="1">
      <c r="A116" s="33"/>
      <c r="B116" s="138"/>
      <c r="C116" s="139" t="s">
        <v>250</v>
      </c>
      <c r="D116" s="139" t="s">
        <v>183</v>
      </c>
      <c r="E116" s="140" t="s">
        <v>2185</v>
      </c>
      <c r="F116" s="141" t="s">
        <v>4025</v>
      </c>
      <c r="G116" s="142" t="s">
        <v>236</v>
      </c>
      <c r="H116" s="143">
        <v>1</v>
      </c>
      <c r="I116" s="144"/>
      <c r="J116" s="145">
        <f>ROUND(I116*H116,2)</f>
        <v>0</v>
      </c>
      <c r="K116" s="141" t="s">
        <v>3</v>
      </c>
      <c r="L116" s="34"/>
      <c r="M116" s="146" t="s">
        <v>3</v>
      </c>
      <c r="N116" s="147" t="s">
        <v>44</v>
      </c>
      <c r="O116" s="54"/>
      <c r="P116" s="148">
        <f>O116*H116</f>
        <v>0</v>
      </c>
      <c r="Q116" s="148">
        <v>18</v>
      </c>
      <c r="R116" s="148">
        <f>Q116*H116</f>
        <v>18</v>
      </c>
      <c r="S116" s="148">
        <v>0</v>
      </c>
      <c r="T116" s="149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188</v>
      </c>
      <c r="AT116" s="150" t="s">
        <v>183</v>
      </c>
      <c r="AU116" s="150" t="s">
        <v>83</v>
      </c>
      <c r="AY116" s="18" t="s">
        <v>180</v>
      </c>
      <c r="BE116" s="151">
        <f>IF(N116="základní",J116,0)</f>
        <v>0</v>
      </c>
      <c r="BF116" s="151">
        <f>IF(N116="snížená",J116,0)</f>
        <v>0</v>
      </c>
      <c r="BG116" s="151">
        <f>IF(N116="zákl. přenesená",J116,0)</f>
        <v>0</v>
      </c>
      <c r="BH116" s="151">
        <f>IF(N116="sníž. přenesená",J116,0)</f>
        <v>0</v>
      </c>
      <c r="BI116" s="151">
        <f>IF(N116="nulová",J116,0)</f>
        <v>0</v>
      </c>
      <c r="BJ116" s="18" t="s">
        <v>81</v>
      </c>
      <c r="BK116" s="151">
        <f>ROUND(I116*H116,2)</f>
        <v>0</v>
      </c>
      <c r="BL116" s="18" t="s">
        <v>188</v>
      </c>
      <c r="BM116" s="150" t="s">
        <v>2186</v>
      </c>
    </row>
    <row r="117" spans="2:63" s="12" customFormat="1" ht="22.9" customHeight="1">
      <c r="B117" s="125"/>
      <c r="D117" s="126" t="s">
        <v>72</v>
      </c>
      <c r="E117" s="136" t="s">
        <v>213</v>
      </c>
      <c r="F117" s="136" t="s">
        <v>426</v>
      </c>
      <c r="I117" s="128"/>
      <c r="J117" s="137">
        <f>BK117</f>
        <v>0</v>
      </c>
      <c r="L117" s="125"/>
      <c r="M117" s="130"/>
      <c r="N117" s="131"/>
      <c r="O117" s="131"/>
      <c r="P117" s="132">
        <f>SUM(P118:P120)</f>
        <v>0</v>
      </c>
      <c r="Q117" s="131"/>
      <c r="R117" s="132">
        <f>SUM(R118:R120)</f>
        <v>18.49296264</v>
      </c>
      <c r="S117" s="131"/>
      <c r="T117" s="133">
        <f>SUM(T118:T120)</f>
        <v>0</v>
      </c>
      <c r="AR117" s="126" t="s">
        <v>81</v>
      </c>
      <c r="AT117" s="134" t="s">
        <v>72</v>
      </c>
      <c r="AU117" s="134" t="s">
        <v>81</v>
      </c>
      <c r="AY117" s="126" t="s">
        <v>180</v>
      </c>
      <c r="BK117" s="135">
        <f>SUM(BK118:BK120)</f>
        <v>0</v>
      </c>
    </row>
    <row r="118" spans="1:65" s="2" customFormat="1" ht="21.75" customHeight="1">
      <c r="A118" s="33"/>
      <c r="B118" s="138"/>
      <c r="C118" s="139" t="s">
        <v>256</v>
      </c>
      <c r="D118" s="139" t="s">
        <v>183</v>
      </c>
      <c r="E118" s="140" t="s">
        <v>2187</v>
      </c>
      <c r="F118" s="141" t="s">
        <v>2188</v>
      </c>
      <c r="G118" s="142" t="s">
        <v>264</v>
      </c>
      <c r="H118" s="143">
        <v>8.196</v>
      </c>
      <c r="I118" s="144"/>
      <c r="J118" s="145">
        <f>ROUND(I118*H118,2)</f>
        <v>0</v>
      </c>
      <c r="K118" s="141" t="s">
        <v>187</v>
      </c>
      <c r="L118" s="34"/>
      <c r="M118" s="146" t="s">
        <v>3</v>
      </c>
      <c r="N118" s="147" t="s">
        <v>44</v>
      </c>
      <c r="O118" s="54"/>
      <c r="P118" s="148">
        <f>O118*H118</f>
        <v>0</v>
      </c>
      <c r="Q118" s="148">
        <v>2.25634</v>
      </c>
      <c r="R118" s="148">
        <f>Q118*H118</f>
        <v>18.49296264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188</v>
      </c>
      <c r="AT118" s="150" t="s">
        <v>183</v>
      </c>
      <c r="AU118" s="150" t="s">
        <v>83</v>
      </c>
      <c r="AY118" s="18" t="s">
        <v>180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81</v>
      </c>
      <c r="BK118" s="151">
        <f>ROUND(I118*H118,2)</f>
        <v>0</v>
      </c>
      <c r="BL118" s="18" t="s">
        <v>188</v>
      </c>
      <c r="BM118" s="150" t="s">
        <v>2189</v>
      </c>
    </row>
    <row r="119" spans="1:47" s="2" customFormat="1" ht="12">
      <c r="A119" s="33"/>
      <c r="B119" s="34"/>
      <c r="C119" s="33"/>
      <c r="D119" s="152" t="s">
        <v>190</v>
      </c>
      <c r="E119" s="33"/>
      <c r="F119" s="153" t="s">
        <v>2190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190</v>
      </c>
      <c r="AU119" s="18" t="s">
        <v>83</v>
      </c>
    </row>
    <row r="120" spans="2:51" s="13" customFormat="1" ht="12">
      <c r="B120" s="157"/>
      <c r="D120" s="158" t="s">
        <v>201</v>
      </c>
      <c r="E120" s="159" t="s">
        <v>3</v>
      </c>
      <c r="F120" s="160" t="s">
        <v>2191</v>
      </c>
      <c r="H120" s="161">
        <v>8.196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201</v>
      </c>
      <c r="AU120" s="159" t="s">
        <v>83</v>
      </c>
      <c r="AV120" s="13" t="s">
        <v>83</v>
      </c>
      <c r="AW120" s="13" t="s">
        <v>34</v>
      </c>
      <c r="AX120" s="13" t="s">
        <v>81</v>
      </c>
      <c r="AY120" s="159" t="s">
        <v>180</v>
      </c>
    </row>
    <row r="121" spans="2:63" s="12" customFormat="1" ht="22.9" customHeight="1">
      <c r="B121" s="125"/>
      <c r="D121" s="126" t="s">
        <v>72</v>
      </c>
      <c r="E121" s="136" t="s">
        <v>471</v>
      </c>
      <c r="F121" s="136" t="s">
        <v>472</v>
      </c>
      <c r="I121" s="128"/>
      <c r="J121" s="137">
        <f>BK121</f>
        <v>0</v>
      </c>
      <c r="L121" s="125"/>
      <c r="M121" s="130"/>
      <c r="N121" s="131"/>
      <c r="O121" s="131"/>
      <c r="P121" s="132">
        <f>SUM(P122:P123)</f>
        <v>0</v>
      </c>
      <c r="Q121" s="131"/>
      <c r="R121" s="132">
        <f>SUM(R122:R123)</f>
        <v>0</v>
      </c>
      <c r="S121" s="131"/>
      <c r="T121" s="133">
        <f>SUM(T122:T123)</f>
        <v>0</v>
      </c>
      <c r="AR121" s="126" t="s">
        <v>81</v>
      </c>
      <c r="AT121" s="134" t="s">
        <v>72</v>
      </c>
      <c r="AU121" s="134" t="s">
        <v>81</v>
      </c>
      <c r="AY121" s="126" t="s">
        <v>180</v>
      </c>
      <c r="BK121" s="135">
        <f>SUM(BK122:BK123)</f>
        <v>0</v>
      </c>
    </row>
    <row r="122" spans="1:65" s="2" customFormat="1" ht="44.25" customHeight="1">
      <c r="A122" s="33"/>
      <c r="B122" s="138"/>
      <c r="C122" s="139" t="s">
        <v>261</v>
      </c>
      <c r="D122" s="139" t="s">
        <v>183</v>
      </c>
      <c r="E122" s="140" t="s">
        <v>2192</v>
      </c>
      <c r="F122" s="141" t="s">
        <v>2193</v>
      </c>
      <c r="G122" s="142" t="s">
        <v>186</v>
      </c>
      <c r="H122" s="143">
        <v>64.494</v>
      </c>
      <c r="I122" s="144"/>
      <c r="J122" s="145">
        <f>ROUND(I122*H122,2)</f>
        <v>0</v>
      </c>
      <c r="K122" s="141" t="s">
        <v>187</v>
      </c>
      <c r="L122" s="34"/>
      <c r="M122" s="146" t="s">
        <v>3</v>
      </c>
      <c r="N122" s="147" t="s">
        <v>44</v>
      </c>
      <c r="O122" s="54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188</v>
      </c>
      <c r="AT122" s="150" t="s">
        <v>183</v>
      </c>
      <c r="AU122" s="150" t="s">
        <v>83</v>
      </c>
      <c r="AY122" s="18" t="s">
        <v>180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8" t="s">
        <v>81</v>
      </c>
      <c r="BK122" s="151">
        <f>ROUND(I122*H122,2)</f>
        <v>0</v>
      </c>
      <c r="BL122" s="18" t="s">
        <v>188</v>
      </c>
      <c r="BM122" s="150" t="s">
        <v>2194</v>
      </c>
    </row>
    <row r="123" spans="1:47" s="2" customFormat="1" ht="12">
      <c r="A123" s="33"/>
      <c r="B123" s="34"/>
      <c r="C123" s="33"/>
      <c r="D123" s="152" t="s">
        <v>190</v>
      </c>
      <c r="E123" s="33"/>
      <c r="F123" s="153" t="s">
        <v>2195</v>
      </c>
      <c r="G123" s="33"/>
      <c r="H123" s="33"/>
      <c r="I123" s="154"/>
      <c r="J123" s="33"/>
      <c r="K123" s="33"/>
      <c r="L123" s="34"/>
      <c r="M123" s="155"/>
      <c r="N123" s="156"/>
      <c r="O123" s="54"/>
      <c r="P123" s="54"/>
      <c r="Q123" s="54"/>
      <c r="R123" s="54"/>
      <c r="S123" s="54"/>
      <c r="T123" s="55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190</v>
      </c>
      <c r="AU123" s="18" t="s">
        <v>83</v>
      </c>
    </row>
    <row r="124" spans="2:63" s="12" customFormat="1" ht="25.9" customHeight="1">
      <c r="B124" s="125"/>
      <c r="D124" s="126" t="s">
        <v>72</v>
      </c>
      <c r="E124" s="127" t="s">
        <v>218</v>
      </c>
      <c r="F124" s="127" t="s">
        <v>219</v>
      </c>
      <c r="I124" s="128"/>
      <c r="J124" s="129">
        <f>BK124</f>
        <v>0</v>
      </c>
      <c r="L124" s="125"/>
      <c r="M124" s="130"/>
      <c r="N124" s="131"/>
      <c r="O124" s="131"/>
      <c r="P124" s="132">
        <v>0</v>
      </c>
      <c r="Q124" s="131"/>
      <c r="R124" s="132">
        <v>0</v>
      </c>
      <c r="S124" s="131"/>
      <c r="T124" s="133">
        <v>0</v>
      </c>
      <c r="AR124" s="126" t="s">
        <v>83</v>
      </c>
      <c r="AT124" s="134" t="s">
        <v>72</v>
      </c>
      <c r="AU124" s="134" t="s">
        <v>73</v>
      </c>
      <c r="AY124" s="126" t="s">
        <v>180</v>
      </c>
      <c r="BK124" s="135">
        <v>0</v>
      </c>
    </row>
    <row r="125" spans="2:63" s="12" customFormat="1" ht="25.9" customHeight="1">
      <c r="B125" s="125"/>
      <c r="D125" s="126" t="s">
        <v>72</v>
      </c>
      <c r="E125" s="127" t="s">
        <v>376</v>
      </c>
      <c r="F125" s="127" t="s">
        <v>377</v>
      </c>
      <c r="I125" s="128"/>
      <c r="J125" s="129">
        <f>BK125</f>
        <v>0</v>
      </c>
      <c r="L125" s="125"/>
      <c r="M125" s="130"/>
      <c r="N125" s="131"/>
      <c r="O125" s="131"/>
      <c r="P125" s="132">
        <f>SUM(P126:P131)</f>
        <v>0</v>
      </c>
      <c r="Q125" s="131"/>
      <c r="R125" s="132">
        <f>SUM(R126:R131)</f>
        <v>0</v>
      </c>
      <c r="S125" s="131"/>
      <c r="T125" s="133">
        <f>SUM(T126:T131)</f>
        <v>0</v>
      </c>
      <c r="AR125" s="126" t="s">
        <v>188</v>
      </c>
      <c r="AT125" s="134" t="s">
        <v>72</v>
      </c>
      <c r="AU125" s="134" t="s">
        <v>73</v>
      </c>
      <c r="AY125" s="126" t="s">
        <v>180</v>
      </c>
      <c r="BK125" s="135">
        <f>SUM(BK126:BK131)</f>
        <v>0</v>
      </c>
    </row>
    <row r="126" spans="1:65" s="2" customFormat="1" ht="16.5" customHeight="1">
      <c r="A126" s="33"/>
      <c r="B126" s="138"/>
      <c r="C126" s="139" t="s">
        <v>268</v>
      </c>
      <c r="D126" s="139" t="s">
        <v>183</v>
      </c>
      <c r="E126" s="140" t="s">
        <v>2196</v>
      </c>
      <c r="F126" s="141" t="s">
        <v>2197</v>
      </c>
      <c r="G126" s="142" t="s">
        <v>381</v>
      </c>
      <c r="H126" s="143">
        <v>15</v>
      </c>
      <c r="I126" s="144"/>
      <c r="J126" s="145">
        <f>ROUND(I126*H126,2)</f>
        <v>0</v>
      </c>
      <c r="K126" s="141" t="s">
        <v>187</v>
      </c>
      <c r="L126" s="34"/>
      <c r="M126" s="146" t="s">
        <v>3</v>
      </c>
      <c r="N126" s="147" t="s">
        <v>44</v>
      </c>
      <c r="O126" s="54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0" t="s">
        <v>382</v>
      </c>
      <c r="AT126" s="150" t="s">
        <v>183</v>
      </c>
      <c r="AU126" s="150" t="s">
        <v>81</v>
      </c>
      <c r="AY126" s="18" t="s">
        <v>180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8" t="s">
        <v>81</v>
      </c>
      <c r="BK126" s="151">
        <f>ROUND(I126*H126,2)</f>
        <v>0</v>
      </c>
      <c r="BL126" s="18" t="s">
        <v>382</v>
      </c>
      <c r="BM126" s="150" t="s">
        <v>2198</v>
      </c>
    </row>
    <row r="127" spans="1:47" s="2" customFormat="1" ht="12">
      <c r="A127" s="33"/>
      <c r="B127" s="34"/>
      <c r="C127" s="33"/>
      <c r="D127" s="152" t="s">
        <v>190</v>
      </c>
      <c r="E127" s="33"/>
      <c r="F127" s="153" t="s">
        <v>2199</v>
      </c>
      <c r="G127" s="33"/>
      <c r="H127" s="33"/>
      <c r="I127" s="154"/>
      <c r="J127" s="33"/>
      <c r="K127" s="33"/>
      <c r="L127" s="34"/>
      <c r="M127" s="155"/>
      <c r="N127" s="156"/>
      <c r="O127" s="54"/>
      <c r="P127" s="54"/>
      <c r="Q127" s="54"/>
      <c r="R127" s="54"/>
      <c r="S127" s="54"/>
      <c r="T127" s="55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190</v>
      </c>
      <c r="AU127" s="18" t="s">
        <v>81</v>
      </c>
    </row>
    <row r="128" spans="1:65" s="2" customFormat="1" ht="16.5" customHeight="1">
      <c r="A128" s="33"/>
      <c r="B128" s="138"/>
      <c r="C128" s="139" t="s">
        <v>9</v>
      </c>
      <c r="D128" s="139" t="s">
        <v>183</v>
      </c>
      <c r="E128" s="140" t="s">
        <v>2200</v>
      </c>
      <c r="F128" s="141" t="s">
        <v>2201</v>
      </c>
      <c r="G128" s="142" t="s">
        <v>381</v>
      </c>
      <c r="H128" s="143">
        <v>18</v>
      </c>
      <c r="I128" s="144"/>
      <c r="J128" s="145">
        <f>ROUND(I128*H128,2)</f>
        <v>0</v>
      </c>
      <c r="K128" s="141" t="s">
        <v>187</v>
      </c>
      <c r="L128" s="34"/>
      <c r="M128" s="146" t="s">
        <v>3</v>
      </c>
      <c r="N128" s="147" t="s">
        <v>44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382</v>
      </c>
      <c r="AT128" s="150" t="s">
        <v>183</v>
      </c>
      <c r="AU128" s="150" t="s">
        <v>81</v>
      </c>
      <c r="AY128" s="18" t="s">
        <v>180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81</v>
      </c>
      <c r="BK128" s="151">
        <f>ROUND(I128*H128,2)</f>
        <v>0</v>
      </c>
      <c r="BL128" s="18" t="s">
        <v>382</v>
      </c>
      <c r="BM128" s="150" t="s">
        <v>2202</v>
      </c>
    </row>
    <row r="129" spans="1:47" s="2" customFormat="1" ht="12">
      <c r="A129" s="33"/>
      <c r="B129" s="34"/>
      <c r="C129" s="33"/>
      <c r="D129" s="152" t="s">
        <v>190</v>
      </c>
      <c r="E129" s="33"/>
      <c r="F129" s="153" t="s">
        <v>2203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190</v>
      </c>
      <c r="AU129" s="18" t="s">
        <v>81</v>
      </c>
    </row>
    <row r="130" spans="2:51" s="14" customFormat="1" ht="12">
      <c r="B130" s="166"/>
      <c r="D130" s="158" t="s">
        <v>201</v>
      </c>
      <c r="E130" s="167" t="s">
        <v>3</v>
      </c>
      <c r="F130" s="168" t="s">
        <v>2204</v>
      </c>
      <c r="H130" s="167" t="s">
        <v>3</v>
      </c>
      <c r="I130" s="169"/>
      <c r="L130" s="166"/>
      <c r="M130" s="170"/>
      <c r="N130" s="171"/>
      <c r="O130" s="171"/>
      <c r="P130" s="171"/>
      <c r="Q130" s="171"/>
      <c r="R130" s="171"/>
      <c r="S130" s="171"/>
      <c r="T130" s="172"/>
      <c r="AT130" s="167" t="s">
        <v>201</v>
      </c>
      <c r="AU130" s="167" t="s">
        <v>81</v>
      </c>
      <c r="AV130" s="14" t="s">
        <v>81</v>
      </c>
      <c r="AW130" s="14" t="s">
        <v>34</v>
      </c>
      <c r="AX130" s="14" t="s">
        <v>73</v>
      </c>
      <c r="AY130" s="167" t="s">
        <v>180</v>
      </c>
    </row>
    <row r="131" spans="2:51" s="13" customFormat="1" ht="12">
      <c r="B131" s="157"/>
      <c r="D131" s="158" t="s">
        <v>201</v>
      </c>
      <c r="E131" s="159" t="s">
        <v>3</v>
      </c>
      <c r="F131" s="160" t="s">
        <v>291</v>
      </c>
      <c r="H131" s="161">
        <v>18</v>
      </c>
      <c r="I131" s="162"/>
      <c r="L131" s="157"/>
      <c r="M131" s="195"/>
      <c r="N131" s="196"/>
      <c r="O131" s="196"/>
      <c r="P131" s="196"/>
      <c r="Q131" s="196"/>
      <c r="R131" s="196"/>
      <c r="S131" s="196"/>
      <c r="T131" s="197"/>
      <c r="AT131" s="159" t="s">
        <v>201</v>
      </c>
      <c r="AU131" s="159" t="s">
        <v>81</v>
      </c>
      <c r="AV131" s="13" t="s">
        <v>83</v>
      </c>
      <c r="AW131" s="13" t="s">
        <v>34</v>
      </c>
      <c r="AX131" s="13" t="s">
        <v>81</v>
      </c>
      <c r="AY131" s="159" t="s">
        <v>180</v>
      </c>
    </row>
    <row r="132" spans="1:31" s="2" customFormat="1" ht="6.95" customHeight="1">
      <c r="A132" s="33"/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34"/>
      <c r="M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</sheetData>
  <autoFilter ref="C85:K13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1_01/121151103"/>
    <hyperlink ref="F93" r:id="rId2" display="https://podminky.urs.cz/item/CS_URS_2021_01/131151103"/>
    <hyperlink ref="F97" r:id="rId3" display="https://podminky.urs.cz/item/CS_URS_2021_01/162751117"/>
    <hyperlink ref="F99" r:id="rId4" display="https://podminky.urs.cz/item/CS_URS_2021_01/162751119"/>
    <hyperlink ref="F102" r:id="rId5" display="https://podminky.urs.cz/item/CS_URS_2021_01/171201201"/>
    <hyperlink ref="F104" r:id="rId6" display="https://podminky.urs.cz/item/CS_URS_2021_01/171201221"/>
    <hyperlink ref="F107" r:id="rId7" display="https://podminky.urs.cz/item/CS_URS_2021_01/181351003"/>
    <hyperlink ref="F110" r:id="rId8" display="https://podminky.urs.cz/item/CS_URS_2021_01/181411141"/>
    <hyperlink ref="F112" r:id="rId9" display="https://podminky.urs.cz/item/CS_URS_2021_01/00572420"/>
    <hyperlink ref="F119" r:id="rId10" display="https://podminky.urs.cz/item/CS_URS_2021_01/631311134"/>
    <hyperlink ref="F123" r:id="rId11" display="https://podminky.urs.cz/item/CS_URS_2021_01/998014011"/>
    <hyperlink ref="F127" r:id="rId12" display="https://podminky.urs.cz/item/CS_URS_2021_01/HZS1302"/>
    <hyperlink ref="F129" r:id="rId13" display="https://podminky.urs.cz/item/CS_URS_2021_01/HZS2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Hana-NB\Hana NB</dc:creator>
  <cp:keywords/>
  <dc:description/>
  <cp:lastModifiedBy>Dušan Baranovič</cp:lastModifiedBy>
  <cp:lastPrinted>2021-11-09T11:05:23Z</cp:lastPrinted>
  <dcterms:created xsi:type="dcterms:W3CDTF">2021-07-29T13:09:08Z</dcterms:created>
  <dcterms:modified xsi:type="dcterms:W3CDTF">2021-12-08T09:48:04Z</dcterms:modified>
  <cp:category/>
  <cp:version/>
  <cp:contentType/>
  <cp:contentStatus/>
</cp:coreProperties>
</file>