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  <sheet name="SO 102" sheetId="4" r:id="rId4"/>
    <sheet name="SO 103" sheetId="5" r:id="rId5"/>
    <sheet name="SO 104" sheetId="6" r:id="rId6"/>
    <sheet name="SO 131" sheetId="7" r:id="rId7"/>
    <sheet name="SO 151" sheetId="8" r:id="rId8"/>
    <sheet name="SO 301" sheetId="9" r:id="rId9"/>
    <sheet name="SO 311" sheetId="10" r:id="rId10"/>
    <sheet name="SO 421" sheetId="11" r:id="rId11"/>
    <sheet name="SO 432" sheetId="12" r:id="rId12"/>
    <sheet name="SO 501" sheetId="13" r:id="rId13"/>
  </sheets>
  <definedNames/>
  <calcPr/>
  <webPublishing/>
</workbook>
</file>

<file path=xl/sharedStrings.xml><?xml version="1.0" encoding="utf-8"?>
<sst xmlns="http://schemas.openxmlformats.org/spreadsheetml/2006/main" count="7193" uniqueCount="1475">
  <si>
    <t>ASPE10</t>
  </si>
  <si>
    <t>S</t>
  </si>
  <si>
    <t>Soupis prací objektu</t>
  </si>
  <si>
    <t xml:space="preserve">Stavba: </t>
  </si>
  <si>
    <t>II/152, II/394</t>
  </si>
  <si>
    <t>Ivančice, okružní křižovatka – U Tří Kohoutů- SÚS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</si>
  <si>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</si>
  <si>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</si>
  <si>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</si>
  <si>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</si>
  <si>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</si>
  <si>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</si>
  <si>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</si>
  <si>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</si>
  <si>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</si>
  <si>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</si>
  <si>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</si>
  <si>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</si>
  <si>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</si>
  <si>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</si>
  <si>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</si>
  <si>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</si>
  <si>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</si>
  <si>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</si>
  <si>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</si>
  <si>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</si>
  <si>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</si>
  <si>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</si>
  <si>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</si>
  <si>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</si>
  <si>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</si>
  <si>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</si>
  <si>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</si>
  <si>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</si>
  <si>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</si>
  <si>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</si>
  <si>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</si>
  <si>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</si>
  <si>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</si>
  <si>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</si>
  <si>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</si>
  <si>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</si>
  <si>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</si>
  <si>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</si>
  <si>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</si>
  <si>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</si>
  <si>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</si>
  <si>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</si>
  <si>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</si>
  <si>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</si>
  <si>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</si>
  <si>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</si>
  <si>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</si>
  <si>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</si>
  <si>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</si>
  <si>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</si>
  <si>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</si>
  <si>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</si>
  <si>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</si>
  <si>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</si>
  <si>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</si>
  <si>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</si>
  <si>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</si>
  <si>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</si>
  <si>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</si>
  <si>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</si>
  <si>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</si>
  <si>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</si>
  <si>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</si>
  <si>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</si>
  <si>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</si>
  <si>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</si>
  <si>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</si>
  <si>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</si>
  <si>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</si>
  <si>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</si>
  <si>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</si>
  <si>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00007</t>
  </si>
  <si>
    <t>Zajištění povolení užívání veřejného prostranství - popsáno v obchodních podmínkách</t>
  </si>
  <si>
    <t>8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</si>
  <si>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</si>
  <si>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</si>
  <si>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</si>
  <si>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</si>
  <si>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00014</t>
  </si>
  <si>
    <t>Zajištění provedení a výstupů veškerých zkoušek a revizí - popsáno v obchodních podmínkách, technických podmínkách a normách ČSN</t>
  </si>
  <si>
    <t>11</t>
  </si>
  <si>
    <t>00015</t>
  </si>
  <si>
    <t>Bezpečnostní opatření - popsáno v projektové dokumentaci</t>
  </si>
  <si>
    <t>12</t>
  </si>
  <si>
    <t>00016</t>
  </si>
  <si>
    <t>Výpočet hluku ze stavební činnosti - popsáno v projektové dokumentaci a ve vyhlášce č. 272/2011</t>
  </si>
  <si>
    <t>13</t>
  </si>
  <si>
    <t>00018</t>
  </si>
  <si>
    <t>Návrh technologického postupu prací - popsáno v obchodních podmínkách</t>
  </si>
  <si>
    <t>SO 101</t>
  </si>
  <si>
    <t>Okružní křižovatka</t>
  </si>
  <si>
    <t>014102</t>
  </si>
  <si>
    <t>a</t>
  </si>
  <si>
    <t>POPLATKY ZA SKLÁDKU</t>
  </si>
  <si>
    <t>T</t>
  </si>
  <si>
    <t>poplatky za uložení zemin</t>
  </si>
  <si>
    <t>položka 121107: 2*0,15*17,4=5,220 [B] 
Celkem: B=5,220 [C]</t>
  </si>
  <si>
    <t>zahrnuje veškeré poplatky provozovateli skládky související s uložením odpadu na skládce.</t>
  </si>
  <si>
    <t>b</t>
  </si>
  <si>
    <t>poplatky za uložení kamení a dlažby</t>
  </si>
  <si>
    <t>položka 113177: 2,6*1,71=4,446 [A] 
položka 11318: 2*8,2=16,400 [B] 
položka 113327: 1,9*227,325=431,918 [C] 
položka 123737: 2*633,88=1 267,760 [D] 
Celkem: A+B+C+D=1 720,524 [E]</t>
  </si>
  <si>
    <t>d</t>
  </si>
  <si>
    <t>poplatky za uložení betonu</t>
  </si>
  <si>
    <t>položka 11316: 2,5*4,8=12,000 [A] 
položka 113524: 2,3*0,15*0,25*63+2,3*0,1*0,2*56=8,010 [B] 
Celkem: A+B=20,010 [C]</t>
  </si>
  <si>
    <t>014202</t>
  </si>
  <si>
    <t>POPLATKY ZA ZEMNÍK -ZEMINA</t>
  </si>
  <si>
    <t>nákup chybějící ornice</t>
  </si>
  <si>
    <t>položka 18232: 2*0,15*530,66=159,198 [A]</t>
  </si>
  <si>
    <t>zahrnuje veškeré poplatky majiteli zemníku související s nákupem zeminy (nikoliv s otvírkou zemníku)</t>
  </si>
  <si>
    <t>Zemní práce</t>
  </si>
  <si>
    <t>11120</t>
  </si>
  <si>
    <t>ODSTRANĚNÍ KŘOVIN</t>
  </si>
  <si>
    <t>M2</t>
  </si>
  <si>
    <t>včetně štěpkování, odvoz a likvidace v režii zhotovitele</t>
  </si>
  <si>
    <t>park Dr. Novotného: 29=29,000 [A] 
parkoviště Tomáše Procházky: 45=45,000 [B] 
Celkem: A+B=74,000 [C]</t>
  </si>
  <si>
    <t>odstranění křovin a stromů do průměru 100 mm  
doprava dřevin bez ohledu na vzdálenost  
spálení na hromadách nebo štěpkování</t>
  </si>
  <si>
    <t>11130</t>
  </si>
  <si>
    <t>SEJMUTÍ DRNU</t>
  </si>
  <si>
    <t>seříznutí drnu z prosotru keřových porostů, tl. 0,15m 
včetně odvozu a likvidace v režii zhotovitele 
odečteno acad, viz příloha H1_Zam</t>
  </si>
  <si>
    <t>parkoviště Tomáše Procházky: 2*30=60,000 [A]</t>
  </si>
  <si>
    <t>včetně vodorovné dopravy</t>
  </si>
  <si>
    <t>11201</t>
  </si>
  <si>
    <t>KÁCENÍ STROMŮ D KMENE DO 0,5M S ODSTRANĚNÍM PAŘEZŮ</t>
  </si>
  <si>
    <t>KUS</t>
  </si>
  <si>
    <t>park Dr. Novotného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</si>
  <si>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</si>
  <si>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11313</t>
  </si>
  <si>
    <t>ODSTRANĚNÍ KRYTU ZPEVNĚNÝCH PLOCH S ASFALTOVÝM POJIVEM</t>
  </si>
  <si>
    <t>M3</t>
  </si>
  <si>
    <t>odstranění asf. krytu po frézování v místech znaků inženýrských sítí 
včetně odvozu a likvidace v režii zhotovitele 
odečteno acad, viz příloha H1_Zam</t>
  </si>
  <si>
    <t>vodovod: 2*2,5*0,2*1=1,000 [A] 
vpusti: 1*2,5*0,2*1=0,500 [B] 
poklop kanalizace: 4*2,5*0,2*1=2,000 [C] 
Celkem: A+B+C=3,500 [D]</t>
  </si>
  <si>
    <t>Položka zahrnuje veškerou manipulaci s vybouranou sutí a s vybouranými hmotami vč. uložení na skládku. Nezahrnuje poplatek za skládku.</t>
  </si>
  <si>
    <t>11316</t>
  </si>
  <si>
    <t>ODSTRANĚNÍ KRYTU ZPEVNĚNÝCH PLOCH ZE SILNIČNÍCH DÍLCŮ</t>
  </si>
  <si>
    <t>odstranění silničních panelů 
včetně odvozu a uložení na skládku 
odečteno acad, viz příloha H1_Zam</t>
  </si>
  <si>
    <t>vjezd na parkoviště T. Procházky: 4*0,2*6=4,800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</si>
  <si>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</si>
  <si>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113177</t>
  </si>
  <si>
    <t>ODSTRAN KRYTU ZPEVNĚNÝCH PLOCH Z DLAŽEB KOSTEK, ODVOZ DO 16KM</t>
  </si>
  <si>
    <t>odstranění silniční přídlažby včetně lože 
odvoz na skládku vč. uložení 
odečteno acad, viz příloha H1_Zam</t>
  </si>
  <si>
    <t>ulice Dolní Hlinky vpravo: 0,2*0,15*42=1,260 [A] 
ulice Dolní Hlinky vlevo: 0,2*0,15*15=0,450 [B] 
Celkem: A+B=1,710 [C]</t>
  </si>
  <si>
    <t>11318</t>
  </si>
  <si>
    <t>ODSTRANĚNÍ KRYTU ZPEVNĚNÝCH PLOCH Z DLAŽDIC</t>
  </si>
  <si>
    <t>odstranění betonové dlažby chodníků 
včetně odvozu a uložení na skládku 
odečteno acad, viz příloha H1_Zam</t>
  </si>
  <si>
    <t>ulice Dolní Hlinky: 2*0,08*40=6,400 [A] 
ulice Mřenková: 2*0,06*15=1,800 [B] 
Celkem: A+B=8,200 [C]</t>
  </si>
  <si>
    <t>113327</t>
  </si>
  <si>
    <t>ODSTRAN PODKL ZPEVNĚNÝCH PLOCH Z KAMENIVA NESTMEL, ODVOZ DO 16KM</t>
  </si>
  <si>
    <t>odstranění podkladních vrstev 
odvoz na skládku vč. uložení 
odečteno acad, viz příloha H1_Zam</t>
  </si>
  <si>
    <t>parkoviště Tomáše Procházky: 16*0,2*43=137,600 [A] 
plcoha dle položky 11318: 0,2*110=22,000 [B] 
ulice Dolní Hlinky: 10,5*0,15*35=55,125 [C] 
ulice Mřenková: 9*0,35*4=12,600 [D] 
Celkem: A+B+C+D=227,325 [E]</t>
  </si>
  <si>
    <t>11333</t>
  </si>
  <si>
    <t>ODSTRANĚNÍ PODKLADU ZPEVNĚNÝCH PLOCH S ASFALT POJIVEM</t>
  </si>
  <si>
    <t>odstranění asf. vrstev po frézování 
včetně odvozu na likvidace v režii zhotovitele 
odečteno acad, viz příloha H1_Zam</t>
  </si>
  <si>
    <t>parkoviště Tomáše Procházky: 16*0,05*43=34,400 [A] 
ulice Dolní Hlinky: 10,5*0,05*35=18,375 [B] 
ulice Mřenková: 9*0,05*4=1,800 [C] 
Celkem: A+B+C=54,575 [D]</t>
  </si>
  <si>
    <t>14</t>
  </si>
  <si>
    <t>113524</t>
  </si>
  <si>
    <t>ODSTRANĚNÍ CHODNÍKOVÝCH A SILNIČNÍCH OBRUBNÍKŮ BETONOVÝCH, ODVOZ DO 5KM</t>
  </si>
  <si>
    <t>M</t>
  </si>
  <si>
    <t>odvoz na skládku vč. uložení 
odečteno acad, viz příloha H1_Zam</t>
  </si>
  <si>
    <t>silniční: 63=63,000 [A] 
chodníkové: 56=56,000 [B] 
Celkem: A+B=119,000 [C]</t>
  </si>
  <si>
    <t>15</t>
  </si>
  <si>
    <t>11352B</t>
  </si>
  <si>
    <t>ODSTRANĚNÍ CHODNÍKOVÝCH A SILNIČNÍCH OBRUBNÍKŮ BETONOVÝCH - DOPRAVA</t>
  </si>
  <si>
    <t>tkm</t>
  </si>
  <si>
    <t>odvoz na skládku vč. uložení</t>
  </si>
  <si>
    <t>položka 113524: 2,3*11*0,15*0,25*63+2,3*9*0,1*0,2*56=82,955 [A]</t>
  </si>
  <si>
    <t>Položka zahrnuje samostatnou dopravu suti a vybouraných hmot. Množství se určí jako součin hmotnosti [t] a požadované vzdálenosti [km].</t>
  </si>
  <si>
    <t>16</t>
  </si>
  <si>
    <t>11372</t>
  </si>
  <si>
    <t>FRÉZOVÁNÍ ZPEVNĚNÝCH PLOCH ASFALTOVÝCH</t>
  </si>
  <si>
    <t>včetně odvozu a likvidace v režii zhotovitele 
odečteno acad, viz příloha H1_Zam</t>
  </si>
  <si>
    <t>parkoviště Tomáše Procházky: 16*0,1*43=68,800 [A] 
ulice Dolní Hlinky: 10,5*0,15*35=55,125 [B] 
ulice Mřenková: 9*0,1*4=3,600 [C] 
Celkem: A+B+C=127,525 [D]</t>
  </si>
  <si>
    <t>17</t>
  </si>
  <si>
    <t>121107</t>
  </si>
  <si>
    <t>SEJMUTÍ ORNICE NEBO LESNÍ PŮDY S ODVOZEM DO 16KM</t>
  </si>
  <si>
    <t>sejmutí humozní vrstvy 
včetně odvozu a uložení na skládku 
odečteno acad, viz příloha H1_Zam</t>
  </si>
  <si>
    <t>park Dr. Novotného: 6*0,15*13=11,700 [A] 
plocha před parkovištěm na ulici Mřenková: 3,8*0,15*10=5,700 [B] 
Celkem: A+B=17,400 [C]</t>
  </si>
  <si>
    <t>položka zahrnuje sejmutí ornice bez ohledu na tloušťku vrstvy a její vodorovnou dopravu  
nezahrnuje uložení na trvalou skládku</t>
  </si>
  <si>
    <t>18</t>
  </si>
  <si>
    <t>123737</t>
  </si>
  <si>
    <t>ODKOP PRO SPOD STAVBU SILNIC A ŽELEZNIC TŘ. I, ODVOZ DO 16KM</t>
  </si>
  <si>
    <t>odkop v místě okružního pásu a jednotlivých větví, odvoz na skládku vč. uložení 
viz příloha 101_05_PPR</t>
  </si>
  <si>
    <t>ulice Dolní Hlinky: 10*0,65*33=214,500 [A] 
ulice Mřenková: 4,5*0,23*8=8,280 [B] 
parkoviště T.Procházky: 15*0,65*25=243,750 [C] 
park Dr. Novotného: 7*0,85*13=77,350 [D] 
prodejní stánky: 5*1*18=90,000 [E] 
Celkem: A+B+C+D+E=633,880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</si>
  <si>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</si>
  <si>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19</t>
  </si>
  <si>
    <t>12573</t>
  </si>
  <si>
    <t>VYKOPÁVKY ZE ZEMNÍKŮ A SKLÁDEK TŘ. I</t>
  </si>
  <si>
    <t>vykopání a dovoz zeminy vhodné pro ohumusování středového ostrova 
položka je včetně veškeré dopravy</t>
  </si>
  <si>
    <t>položka 18232: 0,15*530,66=79,599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</si>
  <si>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</si>
  <si>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20</t>
  </si>
  <si>
    <t>17180</t>
  </si>
  <si>
    <t>ULOŽENÍ SYPANINY DO NÁSYPŮ Z NAKUPOVANÝCH MATERIÁLŮ</t>
  </si>
  <si>
    <t>v místě výměny podloží, zemina CBR &gt; 15 %, tl.0.4m 
viz příloha 101_04_VPR a 101_05_PPR</t>
  </si>
  <si>
    <t>okružní pás: 7,5*0,4*106,76=320,280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</si>
  <si>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</si>
  <si>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</si>
  <si>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zásyp středového ostrova zeminou hutněnou na 95% PS</t>
  </si>
  <si>
    <t>3,14*13*13*1,5=795,990 [A]</t>
  </si>
  <si>
    <t>22</t>
  </si>
  <si>
    <t>17380</t>
  </si>
  <si>
    <t>ZEMNÍ KRAJNICE A DOSYPÁVKY Z NAKUPOVANÝCH MATERIÁLŮ</t>
  </si>
  <si>
    <t>zhutněno na 100% PS 
viz příloha 101_04_VPR a 101_05_PPR</t>
  </si>
  <si>
    <t>vnější okraj okružního pásu: 128,74*0,15=19,311 [A] 
vnitřní okraj okružního pásu: 79,128*0,11=8,704 [B] 
Celkem: A+B=28,015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</si>
  <si>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</si>
  <si>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23</t>
  </si>
  <si>
    <t>18232</t>
  </si>
  <si>
    <t>ROZPROSTŘENÍ ORNICE V ROVINĚ V TL DO 0,15M</t>
  </si>
  <si>
    <t>rozprostření nakupované zeminy vhodné k ohumusování na plochu středového ostrova 
viz příloha 101_02_SIT</t>
  </si>
  <si>
    <t>3,14*13*13=530,660 [A]</t>
  </si>
  <si>
    <t>položka zahrnuje:  
nutné přemístění ornice z dočasných skládek vzdálených do 50m  
rozprostření ornice v předepsané tloušťce v rovině a ve svahu do 1:5</t>
  </si>
  <si>
    <t>Základy</t>
  </si>
  <si>
    <t>24</t>
  </si>
  <si>
    <t>212635</t>
  </si>
  <si>
    <t>TRATIVODY KOMPL Z TRUB Z PLAST HM DN DO 150MM, RÝHA TŘ I</t>
  </si>
  <si>
    <t>drenáž podél větví 
DN 150 z PE-HD, perforovaná s plným dnem, kruhová pevnost SN 8, odolná vůči 
tlakovému čištění. Uložena do lože ze šp 0/22 (pod. sklon &gt;1%), resp. lože z 
betonu c8/10 (pod. sklon &lt;1%) 
tl. 50mm s obsypem z hdk 8/32 
viz příloha 101_04_VPR</t>
  </si>
  <si>
    <t>T.Procházky - Dolní Hlinky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</si>
  <si>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</si>
  <si>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</si>
  <si>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21461C</t>
  </si>
  <si>
    <t>SEPARAČNÍ GEOTEXTILIE DO 300G/M2</t>
  </si>
  <si>
    <t>separační a filrační netkaná geotextilie min. 300g/m2 
viz příloha 101_04_VPR</t>
  </si>
  <si>
    <t>položka 212635: 2*22=44,000 [A] 
položka 17180a: 7,5*106,76=800,700 [B] 
Celkem: A+B=844,700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</si>
  <si>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</si>
  <si>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</si>
  <si>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26</t>
  </si>
  <si>
    <t>562141</t>
  </si>
  <si>
    <t>VOZOVKOVÉ VRSTVY Z MATERIÁLŮ STABIL CEMENTEM TŘ I TL DO 200MM</t>
  </si>
  <si>
    <t>vrstva ze směsi stmelené cementem SC C3/4 tl. 170 mm 
viz příloha 101_02_Situace, 101_04_VPR</t>
  </si>
  <si>
    <t>okružní pás: 4,7*113,04=531,288 [A] 
prstenec: 2,4*87,92=211,008 [B] 
Celkem: A+B=742,296 [C]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</si>
  <si>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</si>
  <si>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27</t>
  </si>
  <si>
    <t>56336</t>
  </si>
  <si>
    <t>VOZOVKOVÉ VRSTVY ZE ŠTĚRKODRTI TL. DO 300MM</t>
  </si>
  <si>
    <t>ŠDA 0/63, min tl. 250mm, se zhutněním 
viz příloha 101_02_Situace, 101_04_VPR</t>
  </si>
  <si>
    <t>okružní pás a prstenec: 8,2*106,76=875,432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</si>
  <si>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</si>
  <si>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28</t>
  </si>
  <si>
    <t>572123</t>
  </si>
  <si>
    <t>INFILTRAČNÍ POSTŘIK Z EMULZE DO 1,0KG/M2</t>
  </si>
  <si>
    <t>kationaktivní asfaltová emulze 
PI-C, 1,0 kg/m2 po vyštěpení 
viz příloha 101_02_Situace, 101_04_VPR</t>
  </si>
  <si>
    <t>pod asfaltovou podkladní vrstvu: 
položka 574F78: 501,615=501,615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</si>
  <si>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</si>
  <si>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29</t>
  </si>
  <si>
    <t>572214</t>
  </si>
  <si>
    <t>SPOJOVACÍ POSTŘIK Z MODIFIK EMULZE DO 0,5KG/M2</t>
  </si>
  <si>
    <t>modif. kationaktivní asfaltová emulze 
PS-CP, 0,4 kg/m2 po vyštěpení 
viz příloha 101_02_Situace, 101_04_VPR</t>
  </si>
  <si>
    <t>plocha pod obrusnou vrstvou, položka 574O30: 501,615=501,615 [A] 
plocha pod ložnou vrstvou, položka 574D66: 501,615=501,615 [B] 
Celkem: A+B=1 003,230 [C]</t>
  </si>
  <si>
    <t>30</t>
  </si>
  <si>
    <t>574D66</t>
  </si>
  <si>
    <t>ASFALTOVÝ BETON PRO LOŽNÍ VRSTVY MODIFIK ACL 16+, 16S TL. 70MM</t>
  </si>
  <si>
    <t>ACL 16S PMB tl. 70 mm 
odečteno acad, viz příloha 101_02_Situace, 101_03_VPR</t>
  </si>
  <si>
    <t>dle položky 574O30: 501,615=501,615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</si>
  <si>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</si>
  <si>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31</t>
  </si>
  <si>
    <t>574F78</t>
  </si>
  <si>
    <t>ASFALTOVÝ BETON PRO PODKLADNÍ VRSTVY MODIFIK ACP 22+, 22S TL. 80MM</t>
  </si>
  <si>
    <t>ACP 22S PMB tl. 80 mm 
odečteno acad, viz příloha 101_02_Situace, 101_03_VPR</t>
  </si>
  <si>
    <t>32</t>
  </si>
  <si>
    <t>574O30</t>
  </si>
  <si>
    <t>ASFALTOVÝ BETON VELMI TENKÝ MODIFIK SE SNÍŽENOU HLUČNOSTÍ BBTM 5 NH TL. DO 30MM</t>
  </si>
  <si>
    <t>BBTM 5 NH CRMB tl. 30 mm 
asfalt modifikovaný pryžovým granulátem 
odečteno acad, viz příloha 101_02_Situace, 101_04_VPR</t>
  </si>
  <si>
    <t>okružní pás: 4,5*111,47=501,615 [A]</t>
  </si>
  <si>
    <t>-modifikovaný polymerem PMB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</si>
  <si>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33</t>
  </si>
  <si>
    <t>58212</t>
  </si>
  <si>
    <t>DLÁŽDĚNÉ KRYTY Z VELKÝCH KOSTEK DO LOŽE Z MC</t>
  </si>
  <si>
    <t>velká žulová dlažba - řádková v. 160 mm do lože z cementové malty M25 tl. 50 mm</t>
  </si>
  <si>
    <t>prstenec: 2,2*88,548=194,806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</si>
  <si>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</si>
  <si>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</si>
  <si>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34</t>
  </si>
  <si>
    <t>89921</t>
  </si>
  <si>
    <t>VÝŠKOVÁ ÚPRAVA POKLOPŮ</t>
  </si>
  <si>
    <t>odečteno acad, viz příloha H_01_Zam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</si>
  <si>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</si>
  <si>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</si>
  <si>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35</t>
  </si>
  <si>
    <t>911CB3</t>
  </si>
  <si>
    <t>SVODIDLO BETON, ÚROVEŇ ZADRŽ H1 VÝŠ 0,8M - DEMONTÁŽ S PŘESUNEM</t>
  </si>
  <si>
    <t>demontáž stávajícího betonového svodidla u vchodu na parkoviště T.Procházky 
včetně odvozu na místo určené zástupci města Ivančice</t>
  </si>
  <si>
    <t>položka zahrnuje:  
- demontáž a odstranění zařízení  
- jeho odvoz na předepsané místo</t>
  </si>
  <si>
    <t>36</t>
  </si>
  <si>
    <t>917224</t>
  </si>
  <si>
    <t>SILNIČNÍ A CHODNÍKOVÉ OBRUBY Z BETONOVÝCH OBRUBNÍKŮ ŠÍŘ 150MM</t>
  </si>
  <si>
    <t>silniční obrubníky 150/300/1000 vč. bet. lože 
viz příloha 101_02_Situace, 101_04_VPR</t>
  </si>
  <si>
    <t>kolem středového ostrova: 2*3,14*13=81,640 [A]</t>
  </si>
  <si>
    <t>Položka zahrnuje:  
dodání a pokládku betonových obrubníků o rozměrech předepsaných zadávací dokumentací  
betonové lože i boční betonovou opěrku.</t>
  </si>
  <si>
    <t>37</t>
  </si>
  <si>
    <t>91726</t>
  </si>
  <si>
    <t>KO OBRUBNÍKY BETONOVÉ</t>
  </si>
  <si>
    <t>silniční obrubník 300/220x500x300mm vč. bet. lože 
viz příloha 101_02_Situace, 101_04_VPR</t>
  </si>
  <si>
    <t>kolem prstence: 2*3,14*15,5=97,340 [A]</t>
  </si>
  <si>
    <t>38</t>
  </si>
  <si>
    <t>93712</t>
  </si>
  <si>
    <t>MOBILIÁŘ - DŘEVĚNÉ STOLY</t>
  </si>
  <si>
    <t>demontáž stávajících betonových květináčů, dočasné uložení na meziskládku, montáž a osazení do 
nové polohy</t>
  </si>
  <si>
    <t>Parkoviště T. Procházky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</si>
  <si>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</si>
  <si>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39</t>
  </si>
  <si>
    <t>93753</t>
  </si>
  <si>
    <t>MOBILIÁŘ - KOVOVÉ KOŠE NA ODPADKY</t>
  </si>
  <si>
    <t>demontáž stávající poštovní schránky, dočasné uložení na meziskládku, montáž a osazení do 
nové polohy</t>
  </si>
  <si>
    <t>40</t>
  </si>
  <si>
    <t>demontáž stávajícího koše, dočasné uložení na meziskládku, montáž a osazení do 
nové polohy</t>
  </si>
  <si>
    <t>SO 102</t>
  </si>
  <si>
    <t>Ulice Oslavanská</t>
  </si>
  <si>
    <t>položka 113327: 1,9*114=216,600 [A] 
položka 123737: 2*421,2=842,400 [B] 
Celkem: A+B=1 059,000 [C]</t>
  </si>
  <si>
    <t>položka 113524: 2,3*3,825=8,798 [A]</t>
  </si>
  <si>
    <t>seříznutí drnu ze zelených pásů, tl. 0,15m 
včetně odvozu a likvidace v režii zhotovitele 
odečteno acad, viz příloha H1_Zam</t>
  </si>
  <si>
    <t>2,3*36=82,800 [A]</t>
  </si>
  <si>
    <t>vodovod: 10*2,5*0,15*1=3,750 [A] 
vpusti: 1*2,5*0,15*1=0,375 [B] 
poklop kanalizace: 4*2,5*0,15*1=1,500 [C] 
Celkem: A+B+C=5,625 [D]</t>
  </si>
  <si>
    <t>dle položky 11372: 9,5*0,2*60=114,000 [A]</t>
  </si>
  <si>
    <t>odstranění asf. vrstev po frézování 
včetně odvozu a likvidace v režii zhotovitele 
odečteno acad, viz příloha H1_Zam</t>
  </si>
  <si>
    <t>dle položky 11372: 9,5*0,05*60=28,500 [A]</t>
  </si>
  <si>
    <t>vpravo: 33=33,000 [A] 
vlevo: 65=65,000 [B] 
část dělicího ostrůvku před etapami II a III: 4=4,000 [C] 
Celkem: A+B+C=102,000 [D]</t>
  </si>
  <si>
    <t>položka 113524: 2,3*11*0,15*0,25*102=96,773 [A]</t>
  </si>
  <si>
    <t>ulice Oslavanská: 9,5*0,1*60=57,000 [A]</t>
  </si>
  <si>
    <t>včetně odvozu a likvidace v režii zhotovitele 
odečteno acad, viz příloha 102_02_SIT</t>
  </si>
  <si>
    <t>přechod mezi etapou I a etapami II a III: 1*0,03*8=0,240 [A]</t>
  </si>
  <si>
    <t>odkop pro položení podkladních vrstev a výměnu podloží, odvoz na skládku vč. uložení 
viz příloha 102_05_PPR</t>
  </si>
  <si>
    <t>10,8*0,65*60=421,200 [A]</t>
  </si>
  <si>
    <t>v místě výměny podloží, zemina CBR &gt; 15 %, tl.0.4m 
viz příloha 102_04_VPR a 102_05_PPR</t>
  </si>
  <si>
    <t>10,8*0,4*60=259,200 [A]</t>
  </si>
  <si>
    <t>zhutněno na 100% PS 
viz příloha 102_04_VPR a 102_05_PPR</t>
  </si>
  <si>
    <t>vlevo: 0,2*0,2*68=2,720 [A]</t>
  </si>
  <si>
    <t>drenáž podél větví 
DN 150 z PE-HD, perforovaná s plným dnem, kruhová pevnost SN 8, odolná vůči 
tlakovému čištění. Uložena do lože ze šp 0/22 (pod. sklon &gt;1%), resp. lože z 
betonu c8/10 (pod. sklon &lt;1%) 
tl. 50mm s obsypem z hdk 8/32 
viz příloha 102_04_VPR</t>
  </si>
  <si>
    <t>vpravo</t>
  </si>
  <si>
    <t>separační a filrační netkaná geotextilie min. 300g/m2 
viz příloha 102_04_VPR</t>
  </si>
  <si>
    <t>položka 212635: 2*64=128,000 [A] 
položka 17180: 10,8*60=648,000 [B] 
Celkem: A+B=776,000 [C]</t>
  </si>
  <si>
    <t>Vodorovné konstrukce</t>
  </si>
  <si>
    <t>45152</t>
  </si>
  <si>
    <t>PODKLADNÍ A VÝPLŇOVÉ VRSTVY Z KAMENIVA DRCENÉHO</t>
  </si>
  <si>
    <t>lože dlažby z drti fr. 4/8</t>
  </si>
  <si>
    <t>dělicí ostrůvek v místě přechodu: 2,5*0,03*4=0,300 [A] 
dělicí ostrůvek mimo přechod: 2,4*0,04*16=1,536 [B] 
Celkem: A+B=1,836 [C]</t>
  </si>
  <si>
    <t>položka zahrnuje dodávku předepsaného kameniva, mimostaveništní a vnitrostaveništní dopravu a jeho uložení  
není-li v zadávací dokumentaci uvedeno jinak, jedná se o nakupovaný materiál</t>
  </si>
  <si>
    <t>vrstva ze směsi stmelené cementem SC C3/4 tl. 170 mm 
viz příloha 102_02_Situace, 102_04_VPR</t>
  </si>
  <si>
    <t>9,2*60=552,000 [A]</t>
  </si>
  <si>
    <t>56333</t>
  </si>
  <si>
    <t>VOZOVKOVÉ VRSTVY ZE ŠTĚRKODRTI TL. DO 150MM</t>
  </si>
  <si>
    <t>ŠDB 0/32, min tl. 150mm, se zhutněním 
viz příloha 102_02_Situace, 102_04_VPR</t>
  </si>
  <si>
    <t>dělicí ostrůvek: 2,4*21=50,400 [A]</t>
  </si>
  <si>
    <t>ŠDA 0/63, min tl. 250mm, se zhutněním 
viz příloha 102_02_Situace, 102_04_VPR</t>
  </si>
  <si>
    <t>10,8*60=648,000 [A]</t>
  </si>
  <si>
    <t>kationaktivní asfaltová emulze 
PI-C, 1,0 kg/m2 po vyštěpení 
viz příloha 102_02_Situace, 102_04_VPR</t>
  </si>
  <si>
    <t>pod asfaltovou podkladní vrstvu 
položka 574F78</t>
  </si>
  <si>
    <t>modif. kationaktivní asfaltová emulze 
PS-CP, 0,4 kg/m2 po vyštěpení 
viz příloha 102_02_Situace, 102_04_VPR</t>
  </si>
  <si>
    <t>plocha pod obrusnou vrstvou, položka 574O30: 528=528,000 [A] 
plocha pod ložnou vrstvou, položka 574D66: 528=528,000 [B] 
Celkem: A+B=1 056,000 [C]</t>
  </si>
  <si>
    <t>ACL 16S PMB tl. 70 mm 
odečteno acad, viz příloha 102_02_Situace, 102_03_VPR</t>
  </si>
  <si>
    <t>dle položky 574O30</t>
  </si>
  <si>
    <t>ACP 22S PMB tl. 80 mm 
odečteno acad, viz příloha 102_02_Situace, 102_03_VPR</t>
  </si>
  <si>
    <t>BBTM 5 NH CRMB tl. 30 mm 
asfalt modifikovaný pryžovým granulátem 
odečteno acad, viz příloha 102_02_Situace, 102_04_VPR</t>
  </si>
  <si>
    <t>8,8*60=528,000 [A]</t>
  </si>
  <si>
    <t>58210</t>
  </si>
  <si>
    <t>DLÁŽDĚNÉ KRYTY Z VELKÝCH KOSTEK BEZ LOŽE</t>
  </si>
  <si>
    <t>velká žulová dlažba - řádková v. 160 mm</t>
  </si>
  <si>
    <t>dělicí ostrůvek: 2,4*16=38,400 [A]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</si>
  <si>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</si>
  <si>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582601</t>
  </si>
  <si>
    <t>KRYTY Z BETON DLAŽDIC SE ZÁMKEM ŠEDÝCH TL 60MM BEZ LOŽE</t>
  </si>
  <si>
    <t>bet. dlažba zámková tl. 60 mm; 
odečteno acad, viz příloha 102_02_Situace</t>
  </si>
  <si>
    <t>dělicí ostrůvek: 1,7*3,2=5,440 [A]</t>
  </si>
  <si>
    <t>58260A</t>
  </si>
  <si>
    <t>KRYTY Z BETON DLAŽDIC SE ZÁMKEM BAREV RELIÉFNÍCH TL 60MM BEZ LOŽE</t>
  </si>
  <si>
    <t>bet. dlažba zámková tl. 60 mm; 
barva červená 
odečteno acad, viz příloha 102_02_Situace</t>
  </si>
  <si>
    <t>signální a varovné pásy na ostrůvku v místě přechodu: 2*0,4*4+0,8*1,6=4,480 [A]</t>
  </si>
  <si>
    <t>poklopy stávající kanalizace</t>
  </si>
  <si>
    <t>89923</t>
  </si>
  <si>
    <t>VÝŠKOVÁ ÚPRAVA KRYCÍCH HRNCŮ</t>
  </si>
  <si>
    <t>poklopy stávajícího vodovodu</t>
  </si>
  <si>
    <t>silniční obrubníky 150/250/1000 vč. bet. lože vč. nájezdových a náběhových 
viz příloha 102_02_Situace, 102_04_VPR</t>
  </si>
  <si>
    <t>kolem dělicího ostrůvku: 52=52,000 [A] 
kolem zelleného pásu: 17=17,000 [B] 
Celkem: A+B=69,000 [C]</t>
  </si>
  <si>
    <t>919112</t>
  </si>
  <si>
    <t>ŘEZÁNÍ ASFALTOVÉHO KRYTU VOZOVEK TL DO 100MM</t>
  </si>
  <si>
    <t>spáry v napojení na stávající komunikaci 
odečteno acad, viz příloha 102_02_Situace</t>
  </si>
  <si>
    <t>začátek úseku: 7,5=7,500 [A] 
napojení etapy I na stávající stav: 28=28,000 [B] 
mezi etapou II a III: 49=49,000 [C] 
napojení etapy II a III na etapu I: 10,5=10,500 [D] 
Celkem: A+B+C+D=95,000 [E]</t>
  </si>
  <si>
    <t>položka zahrnuje řezání vozovkové vrstvy v předepsané tloušťce, včetně spotřeby vody</t>
  </si>
  <si>
    <t>931325</t>
  </si>
  <si>
    <t>TĚSNĚNÍ DILATAČ SPAR ASF ZÁLIVKOU MODIFIK PRŮŘ DO 600MM2</t>
  </si>
  <si>
    <t>položka 919112</t>
  </si>
  <si>
    <t>položka zahrnuje dodávku a osazení předepsaného materiálu, očištění ploch spáry před úpravou, očištění okolí spáry po úpravě  
nezahrnuje těsnící profil</t>
  </si>
  <si>
    <t>SO 103</t>
  </si>
  <si>
    <t>Ulice Tomáše Procházky</t>
  </si>
  <si>
    <t>položka 113177: 2,6*4,5=11,700 [A] 
položka 113327: 1,9*122,4=232,560 [B] 
položka 123737: 2*508,3=1 016,600 [C] 
Celkem: A+B+C=1 260,860 [D]</t>
  </si>
  <si>
    <t>c</t>
  </si>
  <si>
    <t>položka 113524: 2,3*5,738=13,197 [A]</t>
  </si>
  <si>
    <t>vodovod: 5*2,5*0,15*1=1,875 [A] 
vpusti: 6*2,5*0,15*1=2,250 [B] 
poklop kanalizace: 1*2,5*0,15*1=0,375 [C] 
Celkem: A+B+C=4,500 [D]</t>
  </si>
  <si>
    <t>vpravo: 0,2*0,15*73=2,190 [A]  
vlevo: 0,2*0,15*77=2,310 [B] 
Celkem: A+B=4,500 [C]</t>
  </si>
  <si>
    <t>dle položky 11372: 8,5*0,2*72=122,400 [A]</t>
  </si>
  <si>
    <t>dle položky 11372: 8,5*0,05*72=30,600 [A]</t>
  </si>
  <si>
    <t>vpravo: 75=75,000 [A] 
vlevo: 78=78,000 [B] 
Celkem: A+B=153,000 [C]</t>
  </si>
  <si>
    <t>položka 113524: 2,3*11*0,15*0,25*153=145,159 [A]</t>
  </si>
  <si>
    <t>ulice T.Procházky: 8,5*0,1*72=61,200 [A]</t>
  </si>
  <si>
    <t>přechod mezi etapou I a etapami II a III: 12*0,18*8=17,280 [A]</t>
  </si>
  <si>
    <t>odkop pro položení podkladních vrstev a výměnu podloží, odvoz na skládku vč. uložení 
viz příloha 103_05_PPR</t>
  </si>
  <si>
    <t>vozovka v rušené trase: 9*0,05*44=19,800 [A] 
vozovka v původní trase: 9*0,65*30=175,500 [B] 
v místě prodejních stánků: 9*1*14=126,000 [C] 
v místě bouraných domů: 11*1*17=187,000 [D] 
Celkem: A+B+C+D=508,300 [E]</t>
  </si>
  <si>
    <t>v místě výměny podloží, zemina CBR &gt; 15 %, tl.0.4m 
viz příloha 103_04_VPR a 103_05_PPR</t>
  </si>
  <si>
    <t>10,7*0,4*53=226,840 [A]</t>
  </si>
  <si>
    <t>zhutněno na 100% PS 
viz příloha 103_04_VPR a 103_05_PPR</t>
  </si>
  <si>
    <t>vlevo: 0,2*0,2*32=1,280 [A]</t>
  </si>
  <si>
    <t>drenáž podél větví 
DN 150 z PE-HD, perforovaná s plným dnem, kruhová pevnost SN 8, odolná vůči 
tlakovému čištění. Uložena do lože ze šp 0/22 (pod. sklon &gt;1%), resp. lože z 
betonu c8/10 (pod. sklon &lt;1%) 
tl. 50mm s obsypem z hdk 8/32 
viz příloha 103_04_VPR</t>
  </si>
  <si>
    <t>vpravo: 43=43,000 [A] 
vlevo: 33=33,000 [B] 
Celkem: A+B=76,000 [C]</t>
  </si>
  <si>
    <t>separační a filrační netkaná geotextilie min. 300g/m2 
viz příloha 103_04_VPR</t>
  </si>
  <si>
    <t>položka 212635: 2*76=152,000 [A] 
položka 17180: 10,7*53=567,100 [B] 
Celkem: A+B=719,100 [C]</t>
  </si>
  <si>
    <t>dělicí ostrůvek v místě přechodu: 2,2*0,03*4=0,264 [A] 
dělicí ostrůvek mimo přechod: 2,3*0,04*11=1,012 [B] 
Celkem: A+B=1,276 [C]</t>
  </si>
  <si>
    <t>vrstva ze směsi stmelené cementem SC C3/4 tl. 170 mm 
viz příloha 103_02_Situace, 103_04_VPR</t>
  </si>
  <si>
    <t>ulice T. Procházky: 10,1*53=535,300 [A] 
v místě rozhraní etap I a II,III: 12*8=96,000 [B] 
Celkem: A+B=631,300 [C]</t>
  </si>
  <si>
    <t>ŠDB 0/32, min tl. 150mm, se zhutněním 
viz příloha 103_02_Situace, 103_04_VPR</t>
  </si>
  <si>
    <t>dělicí ostrůvek: 2,3*15=34,500 [A]</t>
  </si>
  <si>
    <t>ŠDA 0/63, min tl. 250mm, se zhutněním 
viz příloha 103_02_Situace, 103_04_VPR</t>
  </si>
  <si>
    <t>11,3*53=598,900 [A]</t>
  </si>
  <si>
    <t>kationaktivní asfaltová emulze 
PI-C, 1,0 kg/m2 po vyštěpení 
viz příloha 103_02_Situace, 103_04_VPR</t>
  </si>
  <si>
    <t>modif. kationaktivní asfaltová emulze 
PS-CP, 0,4 kg/m2 po vyštěpení 
viz příloha 103_02_Situace, 103_04_VPR</t>
  </si>
  <si>
    <t>plocha pod obrusnou vrstvou, položka 574O30: 594,2=594,200 [A] 
plocha pod ložnou vrstvou, položka 574D66: 594,2=594,200 [B] 
Celkem: A+B=1 188,400 [C]</t>
  </si>
  <si>
    <t>ACL 16S PMB tl. 70 mm 
odečteno acad, viz příloha 103_02_Situace, 103_03_VPR</t>
  </si>
  <si>
    <t>ACP 22S PMB tl. 80 mm 
odečteno acad, viz příloha 103_02_Situace, 103_03_VPR</t>
  </si>
  <si>
    <t>BBTM 5 NH CRMB tl. 30 mm 
asfalt modifikovaný pryžovým granulátem 
odečteno acad, viz příloha 103_02_Situace, 103_04_VPR</t>
  </si>
  <si>
    <t>ulice T. Procházky: 9,4*53=498,200 [A] 
v místě rozhraní etap I a II,III: 12*8=96,000 [B] 
Celkem: A+B=594,200 [C]</t>
  </si>
  <si>
    <t>dělicí ostrůvek: 2,3*11=25,300 [A]</t>
  </si>
  <si>
    <t>bet. dlažba zámková tl. 60 mm; 
odečteno acad, viz příloha 103_02_Situace</t>
  </si>
  <si>
    <t>dělicí ostrůvek: 1,4*3,2=4,480 [A]</t>
  </si>
  <si>
    <t>bet. dlažba zámková tl. 60 mm; 
barva červená 
odečteno acad, viz příloha 103_02_Situace</t>
  </si>
  <si>
    <t>signální a varovné pásy na ostrůvku v místě přechodu: 2*0,4*4+0,8*1,4=4,320 [A]</t>
  </si>
  <si>
    <t>silniční obrubníky 150/250/1000 vč. bet. lože vč. nájezdových a náběhových 
viz příloha 103_02_Situace, 103_04_VPR</t>
  </si>
  <si>
    <t>kolem dělicího ostrůvku: 40=40,000 [A] 
kolem zelleného pásu vlevo: 27=27,000 [B] 
Celkem: A+B=67,000 [C]</t>
  </si>
  <si>
    <t>spáry v napojení na stávající komunikaci 
odečteno acad, viz příloha 103_02_Situace</t>
  </si>
  <si>
    <t>začátek úseku: 8=8,000 [A] 
napojení etapy I na stávající stav: 25=25,000 [B] 
mezi etapou II a III: 38=38,000 [C] 
napojení etapy II a III na etapu I: 19=19,000 [D] 
Celkem: A+B+C+D=90,000 [E]</t>
  </si>
  <si>
    <t>SO 104</t>
  </si>
  <si>
    <t>Ulice Dolní Hlinky</t>
  </si>
  <si>
    <t>položka 113177: 2,6*3,75=9,750 [A] 
položka 113327: 1,9*83,475=158,603 [B] 
položka 123737: 2*441,67=883,340 [C] 
Celkem: A+B+C=1 051,693 [D]</t>
  </si>
  <si>
    <t>položka 113524: 2,3*2,213=5,090 [A]</t>
  </si>
  <si>
    <t>park Dr. Novotného: 3,5*43=150,500 [A]</t>
  </si>
  <si>
    <t>11202</t>
  </si>
  <si>
    <t>KÁCENÍ STROMŮ D KMENE DO 0,9M S ODSTRANĚNÍM PAŘEZŮ</t>
  </si>
  <si>
    <t>vodovod: 3*2,5*0,15*1=1,125 [A] 
vpusti: 2*2,5*0,15*1=0,750 [B] 
poklop kanalizace: 2*2,5*0,15*1=0,750 [C] 
Celkem: A+B+C=2,625 [D]</t>
  </si>
  <si>
    <t>vpravo: 0,2*0,15*59=1,770 [A] 
vlevo: 0,2*0,15*66=1,980 [B] 
Celkem: A+B=3,750 [C]</t>
  </si>
  <si>
    <t>dle položky 11372: 10,5*0,15*53=83,475 [A]</t>
  </si>
  <si>
    <t>dle položky 11372: 10,5*0,05*53=27,825 [A]</t>
  </si>
  <si>
    <t>silniční: 59=59,000 [A] 
chodníkové: 47=47,000 [B] 
Celkem: A+B=106,000 [C]</t>
  </si>
  <si>
    <t>položka 113524: 2,3*11*0,15*0,25*59+2,3*9*0,1*0,2*47=75,434 [A]</t>
  </si>
  <si>
    <t>ulice Oslavanská: 10,5*0,15*53=83,475 [A]</t>
  </si>
  <si>
    <t>odkop pro položení podkladních vrstev a výměnu podloží, odvoz na skládku vč. uložení 
viz příloha 104_05_PPR</t>
  </si>
  <si>
    <t>vozovka v rušené trase: 3,8*0,05*58=11,020 [A] 
vozovka v původní trase: 5,8*0,65*58=218,660 [B] 
vozovka v nové trase (v parku): 4,3*0,85*58=211,990 [C] 
Celkem: A+B+C=441,670 [D]</t>
  </si>
  <si>
    <t>v místě výměny podloží, zemina CBR &gt; 15 %, tl.0.4m 
viz příloha 104_04_VPR a 104_05_PPR</t>
  </si>
  <si>
    <t>10,6*0,4*58=245,920 [A]</t>
  </si>
  <si>
    <t>zhutněno na 100% PS 
viz příloha 104_04_VPR a 104_05_PPR</t>
  </si>
  <si>
    <t>vpravo: 0,2*0,2*50=2,000 [A]</t>
  </si>
  <si>
    <t>drenáž podél větví 
DN 150 z PE-HD, perforovaná s plným dnem, kruhová pevnost SN 8, odolná vůči 
tlakovému čištění. Uložena do lože ze šp 0/22 (pod. sklon &gt;1%), resp. lože z 
betonu c8/10 (pod. sklon &lt;1%) 
tl. 50mm s obsypem z hdk 8/32 
viz příloha 104_04_VPR</t>
  </si>
  <si>
    <t>vpravo: 20=20,000 [A] 
vlevo: 59=59,000 [B] 
Celkem: A+B=79,000 [C]</t>
  </si>
  <si>
    <t>separační a filrační netkaná geotextilie min. 300g/m2 
viz příloha 104_04_VPR</t>
  </si>
  <si>
    <t>položka 212635: 2*79=158,000 [A] 
položka 17180: 10,6*58=614,800 [B] 
Celkem: A+B=772,800 [C]</t>
  </si>
  <si>
    <t>dělicí ostrůvek v místě přechodu: 2,5*0,03*4=0,300 [A] 
dělicí ostrůvek mimo přechod: 2,5*0,04*20=2,000 [B] 
Celkem: A+B=2,300 [C]</t>
  </si>
  <si>
    <t>vrstva ze směsi stmelené cementem SC C3/4 tl. 170 mm 
viz příloha 104_02_Situace, 104_04_VPR</t>
  </si>
  <si>
    <t>9,6*58=556,800 [A]</t>
  </si>
  <si>
    <t>ŠDB 0/32, min tl. 150mm, se zhutněním 
viz příloha 104_02_Situace, 104_04_VPR</t>
  </si>
  <si>
    <t>dělicí ostrůvek: 2,4*25=60,000 [A]</t>
  </si>
  <si>
    <t>ŠDA 0/63, min tl. 250mm, se zhutněním 
viz příloha 104_02_Situace, 104_04_VPR</t>
  </si>
  <si>
    <t>11,1*58=643,800 [A]</t>
  </si>
  <si>
    <t>kationaktivní asfaltová emulze 
PI-C, 1,0 kg/m2 po vyštěpení 
viz příloha 104_02_Situace, 104_04_VPR</t>
  </si>
  <si>
    <t>modif. kationaktivní asfaltová emulze 
PS-CP, 0,4 kg/m2 po vyštěpení 
viz příloha 104_02_Situace, 104_04_VPR</t>
  </si>
  <si>
    <t>plocha pod obrusnou vrstvou, položka 574O30: 522=522,000 [A] 
plocha pod ložnou vrstvou, položka 574D66: 522=522,000 [B] 
Celkem: A+B=1 044,000 [C]</t>
  </si>
  <si>
    <t>ACL 16S PMB tl. 70 mm 
odečteno acad, viz příloha 104_02_Situace, 104_03_VPR</t>
  </si>
  <si>
    <t>ACP 22S PMB tl. 80 mm 
odečteno acad, viz příloha 104_02_Situace, 104_03_VPR</t>
  </si>
  <si>
    <t>BBTM 5 NH CRMB tl. 30 mm 
asfalt modifikovaný pryžovým granulátem 
odečteno acad, viz příloha 104_02_Situace, 104_04_VPR</t>
  </si>
  <si>
    <t>9*58=522,000 [A]</t>
  </si>
  <si>
    <t>dělicí ostrůvek: 2,5*20=50,000 [A]</t>
  </si>
  <si>
    <t>bet. dlažba zámková tl. 60 mm; 
odečteno acad, viz příloha 104_02_Situace</t>
  </si>
  <si>
    <t>bet. dlažba zámková tl. 60 mm; 
barva červená 
odečteno acad, viz příloha 104_02_Situace</t>
  </si>
  <si>
    <t>signální a varovné pásy na ostrůvku v místě přechodu: 2*0,4*4+0,8*1,7=4,560 [A]</t>
  </si>
  <si>
    <t>silniční obrubníky 150/250/1000 vč. bet. lože vč. nájezdových a náběhových 
viz příloha 104_02_Situace, 104_04_VPR</t>
  </si>
  <si>
    <t>kolem dělicího ostrůvku</t>
  </si>
  <si>
    <t>spáry v napojení na stávající komunikaci 
odečteno acad, viz příloha 104_02_Situace</t>
  </si>
  <si>
    <t>začátek úseku</t>
  </si>
  <si>
    <t>SO 131</t>
  </si>
  <si>
    <t>Dopravní značení KÚ</t>
  </si>
  <si>
    <t>914171</t>
  </si>
  <si>
    <t>DOPRAVNÍ ZNAČKY ZÁKLADNÍ VELIKOSTI HLINÍKOVÉ FÓLIE TŘ 2 - DODÁVKA A MONTÁŽ</t>
  </si>
  <si>
    <t>Nové dopravní značení 
viz příloha 131_02_SIT</t>
  </si>
  <si>
    <t>ulice Oslavanská 
C1: 1=1,000 [A] 
C4a: 1=1,000 [B] 
IP6: 2=2,000 [C] 
IS3c: 3=3,000 [D] 
P4: 1=1,000 [E] 
ulice T.Procházky 
C1: 1=1,000 [F] 
C4a: 1=1,000 [G] 
IP6: 2=2,000 [H] 
IS3c: 1=1,000 [I] 
P4: 1=1,000 [J] 
ulice Dolní Hlinky 
C1: 1=1,000 [K] 
C4a: 1=1,000 [L] 
IP6: 2=2,000 [M] 
IS3c: 1=1,000 [N] 
IS24a: 1=1,000 [O] 
IS24b: 3=3,000 [P] 
P4: 1=1,000 [Q] 
ulice Mřenková 
C1: 1=1,000 [R] 
P4: 1=1,000 [S] 
Celkem: A+B+C+D+E+F+G+H+I+J+K+L+M+N+O+P+Q+R+S=26,000 [T]</t>
  </si>
  <si>
    <t>položka zahrnuje:  
- dodávku a montáž značek v požadovaném provedení</t>
  </si>
  <si>
    <t>914172</t>
  </si>
  <si>
    <t>DOPRAVNÍ ZNAČKY ZÁKLADNÍ VELIKOSTI HLINÍKOVÉ FÓLIE TŘ 2 - MONTÁŽ S PŘEMÍSTĚNÍM</t>
  </si>
  <si>
    <t>přemístění nového dopravního značení</t>
  </si>
  <si>
    <t>C4a</t>
  </si>
  <si>
    <t>položka zahrnuje:  
- dopravu demontované značky z dočasné skládky  
- osazení a montáž značky na místě určeném projektem  
- nutnou opravu poškozených částí  
nezahrnuje dodávku značky</t>
  </si>
  <si>
    <t>914173</t>
  </si>
  <si>
    <t>DOPRAVNÍ ZNAČKY ZÁKLADNÍ VELIKOSTI HLINÍKOVÉ FÓLIE TŘ 2 - DEMONTÁŽ</t>
  </si>
  <si>
    <t>odvoz a likvidace v režii zhotovitele včetně patek a sloupků 
viz příloha H1_ZAM</t>
  </si>
  <si>
    <t>ulice Oslavanská: 3=3,000 [A] 
ulice T.Procházky: 4=4,000 [B] 
ulice Dolní Hlinky: 7=7,000 [C] 
dopravní zrcadlo: 1=1,000 [D] 
Celkem: A+B+C+D=15,000 [E]</t>
  </si>
  <si>
    <t>Položka zahrnuje odstranění, demontáž a odklizení materiálu s odvozem na předepsané místo</t>
  </si>
  <si>
    <t>914521</t>
  </si>
  <si>
    <t>DOPRAV ZNAČ VELKOPLOŠ OCEL LAMELY FÓLIE TŘ 2 - DOD A MONT</t>
  </si>
  <si>
    <t>IS9b: 3*4*2,5=30,000 [A]</t>
  </si>
  <si>
    <t>914731</t>
  </si>
  <si>
    <t>STÁLÁ DOPRAV ZAŘÍZ Z3 OCEL S FÓLIÍ TŘ 2 DODÁVKA A MONTÁŽ</t>
  </si>
  <si>
    <t>ve středovém ostrovu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</si>
  <si>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</si>
  <si>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</si>
  <si>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</si>
  <si>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914981</t>
  </si>
  <si>
    <t>SLOUPKY A STOJKY DZ Z PŘÍHRAD KONSTR DOD A MONTÁŽ</t>
  </si>
  <si>
    <t>IS9b: 2*3=6,000 [A]</t>
  </si>
  <si>
    <t>915111</t>
  </si>
  <si>
    <t>VODOROVNÉ DOPRAVNÍ ZNAČENÍ BARVOU HLADKÉ - DODÁVKA A POKLÁDKA</t>
  </si>
  <si>
    <t>dle položky 915221</t>
  </si>
  <si>
    <t>položka zahrnuje:  
- dodání a pokládku nátěrového materiálu (měří se pouze natíraná plocha)  
- předznačení a reflexní úpravu</t>
  </si>
  <si>
    <t>915221</t>
  </si>
  <si>
    <t>VODOR DOPRAV ZNAČ PLASTEM STRUKTURÁLNÍ NEHLUČNÉ - DOD A POKLÁDKA</t>
  </si>
  <si>
    <t>definitivní dopravní značení 
viz příloha 131_02_SIT</t>
  </si>
  <si>
    <t>V1a: 0,125*189=23,625 [A] 
V2b: 0,5*0,25*81=10,125 [B] 
V4: 0,25*422=105,500 [C]  
V7a: 0,5*4*3,5*4+0,5*2*4*4=44,000 [D] 
V10d: 0,5*0,25*47=5,875 [E] 
V13: 0,5*69=34,500 [F] 
Celkem: A+B+C+D+E+F=223,625 [G]</t>
  </si>
  <si>
    <t>SO 151</t>
  </si>
  <si>
    <t>Dopravně inženýrská opatření</t>
  </si>
  <si>
    <t>911DB2</t>
  </si>
  <si>
    <t>SVODIDLO BETON, ÚROVEŇ ZADRŽ H1 VÝŠ 1,0M - MONTÁŽ S PŘESUNEM (BEZ DODÁVKY)</t>
  </si>
  <si>
    <t>přechodné dopravní značení, vč. kontroly v průběhu stavby 
betonové svodidlo s reflexním prvkem 
Viz příloha E1_POV</t>
  </si>
  <si>
    <t>mezi etapou I a II na ulici T. Procházky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</si>
  <si>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</si>
  <si>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911DB3</t>
  </si>
  <si>
    <t>SVODIDLO BETON, ÚROVEŇ ZADRŽ H1 VÝŠ 1,0M - DEMONTÁŽ S PŘESUNEM</t>
  </si>
  <si>
    <t>přechodné dopravní značení odstranění 
Viz příloha SO 151</t>
  </si>
  <si>
    <t>dle položky 911DB2</t>
  </si>
  <si>
    <t>911DB9</t>
  </si>
  <si>
    <t>SVODIDLO BETON, ÚROVEŇ ZADRŽ H1 VÝŠ 1,0M - NÁJEM</t>
  </si>
  <si>
    <t>MDEN</t>
  </si>
  <si>
    <t>přechodné dopravní značení, nájemné čerpáno se souhlasem 
investora dle skutečnosti</t>
  </si>
  <si>
    <t>dle položky 911DB2 
270*32=8 640,000 [A]</t>
  </si>
  <si>
    <t>položka zahrnuje denní sazbu za pronájem zařízení  
počet měrných jednotek se určí jako součin délky zařízení a počtu dnů použití</t>
  </si>
  <si>
    <t>přechodné dopravní značení, vč. kontroly v průběhu stavby 
Viz příloha SO 151</t>
  </si>
  <si>
    <t>ETAPA I 
A15: 2=2,000 [A] 
B1: 4=4,000 [B] 
C2b: 1=1,000 [C] 
C2c: 2=2,000 [D] 
E3a: 2=2,000 [E] 
E13: 5=5,000 [F] 
IP10a: 4=4,000 [G] 
IS11b: 10=10,000 [H] 
ETAPA II 
A10: 2=2,000 [I] 
A15: 2=2,000 [J] 
B1: 4=4,000 [K] 
C2b: 2=2,000 [L] 
C2c: 2=2,000 [M] 
C4a: 1=1,000 [N] 
C4b: 1=1,000 [O] 
E3a: 2=2,000 [P] 
E13: 5=5,000 [Q] 
IP10a: 4=4,000 [R] 
IS11b: 10=10,000 [S] 
ETAPA III 
C4a: 1=1,000 [T] 
C4b: 1=1,000 [U] 
IS11b: 3=3,000 [V] 
Celkem: A+B+C+D+E+F+G+H+I+J+K+L+M+N+O+P+Q+R+S+T+U+V=70,000 [W]</t>
  </si>
  <si>
    <t>přechodné dopravní značení, vč. kontroly v průběhu stavby 
dočasná autobusová zastávka  
viz příloha SO 151</t>
  </si>
  <si>
    <t>IJ4b</t>
  </si>
  <si>
    <t>dle položky 914172a - ETAPA I: 30=30,000 [A] 
dle položky 914172a - ETAPA II a III: 35=35,000 [B] 
Celkem: A+B=65,000 [C]</t>
  </si>
  <si>
    <t>přechodné dopravní značení odstranění 
dočasná autobusová zastávka  
viz příloha SO 151</t>
  </si>
  <si>
    <t>914179</t>
  </si>
  <si>
    <t>DOPRAV ZNAČKY ZÁKL VEL HLINÍK FÓLIE TŘ 2 - NÁJEMNÉ</t>
  </si>
  <si>
    <t>KSDEN</t>
  </si>
  <si>
    <t>dle položky 914172a - ETAPA I: 180*30=5 400,000 [A] 
dle položky 914172a - ETAPA II a III: 60*35=2 100,000 [B] 
Celkem: A+B=7 500,000 [C]</t>
  </si>
  <si>
    <t>položka zahrnuje sazbu za pronájem dopravních značek a zařízení, počet jednotek je určen jako součin počtu značek a počtu dní použití</t>
  </si>
  <si>
    <t>dle položky 914172b: 240*2=480,000 [A]</t>
  </si>
  <si>
    <t>914412</t>
  </si>
  <si>
    <t>DOPRAVNÍ ZNAČKY 100X150CM OCELOVÉ - MONTÁŽ S PŘEMÍSTĚNÍM</t>
  </si>
  <si>
    <t>ETAPA I 
IP 22: 3=3,000 [A] 
IS11a: 3=3,000 [B] 
ETAPA II a III 
IP 22: 4=4,000 [C] 
IS11a: 3=3,000 [D] 
Celkem: A+B+C+D=13,000 [E]</t>
  </si>
  <si>
    <t>914413</t>
  </si>
  <si>
    <t>DOPRAVNÍ ZNAČKY 100X150CM OCELOVÉ - DEMONTÁŽ</t>
  </si>
  <si>
    <t>dle položky 914412 - ETAPA I: 6=6,000 [A] 
dle položky 914412 - ETAPA II a III: 7=7,000 [B] 
Celkem: A+B=13,000 [C]</t>
  </si>
  <si>
    <t>914419</t>
  </si>
  <si>
    <t>DOPRAV ZNAČKY 100X150CM OCEL - NÁJEMNÉ</t>
  </si>
  <si>
    <t>dle položky 914412 - ETAPA I: 180*6=1 080,000 [A] 
dle položky 914412 - ETAPA II a III: 60*7=420,000 [B] 
Celkem: A+B=1 500,000 [C]</t>
  </si>
  <si>
    <t>914952</t>
  </si>
  <si>
    <t>SLOUPKY A STOJKY DZ Z JÄKL PROF PRO OCEL STOJAN MONT S PŘESUN</t>
  </si>
  <si>
    <t>ETAPA I: 20=20,000 [A] 
ETAPA II a III: 26=26,000 [B] 
Celkem: A+B=46,000 [C]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</si>
  <si>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</si>
  <si>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</si>
  <si>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</si>
  <si>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dle položky 914952 - ETAPA I: 20=20,000 [A] 
dle položky 914952 - ETAPA II a III: 26=26,000 [B] 
Celkem: A+B=46,000 [C]</t>
  </si>
  <si>
    <t>914959</t>
  </si>
  <si>
    <t>SLOUP A STOJKY DZ Z JÄKL PRO OCEL STOJAN NÁJEMNÉ</t>
  </si>
  <si>
    <t>dle položky 914952 - ETAPA I: 180*20=3 600,000 [A] 
dle položky 914952 - ETAPA II a III: 60*26=1 560,000 [B] 
Celkem: A+B=5 160,000 [C]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</si>
  <si>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</si>
  <si>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</si>
  <si>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</si>
  <si>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ETAPA I: 2=2,000 [A] 
ETAPA II a III: 2=2,000 [B] 
Celkem: A+B=4,000 [C]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</si>
  <si>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</si>
  <si>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</si>
  <si>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</si>
  <si>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dle položky 916112 - ETAPA I: 2=2,000 [A] 
dle položky 916112 - ETAPA II a III: 2=2,000 [B] 
Celkem: A+B=4,000 [C]</t>
  </si>
  <si>
    <t>Položka zahrnuje odstranění, demontáž a odklizení zařízení s odvozem na předepsané místo</t>
  </si>
  <si>
    <t>916119</t>
  </si>
  <si>
    <t>DOPRAV SVĚTLO VÝSTRAŽ SAMOSTATNÉ - NÁJEMNÉ</t>
  </si>
  <si>
    <t>dle položky 916112 - ETAPA I: 180*2=360,000 [A] 
dle položky 916112 - ETAPA II a III: 60*2=120,000 [B] 
Celkem: A+B=480,000 [C]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</si>
  <si>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</si>
  <si>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</si>
  <si>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</si>
  <si>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ETAPA II a III: 2*2=4,000 [A]</t>
  </si>
  <si>
    <t>916123</t>
  </si>
  <si>
    <t>DOPRAV SVĚTLO VÝSTRAŽ SOUPRAVA 3KS - DEMONTÁŽ</t>
  </si>
  <si>
    <t>dle položky 916122 - ETAPA II a III</t>
  </si>
  <si>
    <t>916129</t>
  </si>
  <si>
    <t>DOPRAV SVĚTLO VÝSTRAŽ SOUPRAVA 3KS - NÁJEMNÉ</t>
  </si>
  <si>
    <t>dle položky 916112 - ETAPA II a III: 60*2=120,000 [A]</t>
  </si>
  <si>
    <t>916312</t>
  </si>
  <si>
    <t>DOPRAVNÍ ZÁBRANY Z2 S FÓLIÍ TŘ 1 - MONTÁŽ S PŘESUNEM</t>
  </si>
  <si>
    <t>ETAPA I: 4=4,000 [A] 
ETAPA II: 6=6,000 [B] 
ETAPA III: 8=8,000 [C] 
Celkem: A+B+C=18,000 [D]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</si>
  <si>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</si>
  <si>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</si>
  <si>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</si>
  <si>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dle položky 916312 - ETAPA I: 4=4,000 [A] 
dle položky 916312 - ETAPA II a III: 8=8,000 [B] 
Celkem: A+B=12,000 [C]</t>
  </si>
  <si>
    <t>916319</t>
  </si>
  <si>
    <t>DOPRAVNÍ ZÁBRANY Z2 - NÁJEMNÉ</t>
  </si>
  <si>
    <t>dle položky 916312 - ETAPA I: 180*4=720,000 [A] 
dle položky 916312 - ETAPA II a III: 60*8=480,000 [B] 
Celkem: A+B=1 200,000 [C]</t>
  </si>
  <si>
    <t>95324</t>
  </si>
  <si>
    <t>BEZPEČNOST ZNAČKY RETROREFLEX SAMOLEPICÍ VÝSTRAŽNÁ PÁSKA</t>
  </si>
  <si>
    <t>provizorní vodorovné značení žlutou páskou 
včetně odstranění a demontáže 
Viz příloha SO 151</t>
  </si>
  <si>
    <t>etapa II: 8=8,000 [A] 
etapa III: 8=8,000 [B] 
žlutá klikatá čára před autobusovým nádražím: 36=36,000 [C] 
Celkem: A+B+C=52,000 [D]</t>
  </si>
  <si>
    <t>Součástí značky jsou i nosné prvky, připevňovací prvky a potřebný spojovací materiál.</t>
  </si>
  <si>
    <t>SO 301</t>
  </si>
  <si>
    <t>Odvodnění zpevněných ploch část KÚ</t>
  </si>
  <si>
    <t>položka 131737: 2*138,975=277,950 [A] 
položka 132737: 2*110,24=220,480 [B] 
položka 133737: 2*16=32,000 [C] 
Celkem: A+B+C=530,430 [D]</t>
  </si>
  <si>
    <t>položka 96687: 9*0,45=4,050 [A] 
položka 969233: 0,059*29,8=1,758 [B] 
Celkem: A+B=5,808 [C]</t>
  </si>
  <si>
    <t>131737</t>
  </si>
  <si>
    <t>HLOUBENÍ JAM ZAPAŽ I NEPAŽ TŘ. I, ODVOZ DO 16KM</t>
  </si>
  <si>
    <t>hloubení jámy pro odstranění stáv. uliční vpusti a osazení nových vpustí, 
včetně odvozu na skládku a uložení 
odečteno acad, viz příloha H1_Zam a SO_301</t>
  </si>
  <si>
    <t>stávající vpusti: 9*2*1,7*2=61,200 [A] 
mínus objem vpusti: -9*0,5*1,7*0,5=-3,825 [B] 
nové vpusti: 12*2*1,7*2=81,600 [C] 
Celkem: A+B+C=138,975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</si>
  <si>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</si>
  <si>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132737</t>
  </si>
  <si>
    <t>HLOUBENÍ RÝH ŠÍŘ DO 2M PAŽ I NEPAŽ TŘ. I, ODVOZ DO 16KM</t>
  </si>
  <si>
    <t>hloubení rýh pro odvodnění uličních vpustí, 
včetně odvozu na skládku a uložení 
viz příloha SO_301</t>
  </si>
  <si>
    <t>0,8*2*68,9=110,240 [A]</t>
  </si>
  <si>
    <t>133737</t>
  </si>
  <si>
    <t>HLOUBENÍ ŠACHET ZAPAŽ I NEPAŽ TŘ. I, ODVOZ DO 16KM</t>
  </si>
  <si>
    <t>hloubení jámy pro odstranění stáv. šachty a osazení nové šachty, 
včetně odvozu na skládku a uložení 
odečteno acad, viz příloha H1_Zam a SO_301</t>
  </si>
  <si>
    <t>2*2*4=16,000 [A]</t>
  </si>
  <si>
    <t>17481</t>
  </si>
  <si>
    <t>ZÁSYP JAM A RÝH Z NAKUPOVANÝCH MATERIÁLŮ</t>
  </si>
  <si>
    <t>zásyp výkopu kolem nových vpustí, zásyp po odstranění vpustí a výústních 
potrubí, včetně zhutnění 
viz příloha SO_301</t>
  </si>
  <si>
    <t>vpusti, DV 1-5, 7,8,10-14: 12*2*1,7*2=81,600 [A] 
mínus objem vpusti: -12*0,5*1,7*0,5=-5,100 [B] 
šachta Š1: 1*2*3=6,000 [C] 
potrubí napojující nové UV na stávající kanalizaci: 0,8*0,75*68,9=41,340 [D] 
Celkem: A+B+C+D=123,840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</si>
  <si>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</si>
  <si>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</si>
  <si>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</si>
  <si>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hutněný obsyp potrubí pískem 0/4 
viz příloha SO_301</t>
  </si>
  <si>
    <t>obsyp potrubí napoju jící nové UV na stávající kanalizaci: 0,8*0,5*68,9=27,560 [A] 
mínus objem potrubí: -3,14*0,075*0,075*68,9=-1,217 [B] 
Celkem: A+B=26,343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</si>
  <si>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</si>
  <si>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45157</t>
  </si>
  <si>
    <t>PODKLADNÍ A VÝPLŇOVÉ VRSTVY Z KAMENIVA TĚŽENÉHO</t>
  </si>
  <si>
    <t>pískové lože fr 0/4 tl. 150 mm pod potrubím 
viz příloha SO_301</t>
  </si>
  <si>
    <t>podsyp potrubí napojující nové UV na stávající kanalizaci: 0,8*0,15*68,9=8,268 [A]</t>
  </si>
  <si>
    <t>87133</t>
  </si>
  <si>
    <t>POTRUBÍ Z TRUB PLASTOVÝCH TLAKOVÝCH HRDLOVÝCH DN DO 150MM</t>
  </si>
  <si>
    <t>PP SN 12 – třívrstvý, oboustranně hladký, DN 150 
viz příloha SO_301_02_SIT</t>
  </si>
  <si>
    <t>výústní potrubí nových vpustí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</si>
  <si>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</si>
  <si>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894145</t>
  </si>
  <si>
    <t>ŠACHTY KANALIZAČNÍ Z BETON DÍLCŮ NA POTRUBÍ DN DO 300MM</t>
  </si>
  <si>
    <t>vč. litinového poklopu 
viz příloha SO_301_02_SIT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</si>
  <si>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</si>
  <si>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89712</t>
  </si>
  <si>
    <t>VPUSŤ KANALIZAČNÍ ULIČNÍ KOMPLETNÍ Z BETONOVÝCH DÍLCŮ</t>
  </si>
  <si>
    <t>viz příloha SO_301_02_SIT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</si>
  <si>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</si>
  <si>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89943</t>
  </si>
  <si>
    <t>VÝŘEZ, VÝSEK, ÚTES NA POTRUBÍ DN DO 150MM</t>
  </si>
  <si>
    <t>napojení nových vpustí na stávající kanalizaci 
viz příloha SO_301_02_SIT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</si>
  <si>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</si>
  <si>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89946</t>
  </si>
  <si>
    <t>VÝŘEZ, VÝSEK, ÚTES NA POTRUBÍ DN DO 400MM</t>
  </si>
  <si>
    <t>89947</t>
  </si>
  <si>
    <t>VÝŘEZ, VÝSEK, ÚTES NA POTRUBÍ DN DO 600MM</t>
  </si>
  <si>
    <t>89949</t>
  </si>
  <si>
    <t>VÝŘEZ, VÝSEK, ÚTES NA POTRUBÍ DN PŘES 800MM</t>
  </si>
  <si>
    <t>89980</t>
  </si>
  <si>
    <t>TELEVIZNÍ PROHLÍDKA POTRUBÍ</t>
  </si>
  <si>
    <t>prohlídka kanalizačních přípojek po skončení stavby 
viz příloha SO_301_02_SIT</t>
  </si>
  <si>
    <t>položka zahrnuje prohlídku potrubí televizní kamerou, záznam prohlídky na nosičích DVD a vyhotovení závěrečného písemného protokolu</t>
  </si>
  <si>
    <t>96687</t>
  </si>
  <si>
    <t>VYBOURÁNÍ ULIČNÍCH VPUSTÍ KOMPLETNÍCH</t>
  </si>
  <si>
    <t>vybourání stávajících vpustí včetně odvozu 
rámy a mříže - odvoz a likvidace v režii zhotovitele 
odečteno acad, viz příloha H1_Zam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</si>
  <si>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</si>
  <si>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96688</t>
  </si>
  <si>
    <t>VYBOURÁNÍ KANALIZAČ ŠACHET KOMPLETNÍCH</t>
  </si>
  <si>
    <t>vybourání stávající šaxhty včetně odvozu 
rám a mříž - odvoz a likvidace v režii zhotovitele 
odečteno acad, viz příloha H1_Zam</t>
  </si>
  <si>
    <t>969233</t>
  </si>
  <si>
    <t>VYBOURÁNÍ POTRUBÍ DN DO 150MM KANALIZAČ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</si>
  <si>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</si>
  <si>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311</t>
  </si>
  <si>
    <t>Přeložka vodovodu</t>
  </si>
  <si>
    <t>00572472</t>
  </si>
  <si>
    <t>osivo směs travní krajinná-rovinná</t>
  </si>
  <si>
    <t>KG</t>
  </si>
  <si>
    <t>20.34*0.025 
A18: A18  
20.34*0.025 
Součet: 0,509  
"Celkem: "A18</t>
  </si>
  <si>
    <t>121151104</t>
  </si>
  <si>
    <t>Sejmutí ornice plochy do 100 m2 tl vrstvy přes 200 do 250 mm strojně</t>
  </si>
  <si>
    <t>"nezpevněné plochy na p.č.3166/6"22.6*0.9 
A1: A1  
"nezpevněné plochy na p.č.3166/6"22.6*0.9 
Součet: 20,34  
"Celkem: "A1</t>
  </si>
  <si>
    <t>131251201</t>
  </si>
  <si>
    <t>Hloubení jam zapažených v hornině třídy těžitelnosti I skupiny 3 objem do 20 m3 strojně</t>
  </si>
  <si>
    <t>1.2*1.5*1.6 
A2: A2  
1.2*1.5*1.6 
Součet: 2,88  
"Celkem: "A2</t>
  </si>
  <si>
    <t>132251254</t>
  </si>
  <si>
    <t>Hloubení rýh nezapažených š do 2000 mm v hornině třídy těžitelnosti I skupiny 3 objem do 500 m3 strojně</t>
  </si>
  <si>
    <t>"asfalt státní"5.8*0.9 
"chodník"(15.7*0.9)+(5.9*0.9)+(4.8*0.9)+(13.7*0.9) 
"asfalt plocha"(6.5*0.9) 
"asfalt odbočka"(17.9*0.9) 
"nezpevněno"(44.3*0.9)-(22.6*0.9*0.2) 
"přípojka do středu objezdu"(25.3*0.9) 
A3: A3  
"asfalt státní"5.8*0.9 
Součet: 5,22  
B3: B3  
"chodník"(15.7*0.9)+(5.9*0.9)+(4.8*0.9)+(13.7*0.9) 
Součet: 36,09  
C3: C3  
"asfalt plocha"(6.5*0.9) 
Součet: 5,85  
D3: D3  
"asfalt odbočka"(17.9*0.9) 
Součet: 16,11  
E3: E3  
"nezpevněno"(44.3*0.9)-(22.6*0.9*0.2) 
Součet: 35,802  
F3: F3  
"přípojka do středu objezdu"(25.3*0.9) 
Součet: 22,77  
"Celkem: "A3+B3+C3+D3+E3+F3</t>
  </si>
  <si>
    <t>151101101</t>
  </si>
  <si>
    <t>Zřízení příložného pažení a rozepření stěn rýh hl do 2 m</t>
  </si>
  <si>
    <t>(33.3+7.8+32)*2 
"přípojka"25.3*2 
A4: A4  
(33.3+7.8+32)*2 
Součet: 146,20  
B4: B4  
"přípojka"25.3*2 
Součet: 50,60  
"Celkem: "A4+B4</t>
  </si>
  <si>
    <t>151101102</t>
  </si>
  <si>
    <t>Zřízení příložného pažení a rozepření stěn rýh hl přes 2 do 4 m</t>
  </si>
  <si>
    <t>(39.3+18.9+11.8)*2 
A5: A5  
(39.3+18.9+11.8)*2 
Součet: 140,00  
"Celkem: "A5</t>
  </si>
  <si>
    <t>151101111</t>
  </si>
  <si>
    <t>Odstranění příložného pažení a rozepření stěn rýh hl do 2 m</t>
  </si>
  <si>
    <t>151101112</t>
  </si>
  <si>
    <t>Odstranění příložného pažení a rozepření stěn rýh hl přes 2 do 4 m</t>
  </si>
  <si>
    <t>162751117</t>
  </si>
  <si>
    <t>Vodorovné přemístění přes 9 000 do 10000 m výkopku/sypaniny z horniny třídy těžitelnosti I skupiny 1 až 3</t>
  </si>
  <si>
    <t>"asfalt státní"5.8*0.9 
"chodník"(15.7*0.9)+(5.9*0.9)+(4.8*0.9)+(13.7*0.9) 
"asfalt plocha"(6.5*0.9) 
"asfalt odbočka"(17.9*0.9) 
"nezpevněno"(44.3*0.9)-(22.6*0.9*0.2) 
"přípojka do středu objezdu"(25.3*0.9) 
"šachta vodoměrná"(0.9*1.2*1.6) 
A8: A8  
"asfalt státní"5.8*0.9 
Součet: 5,22  
B8: B8  
"chodník"(15.7*0.9)+(5.9*0.9)+(4.8*0.9)+(13.7*0.9) 
Součet: 36,09  
C8: C8  
"asfalt plocha"(6.5*0.9) 
Součet: 5,85  
D8: D8  
"asfalt odbočka"(17.9*0.9) 
Součet: 16,11  
E8: E8  
"nezpevněno"(44.3*0.9)-(22.6*0.9*0.2) 
Součet: 35,802  
F8: F8  
"přípojka do středu objezdu"(25.3*0.9) 
Součet: 22,77  
G8: G8  
"šachta vodoměrná"(0.9*1.2*1.6) 
Součet: 1,728  
"Celkem: "A8+B8+C8+D8+E8+F8+G8</t>
  </si>
  <si>
    <t>162751119</t>
  </si>
  <si>
    <t>Příplatek k vodorovnému přemístění výkopku/sypaniny z horniny třídy těžitelnosti I skupiny 1 až 3 ZKD 1000 m přes 10000 m</t>
  </si>
  <si>
    <t>123.57 
123.57*6 "Přepočtené koeficientem množství</t>
  </si>
  <si>
    <t>171201221</t>
  </si>
  <si>
    <t>Poplatek za uložení na skládce (skládkovné) zeminy a kamení kód odpadu 17 05 04</t>
  </si>
  <si>
    <t>123.57*1.8</t>
  </si>
  <si>
    <t>171251201</t>
  </si>
  <si>
    <t>Uložení sypaniny na skládky nebo meziskládky</t>
  </si>
  <si>
    <t>123.57</t>
  </si>
  <si>
    <t>174151101</t>
  </si>
  <si>
    <t>Zásyp jam, šachet rýh nebo kolem objektů sypaninou se zhutněním</t>
  </si>
  <si>
    <t>121.842-36.18 
2.88-1.728 
A12: A12  
121.842-36.18 
Součet: 85,662  
B12: B12  
2.88-1.728 
Součet: 1,152  
"Celkem: "A12+B12</t>
  </si>
  <si>
    <t>175151101</t>
  </si>
  <si>
    <t>Obsypání potrubí strojně sypaninou bez prohození, uloženou do 3 m</t>
  </si>
  <si>
    <t>(65.6-5.2)*0.5*0.9 
20*0.5*0.9 
A14: A14  
(65.6-5.2)*0.5*0.9 
Součet: 27,18  
B14: B14  
20*0.5*0.9 
Součet: 9,00  
"Celkem: "A14+B14</t>
  </si>
  <si>
    <t>181351004</t>
  </si>
  <si>
    <t>Rozprostření ornice tl vrstvy přes 200 do 250 mm pl do 100 m2 v rovině nebo ve svahu do 1:5 strojně</t>
  </si>
  <si>
    <t>181411121</t>
  </si>
  <si>
    <t>Založení lučního trávníku výsevem pl do 1000 m2 v rovině a ve svahu do 1:5</t>
  </si>
  <si>
    <t>58337303</t>
  </si>
  <si>
    <t>štěrkopísek frakce 0/8</t>
  </si>
  <si>
    <t>36.18 
A15: A15  
36.18 
Součet: 36,18  
"Celkem: "A15 
36.18*1.8 "Přepočtené koeficientem množství</t>
  </si>
  <si>
    <t>58337310</t>
  </si>
  <si>
    <t>štěrkopísek frakce 0/4</t>
  </si>
  <si>
    <t>86.814*1.8 "Přepočtené koeficientem množství</t>
  </si>
  <si>
    <t>Zakládání</t>
  </si>
  <si>
    <t>273321311</t>
  </si>
  <si>
    <t>Základové desky ze ŽB bez zvýšených nároků na prostředí tř. C 16/20</t>
  </si>
  <si>
    <t>"deska pod vodoměrnou šachtu"1.56*1.26*0.1 
A19: A19  
"deska pod vodoměrnou šachtu"1.56*1.26*0.1 
Součet: 0,197  
"Celkem: "A19</t>
  </si>
  <si>
    <t>273351121</t>
  </si>
  <si>
    <t>Zřízení bednění základových desek</t>
  </si>
  <si>
    <t>273351122</t>
  </si>
  <si>
    <t>Odstranění bednění základových desek</t>
  </si>
  <si>
    <t>(1.56*0.1*2)+(1.26*0.1*2)</t>
  </si>
  <si>
    <t>273362021</t>
  </si>
  <si>
    <t>Výztuž základových desek svařovanými sítěmi Kari</t>
  </si>
  <si>
    <t>(1.6936*0.00303)*1.05 
A22: A22  
(1.6936*0.00303)*1.05 
Součet: 0,005  
"Celkem: "A22</t>
  </si>
  <si>
    <t>451541111</t>
  </si>
  <si>
    <t>Lože pod potrubí otevřený výkop ze štěrkodrtě</t>
  </si>
  <si>
    <t>65.6*0.1*0.9 
"přípojka"0.1*20*0.9 
A23: A23  
65.6*0.1*0.9 
Součet: 5,904  
B23: B23  
"přípojka"0.1*20*0.9 
Součet: 1,80  
"Celkem: "A23+B23</t>
  </si>
  <si>
    <t>452313131</t>
  </si>
  <si>
    <t>Podkladní bloky z betonu prostého tř. C 12/15 otevřený výkop</t>
  </si>
  <si>
    <t>2.6</t>
  </si>
  <si>
    <t>452353101</t>
  </si>
  <si>
    <t>Bednění podkladních bloků otevřený výkop</t>
  </si>
  <si>
    <t>"B1"(0.8*0.5)+(0.6*0.5*2)+(0.6*0.5) 
"B2"(0.8*0.5)+(0.6*0.5*2)+(0.6*0.5) 
"B4"(0.6*0.5)+(0.6*0.5*2)+(0.3*0.5) 
"B3"(0.4*0.35*2)+(0.35*0.6*2) 
A25: A25  
"B1"(0.8*0.5)+(0.6*0.5*2)+(0.6*0.5) 
Součet: 1,30  
B25: B25  
"B2"(0.8*0.5)+(0.6*0.5*2)+(0.6*0.5) 
Součet: 1,30  
C25: C25  
"B4"(0.6*0.5)+(0.6*0.5*2)+(0.3*0.5) 
Součet: 1,05  
D25: D25  
"B3"(0.4*0.35*2)+(0.35*0.6*2) 
Součet: 0,70  
"Celkem: "A25+B25+C25+D25</t>
  </si>
  <si>
    <t>Trubní vedení</t>
  </si>
  <si>
    <t>14011110</t>
  </si>
  <si>
    <t>trubka ocelová bezešvá hladká jakost 11 353 273x7,0mm</t>
  </si>
  <si>
    <t>28613170</t>
  </si>
  <si>
    <t>potrubí vodovodní PE100 SDR11 se signalizační vrstvou 100m 32x3,0mm</t>
  </si>
  <si>
    <t>20*1.015 "Přepočtené koeficientem množství</t>
  </si>
  <si>
    <t>28613825</t>
  </si>
  <si>
    <t>potrubí vodovodní HDPE (IPE) tyče 6,12m 90x8,2mm</t>
  </si>
  <si>
    <t>20 
20*1.015 "Přepočtené koeficientem množství</t>
  </si>
  <si>
    <t>28615969</t>
  </si>
  <si>
    <t>elektrospojka SDR11 PE 100 PN16 D 32mm</t>
  </si>
  <si>
    <t>4*1.015 "Přepočtené koeficientem množství</t>
  </si>
  <si>
    <t>28615974</t>
  </si>
  <si>
    <t>elektrospojka SDR11 PE 100 PN16 D 90mm</t>
  </si>
  <si>
    <t>1+4 
5*1.015 "Přepočtené koeficientem množství</t>
  </si>
  <si>
    <t>28653135</t>
  </si>
  <si>
    <t>nákružek lemový PE 100 SDR11 90mm</t>
  </si>
  <si>
    <t>vč. volné příruby PPR D 90/D80</t>
  </si>
  <si>
    <t>42221307</t>
  </si>
  <si>
    <t>šoupátko pitná voda litina GGG 50 krátká stavební dl PN10/16 DN 200x230mm</t>
  </si>
  <si>
    <t>42221503</t>
  </si>
  <si>
    <t>šoupě nožové s nestoupavým vřetenem oboustranně těsnicí DN 80</t>
  </si>
  <si>
    <t>42273681</t>
  </si>
  <si>
    <t>hydrant nadzemní DN 80 tvárná litina dvojitý uzávěr s koulí krycí v 1250mm</t>
  </si>
  <si>
    <t>42291352</t>
  </si>
  <si>
    <t>poklop litinový šoupátkový pro zemní soupravy osazení do terénu a do vozovky</t>
  </si>
  <si>
    <t>5+2+1</t>
  </si>
  <si>
    <t>42291452</t>
  </si>
  <si>
    <t>poklop litinový hydrantový DN 80</t>
  </si>
  <si>
    <t>55253004</t>
  </si>
  <si>
    <t>trouba vodovodní litinová hrdlová Pz dl 6m DN 200</t>
  </si>
  <si>
    <t>65.6*1.01 "Přepočtené koeficientem množství</t>
  </si>
  <si>
    <t>55253236</t>
  </si>
  <si>
    <t>trouba přírubová litinová vodovodní  PN10/16 DN 80 dl 250mm</t>
  </si>
  <si>
    <t>55253251</t>
  </si>
  <si>
    <t>trouba přírubová litinová vodovodní  PN10/16 DN 100 dl 200mm</t>
  </si>
  <si>
    <t>55253493</t>
  </si>
  <si>
    <t>tvarovka přírubová litinová s hladkým koncem,práškový epoxid tl 250µm F-kus DN 200</t>
  </si>
  <si>
    <t>41</t>
  </si>
  <si>
    <t>55253532</t>
  </si>
  <si>
    <t>tvarovka přírubová litinová s přírubovou odbočkou,práškový epoxid tl 250µm T-kus DN 200/80</t>
  </si>
  <si>
    <t>42</t>
  </si>
  <si>
    <t>55253932</t>
  </si>
  <si>
    <t>koleno hrdlové z tvárné litiny,práškový epoxid tl 250µm MMK-kus DN 200-30°</t>
  </si>
  <si>
    <t>43</t>
  </si>
  <si>
    <t>55253944</t>
  </si>
  <si>
    <t>koleno hrdlové z tvárné litiny,práškový epoxid tl 250µm MMK-kus DN 200-45°</t>
  </si>
  <si>
    <t>44</t>
  </si>
  <si>
    <t>R01</t>
  </si>
  <si>
    <t>koleno jednohrdlové z tvárné litiny,práškový epoxid tl 250µm MK-kus DN 200-30°</t>
  </si>
  <si>
    <t>45</t>
  </si>
  <si>
    <t>R02</t>
  </si>
  <si>
    <t>koleno jednohrdlové z tvárné litiny,práškový epoxid tl 250µm MK-kus DN 200-11°</t>
  </si>
  <si>
    <t>46</t>
  </si>
  <si>
    <t>R03</t>
  </si>
  <si>
    <t>koleno jednohrdlové z tvárné litiny,práškový epoxid tl 250µm MK-kus DN 200-45°</t>
  </si>
  <si>
    <t>47</t>
  </si>
  <si>
    <t>55254047</t>
  </si>
  <si>
    <t>koleno 90° s patkou přírubové litinové vodovodní N-kus PN10/40 DN 80</t>
  </si>
  <si>
    <t>48</t>
  </si>
  <si>
    <t>R06</t>
  </si>
  <si>
    <t>Spojka pro litinu s jištění proti posunu, DN200,  PN 16,0; médium pitná a užitková voda; max teplota 50 °C; max.provozní tlak 16 bar; těleso tvárná litina; přec</t>
  </si>
  <si>
    <t>49</t>
  </si>
  <si>
    <t>55259734</t>
  </si>
  <si>
    <t>tvarovka vodovodní hrdlová s přírubou E (EU) - základní povrchová úprava kroužek těsnící DN 200 dl 140mm</t>
  </si>
  <si>
    <t>50</t>
  </si>
  <si>
    <t>56230636</t>
  </si>
  <si>
    <t>deska podkladová uličního poklopu plastového ventilkového a šoupatového</t>
  </si>
  <si>
    <t>51</t>
  </si>
  <si>
    <t>56230638</t>
  </si>
  <si>
    <t>deska podkladová uličního poklopu plastového hydrantového</t>
  </si>
  <si>
    <t>52</t>
  </si>
  <si>
    <t>59224651</t>
  </si>
  <si>
    <t>skruž šachtová 1 stupadlo 1,2/0,9/0,5</t>
  </si>
  <si>
    <t>53</t>
  </si>
  <si>
    <t>59224652</t>
  </si>
  <si>
    <t>skruž šachtová 2 stupadla 1,2/0,9/0,5</t>
  </si>
  <si>
    <t>54</t>
  </si>
  <si>
    <t>59224655</t>
  </si>
  <si>
    <t>dno šachtové vodoměrné šachty 136 x 106 x 10cm</t>
  </si>
  <si>
    <t>55</t>
  </si>
  <si>
    <t>59224657</t>
  </si>
  <si>
    <t>deska zákrytová betonové vodoměrné šachty hranaté 1,06/1,36 pro zatížení B125</t>
  </si>
  <si>
    <t>56</t>
  </si>
  <si>
    <t>851351131</t>
  </si>
  <si>
    <t>Montáž potrubí z trub litinových hrdlových s integrovaným těsněním otevřený výkop DN 200</t>
  </si>
  <si>
    <t>57</t>
  </si>
  <si>
    <t>857241131</t>
  </si>
  <si>
    <t>Montáž litinových tvarovek jednoosých hrdlových otevřený výkop s integrovaným těsněním DN 80</t>
  </si>
  <si>
    <t>58</t>
  </si>
  <si>
    <t>857351131</t>
  </si>
  <si>
    <t>Montáž litinových tvarovek jednoosých hrdlových otevřený výkop s integrovaným těsněním DN 200</t>
  </si>
  <si>
    <t>59</t>
  </si>
  <si>
    <t>857353131</t>
  </si>
  <si>
    <t>Montáž litinových tvarovek odbočných hrdlových otevřený výkop s integrovaným těsněním DN 200</t>
  </si>
  <si>
    <t>60</t>
  </si>
  <si>
    <t>871161141</t>
  </si>
  <si>
    <t>Montáž potrubí z PE100 SDR 11 otevřený výkop svařovaných na tupo D 32 x 3,0 mm</t>
  </si>
  <si>
    <t>61</t>
  </si>
  <si>
    <t>871241211</t>
  </si>
  <si>
    <t>Montáž potrubí z PE100 SDR 11 otevřený výkop svařovaných elektrotvarovkou D 90 x 8,2 mm</t>
  </si>
  <si>
    <t>"chránička přípojky"20</t>
  </si>
  <si>
    <t>62</t>
  </si>
  <si>
    <t>877161101</t>
  </si>
  <si>
    <t>Montáž elektrospojek na vodovodním potrubí z PE trub d 32</t>
  </si>
  <si>
    <t>63</t>
  </si>
  <si>
    <t>877241101</t>
  </si>
  <si>
    <t>Montáž elektrospojek na vodovodním potrubí z PE trub d 90</t>
  </si>
  <si>
    <t>64</t>
  </si>
  <si>
    <t>891241112</t>
  </si>
  <si>
    <t>Montáž vodovodních šoupátek otevřený výkop DN 80</t>
  </si>
  <si>
    <t>65</t>
  </si>
  <si>
    <t>891351112</t>
  </si>
  <si>
    <t>Montáž vodovodních šoupátek otevřený výkop DN 200</t>
  </si>
  <si>
    <t>66</t>
  </si>
  <si>
    <t>892241111</t>
  </si>
  <si>
    <t>Tlaková zkouška vodou potrubí DN do 80</t>
  </si>
  <si>
    <t>67</t>
  </si>
  <si>
    <t>892351111</t>
  </si>
  <si>
    <t>Tlaková zkouška vodou potrubí DN 150 nebo 200</t>
  </si>
  <si>
    <t>68</t>
  </si>
  <si>
    <t>892372111</t>
  </si>
  <si>
    <t>Zabezpečení konců potrubí DN do 300 při tlakových zkouškách vodou</t>
  </si>
  <si>
    <t>69</t>
  </si>
  <si>
    <t>894411311</t>
  </si>
  <si>
    <t>Osazení betonových nebo železobetonových dílců pro šachty skruží rovných</t>
  </si>
  <si>
    <t>70</t>
  </si>
  <si>
    <t>894414111</t>
  </si>
  <si>
    <t>Osazení betonových nebo železobetonových dílců pro šachty skruží základových (dno)</t>
  </si>
  <si>
    <t>71</t>
  </si>
  <si>
    <t>894414211</t>
  </si>
  <si>
    <t>Osazení betonových nebo železobetonových dílců pro šachty desek zákrytových</t>
  </si>
  <si>
    <t>72</t>
  </si>
  <si>
    <t>899401112</t>
  </si>
  <si>
    <t>Osazení poklopů litinových šoupátkových</t>
  </si>
  <si>
    <t>73</t>
  </si>
  <si>
    <t>899401113</t>
  </si>
  <si>
    <t>Osazení poklopů litinových hydrantových</t>
  </si>
  <si>
    <t>74</t>
  </si>
  <si>
    <t>899712111</t>
  </si>
  <si>
    <t>Orientační tabulky na zdivu</t>
  </si>
  <si>
    <t>19+1</t>
  </si>
  <si>
    <t>75</t>
  </si>
  <si>
    <t>899722113</t>
  </si>
  <si>
    <t>Krytí potrubí z plastů výstražnou fólií z PVC 34cm</t>
  </si>
  <si>
    <t>"přípojka"20 
65.6 
A76: A76  
"přípojka"20 
Součet: 20,00  
B76: B76  
65.6 
Součet: 65,60  
"Celkem: "A76+B76</t>
  </si>
  <si>
    <t>76</t>
  </si>
  <si>
    <t>899914113</t>
  </si>
  <si>
    <t>Montáž ocelové chráničky D 273 x 10 mm</t>
  </si>
  <si>
    <t>77</t>
  </si>
  <si>
    <t>Vystrojení ocelové chráničky v otevřeném výkopu vnějšího průměru D 273 x 10 mm, včetně kluzných objímek a uzavíracích manžet</t>
  </si>
  <si>
    <t>78</t>
  </si>
  <si>
    <t>R015</t>
  </si>
  <si>
    <t>Montáž signalizačního vodiče CYY 4mm2 včetně dodávky vodiče</t>
  </si>
  <si>
    <t>"přípojka"20 
65.6 
A80: A80  
"přípojka"20 
Součet: 20,00  
B80: B80  
65.6 
Součet: 65,60  
"Celkem: "A80+B80</t>
  </si>
  <si>
    <t>79</t>
  </si>
  <si>
    <t>R016</t>
  </si>
  <si>
    <t>Navrtávací pas se šoupátkem a zemní soupravou pro litinové potrubí DN200 s koncovkou PE100 DN32x3,0mm</t>
  </si>
  <si>
    <t>2+1</t>
  </si>
  <si>
    <t>80</t>
  </si>
  <si>
    <t>R016.1</t>
  </si>
  <si>
    <t>Osazení hydrantové drentáže vč. dodávky drenáže</t>
  </si>
  <si>
    <t>Ostatní konstrukce a práce, bourání</t>
  </si>
  <si>
    <t>81</t>
  </si>
  <si>
    <t>919794441</t>
  </si>
  <si>
    <t>Úprava ploch kolem hydrantů, šoupat, poklopů a mříží nebo sloupů v živičných krytech pl do 2 m2</t>
  </si>
  <si>
    <t>998</t>
  </si>
  <si>
    <t>Přesun hmot</t>
  </si>
  <si>
    <t>82</t>
  </si>
  <si>
    <t>998273102</t>
  </si>
  <si>
    <t>Přesun hmot pro trubní vedení z trub litinových otevřený výkop</t>
  </si>
  <si>
    <t>SO 421</t>
  </si>
  <si>
    <t>Úpravy VO (mimo přípojky)</t>
  </si>
  <si>
    <t>015111</t>
  </si>
  <si>
    <t>POPLATKY ZA LIKVIDACŮ ODPADŮ NEKONTAMINOVANÝCH - 17 05 04  VYTĚŽENÉ ZEMINY A HORNINY -  I. TŘÍDA TĚŽITELNOSTI</t>
  </si>
  <si>
    <t>Viz. projektová dokumentace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</si>
  <si>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</si>
  <si>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015140</t>
  </si>
  <si>
    <t>POPLATKY ZA LIKVIDACŮ ODPADŮ NEKONTAMINOVANÝCH - 17 01 01  BETON Z DEMOLIC OBJEKTŮ, ZÁKLADŮ TV</t>
  </si>
  <si>
    <t>015150</t>
  </si>
  <si>
    <t>POPLATKY ZA LIKVIDACŮ ODPADŮ NEKONTAMINOVANÝCH - 17 05 08  ŠTĚRK (ODPAD PO RECYKLACI)</t>
  </si>
  <si>
    <t>015240</t>
  </si>
  <si>
    <t>POPLATKY ZA LIKVIDACŮ ODPADŮ NEKONTAMINOVANÝCH - 20 03 99  ODPAD PODOBNÝ KOMUNÁLNÍMU ODPADU</t>
  </si>
  <si>
    <t>015310</t>
  </si>
  <si>
    <t>POPLATKY ZA LIKVIDACŮ ODPADŮ NEKONTAMINOVANÝCH - 16 02 14  ELEKTROŠROT (VYŘAZENÁ EL. ZAŘÍZENÍ A PŘÍSTR. - AL, CU A VZ. KOVY)</t>
  </si>
  <si>
    <t>11090</t>
  </si>
  <si>
    <t>VŠEOBECNÉ VYKLIZENÍ OSTATNÍCH PLOCH</t>
  </si>
  <si>
    <t>zahrnuje odstranění všech překážek pro uskutečnění stavby</t>
  </si>
  <si>
    <t>11110</t>
  </si>
  <si>
    <t>ODSTRANĚNÍ TRAVIN</t>
  </si>
  <si>
    <t>odstranění travin bez ohledu na způsob provedení  
přemístění travin s uložením na hromady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</si>
  <si>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</si>
  <si>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</si>
  <si>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</si>
  <si>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</si>
  <si>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</si>
  <si>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</si>
  <si>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</si>
  <si>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132</t>
  </si>
  <si>
    <t>rýh</t>
  </si>
  <si>
    <t>272314</t>
  </si>
  <si>
    <t>ZÁKLADY Z PROSTÉHO BETONU DO C25/30 (B30)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</si>
  <si>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</si>
  <si>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56324</t>
  </si>
  <si>
    <t>VOZOVKOVÉ VRSTVY Z VIBROVANÉHO ŠTĚRKU TL. DO 200MM</t>
  </si>
  <si>
    <t>58222</t>
  </si>
  <si>
    <t>DLÁŽDĚNÉ KRYTY Z DROBNÝCH KOSTEK DO LOŽE Z MC</t>
  </si>
  <si>
    <t>Přidružená stavební výroba</t>
  </si>
  <si>
    <t>702211</t>
  </si>
  <si>
    <t>KABELOVÁ CHRÁNIČKA ZEMNÍ DN DO 100 MM</t>
  </si>
  <si>
    <t>1. Položka obsahuje: 
 – přípravu podkladu pro osazení 
2. Položka neobsahuje: 
 X 
3. Způsob měření: 
Měří se metr délkový.</t>
  </si>
  <si>
    <t>702212</t>
  </si>
  <si>
    <t>KABELOVÁ CHRÁNIČKA ZEMNÍ DN PŘES 100 DO 200 MM</t>
  </si>
  <si>
    <t>702312</t>
  </si>
  <si>
    <t>ZAKRYTÍ KABELŮ VÝSTRAŽNOU FÓLIÍ ŠÍŘKY PŘES 20 DO 40 CM</t>
  </si>
  <si>
    <t>709210</t>
  </si>
  <si>
    <t>KŘIŽOVATKA KABELOVÝCH VEDENÍ SE STÁVAJÍCÍ INŽENÝRSKOU SÍTÍ (KABELEM, POTRUBÍM APOD.)</t>
  </si>
  <si>
    <t>1. Položka obsahuje: 
 – úprava dna výkopu 
 – položení betonového žlabu / chráničky včetně zakrytí 
 – pomocné mechanismy 
2. Položka neobsahuje: 
 X 
3. Způsob měření: 
Udává se počet kusů kompletní konstrukce nebo práce.</t>
  </si>
  <si>
    <t>742254</t>
  </si>
  <si>
    <t>VEDENÍ VENKOVNÍ NN, PROPICHOVACÍ SVORKA</t>
  </si>
  <si>
    <t>1. Položka obsahuje: 
 – veškeré příslušenství 
2. Položka neobsahuje: 
 X 
3. Způsob měření: 
Udává se počet kusů kompletní konstrukce nebo práce.</t>
  </si>
  <si>
    <t>742258</t>
  </si>
  <si>
    <t>VEDENÍ VENKOVNÍ NN, KABELOVÝ SVOD</t>
  </si>
  <si>
    <t>742F12</t>
  </si>
  <si>
    <t>KABEL NN NEBO VODIČ JEDNOŽÍLOVÝ CU S PLASTOVOU IZOLACÍ OD 4 DO 16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</si>
  <si>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</si>
  <si>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742G12</t>
  </si>
  <si>
    <t>KABEL NN DVOU- A TŘÍŽÍLOVÝ CU S PLASTOVOU IZOLACÍ OD 4 DO 16 MM2</t>
  </si>
  <si>
    <t>742H42</t>
  </si>
  <si>
    <t>KABEL NN ČTYŘ- A PĚTIŽÍLOVÝ CU FLEXIBILNÍ OD 4 DO 16 MM2</t>
  </si>
  <si>
    <t>viz. projektová dokumentace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</si>
  <si>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</si>
  <si>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742Z22</t>
  </si>
  <si>
    <t>DEMONTÁŽ VENKOVNÍHO VEDENÍ NN (4X)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</si>
  <si>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</si>
  <si>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</si>
  <si>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</si>
  <si>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</si>
  <si>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743141</t>
  </si>
  <si>
    <t>OSVĚTLOVACÍ STOŽÁR  PŘECHODOVÝ DÉLKY DO 8 M</t>
  </si>
  <si>
    <t>1. Položka obsahuje: 
 – základovou konstrukci a veškeré příslušenství 
 – připojovací svorkovnici ve třídě izolace II ( pro 2x svítidlo ) a kabelové vedení ke svítidlům 
 – uzavírací nátěr, technický popis viz. projektová dokumentace 
2. Položka neobsahuje: 
 – zemní práce,  betonový základ, svítidlo, výložník 
3. Způsob měření: 
Udává se počet kusů kompletní konstrukce nebo práce.</t>
  </si>
  <si>
    <t>743142</t>
  </si>
  <si>
    <t>OSVĚTLOVACÍ STOŽÁR  PŘECHODOVÝ - VÝLOŽNÍK S DÉLKOU VYLOŽENÍ DO 3 M</t>
  </si>
  <si>
    <t>1. Položka obsahuje: 
 – veškeré příslušenství a uzavírací nátěr, technický popis viz. projektová dokumentace 
2. Položka neobsahuje: 
 X 
3. Způsob měření: 
Udává se počet kusů kompletní konstrukce nebo práce.</t>
  </si>
  <si>
    <t>743143</t>
  </si>
  <si>
    <t>OSVĚTLOVACÍ STOŽÁR  PŘECHODOVÝ - VÝLOŽNÍK S DÉLKOU VYLOŽENÍ PŘES 3 M</t>
  </si>
  <si>
    <t>743313</t>
  </si>
  <si>
    <t>VÝLOŽNÍK PRO MONTÁŽ SVÍTIDLA NA STOŽÁR JEDNORAMENNÝ DÉLKA VYLOŽENÍ 2 M</t>
  </si>
  <si>
    <t>743323</t>
  </si>
  <si>
    <t>VÝLOŽNÍK PRO MONTÁŽ SVÍTIDLA NA STOŽÁR DVOURAMENNÝ DÉLKA VYLOŽENÍ  2 M</t>
  </si>
  <si>
    <t>743531</t>
  </si>
  <si>
    <t>SVÍTIDLO VENKOVNÍ LED PRO OSVĚTLENÍ PŘECHODU PRO CHODCE DO 150 W</t>
  </si>
  <si>
    <t>1. Položka obsahuje: 
 – zdroj a veškeré příslušenství 
 – technický popis viz. projektová dokumentace 
2. Položka neobsahuje: 
 X 
3. Způsob měření: 
Udává se počet kusů kompletní konstrukce nebo práce.</t>
  </si>
  <si>
    <t>743553</t>
  </si>
  <si>
    <t>SVÍTIDLO VENKOVNÍ VŠEOBECNÉ LED, MIN. IP 44, PŘES 25 DO 45 W</t>
  </si>
  <si>
    <t>743554</t>
  </si>
  <si>
    <t>SVÍTIDLO VENKOVNÍ VŠEOBECNÉ LED, MIN. IP 44, PŘES 45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</si>
  <si>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</si>
  <si>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743C11</t>
  </si>
  <si>
    <t>SKŘÍŇ PŘÍPOJKOVÁ POJISTKOVÁ NA STOŽÁR/STĚNU NEBO DO VÝKLENKU DO 63 A, DO 50 MM2, S 1-2 SADAMI JISTÍCÍCH PRVKŮ</t>
  </si>
  <si>
    <t>1. Položka obsahuje: 
 – instalaci vč. vybourání niky ve zdi pro skříň a kabely a zapravení zdiva, omítky a fasády po dokončené montáži 
 – technický popis viz. projektová dokumentace 
2. Položka neobsahuje: 
 X 
3. Způsob měření: 
Udává se počet kusů kompletní konstrukce nebo práce.</t>
  </si>
  <si>
    <t>743E21</t>
  </si>
  <si>
    <t>SKŘÍŇ ROZPOJOVACÍ POJISTKOVÁ DO 400 A, DO 240 MM2, V KOMPAKTNÍM PILÍŘI S POJISTKOVÝMI SPODKY S 2-4 SADAMI JISTÍCÍCH PRVKŮ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</si>
  <si>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</si>
  <si>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743E33</t>
  </si>
  <si>
    <t>SKŘÍŇ ROZPOJOVACÍ POJISTKOVÁ - PŘÍPLATEK ZA ŘADOVÝ ODPÍNAČ</t>
  </si>
  <si>
    <t>1. Položka obsahuje:  
 – veškeré příslušenství včetně zapojení  
 – technický popis viz. projektová dokumentace  
2. Položka neobsahuje:  
 X  
3. Způsob měření:  
Udává se počet kusů kompletní konstrukce nebo práce.</t>
  </si>
  <si>
    <t>743Z11</t>
  </si>
  <si>
    <t>DEMONTÁŽ OSVĚTLOVACÍHO STOŽÁRU ULIČNÍHO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</si>
  <si>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</si>
  <si>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743Z35</t>
  </si>
  <si>
    <t>DEMONTÁŽ SVÍTIDLA Z OSVĚTLOVACÍHO STOŽÁRU VÝŠKY DO 15 M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</si>
  <si>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</si>
  <si>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</si>
  <si>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</si>
  <si>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1. Položka obsahuje: 
 – cenu za celkovou prohlídku zařízení PS/SO, vč. měření, komplexních zkoušek a revizi zařízení tohoto PS/SO autorizovaným revizním technikem na silnoproudá zařízení podle požadavku ČSN, včetně hodnocení a vyhotovení celkové revizní zprávy 
2. Položka neobsahuje: 
 X 
3. Způsob měření: 
Udává se počet kusů kompletní konstrukce nebo práce.</t>
  </si>
  <si>
    <t>Elektroinstalace - silnoproud</t>
  </si>
  <si>
    <t>741811</t>
  </si>
  <si>
    <t>UZEMŇOVACÍ VODIČ NA POVRCHU FEZN DO 120 MM2</t>
  </si>
  <si>
    <t>1. Položka obsahuje: 
 – uchycení vodiče na povrch vč. podpěr, konzol, svorek a pod. 
 – měření, dělení, spojování 
 – nátěr 
2. Položka neobsahuje: 
 X 
3. Způsob měření: 
Měří se metr délkový.</t>
  </si>
  <si>
    <t>741911</t>
  </si>
  <si>
    <t>UZEMŇOVACÍ VODIČ V ZEMI FEZN DO 120 MM2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</si>
  <si>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</si>
  <si>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741C05</t>
  </si>
  <si>
    <t>SPOJOVÁNÍ UZEMŇOVACÍCH VODIČŮ</t>
  </si>
  <si>
    <t>1. Položka obsahuje: 
 – tvarování, přípravu spojů 
 – svařování 
 – ochranný nátěr spoje dle příslušných norem 
2. Položka neobsahuje: 
 X 
3. Způsob měření: 
Udává se počet kusů kompletní konstrukce nebo práce.</t>
  </si>
  <si>
    <t>741C06</t>
  </si>
  <si>
    <t>VYVEDENÍ UZEMŇOVACÍCH VODIČŮ NA POVRCH/KONSTRUKCI</t>
  </si>
  <si>
    <t>1. Položka obsahuje: 
 – vodivé připojení vodiče na konstrukci 
 – dělení, tvarování, spojování 
 – ochranný i barevný nátěr spoje dle příslušných norem 
2. Položka neobsahuje: 
 X 
3. Způsob měření: 
Udává se počet kusů kompletní konstrukce nebo práce.</t>
  </si>
  <si>
    <t>742G11</t>
  </si>
  <si>
    <t>KABEL NN DVOU- A TŘÍŽÍLOVÝ CU S PLASTOVOU IZOLACÍ DO 2,5 MM2</t>
  </si>
  <si>
    <t>742H12</t>
  </si>
  <si>
    <t>KABEL NN ČTYŘ- A PĚTIŽÍLOVÝ CU S PLASTOVOU IZOLACÍ OD 4 DO 16 MM2</t>
  </si>
  <si>
    <t>742L11</t>
  </si>
  <si>
    <t>UKONČENÍ DVOU AŽ PĚTIŽÍLOVÉHO KABELU V ROZVADĚČI NEBO NA PŘÍSTROJI DO 2,5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</si>
  <si>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</si>
  <si>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742L12</t>
  </si>
  <si>
    <t>UKONČENÍ DVOU AŽ PĚTIŽÍLOVÉHO KABELU V ROZVADĚČI NEBO NA PŘÍSTROJI OD 4 DO 16 MM2</t>
  </si>
  <si>
    <t>742L22</t>
  </si>
  <si>
    <t>UKONČENÍ DVOU AŽ PĚTIŽÍLOVÉHO KABELU KABELOVOU SPOJKOU OD 4 DO 16 MM2</t>
  </si>
  <si>
    <t>742P13</t>
  </si>
  <si>
    <t>ZATAŽENÍ KABELU DO CHRÁNIČKY - KABEL DO 4 KG/M</t>
  </si>
  <si>
    <t>1. Položka obsahuje: 
 – montáž kabelu o váze do 4 kg/m do chráničky/ kolektoru 
2. Položka neobsahuje: 
 X 
3. Způsob měření: 
Měří se metr délkový.</t>
  </si>
  <si>
    <t>742P15</t>
  </si>
  <si>
    <t>OZNAČOVACÍ ŠTÍTEK NA KABEL</t>
  </si>
  <si>
    <t>1. Položka obsahuje: 
 – veškeré příslušentsví 
2. Položka neobsahuje: 
 X 
3. Způsob měření: 
Udává se počet kusů kompletní konstrukce nebo práce.</t>
  </si>
  <si>
    <t>743122</t>
  </si>
  <si>
    <t>OSVĚTLOVACÍ STOŽÁR  PEVNÝ ŽÁROVĚ ZINKOVANÝ DÉLKY PŘES 6,5 DO 12 M</t>
  </si>
  <si>
    <t>1. Položka obsahuje: 
 – základovou konstrukci a veškeré příslušenství 
 – připojovací svorkovnici ve třídě izolace II ( pro 2x svítidlo ) a kabelové vedení ke svítidlům 
 – uzavírací nátěr, technický popis viz. projektová dokumentace 
2. Položka neobsahuje: 
 – zemní práce, betonový základ, svítidlo, výložník 
3. Způsob měření: 
Udává se počet kusů kompletní konstrukce nebo práce.</t>
  </si>
  <si>
    <t>743151</t>
  </si>
  <si>
    <t>OSVĚTLOVACÍ STOŽÁR  - STOŽÁROVÁ ROZVODNICE S 1-2 JISTÍCÍMI PRVKY</t>
  </si>
  <si>
    <t>1. Položka obsahuje: 
 – veškeré příslušenství, technický popis viz. projektová dokumentace 
2. Položka neobsahuje: 
 X 
3. Způsob měření: 
Udává se počet kusů kompletní konstrukce nebo práce.</t>
  </si>
  <si>
    <t>747213</t>
  </si>
  <si>
    <t>CELKOVÁ PROHLÍDKA, ZKOUŠENÍ, MĚŘENÍ A VYHOTOVENÍ VÝCHOZÍ REVIZNÍ ZPRÁVY, PRO OBJEM IN PŘES 500 DO 1000 TIS. KČ</t>
  </si>
  <si>
    <t>747511</t>
  </si>
  <si>
    <t>ZKOUŠKY VODIČŮ A KABELŮ NN PRŮŘEZU ŽÍLY DO 5X25 MM2</t>
  </si>
  <si>
    <t>1. Položka obsahuje: 
 – cenu za provedení měření kabelu/ vodiče vč. vyhotovení protokolu 
2. Položka neobsahuje: 
 X 
3. Způsob měření: 
Udává se počet kusů kompletní konstrukce nebo práce.</t>
  </si>
  <si>
    <t>747541</t>
  </si>
  <si>
    <t>MĚŘENÍ INTENZITY OSVĚTLENÍ INSTALOVANÉHO V ROZSAHU TOHOTO SO/PS</t>
  </si>
  <si>
    <t>1. Položka obsahuje: 
 – cenu za měření dle příslušných norem a předpisů, včetně vystavení protokolu 
2. Položka neobsahuje: 
 X 
3. Způsob měření: 
Udává se počet kusů kompletní konstrukce nebo práce.</t>
  </si>
  <si>
    <t>747701</t>
  </si>
  <si>
    <t>DOKONČOVACÍ MONTÁŽNÍ PRÁCE NA ELEKTRICKÉM ZAŘÍZENÍ</t>
  </si>
  <si>
    <t>1. Položka obsahuje: 
 – cenu za práce spojené s uváděním zařízení do provozu, drobné montážní práce v rozvaděčích, koordinaci se zhotoviteli souvisejících zařízení apod. 
2. Položka neobsahuje: 
 X 
Udává se cena za kompletní provedení.</t>
  </si>
  <si>
    <t>747702</t>
  </si>
  <si>
    <t>ÚPRAVA ZAPOJENÍ STÁVAJÍCÍCH KABELOVÝCH SKŘÍNÍ/ROZVADĚČŮ</t>
  </si>
  <si>
    <t>1. Položka obsahuje: 
 – cenu za veškeré náklady na provedení provizorních úprav zapojení stávajících kabelových skříní / rozvaděčů v průběhu výstavy ( pro montáž nových i provizorních kabelů, drobné úpravy výstroje apod. ) 
2. Položka neobsahuje: 
 X 
Udává se cena za kompletní provedení.</t>
  </si>
  <si>
    <t>748242</t>
  </si>
  <si>
    <t>PÍSMENA A ČÍSLICE VÝŠKY PŘES 40 DO 100 MM</t>
  </si>
  <si>
    <t>1. Položka obsahuje: 
 – zhotovení nápisu barvou pomocí šablon vč. podružného materiálu, rozměření, dodání barvy 
a ředidla 
2. Položka neobsahuje: 
 X 
3. Způsob měření: 
Udává se počet kusů kompletní konstrukce nebo práce.</t>
  </si>
  <si>
    <t>87646</t>
  </si>
  <si>
    <t>CHRÁNIČKY Z TRUB PLASTOVÝCH DN DO 400MM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</si>
  <si>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</si>
  <si>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96</t>
  </si>
  <si>
    <t>Bourání konstrukcí</t>
  </si>
  <si>
    <t>966157</t>
  </si>
  <si>
    <t>BOURÁNÍ KONSTRUKCÍ Z PROST BETONU S ODVOZEM DO 16KM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</si>
  <si>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</si>
  <si>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SO 432</t>
  </si>
  <si>
    <t>Přeložky sděl. vedení SELF</t>
  </si>
  <si>
    <t>Kabelová komora PE s víkem</t>
  </si>
  <si>
    <t>KS</t>
  </si>
  <si>
    <t>Kabelový prostup z PE rour pevných, o 160</t>
  </si>
  <si>
    <t>14+13+2*15=57,000 [A]</t>
  </si>
  <si>
    <t>Kabelový žlab TK1, víko</t>
  </si>
  <si>
    <t>20+13+11+14+13=71,000 [A]</t>
  </si>
  <si>
    <t>Svaření 1 vl. svetlovod.kabelu</t>
  </si>
  <si>
    <t>VL.</t>
  </si>
  <si>
    <t>Demontáž optické spojky</t>
  </si>
  <si>
    <t>Rozlomení sváru</t>
  </si>
  <si>
    <t>Pomocné el. práce</t>
  </si>
  <si>
    <t>Rozpojení kabelu v rozvaděči: 
Připojení kabelu v rozvaděči:  
Příprava svetlovod.kab. k ukonč., spojk.  12-24vl.:  
Příprava svetlovod.kab. k ukonč., spojk.  nad 24vl.:</t>
  </si>
  <si>
    <t>položka 131737: 2*2,25=4,500 [A]</t>
  </si>
  <si>
    <t>Výkop pro kabelovou komoru</t>
  </si>
  <si>
    <t>1,5*1*1,5=2,250 [A]</t>
  </si>
  <si>
    <t>132931</t>
  </si>
  <si>
    <t>HLOUBENÍ RÝH ŠÍŘ DO 2M PAŽ I NEPAŽ TŘ. III, ODVOZ DO 1KM</t>
  </si>
  <si>
    <t>zpětné použití na stavbě</t>
  </si>
  <si>
    <t>Hloubení kabelové rýhy 50cm šir.,120cm hlub: 0,5*1,2*117=70,200 [A] 
Hloubení kabelové rýhy 20cm šir.,50cm hlub: 0,2*0,5*325=32,500 [B] 
Rýha pro spojku kabelu - 3x: 3*0,5*0,5*1=0,750 [C] 
Celkem: A+B+C=103,450 [D]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</si>
  <si>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</si>
  <si>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17551</t>
  </si>
  <si>
    <t>OBSYP POTRUBÍ A OBJEKTŮ ZE ZEMIN NEPROPUSTNÝCH</t>
  </si>
  <si>
    <t>Ruční zához kabelové rýhy 50cm šir.,120cm hlub.: 0,5*1,2*117=70,200 [A] 
Ruční zához kabelové rýhy 20cm šir.,50cm hlub.: 0,2*0,5*325=32,500 [B] 
Ruční zához rýhy pro spojku: 3*0,5*0,5*1=0,750 [C] 
Celkem: A+B+C=103,450 [D]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</si>
  <si>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</si>
  <si>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18233</t>
  </si>
  <si>
    <t>ROZPROSTŘENÍ ORNICE V ROVINĚ V TL DO 0,20M</t>
  </si>
  <si>
    <t>Provizorní úprava terénu</t>
  </si>
  <si>
    <t>0,5*117+0,2*325=123,500 [A]</t>
  </si>
  <si>
    <t>položka zahrnuje: 
nutné přemístění ornice z dočasných skládek vzdálených do 50m 
rozprostření ornice v předepsané tloušťce v rovině a ve svahu do 1:5</t>
  </si>
  <si>
    <t>27231</t>
  </si>
  <si>
    <t>ZÁKLADY Z PROSTÉHO BETONU</t>
  </si>
  <si>
    <t>0,5*0,35*117=20,475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</si>
  <si>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</si>
  <si>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28999</t>
  </si>
  <si>
    <t>OPLÁŠTĚNÍ (ZPEVNĚNÍ) Z FÓLIE</t>
  </si>
  <si>
    <t>Krytí kab.fólie výstražné z PVC, šířka 33 cm</t>
  </si>
  <si>
    <t>0,33*128=42,240 [A]</t>
  </si>
  <si>
    <t>Položka zahrnuje: 
- dodávku předepsané fólie 
- úpravu, očištění a ochranu podkladu 
- přichycení k podkladu, případně zatížení 
- úpravy spojů a zajištění okrajů 
- úpravy pro odvodnění 
- nutné přesahy 
- mimostaveništní a vnitrostaveništní dopravu</t>
  </si>
  <si>
    <t>Zř.kab.lože,kop.pís.,tl.zás.vrst.10cm,1x krycí deska 20cm</t>
  </si>
  <si>
    <t>0,5*0,5*223=55,750 [A]</t>
  </si>
  <si>
    <t>položka zahrnuje dodávku předepsaného kameniva, mimostaveništní a vnitrostaveništní dopravu a jeho uložení 
není-li v zadávací dokumentaci uvedeno jinak, jedná se o nakupovaný materiál</t>
  </si>
  <si>
    <t>701005</t>
  </si>
  <si>
    <t>VYHLEDÁVACÍ MARKER ZEMNÍ S MOŽNOSTÍ ZÁPISU</t>
  </si>
  <si>
    <t>Minimarker 1255 3M</t>
  </si>
  <si>
    <t>742K11</t>
  </si>
  <si>
    <t>UKONČENÍ JEDNOŽÍLOVÉHO KABELU V ROZVADĚČI NEBO NA PŘÍSTROJI DO 2,5 MM2</t>
  </si>
  <si>
    <t>Zakončení optického kabelu po měření</t>
  </si>
  <si>
    <t>743F11</t>
  </si>
  <si>
    <t>SKŘÍŇ ELEKTROMĚROVÁ DO VÝKLENKU PRO PŘÍMÉ MĚŘENÍ DO 80 A JEDNOSAZBOVÉ VČETNĚ VÝSTROJE</t>
  </si>
  <si>
    <t>Montáž skříně</t>
  </si>
  <si>
    <t>743Z71</t>
  </si>
  <si>
    <t>DEMONTÁŽ KABELOVÉ SKŘÍNĚ</t>
  </si>
  <si>
    <t>75I61X</t>
  </si>
  <si>
    <t>KABEL ZEMNÍ KOAXIÁLNÍ PRŮMĚR DO 10 CM - MONTÁŽ</t>
  </si>
  <si>
    <t>25+22+16+12+36+40+36=187,000 [A]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</si>
  <si>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</si>
  <si>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75I61Y</t>
  </si>
  <si>
    <t>KABEL ZEMNÍ KOAXIÁLNÍ PRŮMĚR DO 10 CM - DEMONTÁŽ</t>
  </si>
  <si>
    <t>1. Položka obsahuje: 
 – demontáž (pro další využití/do šrotu) specifikované kabelizace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 kabelizace a skladování, případně ekologické likvidace bloku/zařízení 
2. Položka neobsahuje: 
 X 
3. Způsob měření: 
Udává se počet metrů kompletní konstrukce nebo práce.</t>
  </si>
  <si>
    <t>75I819</t>
  </si>
  <si>
    <t>KABEL OPTICKÝ SINGLEMODE - MONTÁŽ DO OSAZENÉ TRUBKY</t>
  </si>
  <si>
    <t>Kabel optický, 6x1,5, 72vl., 9/125, PE, 5,7mm</t>
  </si>
  <si>
    <t>1. Položka obsahuje: 
 – práce spojené s montáží specifikované kabelizace specifikovaným způsobem (zafouknutí do obsazené trubky) 
 – veškeré potřebné mechanizmy, včetně obsluhy, náklady na mzdy a přibližné (průměrné) náklady na pořízení potřebných ma</t>
  </si>
  <si>
    <t>75I81X</t>
  </si>
  <si>
    <t>KABEL OPTICKÝ SINGLEMODE - MONTÁŽ</t>
  </si>
  <si>
    <t>Za/vyfukování OK do 144 vl. Nebo mikrotrubičky do HDPE trubky</t>
  </si>
  <si>
    <t>700+700+140+140+280+630+440+125+125+680+680+230+230=5 100,000 [A]</t>
  </si>
  <si>
    <t>1. Položka obsahuje: 
 – práce spojené s montáží specifikované kabelizace specifikovaným způsobem (uložení na konstrukci, zafouknutí,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</si>
  <si>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75I912</t>
  </si>
  <si>
    <t>OPTOTRUBKA HDPE PRŮMĚRU PŘES 40 MM</t>
  </si>
  <si>
    <t>Trubka HDPE do pr. 75mm volně uložená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</si>
  <si>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</si>
  <si>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75IA12</t>
  </si>
  <si>
    <t>OPTOTRUBKOVÁ SPOJKA  PRŮMĚRU PŘES 40 MM</t>
  </si>
  <si>
    <t>Spojka 40mm na trubku HDPE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</si>
  <si>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</si>
  <si>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75ID1X</t>
  </si>
  <si>
    <t>PLASTOVÁ ZEMNÍ KOMORA PRO ULOŽENÍ REZERVY - MONTÁŽ</t>
  </si>
  <si>
    <t>Ochranná kab. komora –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</si>
  <si>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</si>
  <si>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75ID1Y</t>
  </si>
  <si>
    <t>PLASTOVÁ ZEMNÍ KOMORA PRO ULOŽENÍ REZERVY - DEMONTÁŽ</t>
  </si>
  <si>
    <t>Ochranná kab. komora – demontáž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</si>
  <si>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počet kusů kompletní konstrukce nebo práce.</t>
  </si>
  <si>
    <t>75IEG1</t>
  </si>
  <si>
    <t>KAZETA PRO ULOŽENÍ SVÁRŮ - DODÁVKA</t>
  </si>
  <si>
    <t>Kazeta pro optické hrncové spojky s výbavou pro 24 svárů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</si>
  <si>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</si>
  <si>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75II41</t>
  </si>
  <si>
    <t>SPOJKA MECHANICKÁ HRNCOVÁ DO 100 ŽIL</t>
  </si>
  <si>
    <t>Spojka hrncová pro max. 144 vl. s výbavou pro 24 svárů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</si>
  <si>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</si>
  <si>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75IJ11</t>
  </si>
  <si>
    <t>MĚŘENÍ - ZŘÍZENÍ VÝVODU KABELOVÉHO PLÁŠTĚ PRO MĚŘENÍ</t>
  </si>
  <si>
    <t>Zřízení vývod.od kab.optického pro měřen.</t>
  </si>
  <si>
    <t>1. Položka obsahuje: 
 – kompletní zřízení vývodu pro měření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</si>
  <si>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75IK11</t>
  </si>
  <si>
    <t>MĚŘENÍ STÁVAJÍCÍHO OPTICKÉHO KABELU</t>
  </si>
  <si>
    <t>VLÁKNO</t>
  </si>
  <si>
    <t>Měření OTDR před překládkou</t>
  </si>
  <si>
    <t>1. Položka obsahuje: 
 – práce spojené s kontrolním měřením stávající optické kabelizace ke zjištění technických parametrů optického kabelu před manipulací včetně potřebného drobného montážního materiálu 
 – měření metodou OTDR na třech vlnových délkách 1310/1550/1625nm v obou směrech dle ČSN EN 61280-4-2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</si>
  <si>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75IK21</t>
  </si>
  <si>
    <t>MĚŘENÍ KOMPLEXNÍ OPTICKÉHO KABELU</t>
  </si>
  <si>
    <t>Měření OTDR po překládce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</si>
  <si>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</si>
  <si>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SO 501</t>
  </si>
  <si>
    <t>Přeložka STL plynovodu</t>
  </si>
  <si>
    <t>113106121</t>
  </si>
  <si>
    <t>Rozebrání dlažeb z betonových nebo kamenných dlaždic komunikací pro pěší ručně</t>
  </si>
  <si>
    <t>16*1,2</t>
  </si>
  <si>
    <t>113107162</t>
  </si>
  <si>
    <t>Odstranění podkladu z kameniva drceného tl přes 100 do 200 mm strojně pl přes 50 do 200 m2</t>
  </si>
  <si>
    <t>(52,5+59)*1 
16*1 
Součet 127,5</t>
  </si>
  <si>
    <t>113107172</t>
  </si>
  <si>
    <t>Odstranění podkladu z betonu prostého tl přes 150 do 300 mm strojně pl přes 50 do 200 m2</t>
  </si>
  <si>
    <t>(52,5+59)*1</t>
  </si>
  <si>
    <t>113107183</t>
  </si>
  <si>
    <t>Odstranění podkladu živičného tl přes 100 do 150 mm strojně pl přes 50 do 200 m2</t>
  </si>
  <si>
    <t>odvoz a likvidace v režii zhotovitele</t>
  </si>
  <si>
    <t>119001421</t>
  </si>
  <si>
    <t>Dočasné zajištění kabelů a kabelových tratí ze 3 volně ložených kabelů</t>
  </si>
  <si>
    <t>132254205</t>
  </si>
  <si>
    <t>Hloubení zapažených rýh š do 2000 mm v hornině třídy těžitelnosti I, skupiny 3 objem do 1000 m3</t>
  </si>
  <si>
    <t>(52,5+59)*(1,0+1,5)*0,5*1 
16*(1,0+1,65)*0,5*1,3 
21*(1,0+1,75)*0,5*1,5+5*4*2*2+8*(1,0+2,1)*0,5*4,2 
Součet 342,328</t>
  </si>
  <si>
    <t>139001101</t>
  </si>
  <si>
    <t>Příplatek za ztížení vykopávky v blízkosti podzemního vedení</t>
  </si>
  <si>
    <t>Příplatek za ztížené hloubení v blízkosti vedení</t>
  </si>
  <si>
    <t>342,328*0,5</t>
  </si>
  <si>
    <t>141721218</t>
  </si>
  <si>
    <t>Řízený zemní protlak délky do 50 m hl do 6 m s protlačením potrubí vnějšího průměru vrtu přes 280 do 315 mm v hornině třídy těžitelnosti I a II skupiny 1 až 4</t>
  </si>
  <si>
    <t>5*(4*2+2*2)*2</t>
  </si>
  <si>
    <t>161102111</t>
  </si>
  <si>
    <t>Svislé přemístění výkopku do 2,5 m horniny třídy těžitelnosti I, skupiny 3</t>
  </si>
  <si>
    <t>.</t>
  </si>
  <si>
    <t>Vodorovné přemístění do 10000 m výkopku/sypaniny z horniny třídy těžitelnosti I, skupiny 1 až 3</t>
  </si>
  <si>
    <t>se oceňuje individuálně.</t>
  </si>
  <si>
    <t>342,328*1,8</t>
  </si>
  <si>
    <t>(342,328-35,58)+111,5*0,2</t>
  </si>
  <si>
    <t>32*1,0*0,39+44*1,0*0,525 
-44*0,035 
Součet 34,04</t>
  </si>
  <si>
    <t>199010002R</t>
  </si>
  <si>
    <t>Dopravní značení</t>
  </si>
  <si>
    <t>sbr</t>
  </si>
  <si>
    <t>199010003R</t>
  </si>
  <si>
    <t>Poplatky za výkopová povolení</t>
  </si>
  <si>
    <t>199010004R</t>
  </si>
  <si>
    <t>Poplatky za vytýčení sítí</t>
  </si>
  <si>
    <t>199010005R</t>
  </si>
  <si>
    <t>Hutnící zkouška</t>
  </si>
  <si>
    <t>199010006R</t>
  </si>
  <si>
    <t>Zkouška zeminy pro uložení na skládku</t>
  </si>
  <si>
    <t>tř. B</t>
  </si>
  <si>
    <t>34,04*1,7*1,01</t>
  </si>
  <si>
    <t>58341001R</t>
  </si>
  <si>
    <t>Zásypový materiál pod komunikační plochy</t>
  </si>
  <si>
    <t>329,0475*1,7*1,01</t>
  </si>
  <si>
    <t>Základy a zvláštní zakládání</t>
  </si>
  <si>
    <t>289970111</t>
  </si>
  <si>
    <t>Vrstva geotextilie 300g/m2</t>
  </si>
  <si>
    <t>564931412</t>
  </si>
  <si>
    <t>Podklad z asfaltového recyklátu plochy přes 100 m2 tl 100 mm</t>
  </si>
  <si>
    <t>(52,5+59)*1*2 
16*1*2 
Součet 255</t>
  </si>
  <si>
    <t>723</t>
  </si>
  <si>
    <t>Vnitřní plynovod</t>
  </si>
  <si>
    <t>R723150000</t>
  </si>
  <si>
    <t>Odstavení objektu z provozu, uvedení do provozu</t>
  </si>
  <si>
    <t>R723150004</t>
  </si>
  <si>
    <t>Zprovoznění objektu s 1 - 2 odběrateli</t>
  </si>
  <si>
    <t>R723150007</t>
  </si>
  <si>
    <t>Přepojení domovní přípojky</t>
  </si>
  <si>
    <t>91</t>
  </si>
  <si>
    <t>Doplňující práce na komunikaci</t>
  </si>
  <si>
    <t>919735113</t>
  </si>
  <si>
    <t>Řezání stávajícího živičného krytu hl přes 100 do 150 mm</t>
  </si>
  <si>
    <t>99</t>
  </si>
  <si>
    <t>Staveništní přesun hmot</t>
  </si>
  <si>
    <t>998276101</t>
  </si>
  <si>
    <t>Přesun hmot pro trubní vedení z trub z plastických hmot otevřený výkop</t>
  </si>
  <si>
    <t>997</t>
  </si>
  <si>
    <t>Přesun sutě</t>
  </si>
  <si>
    <t>997013601</t>
  </si>
  <si>
    <t>Poplatek za uložení na skládce (skládkovné) stavebního odpadu betonového kód odpadu 17 01 01</t>
  </si>
  <si>
    <t>"Rozebrání dlažeb z betonových dlaždic na sucho" 19,2*0,06*2 
"Odstraň podklad -111,5m2 beton 30cm" 111,5*0,3*2 
Součet 69,204</t>
  </si>
  <si>
    <t>997013655</t>
  </si>
  <si>
    <t>"Odstraň podklad -127,5m2 kam drc 20cm" 127,5*0,2*2</t>
  </si>
  <si>
    <t>D96</t>
  </si>
  <si>
    <t>Přesuny suti a vybouraných hmot</t>
  </si>
  <si>
    <t>997221551</t>
  </si>
  <si>
    <t>Vodorovná doprava suti ze sypkých materiálů do 1 km</t>
  </si>
  <si>
    <t>997221559</t>
  </si>
  <si>
    <t>Příplatek ZKD 1 km u vodorovné dopravy suti ze sypkých materiálů</t>
  </si>
  <si>
    <t>997221815</t>
  </si>
  <si>
    <t>Poplatek za skládku suti</t>
  </si>
  <si>
    <t>M21</t>
  </si>
  <si>
    <t>Elektromontáže</t>
  </si>
  <si>
    <t>210800525R</t>
  </si>
  <si>
    <t>Vodič nn a vn CY 2,5 mm2 uložený volně včetně dodávky vodiče CY 2,5</t>
  </si>
  <si>
    <t>M23</t>
  </si>
  <si>
    <t>Montáže potrubí</t>
  </si>
  <si>
    <t>10003202R</t>
  </si>
  <si>
    <t>Koleno elektro 90 st. PE 100 D 32, SDR 11</t>
  </si>
  <si>
    <t>10003203R</t>
  </si>
  <si>
    <t>Spojka Isiflo D 32 včetně objímky, vložky a držáku</t>
  </si>
  <si>
    <t>10003206R</t>
  </si>
  <si>
    <t>Koleno elektro 45 st. PE 100 D 32, SDR 11</t>
  </si>
  <si>
    <t>10003230R</t>
  </si>
  <si>
    <t>Trubka PE 100 D 32 x 3 SDR 11</t>
  </si>
  <si>
    <t>18*1,1</t>
  </si>
  <si>
    <t>100090014R</t>
  </si>
  <si>
    <t>Přípojkový T kus DAA PE 100  D 90/32, SDR 11</t>
  </si>
  <si>
    <t>100090016R</t>
  </si>
  <si>
    <t>Koleno PE 100 30 st. D 90 SDR 17</t>
  </si>
  <si>
    <t>100090018R</t>
  </si>
  <si>
    <t>Oblouk PE 100 60 st. D 90 SDR 17</t>
  </si>
  <si>
    <t>10009001R</t>
  </si>
  <si>
    <t>Tvarovka T PE 100 D 90 SDR 17</t>
  </si>
  <si>
    <t>10009003R</t>
  </si>
  <si>
    <t>Koleno PE 100 90 st. D 90 SDR 17</t>
  </si>
  <si>
    <t>10009006R</t>
  </si>
  <si>
    <t>Přechodka PE/ocel  D 90/80 TEZAP</t>
  </si>
  <si>
    <t>10009052R</t>
  </si>
  <si>
    <t>Trubka PE 100 D 90 x 5,2 SDR 17,6</t>
  </si>
  <si>
    <t>32*1,05</t>
  </si>
  <si>
    <t>100120118R</t>
  </si>
  <si>
    <t>Přesuvka Schuck SMU DN 200, PN 16</t>
  </si>
  <si>
    <t>100120121R</t>
  </si>
  <si>
    <t>Přesuvka Schuck SMU DN 80, PN 16</t>
  </si>
  <si>
    <t>100120225R</t>
  </si>
  <si>
    <t>Elektrospojka PE 100 D 225 SDR 17</t>
  </si>
  <si>
    <t>10012032R</t>
  </si>
  <si>
    <t>Elektrospojka PE 100 D 32, SDR 11</t>
  </si>
  <si>
    <t>10012090R</t>
  </si>
  <si>
    <t>Elektrospojka PE 100 D 90, SDR 11</t>
  </si>
  <si>
    <t>100130001R</t>
  </si>
  <si>
    <t>Čichačka na chráničku</t>
  </si>
  <si>
    <t>100130002R</t>
  </si>
  <si>
    <t>Sloupek orientační</t>
  </si>
  <si>
    <t>100130003R</t>
  </si>
  <si>
    <t>Vývod signalizačního vodiče</t>
  </si>
  <si>
    <t>10014015R</t>
  </si>
  <si>
    <t>Tvarovka balónovací DN 2"/2 1/2"</t>
  </si>
  <si>
    <t>10016091R</t>
  </si>
  <si>
    <t>Trubka PE 100 D 160 x 9,1 SDR 17,6</t>
  </si>
  <si>
    <t>10,7*1,05</t>
  </si>
  <si>
    <t>100225011R</t>
  </si>
  <si>
    <t>Koleno  PE 100   D 225 90st. SDR 17</t>
  </si>
  <si>
    <t>100225013R</t>
  </si>
  <si>
    <t>Koleno  PE 100   D 225 30st. SDR 17</t>
  </si>
  <si>
    <t>100225022R</t>
  </si>
  <si>
    <t>Oblouk  PE 100   D 225 60 st. SDR 17</t>
  </si>
  <si>
    <t>10022508R</t>
  </si>
  <si>
    <t>Přechodka  PE/ocel   D 225/200  TEZAP</t>
  </si>
  <si>
    <t>10022509R</t>
  </si>
  <si>
    <t>Koleno  PE 100   D 225 45 st. SDR 17</t>
  </si>
  <si>
    <t>100225129R</t>
  </si>
  <si>
    <t>Trubka PE 100  D 225x13,4 SLM SDR 17,6</t>
  </si>
  <si>
    <t>9,5*1,05</t>
  </si>
  <si>
    <t>10022512R</t>
  </si>
  <si>
    <t>Trubka PE 100  D 225x12,8 SDR 17,6</t>
  </si>
  <si>
    <t>44*1,05</t>
  </si>
  <si>
    <t>10031517R</t>
  </si>
  <si>
    <t>Trubka PE 100  D 315x17,9 SDR 17,6</t>
  </si>
  <si>
    <t>24*1,05</t>
  </si>
  <si>
    <t>14310506R</t>
  </si>
  <si>
    <t>Trubka ocel. izolovaná bralenem DN80-3"chránička</t>
  </si>
  <si>
    <t>230040007R</t>
  </si>
  <si>
    <t>Montáž závitových dílů DN 1 1/4"</t>
  </si>
  <si>
    <t>230040027R</t>
  </si>
  <si>
    <t>Zhotovení vnějšího závitu "G", DN 1 1/4"</t>
  </si>
  <si>
    <t>230050002R</t>
  </si>
  <si>
    <t>Montáž uložení přišroubováním do DN 50</t>
  </si>
  <si>
    <t>230082021R</t>
  </si>
  <si>
    <t>Demontáž do šrotu do 50 kg, rozměr 31,8 x 2,9</t>
  </si>
  <si>
    <t>230082056R</t>
  </si>
  <si>
    <t>Demontáž do šrotu do 50 kg, rozměr 89 x 3,6</t>
  </si>
  <si>
    <t>230083100R</t>
  </si>
  <si>
    <t>Demontáž do šrotu do 250 kg, rozměr 219 x 6,3</t>
  </si>
  <si>
    <t>230120041R</t>
  </si>
  <si>
    <t>Čištění potrubí profukováním nebo proplach. DN 32</t>
  </si>
  <si>
    <t>230120045R</t>
  </si>
  <si>
    <t>Čištění potrubí profukováním nebo proplach. DN 80</t>
  </si>
  <si>
    <t>230120049R</t>
  </si>
  <si>
    <t>Čištění potrubí profukováním nebo proplach. DN 200</t>
  </si>
  <si>
    <t>230170002R</t>
  </si>
  <si>
    <t>Příprava pro zkoušku těsnosti, DN 50 - 80</t>
  </si>
  <si>
    <t>SADA</t>
  </si>
  <si>
    <t>230170004R</t>
  </si>
  <si>
    <t>Příprava pro zkoušku těsnosti, DN 150 - 200</t>
  </si>
  <si>
    <t>230200117R</t>
  </si>
  <si>
    <t>Nasunutí potrubní sekce do PE chráničky, DN 80</t>
  </si>
  <si>
    <t>230200121R</t>
  </si>
  <si>
    <t>Nasunutí potrubní sekce do PE chráničky, DN 200</t>
  </si>
  <si>
    <t>230200311R</t>
  </si>
  <si>
    <t>Jednostranné přerušení průtoku plynu za použití 2 balonů v ocelovém potrubí DN do 125 mm</t>
  </si>
  <si>
    <t>230201105R</t>
  </si>
  <si>
    <t>Montáž trubních dílů přivařovacích D 60,3 mm, tl. stěny 2,9 mm</t>
  </si>
  <si>
    <t>230201113R</t>
  </si>
  <si>
    <t>Montáž trubních dílů přivařovacích D 89 mm, tl. stěny 3,6 mm</t>
  </si>
  <si>
    <t>230201132R</t>
  </si>
  <si>
    <t>Montáž trubních dílů přivařovacích D 219,3 mm, tl. stěny 6,3 mm</t>
  </si>
  <si>
    <t>83</t>
  </si>
  <si>
    <t>230205025R</t>
  </si>
  <si>
    <t>Montáž potrubí plastového svařovaného na tupo nebo elektrospojkou D 32 mm, tl. stěny 3,0 mm</t>
  </si>
  <si>
    <t>84</t>
  </si>
  <si>
    <t>230205051R</t>
  </si>
  <si>
    <t>Montáž potrubí plastového svařovaného na tupo nebo elektrospojkou, D 90 mm, tl. stěny 5,2 mm</t>
  </si>
  <si>
    <t>85</t>
  </si>
  <si>
    <t>230205125R</t>
  </si>
  <si>
    <t>Montáž potrubí plastového svařovaného na tupo nebo elektrospojkou D 160 mm, tl. stěny 9,1 mm</t>
  </si>
  <si>
    <t>86</t>
  </si>
  <si>
    <t>230205142R</t>
  </si>
  <si>
    <t>Montáž potrubí plastového svařovaného na tupo nebo elektrospojkou D 225 mm, tl. stěny 12,8 mm</t>
  </si>
  <si>
    <t>87</t>
  </si>
  <si>
    <t>230205156R</t>
  </si>
  <si>
    <t>Montáž potrubí plastového svařovaného na tupo nebo elektrospojkou D 315 mm, tl. stěny 17,9 mm</t>
  </si>
  <si>
    <t>88</t>
  </si>
  <si>
    <t>230205225R</t>
  </si>
  <si>
    <t>Montáž trubního díluPE potrubí svařovaného na tupo nebo elektrospojkou D 32 mm, tl. stěny 2,0 mm</t>
  </si>
  <si>
    <t>89</t>
  </si>
  <si>
    <t>230205251R</t>
  </si>
  <si>
    <t>Montáž trubního díluPE potrubí svařovaného na tupo nebo elektrospojkou D 90 mm, tl. stěny 5,1 mm</t>
  </si>
  <si>
    <t>90</t>
  </si>
  <si>
    <t>230205426R</t>
  </si>
  <si>
    <t>Montáž trubního díluPE potrubí svařovaného na tupo nebo elektrospojkou D 225 mm, tl. stěny 12,8 mm</t>
  </si>
  <si>
    <t>230206018R</t>
  </si>
  <si>
    <t>Propoj plynovodu DN 200 stoplováním</t>
  </si>
  <si>
    <t>92</t>
  </si>
  <si>
    <t>230210014R</t>
  </si>
  <si>
    <t>Ruční opláštění ovinem páskou za studena - 4 vrst.</t>
  </si>
  <si>
    <t>93</t>
  </si>
  <si>
    <t>230220006R</t>
  </si>
  <si>
    <t>Montáž litinového poklopu - plynovod</t>
  </si>
  <si>
    <t>94</t>
  </si>
  <si>
    <t>230220011R</t>
  </si>
  <si>
    <t>Montáž orientačního sloupku - plynovod</t>
  </si>
  <si>
    <t>95</t>
  </si>
  <si>
    <t>230220031R</t>
  </si>
  <si>
    <t>Montáž čichačky na chráničku PN 38 6724</t>
  </si>
  <si>
    <t>230230016R</t>
  </si>
  <si>
    <t>Hlavní tlaková zkouška vzduchem 0,6 MPa, DN 50</t>
  </si>
  <si>
    <t>97</t>
  </si>
  <si>
    <t>230230017R</t>
  </si>
  <si>
    <t>Hlavní tlaková zkouška vzduchem 0,6 MPa, DN 80</t>
  </si>
  <si>
    <t>98</t>
  </si>
  <si>
    <t>230230021R</t>
  </si>
  <si>
    <t>Hlavní tlaková zkouška vzduchem 0,6 MPa, DN 200</t>
  </si>
  <si>
    <t>230230076R</t>
  </si>
  <si>
    <t>Čištění potrubí, DN 200</t>
  </si>
  <si>
    <t>9,5+44+32+18</t>
  </si>
  <si>
    <t>100</t>
  </si>
  <si>
    <t>230250002R</t>
  </si>
  <si>
    <t>Montáž kontrolních vývodů, napěť. zemního KVZ</t>
  </si>
  <si>
    <t>101</t>
  </si>
  <si>
    <t>230270001R</t>
  </si>
  <si>
    <t>Kontrola stavu pas.ochrany před sp.do výkopu, 200</t>
  </si>
  <si>
    <t>102</t>
  </si>
  <si>
    <t>28614988R</t>
  </si>
  <si>
    <t>Manžeta těsnící PE DN 300/200</t>
  </si>
  <si>
    <t>103</t>
  </si>
  <si>
    <t>2861499R</t>
  </si>
  <si>
    <t>Manžeta těsnící PE DN 150/80</t>
  </si>
  <si>
    <t>104</t>
  </si>
  <si>
    <t>42291352R</t>
  </si>
  <si>
    <t>Poklop litinový Y 4504 - šoupátkový</t>
  </si>
  <si>
    <t>105</t>
  </si>
  <si>
    <t>55113114R</t>
  </si>
  <si>
    <t>Kohout kulový plynový DN 32</t>
  </si>
  <si>
    <t>106</t>
  </si>
  <si>
    <t>5924531001R</t>
  </si>
  <si>
    <t>Deska pod poklop šoupátkový YBX 1-40</t>
  </si>
  <si>
    <t>107</t>
  </si>
  <si>
    <t>628321341R</t>
  </si>
  <si>
    <t>Izolační páska Serviwrap</t>
  </si>
  <si>
    <t>6*1,032+4*2,319</t>
  </si>
  <si>
    <t>108</t>
  </si>
  <si>
    <t>900R</t>
  </si>
  <si>
    <t>Hzs - propoje, odpoje</t>
  </si>
  <si>
    <t>H</t>
  </si>
  <si>
    <t>109</t>
  </si>
  <si>
    <t>904R</t>
  </si>
  <si>
    <t>Hzs-zkousky v ramci montaz.praci</t>
  </si>
  <si>
    <t>110</t>
  </si>
  <si>
    <t>905R</t>
  </si>
  <si>
    <t>Hzs-revize provoz.souboru a st.obj.</t>
  </si>
  <si>
    <t>M46</t>
  </si>
  <si>
    <t>Zemní práce při montážích</t>
  </si>
  <si>
    <t>111</t>
  </si>
  <si>
    <t>460490013R</t>
  </si>
  <si>
    <t>Krytí kabelů výstražná fólie 34cm</t>
  </si>
  <si>
    <t>112</t>
  </si>
  <si>
    <t>460510201R</t>
  </si>
  <si>
    <t>Žlab kabelový prefabrikovaný TK 1, neasfaltovaný včetně dodávky žlabu a poklopu</t>
  </si>
  <si>
    <t>113</t>
  </si>
  <si>
    <t>460520042R</t>
  </si>
  <si>
    <t>Odkrytí a zakrytí betonového žlabu T2 N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</si>
</sst>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0+O8+O81+O98+O111+O332+O337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668</v>
      </c>
      <c s="32">
        <f>0+I8+I81+I98+I111+I332+I337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668</v>
      </c>
      <c s="5"/>
      <c s="14" t="s">
        <v>669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115</v>
      </c>
      <c s="19"/>
      <c s="19"/>
      <c s="19"/>
      <c s="22">
        <f>0+Q8</f>
      </c>
      <c r="O8">
        <f>0+R8</f>
      </c>
      <c r="Q8">
        <f>0+I9+I13+I17+I21+I25+I29+I33+I37+I41+I45+I49+I53+I57+I61+I65+I69+I73+I77</f>
      </c>
      <c>
        <f>0+O9+O13+O17+O21+O25+O29+O33+O37+O41+O45+O49+O53+O57+O61+O65+O69+O73+O77</f>
      </c>
    </row>
    <row r="9" spans="1:16" ht="12.75">
      <c r="A9" s="18" t="s">
        <v>38</v>
      </c>
      <c s="23" t="s">
        <v>22</v>
      </c>
      <c s="23" t="s">
        <v>670</v>
      </c>
      <c s="18" t="s">
        <v>40</v>
      </c>
      <c s="24" t="s">
        <v>671</v>
      </c>
      <c s="25" t="s">
        <v>672</v>
      </c>
      <c s="26">
        <v>0.509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63.75">
      <c r="A11" s="30" t="s">
        <v>45</v>
      </c>
      <c r="E11" s="31" t="s">
        <v>673</v>
      </c>
    </row>
    <row r="12" spans="1:5" ht="12.75">
      <c r="A12" t="s">
        <v>46</v>
      </c>
      <c r="E12" s="29" t="s">
        <v>40</v>
      </c>
    </row>
    <row r="13" spans="1:16" ht="12.75">
      <c r="A13" s="18" t="s">
        <v>38</v>
      </c>
      <c s="23" t="s">
        <v>16</v>
      </c>
      <c s="23" t="s">
        <v>674</v>
      </c>
      <c s="18" t="s">
        <v>40</v>
      </c>
      <c s="24" t="s">
        <v>675</v>
      </c>
      <c s="25" t="s">
        <v>118</v>
      </c>
      <c s="26">
        <v>20.34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63.75">
      <c r="A15" s="30" t="s">
        <v>45</v>
      </c>
      <c r="E15" s="31" t="s">
        <v>676</v>
      </c>
    </row>
    <row r="16" spans="1:5" ht="12.75">
      <c r="A16" t="s">
        <v>46</v>
      </c>
      <c r="E16" s="29" t="s">
        <v>40</v>
      </c>
    </row>
    <row r="17" spans="1:16" ht="25.5">
      <c r="A17" s="18" t="s">
        <v>38</v>
      </c>
      <c s="23" t="s">
        <v>15</v>
      </c>
      <c s="23" t="s">
        <v>677</v>
      </c>
      <c s="18" t="s">
        <v>40</v>
      </c>
      <c s="24" t="s">
        <v>678</v>
      </c>
      <c s="25" t="s">
        <v>134</v>
      </c>
      <c s="26">
        <v>2.88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63.75">
      <c r="A19" s="30" t="s">
        <v>45</v>
      </c>
      <c r="E19" s="31" t="s">
        <v>679</v>
      </c>
    </row>
    <row r="20" spans="1:5" ht="12.75">
      <c r="A20" t="s">
        <v>46</v>
      </c>
      <c r="E20" s="29" t="s">
        <v>40</v>
      </c>
    </row>
    <row r="21" spans="1:16" ht="25.5">
      <c r="A21" s="18" t="s">
        <v>38</v>
      </c>
      <c s="23" t="s">
        <v>26</v>
      </c>
      <c s="23" t="s">
        <v>680</v>
      </c>
      <c s="18" t="s">
        <v>40</v>
      </c>
      <c s="24" t="s">
        <v>681</v>
      </c>
      <c s="25" t="s">
        <v>134</v>
      </c>
      <c s="26">
        <v>121.842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40</v>
      </c>
    </row>
    <row r="23" spans="1:5" ht="318.75">
      <c r="A23" s="30" t="s">
        <v>45</v>
      </c>
      <c r="E23" s="31" t="s">
        <v>682</v>
      </c>
    </row>
    <row r="24" spans="1:5" ht="12.75">
      <c r="A24" t="s">
        <v>46</v>
      </c>
      <c r="E24" s="29" t="s">
        <v>40</v>
      </c>
    </row>
    <row r="25" spans="1:16" ht="12.75">
      <c r="A25" s="18" t="s">
        <v>38</v>
      </c>
      <c s="23" t="s">
        <v>28</v>
      </c>
      <c s="23" t="s">
        <v>683</v>
      </c>
      <c s="18" t="s">
        <v>40</v>
      </c>
      <c s="24" t="s">
        <v>684</v>
      </c>
      <c s="25" t="s">
        <v>118</v>
      </c>
      <c s="26">
        <v>196.8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40</v>
      </c>
    </row>
    <row r="27" spans="1:5" ht="114.75">
      <c r="A27" s="30" t="s">
        <v>45</v>
      </c>
      <c r="E27" s="31" t="s">
        <v>685</v>
      </c>
    </row>
    <row r="28" spans="1:5" ht="12.75">
      <c r="A28" t="s">
        <v>46</v>
      </c>
      <c r="E28" s="29" t="s">
        <v>40</v>
      </c>
    </row>
    <row r="29" spans="1:16" ht="12.75">
      <c r="A29" s="18" t="s">
        <v>38</v>
      </c>
      <c s="23" t="s">
        <v>30</v>
      </c>
      <c s="23" t="s">
        <v>686</v>
      </c>
      <c s="18" t="s">
        <v>40</v>
      </c>
      <c s="24" t="s">
        <v>687</v>
      </c>
      <c s="25" t="s">
        <v>118</v>
      </c>
      <c s="26">
        <v>140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40</v>
      </c>
    </row>
    <row r="31" spans="1:5" ht="63.75">
      <c r="A31" s="30" t="s">
        <v>45</v>
      </c>
      <c r="E31" s="31" t="s">
        <v>688</v>
      </c>
    </row>
    <row r="32" spans="1:5" ht="12.75">
      <c r="A32" t="s">
        <v>46</v>
      </c>
      <c r="E32" s="29" t="s">
        <v>40</v>
      </c>
    </row>
    <row r="33" spans="1:16" ht="12.75">
      <c r="A33" s="18" t="s">
        <v>38</v>
      </c>
      <c s="23" t="s">
        <v>76</v>
      </c>
      <c s="23" t="s">
        <v>689</v>
      </c>
      <c s="18" t="s">
        <v>40</v>
      </c>
      <c s="24" t="s">
        <v>690</v>
      </c>
      <c s="25" t="s">
        <v>118</v>
      </c>
      <c s="26">
        <v>196.8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40</v>
      </c>
    </row>
    <row r="35" spans="1:5" ht="12.75">
      <c r="A35" s="30" t="s">
        <v>45</v>
      </c>
      <c r="E35" s="31" t="s">
        <v>40</v>
      </c>
    </row>
    <row r="36" spans="1:5" ht="12.75">
      <c r="A36" t="s">
        <v>46</v>
      </c>
      <c r="E36" s="29" t="s">
        <v>40</v>
      </c>
    </row>
    <row r="37" spans="1:16" ht="12.75">
      <c r="A37" s="18" t="s">
        <v>38</v>
      </c>
      <c s="23" t="s">
        <v>79</v>
      </c>
      <c s="23" t="s">
        <v>691</v>
      </c>
      <c s="18" t="s">
        <v>40</v>
      </c>
      <c s="24" t="s">
        <v>692</v>
      </c>
      <c s="25" t="s">
        <v>118</v>
      </c>
      <c s="26">
        <v>140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40</v>
      </c>
    </row>
    <row r="39" spans="1:5" ht="12.75">
      <c r="A39" s="30" t="s">
        <v>45</v>
      </c>
      <c r="E39" s="31" t="s">
        <v>40</v>
      </c>
    </row>
    <row r="40" spans="1:5" ht="12.75">
      <c r="A40" t="s">
        <v>46</v>
      </c>
      <c r="E40" s="29" t="s">
        <v>40</v>
      </c>
    </row>
    <row r="41" spans="1:16" ht="25.5">
      <c r="A41" s="18" t="s">
        <v>38</v>
      </c>
      <c s="23" t="s">
        <v>33</v>
      </c>
      <c s="23" t="s">
        <v>693</v>
      </c>
      <c s="18" t="s">
        <v>40</v>
      </c>
      <c s="24" t="s">
        <v>694</v>
      </c>
      <c s="25" t="s">
        <v>134</v>
      </c>
      <c s="26">
        <v>123.57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40</v>
      </c>
    </row>
    <row r="43" spans="1:5" ht="369.75">
      <c r="A43" s="30" t="s">
        <v>45</v>
      </c>
      <c r="E43" s="31" t="s">
        <v>695</v>
      </c>
    </row>
    <row r="44" spans="1:5" ht="12.75">
      <c r="A44" t="s">
        <v>46</v>
      </c>
      <c r="E44" s="29" t="s">
        <v>40</v>
      </c>
    </row>
    <row r="45" spans="1:16" ht="25.5">
      <c r="A45" s="18" t="s">
        <v>38</v>
      </c>
      <c s="23" t="s">
        <v>35</v>
      </c>
      <c s="23" t="s">
        <v>696</v>
      </c>
      <c s="18" t="s">
        <v>40</v>
      </c>
      <c s="24" t="s">
        <v>697</v>
      </c>
      <c s="25" t="s">
        <v>134</v>
      </c>
      <c s="26">
        <v>741.42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40</v>
      </c>
    </row>
    <row r="47" spans="1:5" ht="25.5">
      <c r="A47" s="30" t="s">
        <v>45</v>
      </c>
      <c r="E47" s="31" t="s">
        <v>698</v>
      </c>
    </row>
    <row r="48" spans="1:5" ht="12.75">
      <c r="A48" t="s">
        <v>46</v>
      </c>
      <c r="E48" s="29" t="s">
        <v>40</v>
      </c>
    </row>
    <row r="49" spans="1:16" ht="12.75">
      <c r="A49" s="18" t="s">
        <v>38</v>
      </c>
      <c s="23" t="s">
        <v>86</v>
      </c>
      <c s="23" t="s">
        <v>699</v>
      </c>
      <c s="18" t="s">
        <v>40</v>
      </c>
      <c s="24" t="s">
        <v>700</v>
      </c>
      <c s="25" t="s">
        <v>100</v>
      </c>
      <c s="26">
        <v>222.426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40</v>
      </c>
    </row>
    <row r="51" spans="1:5" ht="12.75">
      <c r="A51" s="30" t="s">
        <v>45</v>
      </c>
      <c r="E51" s="31" t="s">
        <v>701</v>
      </c>
    </row>
    <row r="52" spans="1:5" ht="12.75">
      <c r="A52" t="s">
        <v>46</v>
      </c>
      <c r="E52" s="29" t="s">
        <v>40</v>
      </c>
    </row>
    <row r="53" spans="1:16" ht="12.75">
      <c r="A53" s="18" t="s">
        <v>38</v>
      </c>
      <c s="23" t="s">
        <v>89</v>
      </c>
      <c s="23" t="s">
        <v>702</v>
      </c>
      <c s="18" t="s">
        <v>40</v>
      </c>
      <c s="24" t="s">
        <v>703</v>
      </c>
      <c s="25" t="s">
        <v>134</v>
      </c>
      <c s="26">
        <v>123.57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40</v>
      </c>
    </row>
    <row r="55" spans="1:5" ht="12.75">
      <c r="A55" s="30" t="s">
        <v>45</v>
      </c>
      <c r="E55" s="31" t="s">
        <v>704</v>
      </c>
    </row>
    <row r="56" spans="1:5" ht="12.75">
      <c r="A56" t="s">
        <v>46</v>
      </c>
      <c r="E56" s="29" t="s">
        <v>40</v>
      </c>
    </row>
    <row r="57" spans="1:16" ht="12.75">
      <c r="A57" s="18" t="s">
        <v>38</v>
      </c>
      <c s="23" t="s">
        <v>92</v>
      </c>
      <c s="23" t="s">
        <v>705</v>
      </c>
      <c s="18" t="s">
        <v>40</v>
      </c>
      <c s="24" t="s">
        <v>706</v>
      </c>
      <c s="25" t="s">
        <v>134</v>
      </c>
      <c s="26">
        <v>86.814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40</v>
      </c>
    </row>
    <row r="59" spans="1:5" ht="114.75">
      <c r="A59" s="30" t="s">
        <v>45</v>
      </c>
      <c r="E59" s="31" t="s">
        <v>707</v>
      </c>
    </row>
    <row r="60" spans="1:5" ht="12.75">
      <c r="A60" t="s">
        <v>46</v>
      </c>
      <c r="E60" s="29" t="s">
        <v>40</v>
      </c>
    </row>
    <row r="61" spans="1:16" ht="12.75">
      <c r="A61" s="18" t="s">
        <v>38</v>
      </c>
      <c s="23" t="s">
        <v>159</v>
      </c>
      <c s="23" t="s">
        <v>708</v>
      </c>
      <c s="18" t="s">
        <v>40</v>
      </c>
      <c s="24" t="s">
        <v>709</v>
      </c>
      <c s="25" t="s">
        <v>134</v>
      </c>
      <c s="26">
        <v>36.18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40</v>
      </c>
    </row>
    <row r="63" spans="1:5" ht="114.75">
      <c r="A63" s="30" t="s">
        <v>45</v>
      </c>
      <c r="E63" s="31" t="s">
        <v>710</v>
      </c>
    </row>
    <row r="64" spans="1:5" ht="12.75">
      <c r="A64" t="s">
        <v>46</v>
      </c>
      <c r="E64" s="29" t="s">
        <v>40</v>
      </c>
    </row>
    <row r="65" spans="1:16" ht="25.5">
      <c r="A65" s="18" t="s">
        <v>38</v>
      </c>
      <c s="23" t="s">
        <v>165</v>
      </c>
      <c s="23" t="s">
        <v>711</v>
      </c>
      <c s="18" t="s">
        <v>40</v>
      </c>
      <c s="24" t="s">
        <v>712</v>
      </c>
      <c s="25" t="s">
        <v>118</v>
      </c>
      <c s="26">
        <v>20.34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40</v>
      </c>
    </row>
    <row r="67" spans="1:5" ht="12.75">
      <c r="A67" s="30" t="s">
        <v>45</v>
      </c>
      <c r="E67" s="31" t="s">
        <v>40</v>
      </c>
    </row>
    <row r="68" spans="1:5" ht="12.75">
      <c r="A68" t="s">
        <v>46</v>
      </c>
      <c r="E68" s="29" t="s">
        <v>40</v>
      </c>
    </row>
    <row r="69" spans="1:16" ht="12.75">
      <c r="A69" s="18" t="s">
        <v>38</v>
      </c>
      <c s="23" t="s">
        <v>172</v>
      </c>
      <c s="23" t="s">
        <v>713</v>
      </c>
      <c s="18" t="s">
        <v>40</v>
      </c>
      <c s="24" t="s">
        <v>714</v>
      </c>
      <c s="25" t="s">
        <v>118</v>
      </c>
      <c s="26">
        <v>20.34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40</v>
      </c>
    </row>
    <row r="71" spans="1:5" ht="12.75">
      <c r="A71" s="30" t="s">
        <v>45</v>
      </c>
      <c r="E71" s="31" t="s">
        <v>40</v>
      </c>
    </row>
    <row r="72" spans="1:5" ht="12.75">
      <c r="A72" t="s">
        <v>46</v>
      </c>
      <c r="E72" s="29" t="s">
        <v>40</v>
      </c>
    </row>
    <row r="73" spans="1:16" ht="12.75">
      <c r="A73" s="18" t="s">
        <v>38</v>
      </c>
      <c s="23" t="s">
        <v>177</v>
      </c>
      <c s="23" t="s">
        <v>715</v>
      </c>
      <c s="18" t="s">
        <v>40</v>
      </c>
      <c s="24" t="s">
        <v>716</v>
      </c>
      <c s="25" t="s">
        <v>100</v>
      </c>
      <c s="26">
        <v>65.124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40</v>
      </c>
    </row>
    <row r="75" spans="1:5" ht="76.5">
      <c r="A75" s="30" t="s">
        <v>45</v>
      </c>
      <c r="E75" s="31" t="s">
        <v>717</v>
      </c>
    </row>
    <row r="76" spans="1:5" ht="12.75">
      <c r="A76" t="s">
        <v>46</v>
      </c>
      <c r="E76" s="29" t="s">
        <v>40</v>
      </c>
    </row>
    <row r="77" spans="1:16" ht="12.75">
      <c r="A77" s="18" t="s">
        <v>38</v>
      </c>
      <c s="23" t="s">
        <v>183</v>
      </c>
      <c s="23" t="s">
        <v>718</v>
      </c>
      <c s="18" t="s">
        <v>40</v>
      </c>
      <c s="24" t="s">
        <v>719</v>
      </c>
      <c s="25" t="s">
        <v>100</v>
      </c>
      <c s="26">
        <v>156.265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40</v>
      </c>
    </row>
    <row r="79" spans="1:5" ht="12.75">
      <c r="A79" s="30" t="s">
        <v>45</v>
      </c>
      <c r="E79" s="31" t="s">
        <v>720</v>
      </c>
    </row>
    <row r="80" spans="1:5" ht="12.75">
      <c r="A80" t="s">
        <v>46</v>
      </c>
      <c r="E80" s="29" t="s">
        <v>40</v>
      </c>
    </row>
    <row r="81" spans="1:18" ht="12.75" customHeight="1">
      <c r="A81" s="5" t="s">
        <v>36</v>
      </c>
      <c s="5"/>
      <c s="35" t="s">
        <v>16</v>
      </c>
      <c s="5"/>
      <c s="21" t="s">
        <v>721</v>
      </c>
      <c s="5"/>
      <c s="5"/>
      <c s="5"/>
      <c s="36">
        <f>0+Q81</f>
      </c>
      <c r="O81">
        <f>0+R81</f>
      </c>
      <c r="Q81">
        <f>0+I82+I86+I90+I94</f>
      </c>
      <c>
        <f>0+O82+O86+O90+O94</f>
      </c>
    </row>
    <row r="82" spans="1:16" ht="12.75">
      <c r="A82" s="18" t="s">
        <v>38</v>
      </c>
      <c s="23" t="s">
        <v>189</v>
      </c>
      <c s="23" t="s">
        <v>722</v>
      </c>
      <c s="18" t="s">
        <v>40</v>
      </c>
      <c s="24" t="s">
        <v>723</v>
      </c>
      <c s="25" t="s">
        <v>134</v>
      </c>
      <c s="26">
        <v>0.197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40</v>
      </c>
    </row>
    <row r="84" spans="1:5" ht="63.75">
      <c r="A84" s="30" t="s">
        <v>45</v>
      </c>
      <c r="E84" s="31" t="s">
        <v>724</v>
      </c>
    </row>
    <row r="85" spans="1:5" ht="12.75">
      <c r="A85" t="s">
        <v>46</v>
      </c>
      <c r="E85" s="29" t="s">
        <v>40</v>
      </c>
    </row>
    <row r="86" spans="1:16" ht="12.75">
      <c r="A86" s="18" t="s">
        <v>38</v>
      </c>
      <c s="23" t="s">
        <v>195</v>
      </c>
      <c s="23" t="s">
        <v>725</v>
      </c>
      <c s="18" t="s">
        <v>40</v>
      </c>
      <c s="24" t="s">
        <v>726</v>
      </c>
      <c s="25" t="s">
        <v>118</v>
      </c>
      <c s="26">
        <v>0.564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40</v>
      </c>
    </row>
    <row r="88" spans="1:5" ht="12.75">
      <c r="A88" s="30" t="s">
        <v>45</v>
      </c>
      <c r="E88" s="31" t="s">
        <v>40</v>
      </c>
    </row>
    <row r="89" spans="1:5" ht="12.75">
      <c r="A89" t="s">
        <v>46</v>
      </c>
      <c r="E89" s="29" t="s">
        <v>40</v>
      </c>
    </row>
    <row r="90" spans="1:16" ht="12.75">
      <c r="A90" s="18" t="s">
        <v>38</v>
      </c>
      <c s="23" t="s">
        <v>201</v>
      </c>
      <c s="23" t="s">
        <v>727</v>
      </c>
      <c s="18" t="s">
        <v>40</v>
      </c>
      <c s="24" t="s">
        <v>728</v>
      </c>
      <c s="25" t="s">
        <v>118</v>
      </c>
      <c s="26">
        <v>0.564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40</v>
      </c>
    </row>
    <row r="92" spans="1:5" ht="12.75">
      <c r="A92" s="30" t="s">
        <v>45</v>
      </c>
      <c r="E92" s="31" t="s">
        <v>729</v>
      </c>
    </row>
    <row r="93" spans="1:5" ht="12.75">
      <c r="A93" t="s">
        <v>46</v>
      </c>
      <c r="E93" s="29" t="s">
        <v>40</v>
      </c>
    </row>
    <row r="94" spans="1:16" ht="12.75">
      <c r="A94" s="18" t="s">
        <v>38</v>
      </c>
      <c s="23" t="s">
        <v>204</v>
      </c>
      <c s="23" t="s">
        <v>730</v>
      </c>
      <c s="18" t="s">
        <v>40</v>
      </c>
      <c s="24" t="s">
        <v>731</v>
      </c>
      <c s="25" t="s">
        <v>100</v>
      </c>
      <c s="26">
        <v>0.005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40</v>
      </c>
    </row>
    <row r="96" spans="1:5" ht="63.75">
      <c r="A96" s="30" t="s">
        <v>45</v>
      </c>
      <c r="E96" s="31" t="s">
        <v>732</v>
      </c>
    </row>
    <row r="97" spans="1:5" ht="12.75">
      <c r="A97" t="s">
        <v>46</v>
      </c>
      <c r="E97" s="29" t="s">
        <v>40</v>
      </c>
    </row>
    <row r="98" spans="1:18" ht="12.75" customHeight="1">
      <c r="A98" s="5" t="s">
        <v>36</v>
      </c>
      <c s="5"/>
      <c s="35" t="s">
        <v>26</v>
      </c>
      <c s="5"/>
      <c s="21" t="s">
        <v>335</v>
      </c>
      <c s="5"/>
      <c s="5"/>
      <c s="5"/>
      <c s="36">
        <f>0+Q98</f>
      </c>
      <c r="O98">
        <f>0+R98</f>
      </c>
      <c r="Q98">
        <f>0+I99+I103+I107</f>
      </c>
      <c>
        <f>0+O99+O103+O107</f>
      </c>
    </row>
    <row r="99" spans="1:16" ht="12.75">
      <c r="A99" s="18" t="s">
        <v>38</v>
      </c>
      <c s="23" t="s">
        <v>210</v>
      </c>
      <c s="23" t="s">
        <v>733</v>
      </c>
      <c s="18" t="s">
        <v>40</v>
      </c>
      <c s="24" t="s">
        <v>734</v>
      </c>
      <c s="25" t="s">
        <v>134</v>
      </c>
      <c s="26">
        <v>7.704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40</v>
      </c>
    </row>
    <row r="101" spans="1:5" ht="114.75">
      <c r="A101" s="30" t="s">
        <v>45</v>
      </c>
      <c r="E101" s="31" t="s">
        <v>735</v>
      </c>
    </row>
    <row r="102" spans="1:5" ht="12.75">
      <c r="A102" t="s">
        <v>46</v>
      </c>
      <c r="E102" s="29" t="s">
        <v>40</v>
      </c>
    </row>
    <row r="103" spans="1:16" ht="12.75">
      <c r="A103" s="18" t="s">
        <v>38</v>
      </c>
      <c s="23" t="s">
        <v>217</v>
      </c>
      <c s="23" t="s">
        <v>736</v>
      </c>
      <c s="18" t="s">
        <v>40</v>
      </c>
      <c s="24" t="s">
        <v>737</v>
      </c>
      <c s="25" t="s">
        <v>134</v>
      </c>
      <c s="26">
        <v>2.6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40</v>
      </c>
    </row>
    <row r="105" spans="1:5" ht="12.75">
      <c r="A105" s="30" t="s">
        <v>45</v>
      </c>
      <c r="E105" s="31" t="s">
        <v>738</v>
      </c>
    </row>
    <row r="106" spans="1:5" ht="12.75">
      <c r="A106" t="s">
        <v>46</v>
      </c>
      <c r="E106" s="29" t="s">
        <v>40</v>
      </c>
    </row>
    <row r="107" spans="1:16" ht="12.75">
      <c r="A107" s="18" t="s">
        <v>38</v>
      </c>
      <c s="23" t="s">
        <v>223</v>
      </c>
      <c s="23" t="s">
        <v>739</v>
      </c>
      <c s="18" t="s">
        <v>40</v>
      </c>
      <c s="24" t="s">
        <v>740</v>
      </c>
      <c s="25" t="s">
        <v>118</v>
      </c>
      <c s="26">
        <v>4.35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40</v>
      </c>
    </row>
    <row r="109" spans="1:5" ht="216.75">
      <c r="A109" s="30" t="s">
        <v>45</v>
      </c>
      <c r="E109" s="31" t="s">
        <v>741</v>
      </c>
    </row>
    <row r="110" spans="1:5" ht="12.75">
      <c r="A110" t="s">
        <v>46</v>
      </c>
      <c r="E110" s="29" t="s">
        <v>40</v>
      </c>
    </row>
    <row r="111" spans="1:18" ht="12.75" customHeight="1">
      <c r="A111" s="5" t="s">
        <v>36</v>
      </c>
      <c s="5"/>
      <c s="35" t="s">
        <v>79</v>
      </c>
      <c s="5"/>
      <c s="21" t="s">
        <v>742</v>
      </c>
      <c s="5"/>
      <c s="5"/>
      <c s="5"/>
      <c s="36">
        <f>0+Q111</f>
      </c>
      <c r="O111">
        <f>0+R111</f>
      </c>
      <c r="Q111">
        <f>0+I112+I116+I120+I124+I128+I132+I136+I140+I144+I148+I152+I156+I160+I164+I168+I172+I176+I180+I184+I188+I192+I196+I200+I204+I208+I212+I216+I220+I224+I228+I232+I236+I240+I244+I248+I252+I256+I260+I264+I268+I272+I276+I280+I284+I288+I292+I296+I300+I304+I308+I312+I316+I320+I324+I328</f>
      </c>
      <c>
        <f>0+O112+O116+O120+O124+O128+O132+O136+O140+O144+O148+O152+O156+O160+O164+O168+O172+O176+O180+O184+O188+O192+O196+O200+O204+O208+O212+O216+O220+O224+O228+O232+O236+O240+O244+O248+O252+O256+O260+O264+O268+O272+O276+O280+O284+O288+O292+O296+O300+O304+O308+O312+O316+O320+O324+O328</f>
      </c>
    </row>
    <row r="112" spans="1:16" ht="12.75">
      <c r="A112" s="18" t="s">
        <v>38</v>
      </c>
      <c s="23" t="s">
        <v>230</v>
      </c>
      <c s="23" t="s">
        <v>743</v>
      </c>
      <c s="18" t="s">
        <v>40</v>
      </c>
      <c s="24" t="s">
        <v>744</v>
      </c>
      <c s="25" t="s">
        <v>162</v>
      </c>
      <c s="26">
        <v>5.4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12.75">
      <c r="A113" s="28" t="s">
        <v>43</v>
      </c>
      <c r="E113" s="29" t="s">
        <v>40</v>
      </c>
    </row>
    <row r="114" spans="1:5" ht="12.75">
      <c r="A114" s="30" t="s">
        <v>45</v>
      </c>
      <c r="E114" s="31" t="s">
        <v>40</v>
      </c>
    </row>
    <row r="115" spans="1:5" ht="12.75">
      <c r="A115" t="s">
        <v>46</v>
      </c>
      <c r="E115" s="29" t="s">
        <v>40</v>
      </c>
    </row>
    <row r="116" spans="1:16" ht="12.75">
      <c r="A116" s="18" t="s">
        <v>38</v>
      </c>
      <c s="23" t="s">
        <v>236</v>
      </c>
      <c s="23" t="s">
        <v>745</v>
      </c>
      <c s="18" t="s">
        <v>40</v>
      </c>
      <c s="24" t="s">
        <v>746</v>
      </c>
      <c s="25" t="s">
        <v>162</v>
      </c>
      <c s="26">
        <v>20.3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40</v>
      </c>
    </row>
    <row r="118" spans="1:5" ht="12.75">
      <c r="A118" s="30" t="s">
        <v>45</v>
      </c>
      <c r="E118" s="31" t="s">
        <v>747</v>
      </c>
    </row>
    <row r="119" spans="1:5" ht="12.75">
      <c r="A119" t="s">
        <v>46</v>
      </c>
      <c r="E119" s="29" t="s">
        <v>40</v>
      </c>
    </row>
    <row r="120" spans="1:16" ht="12.75">
      <c r="A120" s="18" t="s">
        <v>38</v>
      </c>
      <c s="23" t="s">
        <v>242</v>
      </c>
      <c s="23" t="s">
        <v>748</v>
      </c>
      <c s="18" t="s">
        <v>40</v>
      </c>
      <c s="24" t="s">
        <v>749</v>
      </c>
      <c s="25" t="s">
        <v>162</v>
      </c>
      <c s="26">
        <v>20.3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40</v>
      </c>
    </row>
    <row r="122" spans="1:5" ht="25.5">
      <c r="A122" s="30" t="s">
        <v>45</v>
      </c>
      <c r="E122" s="31" t="s">
        <v>750</v>
      </c>
    </row>
    <row r="123" spans="1:5" ht="12.75">
      <c r="A123" t="s">
        <v>46</v>
      </c>
      <c r="E123" s="29" t="s">
        <v>40</v>
      </c>
    </row>
    <row r="124" spans="1:16" ht="12.75">
      <c r="A124" s="18" t="s">
        <v>38</v>
      </c>
      <c s="23" t="s">
        <v>248</v>
      </c>
      <c s="23" t="s">
        <v>751</v>
      </c>
      <c s="18" t="s">
        <v>40</v>
      </c>
      <c s="24" t="s">
        <v>752</v>
      </c>
      <c s="25" t="s">
        <v>129</v>
      </c>
      <c s="26">
        <v>4.06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40</v>
      </c>
    </row>
    <row r="126" spans="1:5" ht="12.75">
      <c r="A126" s="30" t="s">
        <v>45</v>
      </c>
      <c r="E126" s="31" t="s">
        <v>753</v>
      </c>
    </row>
    <row r="127" spans="1:5" ht="12.75">
      <c r="A127" t="s">
        <v>46</v>
      </c>
      <c r="E127" s="29" t="s">
        <v>40</v>
      </c>
    </row>
    <row r="128" spans="1:16" ht="12.75">
      <c r="A128" s="18" t="s">
        <v>38</v>
      </c>
      <c s="23" t="s">
        <v>253</v>
      </c>
      <c s="23" t="s">
        <v>754</v>
      </c>
      <c s="18" t="s">
        <v>40</v>
      </c>
      <c s="24" t="s">
        <v>755</v>
      </c>
      <c s="25" t="s">
        <v>129</v>
      </c>
      <c s="26">
        <v>5.075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12.75">
      <c r="A129" s="28" t="s">
        <v>43</v>
      </c>
      <c r="E129" s="29" t="s">
        <v>40</v>
      </c>
    </row>
    <row r="130" spans="1:5" ht="25.5">
      <c r="A130" s="30" t="s">
        <v>45</v>
      </c>
      <c r="E130" s="31" t="s">
        <v>756</v>
      </c>
    </row>
    <row r="131" spans="1:5" ht="12.75">
      <c r="A131" t="s">
        <v>46</v>
      </c>
      <c r="E131" s="29" t="s">
        <v>40</v>
      </c>
    </row>
    <row r="132" spans="1:16" ht="12.75">
      <c r="A132" s="18" t="s">
        <v>38</v>
      </c>
      <c s="23" t="s">
        <v>259</v>
      </c>
      <c s="23" t="s">
        <v>757</v>
      </c>
      <c s="18" t="s">
        <v>40</v>
      </c>
      <c s="24" t="s">
        <v>758</v>
      </c>
      <c s="25" t="s">
        <v>129</v>
      </c>
      <c s="26">
        <v>1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12.75">
      <c r="A133" s="28" t="s">
        <v>43</v>
      </c>
      <c r="E133" s="29" t="s">
        <v>759</v>
      </c>
    </row>
    <row r="134" spans="1:5" ht="12.75">
      <c r="A134" s="30" t="s">
        <v>45</v>
      </c>
      <c r="E134" s="31" t="s">
        <v>40</v>
      </c>
    </row>
    <row r="135" spans="1:5" ht="12.75">
      <c r="A135" t="s">
        <v>46</v>
      </c>
      <c r="E135" s="29" t="s">
        <v>40</v>
      </c>
    </row>
    <row r="136" spans="1:16" ht="12.75">
      <c r="A136" s="18" t="s">
        <v>38</v>
      </c>
      <c s="23" t="s">
        <v>263</v>
      </c>
      <c s="23" t="s">
        <v>760</v>
      </c>
      <c s="18" t="s">
        <v>40</v>
      </c>
      <c s="24" t="s">
        <v>761</v>
      </c>
      <c s="25" t="s">
        <v>129</v>
      </c>
      <c s="26">
        <v>3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12.75">
      <c r="A137" s="28" t="s">
        <v>43</v>
      </c>
      <c r="E137" s="29" t="s">
        <v>40</v>
      </c>
    </row>
    <row r="138" spans="1:5" ht="12.75">
      <c r="A138" s="30" t="s">
        <v>45</v>
      </c>
      <c r="E138" s="31" t="s">
        <v>40</v>
      </c>
    </row>
    <row r="139" spans="1:5" ht="12.75">
      <c r="A139" t="s">
        <v>46</v>
      </c>
      <c r="E139" s="29" t="s">
        <v>40</v>
      </c>
    </row>
    <row r="140" spans="1:16" ht="12.75">
      <c r="A140" s="18" t="s">
        <v>38</v>
      </c>
      <c s="23" t="s">
        <v>269</v>
      </c>
      <c s="23" t="s">
        <v>762</v>
      </c>
      <c s="18" t="s">
        <v>40</v>
      </c>
      <c s="24" t="s">
        <v>763</v>
      </c>
      <c s="25" t="s">
        <v>129</v>
      </c>
      <c s="26">
        <v>2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12.75">
      <c r="A141" s="28" t="s">
        <v>43</v>
      </c>
      <c r="E141" s="29" t="s">
        <v>40</v>
      </c>
    </row>
    <row r="142" spans="1:5" ht="12.75">
      <c r="A142" s="30" t="s">
        <v>45</v>
      </c>
      <c r="E142" s="31" t="s">
        <v>16</v>
      </c>
    </row>
    <row r="143" spans="1:5" ht="12.75">
      <c r="A143" t="s">
        <v>46</v>
      </c>
      <c r="E143" s="29" t="s">
        <v>40</v>
      </c>
    </row>
    <row r="144" spans="1:16" ht="12.75">
      <c r="A144" s="18" t="s">
        <v>38</v>
      </c>
      <c s="23" t="s">
        <v>276</v>
      </c>
      <c s="23" t="s">
        <v>764</v>
      </c>
      <c s="18" t="s">
        <v>40</v>
      </c>
      <c s="24" t="s">
        <v>765</v>
      </c>
      <c s="25" t="s">
        <v>129</v>
      </c>
      <c s="26">
        <v>1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12.75">
      <c r="A145" s="28" t="s">
        <v>43</v>
      </c>
      <c r="E145" s="29" t="s">
        <v>40</v>
      </c>
    </row>
    <row r="146" spans="1:5" ht="12.75">
      <c r="A146" s="30" t="s">
        <v>45</v>
      </c>
      <c r="E146" s="31" t="s">
        <v>22</v>
      </c>
    </row>
    <row r="147" spans="1:5" ht="12.75">
      <c r="A147" t="s">
        <v>46</v>
      </c>
      <c r="E147" s="29" t="s">
        <v>40</v>
      </c>
    </row>
    <row r="148" spans="1:16" ht="12.75">
      <c r="A148" s="18" t="s">
        <v>38</v>
      </c>
      <c s="23" t="s">
        <v>282</v>
      </c>
      <c s="23" t="s">
        <v>766</v>
      </c>
      <c s="18" t="s">
        <v>40</v>
      </c>
      <c s="24" t="s">
        <v>767</v>
      </c>
      <c s="25" t="s">
        <v>129</v>
      </c>
      <c s="26">
        <v>8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12.75">
      <c r="A149" s="28" t="s">
        <v>43</v>
      </c>
      <c r="E149" s="29" t="s">
        <v>40</v>
      </c>
    </row>
    <row r="150" spans="1:5" ht="12.75">
      <c r="A150" s="30" t="s">
        <v>45</v>
      </c>
      <c r="E150" s="31" t="s">
        <v>768</v>
      </c>
    </row>
    <row r="151" spans="1:5" ht="12.75">
      <c r="A151" t="s">
        <v>46</v>
      </c>
      <c r="E151" s="29" t="s">
        <v>40</v>
      </c>
    </row>
    <row r="152" spans="1:16" ht="12.75">
      <c r="A152" s="18" t="s">
        <v>38</v>
      </c>
      <c s="23" t="s">
        <v>287</v>
      </c>
      <c s="23" t="s">
        <v>769</v>
      </c>
      <c s="18" t="s">
        <v>40</v>
      </c>
      <c s="24" t="s">
        <v>770</v>
      </c>
      <c s="25" t="s">
        <v>129</v>
      </c>
      <c s="26">
        <v>1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12.75">
      <c r="A153" s="28" t="s">
        <v>43</v>
      </c>
      <c r="E153" s="29" t="s">
        <v>40</v>
      </c>
    </row>
    <row r="154" spans="1:5" ht="12.75">
      <c r="A154" s="30" t="s">
        <v>45</v>
      </c>
      <c r="E154" s="31" t="s">
        <v>22</v>
      </c>
    </row>
    <row r="155" spans="1:5" ht="12.75">
      <c r="A155" t="s">
        <v>46</v>
      </c>
      <c r="E155" s="29" t="s">
        <v>40</v>
      </c>
    </row>
    <row r="156" spans="1:16" ht="12.75">
      <c r="A156" s="18" t="s">
        <v>38</v>
      </c>
      <c s="23" t="s">
        <v>293</v>
      </c>
      <c s="23" t="s">
        <v>771</v>
      </c>
      <c s="18" t="s">
        <v>40</v>
      </c>
      <c s="24" t="s">
        <v>772</v>
      </c>
      <c s="25" t="s">
        <v>162</v>
      </c>
      <c s="26">
        <v>66.256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12.75">
      <c r="A157" s="28" t="s">
        <v>43</v>
      </c>
      <c r="E157" s="29" t="s">
        <v>40</v>
      </c>
    </row>
    <row r="158" spans="1:5" ht="12.75">
      <c r="A158" s="30" t="s">
        <v>45</v>
      </c>
      <c r="E158" s="31" t="s">
        <v>773</v>
      </c>
    </row>
    <row r="159" spans="1:5" ht="12.75">
      <c r="A159" t="s">
        <v>46</v>
      </c>
      <c r="E159" s="29" t="s">
        <v>40</v>
      </c>
    </row>
    <row r="160" spans="1:16" ht="12.75">
      <c r="A160" s="18" t="s">
        <v>38</v>
      </c>
      <c s="23" t="s">
        <v>298</v>
      </c>
      <c s="23" t="s">
        <v>774</v>
      </c>
      <c s="18" t="s">
        <v>40</v>
      </c>
      <c s="24" t="s">
        <v>775</v>
      </c>
      <c s="25" t="s">
        <v>129</v>
      </c>
      <c s="26">
        <v>2</v>
      </c>
      <c s="27">
        <v>0</v>
      </c>
      <c s="27">
        <f>ROUND(ROUND(H160,2)*ROUND(G160,3),2)</f>
      </c>
      <c r="O160">
        <f>(I160*21)/100</f>
      </c>
      <c t="s">
        <v>16</v>
      </c>
    </row>
    <row r="161" spans="1:5" ht="12.75">
      <c r="A161" s="28" t="s">
        <v>43</v>
      </c>
      <c r="E161" s="29" t="s">
        <v>40</v>
      </c>
    </row>
    <row r="162" spans="1:5" ht="12.75">
      <c r="A162" s="30" t="s">
        <v>45</v>
      </c>
      <c r="E162" s="31" t="s">
        <v>16</v>
      </c>
    </row>
    <row r="163" spans="1:5" ht="12.75">
      <c r="A163" t="s">
        <v>46</v>
      </c>
      <c r="E163" s="29" t="s">
        <v>40</v>
      </c>
    </row>
    <row r="164" spans="1:16" ht="12.75">
      <c r="A164" s="18" t="s">
        <v>38</v>
      </c>
      <c s="23" t="s">
        <v>304</v>
      </c>
      <c s="23" t="s">
        <v>776</v>
      </c>
      <c s="18" t="s">
        <v>40</v>
      </c>
      <c s="24" t="s">
        <v>777</v>
      </c>
      <c s="25" t="s">
        <v>129</v>
      </c>
      <c s="26">
        <v>1</v>
      </c>
      <c s="27">
        <v>0</v>
      </c>
      <c s="27">
        <f>ROUND(ROUND(H164,2)*ROUND(G164,3),2)</f>
      </c>
      <c r="O164">
        <f>(I164*21)/100</f>
      </c>
      <c t="s">
        <v>16</v>
      </c>
    </row>
    <row r="165" spans="1:5" ht="12.75">
      <c r="A165" s="28" t="s">
        <v>43</v>
      </c>
      <c r="E165" s="29" t="s">
        <v>40</v>
      </c>
    </row>
    <row r="166" spans="1:5" ht="12.75">
      <c r="A166" s="30" t="s">
        <v>45</v>
      </c>
      <c r="E166" s="31" t="s">
        <v>22</v>
      </c>
    </row>
    <row r="167" spans="1:5" ht="12.75">
      <c r="A167" t="s">
        <v>46</v>
      </c>
      <c r="E167" s="29" t="s">
        <v>40</v>
      </c>
    </row>
    <row r="168" spans="1:16" ht="25.5">
      <c r="A168" s="18" t="s">
        <v>38</v>
      </c>
      <c s="23" t="s">
        <v>308</v>
      </c>
      <c s="23" t="s">
        <v>778</v>
      </c>
      <c s="18" t="s">
        <v>40</v>
      </c>
      <c s="24" t="s">
        <v>779</v>
      </c>
      <c s="25" t="s">
        <v>129</v>
      </c>
      <c s="26">
        <v>2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12.75">
      <c r="A169" s="28" t="s">
        <v>43</v>
      </c>
      <c r="E169" s="29" t="s">
        <v>40</v>
      </c>
    </row>
    <row r="170" spans="1:5" ht="12.75">
      <c r="A170" s="30" t="s">
        <v>45</v>
      </c>
      <c r="E170" s="31" t="s">
        <v>16</v>
      </c>
    </row>
    <row r="171" spans="1:5" ht="12.75">
      <c r="A171" t="s">
        <v>46</v>
      </c>
      <c r="E171" s="29" t="s">
        <v>40</v>
      </c>
    </row>
    <row r="172" spans="1:16" ht="25.5">
      <c r="A172" s="18" t="s">
        <v>38</v>
      </c>
      <c s="23" t="s">
        <v>780</v>
      </c>
      <c s="23" t="s">
        <v>781</v>
      </c>
      <c s="18" t="s">
        <v>40</v>
      </c>
      <c s="24" t="s">
        <v>782</v>
      </c>
      <c s="25" t="s">
        <v>129</v>
      </c>
      <c s="26">
        <v>2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12.75">
      <c r="A173" s="28" t="s">
        <v>43</v>
      </c>
      <c r="E173" s="29" t="s">
        <v>40</v>
      </c>
    </row>
    <row r="174" spans="1:5" ht="12.75">
      <c r="A174" s="30" t="s">
        <v>45</v>
      </c>
      <c r="E174" s="31" t="s">
        <v>16</v>
      </c>
    </row>
    <row r="175" spans="1:5" ht="12.75">
      <c r="A175" t="s">
        <v>46</v>
      </c>
      <c r="E175" s="29" t="s">
        <v>40</v>
      </c>
    </row>
    <row r="176" spans="1:16" ht="12.75">
      <c r="A176" s="18" t="s">
        <v>38</v>
      </c>
      <c s="23" t="s">
        <v>783</v>
      </c>
      <c s="23" t="s">
        <v>784</v>
      </c>
      <c s="18" t="s">
        <v>40</v>
      </c>
      <c s="24" t="s">
        <v>785</v>
      </c>
      <c s="25" t="s">
        <v>129</v>
      </c>
      <c s="26">
        <v>3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12.75">
      <c r="A177" s="28" t="s">
        <v>43</v>
      </c>
      <c r="E177" s="29" t="s">
        <v>40</v>
      </c>
    </row>
    <row r="178" spans="1:5" ht="12.75">
      <c r="A178" s="30" t="s">
        <v>45</v>
      </c>
      <c r="E178" s="31" t="s">
        <v>15</v>
      </c>
    </row>
    <row r="179" spans="1:5" ht="12.75">
      <c r="A179" t="s">
        <v>46</v>
      </c>
      <c r="E179" s="29" t="s">
        <v>40</v>
      </c>
    </row>
    <row r="180" spans="1:16" ht="12.75">
      <c r="A180" s="18" t="s">
        <v>38</v>
      </c>
      <c s="23" t="s">
        <v>786</v>
      </c>
      <c s="23" t="s">
        <v>787</v>
      </c>
      <c s="18" t="s">
        <v>40</v>
      </c>
      <c s="24" t="s">
        <v>788</v>
      </c>
      <c s="25" t="s">
        <v>129</v>
      </c>
      <c s="26">
        <v>4</v>
      </c>
      <c s="27">
        <v>0</v>
      </c>
      <c s="27">
        <f>ROUND(ROUND(H180,2)*ROUND(G180,3),2)</f>
      </c>
      <c r="O180">
        <f>(I180*21)/100</f>
      </c>
      <c t="s">
        <v>16</v>
      </c>
    </row>
    <row r="181" spans="1:5" ht="12.75">
      <c r="A181" s="28" t="s">
        <v>43</v>
      </c>
      <c r="E181" s="29" t="s">
        <v>40</v>
      </c>
    </row>
    <row r="182" spans="1:5" ht="12.75">
      <c r="A182" s="30" t="s">
        <v>45</v>
      </c>
      <c r="E182" s="31" t="s">
        <v>26</v>
      </c>
    </row>
    <row r="183" spans="1:5" ht="12.75">
      <c r="A183" t="s">
        <v>46</v>
      </c>
      <c r="E183" s="29" t="s">
        <v>40</v>
      </c>
    </row>
    <row r="184" spans="1:16" ht="12.75">
      <c r="A184" s="18" t="s">
        <v>38</v>
      </c>
      <c s="23" t="s">
        <v>789</v>
      </c>
      <c s="23" t="s">
        <v>787</v>
      </c>
      <c s="18" t="s">
        <v>790</v>
      </c>
      <c s="24" t="s">
        <v>791</v>
      </c>
      <c s="25" t="s">
        <v>129</v>
      </c>
      <c s="26">
        <v>5</v>
      </c>
      <c s="27">
        <v>0</v>
      </c>
      <c s="27">
        <f>ROUND(ROUND(H184,2)*ROUND(G184,3),2)</f>
      </c>
      <c r="O184">
        <f>(I184*21)/100</f>
      </c>
      <c t="s">
        <v>16</v>
      </c>
    </row>
    <row r="185" spans="1:5" ht="12.75">
      <c r="A185" s="28" t="s">
        <v>43</v>
      </c>
      <c r="E185" s="29" t="s">
        <v>40</v>
      </c>
    </row>
    <row r="186" spans="1:5" ht="12.75">
      <c r="A186" s="30" t="s">
        <v>45</v>
      </c>
      <c r="E186" s="31" t="s">
        <v>28</v>
      </c>
    </row>
    <row r="187" spans="1:5" ht="12.75">
      <c r="A187" t="s">
        <v>46</v>
      </c>
      <c r="E187" s="29" t="s">
        <v>40</v>
      </c>
    </row>
    <row r="188" spans="1:16" ht="12.75">
      <c r="A188" s="18" t="s">
        <v>38</v>
      </c>
      <c s="23" t="s">
        <v>792</v>
      </c>
      <c s="23" t="s">
        <v>787</v>
      </c>
      <c s="18" t="s">
        <v>793</v>
      </c>
      <c s="24" t="s">
        <v>794</v>
      </c>
      <c s="25" t="s">
        <v>129</v>
      </c>
      <c s="26">
        <v>2</v>
      </c>
      <c s="27">
        <v>0</v>
      </c>
      <c s="27">
        <f>ROUND(ROUND(H188,2)*ROUND(G188,3),2)</f>
      </c>
      <c r="O188">
        <f>(I188*21)/100</f>
      </c>
      <c t="s">
        <v>16</v>
      </c>
    </row>
    <row r="189" spans="1:5" ht="12.75">
      <c r="A189" s="28" t="s">
        <v>43</v>
      </c>
      <c r="E189" s="29" t="s">
        <v>40</v>
      </c>
    </row>
    <row r="190" spans="1:5" ht="12.75">
      <c r="A190" s="30" t="s">
        <v>45</v>
      </c>
      <c r="E190" s="31" t="s">
        <v>16</v>
      </c>
    </row>
    <row r="191" spans="1:5" ht="12.75">
      <c r="A191" t="s">
        <v>46</v>
      </c>
      <c r="E191" s="29" t="s">
        <v>40</v>
      </c>
    </row>
    <row r="192" spans="1:16" ht="12.75">
      <c r="A192" s="18" t="s">
        <v>38</v>
      </c>
      <c s="23" t="s">
        <v>795</v>
      </c>
      <c s="23" t="s">
        <v>787</v>
      </c>
      <c s="18" t="s">
        <v>796</v>
      </c>
      <c s="24" t="s">
        <v>797</v>
      </c>
      <c s="25" t="s">
        <v>129</v>
      </c>
      <c s="26">
        <v>1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12.75">
      <c r="A193" s="28" t="s">
        <v>43</v>
      </c>
      <c r="E193" s="29" t="s">
        <v>40</v>
      </c>
    </row>
    <row r="194" spans="1:5" ht="12.75">
      <c r="A194" s="30" t="s">
        <v>45</v>
      </c>
      <c r="E194" s="31" t="s">
        <v>22</v>
      </c>
    </row>
    <row r="195" spans="1:5" ht="12.75">
      <c r="A195" t="s">
        <v>46</v>
      </c>
      <c r="E195" s="29" t="s">
        <v>40</v>
      </c>
    </row>
    <row r="196" spans="1:16" ht="12.75">
      <c r="A196" s="18" t="s">
        <v>38</v>
      </c>
      <c s="23" t="s">
        <v>798</v>
      </c>
      <c s="23" t="s">
        <v>799</v>
      </c>
      <c s="18" t="s">
        <v>22</v>
      </c>
      <c s="24" t="s">
        <v>800</v>
      </c>
      <c s="25" t="s">
        <v>129</v>
      </c>
      <c s="26">
        <v>1</v>
      </c>
      <c s="27">
        <v>0</v>
      </c>
      <c s="27">
        <f>ROUND(ROUND(H196,2)*ROUND(G196,3),2)</f>
      </c>
      <c r="O196">
        <f>(I196*21)/100</f>
      </c>
      <c t="s">
        <v>16</v>
      </c>
    </row>
    <row r="197" spans="1:5" ht="12.75">
      <c r="A197" s="28" t="s">
        <v>43</v>
      </c>
      <c r="E197" s="29" t="s">
        <v>40</v>
      </c>
    </row>
    <row r="198" spans="1:5" ht="12.75">
      <c r="A198" s="30" t="s">
        <v>45</v>
      </c>
      <c r="E198" s="31" t="s">
        <v>22</v>
      </c>
    </row>
    <row r="199" spans="1:5" ht="12.75">
      <c r="A199" t="s">
        <v>46</v>
      </c>
      <c r="E199" s="29" t="s">
        <v>40</v>
      </c>
    </row>
    <row r="200" spans="1:16" ht="25.5">
      <c r="A200" s="18" t="s">
        <v>38</v>
      </c>
      <c s="23" t="s">
        <v>801</v>
      </c>
      <c s="23" t="s">
        <v>799</v>
      </c>
      <c s="18" t="s">
        <v>802</v>
      </c>
      <c s="24" t="s">
        <v>803</v>
      </c>
      <c s="25" t="s">
        <v>129</v>
      </c>
      <c s="26">
        <v>2</v>
      </c>
      <c s="27">
        <v>0</v>
      </c>
      <c s="27">
        <f>ROUND(ROUND(H200,2)*ROUND(G200,3),2)</f>
      </c>
      <c r="O200">
        <f>(I200*21)/100</f>
      </c>
      <c t="s">
        <v>16</v>
      </c>
    </row>
    <row r="201" spans="1:5" ht="12.75">
      <c r="A201" s="28" t="s">
        <v>43</v>
      </c>
      <c r="E201" s="29" t="s">
        <v>40</v>
      </c>
    </row>
    <row r="202" spans="1:5" ht="12.75">
      <c r="A202" s="30" t="s">
        <v>45</v>
      </c>
      <c r="E202" s="31" t="s">
        <v>16</v>
      </c>
    </row>
    <row r="203" spans="1:5" ht="12.75">
      <c r="A203" t="s">
        <v>46</v>
      </c>
      <c r="E203" s="29" t="s">
        <v>40</v>
      </c>
    </row>
    <row r="204" spans="1:16" ht="25.5">
      <c r="A204" s="18" t="s">
        <v>38</v>
      </c>
      <c s="23" t="s">
        <v>804</v>
      </c>
      <c s="23" t="s">
        <v>805</v>
      </c>
      <c s="18" t="s">
        <v>40</v>
      </c>
      <c s="24" t="s">
        <v>806</v>
      </c>
      <c s="25" t="s">
        <v>129</v>
      </c>
      <c s="26">
        <v>2</v>
      </c>
      <c s="27">
        <v>0</v>
      </c>
      <c s="27">
        <f>ROUND(ROUND(H204,2)*ROUND(G204,3),2)</f>
      </c>
      <c r="O204">
        <f>(I204*21)/100</f>
      </c>
      <c t="s">
        <v>16</v>
      </c>
    </row>
    <row r="205" spans="1:5" ht="12.75">
      <c r="A205" s="28" t="s">
        <v>43</v>
      </c>
      <c r="E205" s="29" t="s">
        <v>40</v>
      </c>
    </row>
    <row r="206" spans="1:5" ht="12.75">
      <c r="A206" s="30" t="s">
        <v>45</v>
      </c>
      <c r="E206" s="31" t="s">
        <v>16</v>
      </c>
    </row>
    <row r="207" spans="1:5" ht="12.75">
      <c r="A207" t="s">
        <v>46</v>
      </c>
      <c r="E207" s="29" t="s">
        <v>40</v>
      </c>
    </row>
    <row r="208" spans="1:16" ht="12.75">
      <c r="A208" s="18" t="s">
        <v>38</v>
      </c>
      <c s="23" t="s">
        <v>807</v>
      </c>
      <c s="23" t="s">
        <v>808</v>
      </c>
      <c s="18" t="s">
        <v>40</v>
      </c>
      <c s="24" t="s">
        <v>809</v>
      </c>
      <c s="25" t="s">
        <v>129</v>
      </c>
      <c s="26">
        <v>8</v>
      </c>
      <c s="27">
        <v>0</v>
      </c>
      <c s="27">
        <f>ROUND(ROUND(H208,2)*ROUND(G208,3),2)</f>
      </c>
      <c r="O208">
        <f>(I208*21)/100</f>
      </c>
      <c t="s">
        <v>16</v>
      </c>
    </row>
    <row r="209" spans="1:5" ht="12.75">
      <c r="A209" s="28" t="s">
        <v>43</v>
      </c>
      <c r="E209" s="29" t="s">
        <v>40</v>
      </c>
    </row>
    <row r="210" spans="1:5" ht="12.75">
      <c r="A210" s="30" t="s">
        <v>45</v>
      </c>
      <c r="E210" s="31" t="s">
        <v>768</v>
      </c>
    </row>
    <row r="211" spans="1:5" ht="12.75">
      <c r="A211" t="s">
        <v>46</v>
      </c>
      <c r="E211" s="29" t="s">
        <v>40</v>
      </c>
    </row>
    <row r="212" spans="1:16" ht="12.75">
      <c r="A212" s="18" t="s">
        <v>38</v>
      </c>
      <c s="23" t="s">
        <v>810</v>
      </c>
      <c s="23" t="s">
        <v>811</v>
      </c>
      <c s="18" t="s">
        <v>40</v>
      </c>
      <c s="24" t="s">
        <v>812</v>
      </c>
      <c s="25" t="s">
        <v>129</v>
      </c>
      <c s="26">
        <v>1</v>
      </c>
      <c s="27">
        <v>0</v>
      </c>
      <c s="27">
        <f>ROUND(ROUND(H212,2)*ROUND(G212,3),2)</f>
      </c>
      <c r="O212">
        <f>(I212*21)/100</f>
      </c>
      <c t="s">
        <v>16</v>
      </c>
    </row>
    <row r="213" spans="1:5" ht="12.75">
      <c r="A213" s="28" t="s">
        <v>43</v>
      </c>
      <c r="E213" s="29" t="s">
        <v>40</v>
      </c>
    </row>
    <row r="214" spans="1:5" ht="12.75">
      <c r="A214" s="30" t="s">
        <v>45</v>
      </c>
      <c r="E214" s="31" t="s">
        <v>22</v>
      </c>
    </row>
    <row r="215" spans="1:5" ht="12.75">
      <c r="A215" t="s">
        <v>46</v>
      </c>
      <c r="E215" s="29" t="s">
        <v>40</v>
      </c>
    </row>
    <row r="216" spans="1:16" ht="12.75">
      <c r="A216" s="18" t="s">
        <v>38</v>
      </c>
      <c s="23" t="s">
        <v>813</v>
      </c>
      <c s="23" t="s">
        <v>814</v>
      </c>
      <c s="18" t="s">
        <v>40</v>
      </c>
      <c s="24" t="s">
        <v>815</v>
      </c>
      <c s="25" t="s">
        <v>129</v>
      </c>
      <c s="26">
        <v>1</v>
      </c>
      <c s="27">
        <v>0</v>
      </c>
      <c s="27">
        <f>ROUND(ROUND(H216,2)*ROUND(G216,3),2)</f>
      </c>
      <c r="O216">
        <f>(I216*21)/100</f>
      </c>
      <c t="s">
        <v>16</v>
      </c>
    </row>
    <row r="217" spans="1:5" ht="12.75">
      <c r="A217" s="28" t="s">
        <v>43</v>
      </c>
      <c r="E217" s="29" t="s">
        <v>40</v>
      </c>
    </row>
    <row r="218" spans="1:5" ht="12.75">
      <c r="A218" s="30" t="s">
        <v>45</v>
      </c>
      <c r="E218" s="31" t="s">
        <v>40</v>
      </c>
    </row>
    <row r="219" spans="1:5" ht="12.75">
      <c r="A219" t="s">
        <v>46</v>
      </c>
      <c r="E219" s="29" t="s">
        <v>40</v>
      </c>
    </row>
    <row r="220" spans="1:16" ht="12.75">
      <c r="A220" s="18" t="s">
        <v>38</v>
      </c>
      <c s="23" t="s">
        <v>816</v>
      </c>
      <c s="23" t="s">
        <v>817</v>
      </c>
      <c s="18" t="s">
        <v>40</v>
      </c>
      <c s="24" t="s">
        <v>818</v>
      </c>
      <c s="25" t="s">
        <v>129</v>
      </c>
      <c s="26">
        <v>2</v>
      </c>
      <c s="27">
        <v>0</v>
      </c>
      <c s="27">
        <f>ROUND(ROUND(H220,2)*ROUND(G220,3),2)</f>
      </c>
      <c r="O220">
        <f>(I220*21)/100</f>
      </c>
      <c t="s">
        <v>16</v>
      </c>
    </row>
    <row r="221" spans="1:5" ht="12.75">
      <c r="A221" s="28" t="s">
        <v>43</v>
      </c>
      <c r="E221" s="29" t="s">
        <v>40</v>
      </c>
    </row>
    <row r="222" spans="1:5" ht="12.75">
      <c r="A222" s="30" t="s">
        <v>45</v>
      </c>
      <c r="E222" s="31" t="s">
        <v>40</v>
      </c>
    </row>
    <row r="223" spans="1:5" ht="12.75">
      <c r="A223" t="s">
        <v>46</v>
      </c>
      <c r="E223" s="29" t="s">
        <v>40</v>
      </c>
    </row>
    <row r="224" spans="1:16" ht="12.75">
      <c r="A224" s="18" t="s">
        <v>38</v>
      </c>
      <c s="23" t="s">
        <v>819</v>
      </c>
      <c s="23" t="s">
        <v>820</v>
      </c>
      <c s="18" t="s">
        <v>40</v>
      </c>
      <c s="24" t="s">
        <v>821</v>
      </c>
      <c s="25" t="s">
        <v>129</v>
      </c>
      <c s="26">
        <v>1</v>
      </c>
      <c s="27">
        <v>0</v>
      </c>
      <c s="27">
        <f>ROUND(ROUND(H224,2)*ROUND(G224,3),2)</f>
      </c>
      <c r="O224">
        <f>(I224*21)/100</f>
      </c>
      <c t="s">
        <v>16</v>
      </c>
    </row>
    <row r="225" spans="1:5" ht="12.75">
      <c r="A225" s="28" t="s">
        <v>43</v>
      </c>
      <c r="E225" s="29" t="s">
        <v>40</v>
      </c>
    </row>
    <row r="226" spans="1:5" ht="12.75">
      <c r="A226" s="30" t="s">
        <v>45</v>
      </c>
      <c r="E226" s="31" t="s">
        <v>40</v>
      </c>
    </row>
    <row r="227" spans="1:5" ht="12.75">
      <c r="A227" t="s">
        <v>46</v>
      </c>
      <c r="E227" s="29" t="s">
        <v>40</v>
      </c>
    </row>
    <row r="228" spans="1:16" ht="12.75">
      <c r="A228" s="18" t="s">
        <v>38</v>
      </c>
      <c s="23" t="s">
        <v>822</v>
      </c>
      <c s="23" t="s">
        <v>823</v>
      </c>
      <c s="18" t="s">
        <v>40</v>
      </c>
      <c s="24" t="s">
        <v>824</v>
      </c>
      <c s="25" t="s">
        <v>129</v>
      </c>
      <c s="26">
        <v>1</v>
      </c>
      <c s="27">
        <v>0</v>
      </c>
      <c s="27">
        <f>ROUND(ROUND(H228,2)*ROUND(G228,3),2)</f>
      </c>
      <c r="O228">
        <f>(I228*21)/100</f>
      </c>
      <c t="s">
        <v>16</v>
      </c>
    </row>
    <row r="229" spans="1:5" ht="12.75">
      <c r="A229" s="28" t="s">
        <v>43</v>
      </c>
      <c r="E229" s="29" t="s">
        <v>40</v>
      </c>
    </row>
    <row r="230" spans="1:5" ht="12.75">
      <c r="A230" s="30" t="s">
        <v>45</v>
      </c>
      <c r="E230" s="31" t="s">
        <v>40</v>
      </c>
    </row>
    <row r="231" spans="1:5" ht="12.75">
      <c r="A231" t="s">
        <v>46</v>
      </c>
      <c r="E231" s="29" t="s">
        <v>40</v>
      </c>
    </row>
    <row r="232" spans="1:16" ht="25.5">
      <c r="A232" s="18" t="s">
        <v>38</v>
      </c>
      <c s="23" t="s">
        <v>825</v>
      </c>
      <c s="23" t="s">
        <v>826</v>
      </c>
      <c s="18" t="s">
        <v>40</v>
      </c>
      <c s="24" t="s">
        <v>827</v>
      </c>
      <c s="25" t="s">
        <v>162</v>
      </c>
      <c s="26">
        <v>65.6</v>
      </c>
      <c s="27">
        <v>0</v>
      </c>
      <c s="27">
        <f>ROUND(ROUND(H232,2)*ROUND(G232,3),2)</f>
      </c>
      <c r="O232">
        <f>(I232*21)/100</f>
      </c>
      <c t="s">
        <v>16</v>
      </c>
    </row>
    <row r="233" spans="1:5" ht="12.75">
      <c r="A233" s="28" t="s">
        <v>43</v>
      </c>
      <c r="E233" s="29" t="s">
        <v>40</v>
      </c>
    </row>
    <row r="234" spans="1:5" ht="12.75">
      <c r="A234" s="30" t="s">
        <v>45</v>
      </c>
      <c r="E234" s="31" t="s">
        <v>40</v>
      </c>
    </row>
    <row r="235" spans="1:5" ht="12.75">
      <c r="A235" t="s">
        <v>46</v>
      </c>
      <c r="E235" s="29" t="s">
        <v>40</v>
      </c>
    </row>
    <row r="236" spans="1:16" ht="25.5">
      <c r="A236" s="18" t="s">
        <v>38</v>
      </c>
      <c s="23" t="s">
        <v>828</v>
      </c>
      <c s="23" t="s">
        <v>829</v>
      </c>
      <c s="18" t="s">
        <v>40</v>
      </c>
      <c s="24" t="s">
        <v>830</v>
      </c>
      <c s="25" t="s">
        <v>129</v>
      </c>
      <c s="26">
        <v>4</v>
      </c>
      <c s="27">
        <v>0</v>
      </c>
      <c s="27">
        <f>ROUND(ROUND(H236,2)*ROUND(G236,3),2)</f>
      </c>
      <c r="O236">
        <f>(I236*21)/100</f>
      </c>
      <c t="s">
        <v>16</v>
      </c>
    </row>
    <row r="237" spans="1:5" ht="12.75">
      <c r="A237" s="28" t="s">
        <v>43</v>
      </c>
      <c r="E237" s="29" t="s">
        <v>40</v>
      </c>
    </row>
    <row r="238" spans="1:5" ht="12.75">
      <c r="A238" s="30" t="s">
        <v>45</v>
      </c>
      <c r="E238" s="31" t="s">
        <v>40</v>
      </c>
    </row>
    <row r="239" spans="1:5" ht="12.75">
      <c r="A239" t="s">
        <v>46</v>
      </c>
      <c r="E239" s="29" t="s">
        <v>40</v>
      </c>
    </row>
    <row r="240" spans="1:16" ht="25.5">
      <c r="A240" s="18" t="s">
        <v>38</v>
      </c>
      <c s="23" t="s">
        <v>831</v>
      </c>
      <c s="23" t="s">
        <v>832</v>
      </c>
      <c s="18" t="s">
        <v>40</v>
      </c>
      <c s="24" t="s">
        <v>833</v>
      </c>
      <c s="25" t="s">
        <v>129</v>
      </c>
      <c s="26">
        <v>22</v>
      </c>
      <c s="27">
        <v>0</v>
      </c>
      <c s="27">
        <f>ROUND(ROUND(H240,2)*ROUND(G240,3),2)</f>
      </c>
      <c r="O240">
        <f>(I240*21)/100</f>
      </c>
      <c t="s">
        <v>16</v>
      </c>
    </row>
    <row r="241" spans="1:5" ht="12.75">
      <c r="A241" s="28" t="s">
        <v>43</v>
      </c>
      <c r="E241" s="29" t="s">
        <v>40</v>
      </c>
    </row>
    <row r="242" spans="1:5" ht="12.75">
      <c r="A242" s="30" t="s">
        <v>45</v>
      </c>
      <c r="E242" s="31" t="s">
        <v>40</v>
      </c>
    </row>
    <row r="243" spans="1:5" ht="12.75">
      <c r="A243" t="s">
        <v>46</v>
      </c>
      <c r="E243" s="29" t="s">
        <v>40</v>
      </c>
    </row>
    <row r="244" spans="1:16" ht="25.5">
      <c r="A244" s="18" t="s">
        <v>38</v>
      </c>
      <c s="23" t="s">
        <v>834</v>
      </c>
      <c s="23" t="s">
        <v>835</v>
      </c>
      <c s="18" t="s">
        <v>40</v>
      </c>
      <c s="24" t="s">
        <v>836</v>
      </c>
      <c s="25" t="s">
        <v>129</v>
      </c>
      <c s="26">
        <v>5</v>
      </c>
      <c s="27">
        <v>0</v>
      </c>
      <c s="27">
        <f>ROUND(ROUND(H244,2)*ROUND(G244,3),2)</f>
      </c>
      <c r="O244">
        <f>(I244*21)/100</f>
      </c>
      <c t="s">
        <v>16</v>
      </c>
    </row>
    <row r="245" spans="1:5" ht="12.75">
      <c r="A245" s="28" t="s">
        <v>43</v>
      </c>
      <c r="E245" s="29" t="s">
        <v>40</v>
      </c>
    </row>
    <row r="246" spans="1:5" ht="12.75">
      <c r="A246" s="30" t="s">
        <v>45</v>
      </c>
      <c r="E246" s="31" t="s">
        <v>40</v>
      </c>
    </row>
    <row r="247" spans="1:5" ht="12.75">
      <c r="A247" t="s">
        <v>46</v>
      </c>
      <c r="E247" s="29" t="s">
        <v>40</v>
      </c>
    </row>
    <row r="248" spans="1:16" ht="12.75">
      <c r="A248" s="18" t="s">
        <v>38</v>
      </c>
      <c s="23" t="s">
        <v>837</v>
      </c>
      <c s="23" t="s">
        <v>838</v>
      </c>
      <c s="18" t="s">
        <v>40</v>
      </c>
      <c s="24" t="s">
        <v>839</v>
      </c>
      <c s="25" t="s">
        <v>162</v>
      </c>
      <c s="26">
        <v>20</v>
      </c>
      <c s="27">
        <v>0</v>
      </c>
      <c s="27">
        <f>ROUND(ROUND(H248,2)*ROUND(G248,3),2)</f>
      </c>
      <c r="O248">
        <f>(I248*21)/100</f>
      </c>
      <c t="s">
        <v>16</v>
      </c>
    </row>
    <row r="249" spans="1:5" ht="12.75">
      <c r="A249" s="28" t="s">
        <v>43</v>
      </c>
      <c r="E249" s="29" t="s">
        <v>40</v>
      </c>
    </row>
    <row r="250" spans="1:5" ht="12.75">
      <c r="A250" s="30" t="s">
        <v>45</v>
      </c>
      <c r="E250" s="31" t="s">
        <v>40</v>
      </c>
    </row>
    <row r="251" spans="1:5" ht="12.75">
      <c r="A251" t="s">
        <v>46</v>
      </c>
      <c r="E251" s="29" t="s">
        <v>40</v>
      </c>
    </row>
    <row r="252" spans="1:16" ht="25.5">
      <c r="A252" s="18" t="s">
        <v>38</v>
      </c>
      <c s="23" t="s">
        <v>840</v>
      </c>
      <c s="23" t="s">
        <v>841</v>
      </c>
      <c s="18" t="s">
        <v>40</v>
      </c>
      <c s="24" t="s">
        <v>842</v>
      </c>
      <c s="25" t="s">
        <v>162</v>
      </c>
      <c s="26">
        <v>20</v>
      </c>
      <c s="27">
        <v>0</v>
      </c>
      <c s="27">
        <f>ROUND(ROUND(H252,2)*ROUND(G252,3),2)</f>
      </c>
      <c r="O252">
        <f>(I252*21)/100</f>
      </c>
      <c t="s">
        <v>16</v>
      </c>
    </row>
    <row r="253" spans="1:5" ht="12.75">
      <c r="A253" s="28" t="s">
        <v>43</v>
      </c>
      <c r="E253" s="29" t="s">
        <v>40</v>
      </c>
    </row>
    <row r="254" spans="1:5" ht="12.75">
      <c r="A254" s="30" t="s">
        <v>45</v>
      </c>
      <c r="E254" s="31" t="s">
        <v>843</v>
      </c>
    </row>
    <row r="255" spans="1:5" ht="12.75">
      <c r="A255" t="s">
        <v>46</v>
      </c>
      <c r="E255" s="29" t="s">
        <v>40</v>
      </c>
    </row>
    <row r="256" spans="1:16" ht="12.75">
      <c r="A256" s="18" t="s">
        <v>38</v>
      </c>
      <c s="23" t="s">
        <v>844</v>
      </c>
      <c s="23" t="s">
        <v>845</v>
      </c>
      <c s="18" t="s">
        <v>40</v>
      </c>
      <c s="24" t="s">
        <v>846</v>
      </c>
      <c s="25" t="s">
        <v>129</v>
      </c>
      <c s="26">
        <v>4</v>
      </c>
      <c s="27">
        <v>0</v>
      </c>
      <c s="27">
        <f>ROUND(ROUND(H256,2)*ROUND(G256,3),2)</f>
      </c>
      <c r="O256">
        <f>(I256*21)/100</f>
      </c>
      <c t="s">
        <v>16</v>
      </c>
    </row>
    <row r="257" spans="1:5" ht="12.75">
      <c r="A257" s="28" t="s">
        <v>43</v>
      </c>
      <c r="E257" s="29" t="s">
        <v>40</v>
      </c>
    </row>
    <row r="258" spans="1:5" ht="12.75">
      <c r="A258" s="30" t="s">
        <v>45</v>
      </c>
      <c r="E258" s="31" t="s">
        <v>26</v>
      </c>
    </row>
    <row r="259" spans="1:5" ht="12.75">
      <c r="A259" t="s">
        <v>46</v>
      </c>
      <c r="E259" s="29" t="s">
        <v>40</v>
      </c>
    </row>
    <row r="260" spans="1:16" ht="12.75">
      <c r="A260" s="18" t="s">
        <v>38</v>
      </c>
      <c s="23" t="s">
        <v>847</v>
      </c>
      <c s="23" t="s">
        <v>848</v>
      </c>
      <c s="18" t="s">
        <v>40</v>
      </c>
      <c s="24" t="s">
        <v>849</v>
      </c>
      <c s="25" t="s">
        <v>129</v>
      </c>
      <c s="26">
        <v>7</v>
      </c>
      <c s="27">
        <v>0</v>
      </c>
      <c s="27">
        <f>ROUND(ROUND(H260,2)*ROUND(G260,3),2)</f>
      </c>
      <c r="O260">
        <f>(I260*21)/100</f>
      </c>
      <c t="s">
        <v>16</v>
      </c>
    </row>
    <row r="261" spans="1:5" ht="12.75">
      <c r="A261" s="28" t="s">
        <v>43</v>
      </c>
      <c r="E261" s="29" t="s">
        <v>40</v>
      </c>
    </row>
    <row r="262" spans="1:5" ht="12.75">
      <c r="A262" s="30" t="s">
        <v>45</v>
      </c>
      <c r="E262" s="31" t="s">
        <v>40</v>
      </c>
    </row>
    <row r="263" spans="1:5" ht="12.75">
      <c r="A263" t="s">
        <v>46</v>
      </c>
      <c r="E263" s="29" t="s">
        <v>40</v>
      </c>
    </row>
    <row r="264" spans="1:16" ht="12.75">
      <c r="A264" s="18" t="s">
        <v>38</v>
      </c>
      <c s="23" t="s">
        <v>850</v>
      </c>
      <c s="23" t="s">
        <v>851</v>
      </c>
      <c s="18" t="s">
        <v>40</v>
      </c>
      <c s="24" t="s">
        <v>852</v>
      </c>
      <c s="25" t="s">
        <v>129</v>
      </c>
      <c s="26">
        <v>2</v>
      </c>
      <c s="27">
        <v>0</v>
      </c>
      <c s="27">
        <f>ROUND(ROUND(H264,2)*ROUND(G264,3),2)</f>
      </c>
      <c r="O264">
        <f>(I264*21)/100</f>
      </c>
      <c t="s">
        <v>16</v>
      </c>
    </row>
    <row r="265" spans="1:5" ht="12.75">
      <c r="A265" s="28" t="s">
        <v>43</v>
      </c>
      <c r="E265" s="29" t="s">
        <v>40</v>
      </c>
    </row>
    <row r="266" spans="1:5" ht="12.75">
      <c r="A266" s="30" t="s">
        <v>45</v>
      </c>
      <c r="E266" s="31" t="s">
        <v>40</v>
      </c>
    </row>
    <row r="267" spans="1:5" ht="12.75">
      <c r="A267" t="s">
        <v>46</v>
      </c>
      <c r="E267" s="29" t="s">
        <v>40</v>
      </c>
    </row>
    <row r="268" spans="1:16" ht="12.75">
      <c r="A268" s="18" t="s">
        <v>38</v>
      </c>
      <c s="23" t="s">
        <v>853</v>
      </c>
      <c s="23" t="s">
        <v>854</v>
      </c>
      <c s="18" t="s">
        <v>40</v>
      </c>
      <c s="24" t="s">
        <v>855</v>
      </c>
      <c s="25" t="s">
        <v>129</v>
      </c>
      <c s="26">
        <v>3</v>
      </c>
      <c s="27">
        <v>0</v>
      </c>
      <c s="27">
        <f>ROUND(ROUND(H268,2)*ROUND(G268,3),2)</f>
      </c>
      <c r="O268">
        <f>(I268*21)/100</f>
      </c>
      <c t="s">
        <v>16</v>
      </c>
    </row>
    <row r="269" spans="1:5" ht="12.75">
      <c r="A269" s="28" t="s">
        <v>43</v>
      </c>
      <c r="E269" s="29" t="s">
        <v>40</v>
      </c>
    </row>
    <row r="270" spans="1:5" ht="12.75">
      <c r="A270" s="30" t="s">
        <v>45</v>
      </c>
      <c r="E270" s="31" t="s">
        <v>40</v>
      </c>
    </row>
    <row r="271" spans="1:5" ht="12.75">
      <c r="A271" t="s">
        <v>46</v>
      </c>
      <c r="E271" s="29" t="s">
        <v>40</v>
      </c>
    </row>
    <row r="272" spans="1:16" ht="12.75">
      <c r="A272" s="18" t="s">
        <v>38</v>
      </c>
      <c s="23" t="s">
        <v>856</v>
      </c>
      <c s="23" t="s">
        <v>857</v>
      </c>
      <c s="18" t="s">
        <v>40</v>
      </c>
      <c s="24" t="s">
        <v>858</v>
      </c>
      <c s="25" t="s">
        <v>162</v>
      </c>
      <c s="26">
        <v>20</v>
      </c>
      <c s="27">
        <v>0</v>
      </c>
      <c s="27">
        <f>ROUND(ROUND(H272,2)*ROUND(G272,3),2)</f>
      </c>
      <c r="O272">
        <f>(I272*21)/100</f>
      </c>
      <c t="s">
        <v>16</v>
      </c>
    </row>
    <row r="273" spans="1:5" ht="12.75">
      <c r="A273" s="28" t="s">
        <v>43</v>
      </c>
      <c r="E273" s="29" t="s">
        <v>40</v>
      </c>
    </row>
    <row r="274" spans="1:5" ht="12.75">
      <c r="A274" s="30" t="s">
        <v>45</v>
      </c>
      <c r="E274" s="31" t="s">
        <v>40</v>
      </c>
    </row>
    <row r="275" spans="1:5" ht="12.75">
      <c r="A275" t="s">
        <v>46</v>
      </c>
      <c r="E275" s="29" t="s">
        <v>40</v>
      </c>
    </row>
    <row r="276" spans="1:16" ht="12.75">
      <c r="A276" s="18" t="s">
        <v>38</v>
      </c>
      <c s="23" t="s">
        <v>859</v>
      </c>
      <c s="23" t="s">
        <v>860</v>
      </c>
      <c s="18" t="s">
        <v>40</v>
      </c>
      <c s="24" t="s">
        <v>861</v>
      </c>
      <c s="25" t="s">
        <v>162</v>
      </c>
      <c s="26">
        <v>65.6</v>
      </c>
      <c s="27">
        <v>0</v>
      </c>
      <c s="27">
        <f>ROUND(ROUND(H276,2)*ROUND(G276,3),2)</f>
      </c>
      <c r="O276">
        <f>(I276*21)/100</f>
      </c>
      <c t="s">
        <v>16</v>
      </c>
    </row>
    <row r="277" spans="1:5" ht="12.75">
      <c r="A277" s="28" t="s">
        <v>43</v>
      </c>
      <c r="E277" s="29" t="s">
        <v>40</v>
      </c>
    </row>
    <row r="278" spans="1:5" ht="12.75">
      <c r="A278" s="30" t="s">
        <v>45</v>
      </c>
      <c r="E278" s="31" t="s">
        <v>40</v>
      </c>
    </row>
    <row r="279" spans="1:5" ht="12.75">
      <c r="A279" t="s">
        <v>46</v>
      </c>
      <c r="E279" s="29" t="s">
        <v>40</v>
      </c>
    </row>
    <row r="280" spans="1:16" ht="12.75">
      <c r="A280" s="18" t="s">
        <v>38</v>
      </c>
      <c s="23" t="s">
        <v>862</v>
      </c>
      <c s="23" t="s">
        <v>863</v>
      </c>
      <c s="18" t="s">
        <v>40</v>
      </c>
      <c s="24" t="s">
        <v>864</v>
      </c>
      <c s="25" t="s">
        <v>129</v>
      </c>
      <c s="26">
        <v>4</v>
      </c>
      <c s="27">
        <v>0</v>
      </c>
      <c s="27">
        <f>ROUND(ROUND(H280,2)*ROUND(G280,3),2)</f>
      </c>
      <c r="O280">
        <f>(I280*21)/100</f>
      </c>
      <c t="s">
        <v>16</v>
      </c>
    </row>
    <row r="281" spans="1:5" ht="12.75">
      <c r="A281" s="28" t="s">
        <v>43</v>
      </c>
      <c r="E281" s="29" t="s">
        <v>40</v>
      </c>
    </row>
    <row r="282" spans="1:5" ht="12.75">
      <c r="A282" s="30" t="s">
        <v>45</v>
      </c>
      <c r="E282" s="31" t="s">
        <v>26</v>
      </c>
    </row>
    <row r="283" spans="1:5" ht="12.75">
      <c r="A283" t="s">
        <v>46</v>
      </c>
      <c r="E283" s="29" t="s">
        <v>40</v>
      </c>
    </row>
    <row r="284" spans="1:16" ht="12.75">
      <c r="A284" s="18" t="s">
        <v>38</v>
      </c>
      <c s="23" t="s">
        <v>865</v>
      </c>
      <c s="23" t="s">
        <v>866</v>
      </c>
      <c s="18" t="s">
        <v>40</v>
      </c>
      <c s="24" t="s">
        <v>867</v>
      </c>
      <c s="25" t="s">
        <v>129</v>
      </c>
      <c s="26">
        <v>3</v>
      </c>
      <c s="27">
        <v>0</v>
      </c>
      <c s="27">
        <f>ROUND(ROUND(H284,2)*ROUND(G284,3),2)</f>
      </c>
      <c r="O284">
        <f>(I284*21)/100</f>
      </c>
      <c t="s">
        <v>16</v>
      </c>
    </row>
    <row r="285" spans="1:5" ht="12.75">
      <c r="A285" s="28" t="s">
        <v>43</v>
      </c>
      <c r="E285" s="29" t="s">
        <v>40</v>
      </c>
    </row>
    <row r="286" spans="1:5" ht="12.75">
      <c r="A286" s="30" t="s">
        <v>45</v>
      </c>
      <c r="E286" s="31" t="s">
        <v>40</v>
      </c>
    </row>
    <row r="287" spans="1:5" ht="12.75">
      <c r="A287" t="s">
        <v>46</v>
      </c>
      <c r="E287" s="29" t="s">
        <v>40</v>
      </c>
    </row>
    <row r="288" spans="1:16" ht="25.5">
      <c r="A288" s="18" t="s">
        <v>38</v>
      </c>
      <c s="23" t="s">
        <v>868</v>
      </c>
      <c s="23" t="s">
        <v>869</v>
      </c>
      <c s="18" t="s">
        <v>40</v>
      </c>
      <c s="24" t="s">
        <v>870</v>
      </c>
      <c s="25" t="s">
        <v>129</v>
      </c>
      <c s="26">
        <v>1</v>
      </c>
      <c s="27">
        <v>0</v>
      </c>
      <c s="27">
        <f>ROUND(ROUND(H288,2)*ROUND(G288,3),2)</f>
      </c>
      <c r="O288">
        <f>(I288*21)/100</f>
      </c>
      <c t="s">
        <v>16</v>
      </c>
    </row>
    <row r="289" spans="1:5" ht="12.75">
      <c r="A289" s="28" t="s">
        <v>43</v>
      </c>
      <c r="E289" s="29" t="s">
        <v>40</v>
      </c>
    </row>
    <row r="290" spans="1:5" ht="12.75">
      <c r="A290" s="30" t="s">
        <v>45</v>
      </c>
      <c r="E290" s="31" t="s">
        <v>40</v>
      </c>
    </row>
    <row r="291" spans="1:5" ht="12.75">
      <c r="A291" t="s">
        <v>46</v>
      </c>
      <c r="E291" s="29" t="s">
        <v>40</v>
      </c>
    </row>
    <row r="292" spans="1:16" ht="12.75">
      <c r="A292" s="18" t="s">
        <v>38</v>
      </c>
      <c s="23" t="s">
        <v>871</v>
      </c>
      <c s="23" t="s">
        <v>872</v>
      </c>
      <c s="18" t="s">
        <v>40</v>
      </c>
      <c s="24" t="s">
        <v>873</v>
      </c>
      <c s="25" t="s">
        <v>129</v>
      </c>
      <c s="26">
        <v>1</v>
      </c>
      <c s="27">
        <v>0</v>
      </c>
      <c s="27">
        <f>ROUND(ROUND(H292,2)*ROUND(G292,3),2)</f>
      </c>
      <c r="O292">
        <f>(I292*21)/100</f>
      </c>
      <c t="s">
        <v>16</v>
      </c>
    </row>
    <row r="293" spans="1:5" ht="12.75">
      <c r="A293" s="28" t="s">
        <v>43</v>
      </c>
      <c r="E293" s="29" t="s">
        <v>40</v>
      </c>
    </row>
    <row r="294" spans="1:5" ht="12.75">
      <c r="A294" s="30" t="s">
        <v>45</v>
      </c>
      <c r="E294" s="31" t="s">
        <v>40</v>
      </c>
    </row>
    <row r="295" spans="1:5" ht="12.75">
      <c r="A295" t="s">
        <v>46</v>
      </c>
      <c r="E295" s="29" t="s">
        <v>40</v>
      </c>
    </row>
    <row r="296" spans="1:16" ht="12.75">
      <c r="A296" s="18" t="s">
        <v>38</v>
      </c>
      <c s="23" t="s">
        <v>874</v>
      </c>
      <c s="23" t="s">
        <v>875</v>
      </c>
      <c s="18" t="s">
        <v>40</v>
      </c>
      <c s="24" t="s">
        <v>876</v>
      </c>
      <c s="25" t="s">
        <v>129</v>
      </c>
      <c s="26">
        <v>16</v>
      </c>
      <c s="27">
        <v>0</v>
      </c>
      <c s="27">
        <f>ROUND(ROUND(H296,2)*ROUND(G296,3),2)</f>
      </c>
      <c r="O296">
        <f>(I296*21)/100</f>
      </c>
      <c t="s">
        <v>16</v>
      </c>
    </row>
    <row r="297" spans="1:5" ht="12.75">
      <c r="A297" s="28" t="s">
        <v>43</v>
      </c>
      <c r="E297" s="29" t="s">
        <v>40</v>
      </c>
    </row>
    <row r="298" spans="1:5" ht="12.75">
      <c r="A298" s="30" t="s">
        <v>45</v>
      </c>
      <c r="E298" s="31" t="s">
        <v>40</v>
      </c>
    </row>
    <row r="299" spans="1:5" ht="12.75">
      <c r="A299" t="s">
        <v>46</v>
      </c>
      <c r="E299" s="29" t="s">
        <v>40</v>
      </c>
    </row>
    <row r="300" spans="1:16" ht="12.75">
      <c r="A300" s="18" t="s">
        <v>38</v>
      </c>
      <c s="23" t="s">
        <v>877</v>
      </c>
      <c s="23" t="s">
        <v>878</v>
      </c>
      <c s="18" t="s">
        <v>40</v>
      </c>
      <c s="24" t="s">
        <v>879</v>
      </c>
      <c s="25" t="s">
        <v>129</v>
      </c>
      <c s="26">
        <v>2</v>
      </c>
      <c s="27">
        <v>0</v>
      </c>
      <c s="27">
        <f>ROUND(ROUND(H300,2)*ROUND(G300,3),2)</f>
      </c>
      <c r="O300">
        <f>(I300*21)/100</f>
      </c>
      <c t="s">
        <v>16</v>
      </c>
    </row>
    <row r="301" spans="1:5" ht="12.75">
      <c r="A301" s="28" t="s">
        <v>43</v>
      </c>
      <c r="E301" s="29" t="s">
        <v>40</v>
      </c>
    </row>
    <row r="302" spans="1:5" ht="12.75">
      <c r="A302" s="30" t="s">
        <v>45</v>
      </c>
      <c r="E302" s="31" t="s">
        <v>40</v>
      </c>
    </row>
    <row r="303" spans="1:5" ht="12.75">
      <c r="A303" t="s">
        <v>46</v>
      </c>
      <c r="E303" s="29" t="s">
        <v>40</v>
      </c>
    </row>
    <row r="304" spans="1:16" ht="12.75">
      <c r="A304" s="18" t="s">
        <v>38</v>
      </c>
      <c s="23" t="s">
        <v>880</v>
      </c>
      <c s="23" t="s">
        <v>881</v>
      </c>
      <c s="18" t="s">
        <v>40</v>
      </c>
      <c s="24" t="s">
        <v>882</v>
      </c>
      <c s="25" t="s">
        <v>129</v>
      </c>
      <c s="26">
        <v>20</v>
      </c>
      <c s="27">
        <v>0</v>
      </c>
      <c s="27">
        <f>ROUND(ROUND(H304,2)*ROUND(G304,3),2)</f>
      </c>
      <c r="O304">
        <f>(I304*21)/100</f>
      </c>
      <c t="s">
        <v>16</v>
      </c>
    </row>
    <row r="305" spans="1:5" ht="12.75">
      <c r="A305" s="28" t="s">
        <v>43</v>
      </c>
      <c r="E305" s="29" t="s">
        <v>40</v>
      </c>
    </row>
    <row r="306" spans="1:5" ht="12.75">
      <c r="A306" s="30" t="s">
        <v>45</v>
      </c>
      <c r="E306" s="31" t="s">
        <v>883</v>
      </c>
    </row>
    <row r="307" spans="1:5" ht="12.75">
      <c r="A307" t="s">
        <v>46</v>
      </c>
      <c r="E307" s="29" t="s">
        <v>40</v>
      </c>
    </row>
    <row r="308" spans="1:16" ht="12.75">
      <c r="A308" s="18" t="s">
        <v>38</v>
      </c>
      <c s="23" t="s">
        <v>884</v>
      </c>
      <c s="23" t="s">
        <v>885</v>
      </c>
      <c s="18" t="s">
        <v>40</v>
      </c>
      <c s="24" t="s">
        <v>886</v>
      </c>
      <c s="25" t="s">
        <v>162</v>
      </c>
      <c s="26">
        <v>85.6</v>
      </c>
      <c s="27">
        <v>0</v>
      </c>
      <c s="27">
        <f>ROUND(ROUND(H308,2)*ROUND(G308,3),2)</f>
      </c>
      <c r="O308">
        <f>(I308*21)/100</f>
      </c>
      <c t="s">
        <v>16</v>
      </c>
    </row>
    <row r="309" spans="1:5" ht="12.75">
      <c r="A309" s="28" t="s">
        <v>43</v>
      </c>
      <c r="E309" s="29" t="s">
        <v>40</v>
      </c>
    </row>
    <row r="310" spans="1:5" ht="114.75">
      <c r="A310" s="30" t="s">
        <v>45</v>
      </c>
      <c r="E310" s="31" t="s">
        <v>887</v>
      </c>
    </row>
    <row r="311" spans="1:5" ht="12.75">
      <c r="A311" t="s">
        <v>46</v>
      </c>
      <c r="E311" s="29" t="s">
        <v>40</v>
      </c>
    </row>
    <row r="312" spans="1:16" ht="12.75">
      <c r="A312" s="18" t="s">
        <v>38</v>
      </c>
      <c s="23" t="s">
        <v>888</v>
      </c>
      <c s="23" t="s">
        <v>889</v>
      </c>
      <c s="18" t="s">
        <v>40</v>
      </c>
      <c s="24" t="s">
        <v>890</v>
      </c>
      <c s="25" t="s">
        <v>162</v>
      </c>
      <c s="26">
        <v>5.4</v>
      </c>
      <c s="27">
        <v>0</v>
      </c>
      <c s="27">
        <f>ROUND(ROUND(H312,2)*ROUND(G312,3),2)</f>
      </c>
      <c r="O312">
        <f>(I312*21)/100</f>
      </c>
      <c t="s">
        <v>16</v>
      </c>
    </row>
    <row r="313" spans="1:5" ht="12.75">
      <c r="A313" s="28" t="s">
        <v>43</v>
      </c>
      <c r="E313" s="29" t="s">
        <v>40</v>
      </c>
    </row>
    <row r="314" spans="1:5" ht="12.75">
      <c r="A314" s="30" t="s">
        <v>45</v>
      </c>
      <c r="E314" s="31" t="s">
        <v>40</v>
      </c>
    </row>
    <row r="315" spans="1:5" ht="12.75">
      <c r="A315" t="s">
        <v>46</v>
      </c>
      <c r="E315" s="29" t="s">
        <v>40</v>
      </c>
    </row>
    <row r="316" spans="1:16" ht="25.5">
      <c r="A316" s="18" t="s">
        <v>38</v>
      </c>
      <c s="23" t="s">
        <v>891</v>
      </c>
      <c s="23" t="s">
        <v>889</v>
      </c>
      <c s="18" t="s">
        <v>790</v>
      </c>
      <c s="24" t="s">
        <v>892</v>
      </c>
      <c s="25" t="s">
        <v>162</v>
      </c>
      <c s="26">
        <v>5.4</v>
      </c>
      <c s="27">
        <v>0</v>
      </c>
      <c s="27">
        <f>ROUND(ROUND(H316,2)*ROUND(G316,3),2)</f>
      </c>
      <c r="O316">
        <f>(I316*21)/100</f>
      </c>
      <c t="s">
        <v>16</v>
      </c>
    </row>
    <row r="317" spans="1:5" ht="12.75">
      <c r="A317" s="28" t="s">
        <v>43</v>
      </c>
      <c r="E317" s="29" t="s">
        <v>40</v>
      </c>
    </row>
    <row r="318" spans="1:5" ht="12.75">
      <c r="A318" s="30" t="s">
        <v>45</v>
      </c>
      <c r="E318" s="31" t="s">
        <v>40</v>
      </c>
    </row>
    <row r="319" spans="1:5" ht="12.75">
      <c r="A319" t="s">
        <v>46</v>
      </c>
      <c r="E319" s="29" t="s">
        <v>40</v>
      </c>
    </row>
    <row r="320" spans="1:16" ht="12.75">
      <c r="A320" s="18" t="s">
        <v>38</v>
      </c>
      <c s="23" t="s">
        <v>893</v>
      </c>
      <c s="23" t="s">
        <v>894</v>
      </c>
      <c s="18" t="s">
        <v>40</v>
      </c>
      <c s="24" t="s">
        <v>895</v>
      </c>
      <c s="25" t="s">
        <v>162</v>
      </c>
      <c s="26">
        <v>85.6</v>
      </c>
      <c s="27">
        <v>0</v>
      </c>
      <c s="27">
        <f>ROUND(ROUND(H320,2)*ROUND(G320,3),2)</f>
      </c>
      <c r="O320">
        <f>(I320*21)/100</f>
      </c>
      <c t="s">
        <v>16</v>
      </c>
    </row>
    <row r="321" spans="1:5" ht="12.75">
      <c r="A321" s="28" t="s">
        <v>43</v>
      </c>
      <c r="E321" s="29" t="s">
        <v>40</v>
      </c>
    </row>
    <row r="322" spans="1:5" ht="114.75">
      <c r="A322" s="30" t="s">
        <v>45</v>
      </c>
      <c r="E322" s="31" t="s">
        <v>896</v>
      </c>
    </row>
    <row r="323" spans="1:5" ht="12.75">
      <c r="A323" t="s">
        <v>46</v>
      </c>
      <c r="E323" s="29" t="s">
        <v>40</v>
      </c>
    </row>
    <row r="324" spans="1:16" ht="25.5">
      <c r="A324" s="18" t="s">
        <v>38</v>
      </c>
      <c s="23" t="s">
        <v>897</v>
      </c>
      <c s="23" t="s">
        <v>898</v>
      </c>
      <c s="18" t="s">
        <v>40</v>
      </c>
      <c s="24" t="s">
        <v>899</v>
      </c>
      <c s="25" t="s">
        <v>129</v>
      </c>
      <c s="26">
        <v>3</v>
      </c>
      <c s="27">
        <v>0</v>
      </c>
      <c s="27">
        <f>ROUND(ROUND(H324,2)*ROUND(G324,3),2)</f>
      </c>
      <c r="O324">
        <f>(I324*21)/100</f>
      </c>
      <c t="s">
        <v>16</v>
      </c>
    </row>
    <row r="325" spans="1:5" ht="12.75">
      <c r="A325" s="28" t="s">
        <v>43</v>
      </c>
      <c r="E325" s="29" t="s">
        <v>40</v>
      </c>
    </row>
    <row r="326" spans="1:5" ht="12.75">
      <c r="A326" s="30" t="s">
        <v>45</v>
      </c>
      <c r="E326" s="31" t="s">
        <v>900</v>
      </c>
    </row>
    <row r="327" spans="1:5" ht="12.75">
      <c r="A327" t="s">
        <v>46</v>
      </c>
      <c r="E327" s="29" t="s">
        <v>40</v>
      </c>
    </row>
    <row r="328" spans="1:16" ht="12.75">
      <c r="A328" s="18" t="s">
        <v>38</v>
      </c>
      <c s="23" t="s">
        <v>901</v>
      </c>
      <c s="23" t="s">
        <v>902</v>
      </c>
      <c s="18" t="s">
        <v>40</v>
      </c>
      <c s="24" t="s">
        <v>903</v>
      </c>
      <c s="25" t="s">
        <v>42</v>
      </c>
      <c s="26">
        <v>1</v>
      </c>
      <c s="27">
        <v>0</v>
      </c>
      <c s="27">
        <f>ROUND(ROUND(H328,2)*ROUND(G328,3),2)</f>
      </c>
      <c r="O328">
        <f>(I328*21)/100</f>
      </c>
      <c t="s">
        <v>16</v>
      </c>
    </row>
    <row r="329" spans="1:5" ht="12.75">
      <c r="A329" s="28" t="s">
        <v>43</v>
      </c>
      <c r="E329" s="29" t="s">
        <v>40</v>
      </c>
    </row>
    <row r="330" spans="1:5" ht="12.75">
      <c r="A330" s="30" t="s">
        <v>45</v>
      </c>
      <c r="E330" s="31" t="s">
        <v>40</v>
      </c>
    </row>
    <row r="331" spans="1:5" ht="12.75">
      <c r="A331" t="s">
        <v>46</v>
      </c>
      <c r="E331" s="29" t="s">
        <v>40</v>
      </c>
    </row>
    <row r="332" spans="1:18" ht="12.75" customHeight="1">
      <c r="A332" s="5" t="s">
        <v>36</v>
      </c>
      <c s="5"/>
      <c s="35" t="s">
        <v>33</v>
      </c>
      <c s="5"/>
      <c s="21" t="s">
        <v>904</v>
      </c>
      <c s="5"/>
      <c s="5"/>
      <c s="5"/>
      <c s="36">
        <f>0+Q332</f>
      </c>
      <c r="O332">
        <f>0+R332</f>
      </c>
      <c r="Q332">
        <f>0+I333</f>
      </c>
      <c>
        <f>0+O333</f>
      </c>
    </row>
    <row r="333" spans="1:16" ht="25.5">
      <c r="A333" s="18" t="s">
        <v>38</v>
      </c>
      <c s="23" t="s">
        <v>905</v>
      </c>
      <c s="23" t="s">
        <v>906</v>
      </c>
      <c s="18" t="s">
        <v>40</v>
      </c>
      <c s="24" t="s">
        <v>907</v>
      </c>
      <c s="25" t="s">
        <v>129</v>
      </c>
      <c s="26">
        <v>10</v>
      </c>
      <c s="27">
        <v>0</v>
      </c>
      <c s="27">
        <f>ROUND(ROUND(H333,2)*ROUND(G333,3),2)</f>
      </c>
      <c r="O333">
        <f>(I333*21)/100</f>
      </c>
      <c t="s">
        <v>16</v>
      </c>
    </row>
    <row r="334" spans="1:5" ht="12.75">
      <c r="A334" s="28" t="s">
        <v>43</v>
      </c>
      <c r="E334" s="29" t="s">
        <v>40</v>
      </c>
    </row>
    <row r="335" spans="1:5" ht="12.75">
      <c r="A335" s="30" t="s">
        <v>45</v>
      </c>
      <c r="E335" s="31" t="s">
        <v>35</v>
      </c>
    </row>
    <row r="336" spans="1:5" ht="12.75">
      <c r="A336" t="s">
        <v>46</v>
      </c>
      <c r="E336" s="29" t="s">
        <v>40</v>
      </c>
    </row>
    <row r="337" spans="1:18" ht="12.75" customHeight="1">
      <c r="A337" s="5" t="s">
        <v>36</v>
      </c>
      <c s="5"/>
      <c s="35" t="s">
        <v>908</v>
      </c>
      <c s="5"/>
      <c s="21" t="s">
        <v>909</v>
      </c>
      <c s="5"/>
      <c s="5"/>
      <c s="5"/>
      <c s="36">
        <f>0+Q337</f>
      </c>
      <c r="O337">
        <f>0+R337</f>
      </c>
      <c r="Q337">
        <f>0+I338</f>
      </c>
      <c>
        <f>0+O338</f>
      </c>
    </row>
    <row r="338" spans="1:16" ht="12.75">
      <c r="A338" s="18" t="s">
        <v>38</v>
      </c>
      <c s="23" t="s">
        <v>910</v>
      </c>
      <c s="23" t="s">
        <v>911</v>
      </c>
      <c s="18" t="s">
        <v>40</v>
      </c>
      <c s="24" t="s">
        <v>912</v>
      </c>
      <c s="25" t="s">
        <v>100</v>
      </c>
      <c s="26">
        <v>248.39</v>
      </c>
      <c s="27">
        <v>0</v>
      </c>
      <c s="27">
        <f>ROUND(ROUND(H338,2)*ROUND(G338,3),2)</f>
      </c>
      <c r="O338">
        <f>(I338*21)/100</f>
      </c>
      <c t="s">
        <v>16</v>
      </c>
    </row>
    <row r="339" spans="1:5" ht="12.75">
      <c r="A339" s="28" t="s">
        <v>43</v>
      </c>
      <c r="E339" s="29" t="s">
        <v>40</v>
      </c>
    </row>
    <row r="340" spans="1:5" ht="12.75">
      <c r="A340" s="30" t="s">
        <v>45</v>
      </c>
      <c r="E340" s="31" t="s">
        <v>40</v>
      </c>
    </row>
    <row r="341" spans="1:5" ht="12.75">
      <c r="A341" t="s">
        <v>46</v>
      </c>
      <c r="E341" s="29" t="s">
        <v>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0+O8+O29+O58+O63+O68+O73+O82+O183+O260+O265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913</v>
      </c>
      <c s="32">
        <f>0+I8+I29+I58+I63+I68+I73+I82+I183+I260+I265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913</v>
      </c>
      <c s="5"/>
      <c s="14" t="s">
        <v>914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</f>
      </c>
      <c>
        <f>0+O9+O13+O17+O21+O25</f>
      </c>
    </row>
    <row r="9" spans="1:16" ht="25.5">
      <c r="A9" s="18" t="s">
        <v>38</v>
      </c>
      <c s="23" t="s">
        <v>22</v>
      </c>
      <c s="23" t="s">
        <v>915</v>
      </c>
      <c s="18" t="s">
        <v>40</v>
      </c>
      <c s="24" t="s">
        <v>916</v>
      </c>
      <c s="25" t="s">
        <v>100</v>
      </c>
      <c s="26">
        <v>136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917</v>
      </c>
    </row>
    <row r="12" spans="1:5" ht="140.25">
      <c r="A12" t="s">
        <v>46</v>
      </c>
      <c r="E12" s="29" t="s">
        <v>918</v>
      </c>
    </row>
    <row r="13" spans="1:16" ht="25.5">
      <c r="A13" s="18" t="s">
        <v>38</v>
      </c>
      <c s="23" t="s">
        <v>16</v>
      </c>
      <c s="23" t="s">
        <v>919</v>
      </c>
      <c s="18" t="s">
        <v>40</v>
      </c>
      <c s="24" t="s">
        <v>920</v>
      </c>
      <c s="25" t="s">
        <v>100</v>
      </c>
      <c s="26">
        <v>10.4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917</v>
      </c>
    </row>
    <row r="16" spans="1:5" ht="140.25">
      <c r="A16" t="s">
        <v>46</v>
      </c>
      <c r="E16" s="29" t="s">
        <v>918</v>
      </c>
    </row>
    <row r="17" spans="1:16" ht="25.5">
      <c r="A17" s="18" t="s">
        <v>38</v>
      </c>
      <c s="23" t="s">
        <v>15</v>
      </c>
      <c s="23" t="s">
        <v>921</v>
      </c>
      <c s="18" t="s">
        <v>40</v>
      </c>
      <c s="24" t="s">
        <v>922</v>
      </c>
      <c s="25" t="s">
        <v>100</v>
      </c>
      <c s="26">
        <v>37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12.75">
      <c r="A19" s="30" t="s">
        <v>45</v>
      </c>
      <c r="E19" s="31" t="s">
        <v>917</v>
      </c>
    </row>
    <row r="20" spans="1:5" ht="140.25">
      <c r="A20" t="s">
        <v>46</v>
      </c>
      <c r="E20" s="29" t="s">
        <v>918</v>
      </c>
    </row>
    <row r="21" spans="1:16" ht="25.5">
      <c r="A21" s="18" t="s">
        <v>38</v>
      </c>
      <c s="23" t="s">
        <v>26</v>
      </c>
      <c s="23" t="s">
        <v>923</v>
      </c>
      <c s="18" t="s">
        <v>40</v>
      </c>
      <c s="24" t="s">
        <v>924</v>
      </c>
      <c s="25" t="s">
        <v>100</v>
      </c>
      <c s="26">
        <v>1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40</v>
      </c>
    </row>
    <row r="23" spans="1:5" ht="12.75">
      <c r="A23" s="30" t="s">
        <v>45</v>
      </c>
      <c r="E23" s="31" t="s">
        <v>917</v>
      </c>
    </row>
    <row r="24" spans="1:5" ht="140.25">
      <c r="A24" t="s">
        <v>46</v>
      </c>
      <c r="E24" s="29" t="s">
        <v>918</v>
      </c>
    </row>
    <row r="25" spans="1:16" ht="25.5">
      <c r="A25" s="18" t="s">
        <v>38</v>
      </c>
      <c s="23" t="s">
        <v>28</v>
      </c>
      <c s="23" t="s">
        <v>925</v>
      </c>
      <c s="18" t="s">
        <v>40</v>
      </c>
      <c s="24" t="s">
        <v>926</v>
      </c>
      <c s="25" t="s">
        <v>100</v>
      </c>
      <c s="26">
        <v>0.1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40</v>
      </c>
    </row>
    <row r="27" spans="1:5" ht="12.75">
      <c r="A27" s="30" t="s">
        <v>45</v>
      </c>
      <c r="E27" s="31" t="s">
        <v>917</v>
      </c>
    </row>
    <row r="28" spans="1:5" ht="140.25">
      <c r="A28" t="s">
        <v>46</v>
      </c>
      <c r="E28" s="29" t="s">
        <v>918</v>
      </c>
    </row>
    <row r="29" spans="1:18" ht="12.75" customHeight="1">
      <c r="A29" s="5" t="s">
        <v>36</v>
      </c>
      <c s="5"/>
      <c s="35" t="s">
        <v>22</v>
      </c>
      <c s="5"/>
      <c s="21" t="s">
        <v>115</v>
      </c>
      <c s="5"/>
      <c s="5"/>
      <c s="5"/>
      <c s="36">
        <f>0+Q29</f>
      </c>
      <c r="O29">
        <f>0+R29</f>
      </c>
      <c r="Q29">
        <f>0+I30+I34+I38+I42+I46+I50+I54</f>
      </c>
      <c>
        <f>0+O30+O34+O38+O42+O46+O50+O54</f>
      </c>
    </row>
    <row r="30" spans="1:16" ht="12.75">
      <c r="A30" s="18" t="s">
        <v>38</v>
      </c>
      <c s="23" t="s">
        <v>30</v>
      </c>
      <c s="23" t="s">
        <v>927</v>
      </c>
      <c s="18" t="s">
        <v>40</v>
      </c>
      <c s="24" t="s">
        <v>928</v>
      </c>
      <c s="25" t="s">
        <v>118</v>
      </c>
      <c s="26">
        <v>455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917</v>
      </c>
    </row>
    <row r="33" spans="1:5" ht="12.75">
      <c r="A33" t="s">
        <v>46</v>
      </c>
      <c r="E33" s="29" t="s">
        <v>929</v>
      </c>
    </row>
    <row r="34" spans="1:16" ht="12.75">
      <c r="A34" s="18" t="s">
        <v>38</v>
      </c>
      <c s="23" t="s">
        <v>76</v>
      </c>
      <c s="23" t="s">
        <v>930</v>
      </c>
      <c s="18" t="s">
        <v>40</v>
      </c>
      <c s="24" t="s">
        <v>931</v>
      </c>
      <c s="25" t="s">
        <v>118</v>
      </c>
      <c s="26">
        <v>225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917</v>
      </c>
    </row>
    <row r="37" spans="1:5" ht="25.5">
      <c r="A37" t="s">
        <v>46</v>
      </c>
      <c r="E37" s="29" t="s">
        <v>932</v>
      </c>
    </row>
    <row r="38" spans="1:16" ht="25.5">
      <c r="A38" s="18" t="s">
        <v>38</v>
      </c>
      <c s="23" t="s">
        <v>79</v>
      </c>
      <c s="23" t="s">
        <v>151</v>
      </c>
      <c s="18" t="s">
        <v>40</v>
      </c>
      <c s="24" t="s">
        <v>152</v>
      </c>
      <c s="25" t="s">
        <v>134</v>
      </c>
      <c s="26">
        <v>14.3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917</v>
      </c>
    </row>
    <row r="41" spans="1:5" ht="63.75">
      <c r="A41" t="s">
        <v>46</v>
      </c>
      <c r="E41" s="29" t="s">
        <v>142</v>
      </c>
    </row>
    <row r="42" spans="1:16" ht="12.75">
      <c r="A42" s="18" t="s">
        <v>38</v>
      </c>
      <c s="23" t="s">
        <v>33</v>
      </c>
      <c s="23" t="s">
        <v>604</v>
      </c>
      <c s="18" t="s">
        <v>40</v>
      </c>
      <c s="24" t="s">
        <v>605</v>
      </c>
      <c s="25" t="s">
        <v>134</v>
      </c>
      <c s="26">
        <v>70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917</v>
      </c>
    </row>
    <row r="45" spans="1:5" ht="318.75">
      <c r="A45" t="s">
        <v>46</v>
      </c>
      <c r="E45" s="29" t="s">
        <v>933</v>
      </c>
    </row>
    <row r="46" spans="1:16" ht="12.75">
      <c r="A46" s="18" t="s">
        <v>38</v>
      </c>
      <c s="23" t="s">
        <v>35</v>
      </c>
      <c s="23" t="s">
        <v>617</v>
      </c>
      <c s="18" t="s">
        <v>40</v>
      </c>
      <c s="24" t="s">
        <v>618</v>
      </c>
      <c s="25" t="s">
        <v>134</v>
      </c>
      <c s="26">
        <v>158.3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917</v>
      </c>
    </row>
    <row r="49" spans="1:5" ht="229.5">
      <c r="A49" t="s">
        <v>46</v>
      </c>
      <c r="E49" s="29" t="s">
        <v>621</v>
      </c>
    </row>
    <row r="50" spans="1:16" ht="12.75">
      <c r="A50" s="18" t="s">
        <v>38</v>
      </c>
      <c s="23" t="s">
        <v>86</v>
      </c>
      <c s="23" t="s">
        <v>934</v>
      </c>
      <c s="18" t="s">
        <v>40</v>
      </c>
      <c s="24" t="s">
        <v>935</v>
      </c>
      <c s="25" t="s">
        <v>118</v>
      </c>
      <c s="26">
        <v>455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917</v>
      </c>
    </row>
    <row r="53" spans="1:5" ht="38.25">
      <c r="A53" t="s">
        <v>46</v>
      </c>
      <c r="E53" s="29" t="s">
        <v>936</v>
      </c>
    </row>
    <row r="54" spans="1:16" ht="12.75">
      <c r="A54" s="18" t="s">
        <v>38</v>
      </c>
      <c s="23" t="s">
        <v>89</v>
      </c>
      <c s="23" t="s">
        <v>937</v>
      </c>
      <c s="18" t="s">
        <v>40</v>
      </c>
      <c s="24" t="s">
        <v>938</v>
      </c>
      <c s="25" t="s">
        <v>118</v>
      </c>
      <c s="26">
        <v>225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917</v>
      </c>
    </row>
    <row r="57" spans="1:5" ht="25.5">
      <c r="A57" t="s">
        <v>46</v>
      </c>
      <c r="E57" s="29" t="s">
        <v>939</v>
      </c>
    </row>
    <row r="58" spans="1:18" ht="12.75" customHeight="1">
      <c r="A58" s="5" t="s">
        <v>36</v>
      </c>
      <c s="5"/>
      <c s="35" t="s">
        <v>940</v>
      </c>
      <c s="5"/>
      <c s="21" t="s">
        <v>941</v>
      </c>
      <c s="5"/>
      <c s="5"/>
      <c s="5"/>
      <c s="36">
        <f>0+Q58</f>
      </c>
      <c r="O58">
        <f>0+R58</f>
      </c>
      <c r="Q58">
        <f>0+I59</f>
      </c>
      <c>
        <f>0+O59</f>
      </c>
    </row>
    <row r="59" spans="1:16" ht="12.75">
      <c r="A59" s="18" t="s">
        <v>38</v>
      </c>
      <c s="23" t="s">
        <v>92</v>
      </c>
      <c s="23" t="s">
        <v>609</v>
      </c>
      <c s="18" t="s">
        <v>40</v>
      </c>
      <c s="24" t="s">
        <v>610</v>
      </c>
      <c s="25" t="s">
        <v>134</v>
      </c>
      <c s="26">
        <v>144.6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40</v>
      </c>
    </row>
    <row r="61" spans="1:5" ht="12.75">
      <c r="A61" s="30" t="s">
        <v>45</v>
      </c>
      <c r="E61" s="31" t="s">
        <v>917</v>
      </c>
    </row>
    <row r="62" spans="1:5" ht="318.75">
      <c r="A62" t="s">
        <v>46</v>
      </c>
      <c r="E62" s="29" t="s">
        <v>933</v>
      </c>
    </row>
    <row r="63" spans="1:18" ht="12.75" customHeight="1">
      <c r="A63" s="5" t="s">
        <v>36</v>
      </c>
      <c s="5"/>
      <c s="35" t="s">
        <v>16</v>
      </c>
      <c s="5"/>
      <c s="21" t="s">
        <v>216</v>
      </c>
      <c s="5"/>
      <c s="5"/>
      <c s="5"/>
      <c s="36">
        <f>0+Q63</f>
      </c>
      <c r="O63">
        <f>0+R63</f>
      </c>
      <c r="Q63">
        <f>0+I64</f>
      </c>
      <c>
        <f>0+O64</f>
      </c>
    </row>
    <row r="64" spans="1:16" ht="12.75">
      <c r="A64" s="18" t="s">
        <v>38</v>
      </c>
      <c s="23" t="s">
        <v>159</v>
      </c>
      <c s="23" t="s">
        <v>942</v>
      </c>
      <c s="18" t="s">
        <v>40</v>
      </c>
      <c s="24" t="s">
        <v>943</v>
      </c>
      <c s="25" t="s">
        <v>134</v>
      </c>
      <c s="26">
        <v>42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40</v>
      </c>
    </row>
    <row r="66" spans="1:5" ht="12.75">
      <c r="A66" s="30" t="s">
        <v>45</v>
      </c>
      <c r="E66" s="31" t="s">
        <v>917</v>
      </c>
    </row>
    <row r="67" spans="1:5" ht="369.75">
      <c r="A67" t="s">
        <v>46</v>
      </c>
      <c r="E67" s="29" t="s">
        <v>944</v>
      </c>
    </row>
    <row r="68" spans="1:18" ht="12.75" customHeight="1">
      <c r="A68" s="5" t="s">
        <v>36</v>
      </c>
      <c s="5"/>
      <c s="35" t="s">
        <v>26</v>
      </c>
      <c s="5"/>
      <c s="21" t="s">
        <v>335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8" t="s">
        <v>38</v>
      </c>
      <c s="23" t="s">
        <v>165</v>
      </c>
      <c s="23" t="s">
        <v>627</v>
      </c>
      <c s="18" t="s">
        <v>40</v>
      </c>
      <c s="24" t="s">
        <v>628</v>
      </c>
      <c s="25" t="s">
        <v>134</v>
      </c>
      <c s="26">
        <v>23.3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40</v>
      </c>
    </row>
    <row r="71" spans="1:5" ht="12.75">
      <c r="A71" s="30" t="s">
        <v>45</v>
      </c>
      <c r="E71" s="31" t="s">
        <v>917</v>
      </c>
    </row>
    <row r="72" spans="1:5" ht="38.25">
      <c r="A72" t="s">
        <v>46</v>
      </c>
      <c r="E72" s="29" t="s">
        <v>340</v>
      </c>
    </row>
    <row r="73" spans="1:18" ht="12.75" customHeight="1">
      <c r="A73" s="5" t="s">
        <v>36</v>
      </c>
      <c s="5"/>
      <c s="35" t="s">
        <v>28</v>
      </c>
      <c s="5"/>
      <c s="21" t="s">
        <v>229</v>
      </c>
      <c s="5"/>
      <c s="5"/>
      <c s="5"/>
      <c s="36">
        <f>0+Q73</f>
      </c>
      <c r="O73">
        <f>0+R73</f>
      </c>
      <c r="Q73">
        <f>0+I74+I78</f>
      </c>
      <c>
        <f>0+O74+O78</f>
      </c>
    </row>
    <row r="74" spans="1:16" ht="12.75">
      <c r="A74" s="18" t="s">
        <v>38</v>
      </c>
      <c s="23" t="s">
        <v>172</v>
      </c>
      <c s="23" t="s">
        <v>945</v>
      </c>
      <c s="18" t="s">
        <v>40</v>
      </c>
      <c s="24" t="s">
        <v>946</v>
      </c>
      <c s="25" t="s">
        <v>118</v>
      </c>
      <c s="26">
        <v>10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917</v>
      </c>
    </row>
    <row r="77" spans="1:5" ht="51">
      <c r="A77" t="s">
        <v>46</v>
      </c>
      <c r="E77" s="29" t="s">
        <v>241</v>
      </c>
    </row>
    <row r="78" spans="1:16" ht="12.75">
      <c r="A78" s="18" t="s">
        <v>38</v>
      </c>
      <c s="23" t="s">
        <v>177</v>
      </c>
      <c s="23" t="s">
        <v>947</v>
      </c>
      <c s="18" t="s">
        <v>40</v>
      </c>
      <c s="24" t="s">
        <v>948</v>
      </c>
      <c s="25" t="s">
        <v>118</v>
      </c>
      <c s="26">
        <v>16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917</v>
      </c>
    </row>
    <row r="81" spans="1:5" ht="153">
      <c r="A81" t="s">
        <v>46</v>
      </c>
      <c r="E81" s="29" t="s">
        <v>274</v>
      </c>
    </row>
    <row r="82" spans="1:18" ht="12.75" customHeight="1">
      <c r="A82" s="5" t="s">
        <v>36</v>
      </c>
      <c s="5"/>
      <c s="35" t="s">
        <v>76</v>
      </c>
      <c s="5"/>
      <c s="21" t="s">
        <v>949</v>
      </c>
      <c s="5"/>
      <c s="5"/>
      <c s="5"/>
      <c s="36">
        <f>0+Q82</f>
      </c>
      <c r="O82">
        <f>0+R82</f>
      </c>
      <c r="Q82">
        <f>0+I83+I87+I91+I95+I99+I103+I107+I111+I115+I119+I123+I127+I131+I135+I139+I143+I147+I151+I155+I159+I163+I167+I171+I175+I179</f>
      </c>
      <c>
        <f>0+O83+O87+O91+O95+O99+O103+O107+O111+O115+O119+O123+O127+O131+O135+O139+O143+O147+O151+O155+O159+O163+O167+O171+O175+O179</f>
      </c>
    </row>
    <row r="83" spans="1:16" ht="12.75">
      <c r="A83" s="18" t="s">
        <v>38</v>
      </c>
      <c s="23" t="s">
        <v>183</v>
      </c>
      <c s="23" t="s">
        <v>950</v>
      </c>
      <c s="18" t="s">
        <v>40</v>
      </c>
      <c s="24" t="s">
        <v>951</v>
      </c>
      <c s="25" t="s">
        <v>162</v>
      </c>
      <c s="26">
        <v>560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40</v>
      </c>
    </row>
    <row r="85" spans="1:5" ht="12.75">
      <c r="A85" s="30" t="s">
        <v>45</v>
      </c>
      <c r="E85" s="31" t="s">
        <v>917</v>
      </c>
    </row>
    <row r="86" spans="1:5" ht="76.5">
      <c r="A86" t="s">
        <v>46</v>
      </c>
      <c r="E86" s="29" t="s">
        <v>952</v>
      </c>
    </row>
    <row r="87" spans="1:16" ht="12.75">
      <c r="A87" s="18" t="s">
        <v>38</v>
      </c>
      <c s="23" t="s">
        <v>189</v>
      </c>
      <c s="23" t="s">
        <v>953</v>
      </c>
      <c s="18" t="s">
        <v>40</v>
      </c>
      <c s="24" t="s">
        <v>954</v>
      </c>
      <c s="25" t="s">
        <v>162</v>
      </c>
      <c s="26">
        <v>165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40</v>
      </c>
    </row>
    <row r="89" spans="1:5" ht="12.75">
      <c r="A89" s="30" t="s">
        <v>45</v>
      </c>
      <c r="E89" s="31" t="s">
        <v>917</v>
      </c>
    </row>
    <row r="90" spans="1:5" ht="76.5">
      <c r="A90" t="s">
        <v>46</v>
      </c>
      <c r="E90" s="29" t="s">
        <v>952</v>
      </c>
    </row>
    <row r="91" spans="1:16" ht="12.75">
      <c r="A91" s="18" t="s">
        <v>38</v>
      </c>
      <c s="23" t="s">
        <v>195</v>
      </c>
      <c s="23" t="s">
        <v>955</v>
      </c>
      <c s="18" t="s">
        <v>40</v>
      </c>
      <c s="24" t="s">
        <v>956</v>
      </c>
      <c s="25" t="s">
        <v>162</v>
      </c>
      <c s="26">
        <v>455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40</v>
      </c>
    </row>
    <row r="93" spans="1:5" ht="12.75">
      <c r="A93" s="30" t="s">
        <v>45</v>
      </c>
      <c r="E93" s="31" t="s">
        <v>917</v>
      </c>
    </row>
    <row r="94" spans="1:5" ht="76.5">
      <c r="A94" t="s">
        <v>46</v>
      </c>
      <c r="E94" s="29" t="s">
        <v>952</v>
      </c>
    </row>
    <row r="95" spans="1:16" ht="25.5">
      <c r="A95" s="18" t="s">
        <v>38</v>
      </c>
      <c s="23" t="s">
        <v>201</v>
      </c>
      <c s="23" t="s">
        <v>957</v>
      </c>
      <c s="18" t="s">
        <v>40</v>
      </c>
      <c s="24" t="s">
        <v>958</v>
      </c>
      <c s="25" t="s">
        <v>129</v>
      </c>
      <c s="26">
        <v>10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40</v>
      </c>
    </row>
    <row r="97" spans="1:5" ht="12.75">
      <c r="A97" s="30" t="s">
        <v>45</v>
      </c>
      <c r="E97" s="31" t="s">
        <v>917</v>
      </c>
    </row>
    <row r="98" spans="1:5" ht="102">
      <c r="A98" t="s">
        <v>46</v>
      </c>
      <c r="E98" s="29" t="s">
        <v>959</v>
      </c>
    </row>
    <row r="99" spans="1:16" ht="12.75">
      <c r="A99" s="18" t="s">
        <v>38</v>
      </c>
      <c s="23" t="s">
        <v>204</v>
      </c>
      <c s="23" t="s">
        <v>960</v>
      </c>
      <c s="18" t="s">
        <v>40</v>
      </c>
      <c s="24" t="s">
        <v>961</v>
      </c>
      <c s="25" t="s">
        <v>129</v>
      </c>
      <c s="26">
        <v>4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40</v>
      </c>
    </row>
    <row r="101" spans="1:5" ht="12.75">
      <c r="A101" s="30" t="s">
        <v>45</v>
      </c>
      <c r="E101" s="31" t="s">
        <v>917</v>
      </c>
    </row>
    <row r="102" spans="1:5" ht="89.25">
      <c r="A102" t="s">
        <v>46</v>
      </c>
      <c r="E102" s="29" t="s">
        <v>962</v>
      </c>
    </row>
    <row r="103" spans="1:16" ht="12.75">
      <c r="A103" s="18" t="s">
        <v>38</v>
      </c>
      <c s="23" t="s">
        <v>210</v>
      </c>
      <c s="23" t="s">
        <v>963</v>
      </c>
      <c s="18" t="s">
        <v>40</v>
      </c>
      <c s="24" t="s">
        <v>964</v>
      </c>
      <c s="25" t="s">
        <v>129</v>
      </c>
      <c s="26">
        <v>2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40</v>
      </c>
    </row>
    <row r="105" spans="1:5" ht="12.75">
      <c r="A105" s="30" t="s">
        <v>45</v>
      </c>
      <c r="E105" s="31" t="s">
        <v>917</v>
      </c>
    </row>
    <row r="106" spans="1:5" ht="89.25">
      <c r="A106" t="s">
        <v>46</v>
      </c>
      <c r="E106" s="29" t="s">
        <v>962</v>
      </c>
    </row>
    <row r="107" spans="1:16" ht="25.5">
      <c r="A107" s="18" t="s">
        <v>38</v>
      </c>
      <c s="23" t="s">
        <v>217</v>
      </c>
      <c s="23" t="s">
        <v>965</v>
      </c>
      <c s="18" t="s">
        <v>40</v>
      </c>
      <c s="24" t="s">
        <v>966</v>
      </c>
      <c s="25" t="s">
        <v>162</v>
      </c>
      <c s="26">
        <v>30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40</v>
      </c>
    </row>
    <row r="109" spans="1:5" ht="12.75">
      <c r="A109" s="30" t="s">
        <v>45</v>
      </c>
      <c r="E109" s="31" t="s">
        <v>917</v>
      </c>
    </row>
    <row r="110" spans="1:5" ht="89.25">
      <c r="A110" t="s">
        <v>46</v>
      </c>
      <c r="E110" s="29" t="s">
        <v>967</v>
      </c>
    </row>
    <row r="111" spans="1:16" ht="12.75">
      <c r="A111" s="18" t="s">
        <v>38</v>
      </c>
      <c s="23" t="s">
        <v>223</v>
      </c>
      <c s="23" t="s">
        <v>968</v>
      </c>
      <c s="18" t="s">
        <v>40</v>
      </c>
      <c s="24" t="s">
        <v>969</v>
      </c>
      <c s="25" t="s">
        <v>162</v>
      </c>
      <c s="26">
        <v>16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40</v>
      </c>
    </row>
    <row r="113" spans="1:5" ht="12.75">
      <c r="A113" s="30" t="s">
        <v>45</v>
      </c>
      <c r="E113" s="31" t="s">
        <v>917</v>
      </c>
    </row>
    <row r="114" spans="1:5" ht="89.25">
      <c r="A114" t="s">
        <v>46</v>
      </c>
      <c r="E114" s="29" t="s">
        <v>967</v>
      </c>
    </row>
    <row r="115" spans="1:16" ht="12.75">
      <c r="A115" s="18" t="s">
        <v>38</v>
      </c>
      <c s="23" t="s">
        <v>230</v>
      </c>
      <c s="23" t="s">
        <v>970</v>
      </c>
      <c s="18" t="s">
        <v>40</v>
      </c>
      <c s="24" t="s">
        <v>971</v>
      </c>
      <c s="25" t="s">
        <v>162</v>
      </c>
      <c s="26">
        <v>50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40</v>
      </c>
    </row>
    <row r="117" spans="1:5" ht="12.75">
      <c r="A117" s="30" t="s">
        <v>45</v>
      </c>
      <c r="E117" s="31" t="s">
        <v>972</v>
      </c>
    </row>
    <row r="118" spans="1:5" ht="89.25">
      <c r="A118" t="s">
        <v>46</v>
      </c>
      <c r="E118" s="29" t="s">
        <v>973</v>
      </c>
    </row>
    <row r="119" spans="1:16" ht="12.75">
      <c r="A119" s="18" t="s">
        <v>38</v>
      </c>
      <c s="23" t="s">
        <v>236</v>
      </c>
      <c s="23" t="s">
        <v>974</v>
      </c>
      <c s="18" t="s">
        <v>40</v>
      </c>
      <c s="24" t="s">
        <v>975</v>
      </c>
      <c s="25" t="s">
        <v>162</v>
      </c>
      <c s="26">
        <v>165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12.75">
      <c r="A120" s="28" t="s">
        <v>43</v>
      </c>
      <c r="E120" s="29" t="s">
        <v>40</v>
      </c>
    </row>
    <row r="121" spans="1:5" ht="12.75">
      <c r="A121" s="30" t="s">
        <v>45</v>
      </c>
      <c r="E121" s="31" t="s">
        <v>917</v>
      </c>
    </row>
    <row r="122" spans="1:5" ht="114.75">
      <c r="A122" t="s">
        <v>46</v>
      </c>
      <c r="E122" s="29" t="s">
        <v>976</v>
      </c>
    </row>
    <row r="123" spans="1:16" ht="12.75">
      <c r="A123" s="18" t="s">
        <v>38</v>
      </c>
      <c s="23" t="s">
        <v>242</v>
      </c>
      <c s="23" t="s">
        <v>977</v>
      </c>
      <c s="18" t="s">
        <v>40</v>
      </c>
      <c s="24" t="s">
        <v>978</v>
      </c>
      <c s="25" t="s">
        <v>162</v>
      </c>
      <c s="26">
        <v>185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40</v>
      </c>
    </row>
    <row r="125" spans="1:5" ht="12.75">
      <c r="A125" s="30" t="s">
        <v>45</v>
      </c>
      <c r="E125" s="31" t="s">
        <v>917</v>
      </c>
    </row>
    <row r="126" spans="1:5" ht="114.75">
      <c r="A126" t="s">
        <v>46</v>
      </c>
      <c r="E126" s="29" t="s">
        <v>979</v>
      </c>
    </row>
    <row r="127" spans="1:16" ht="12.75">
      <c r="A127" s="18" t="s">
        <v>38</v>
      </c>
      <c s="23" t="s">
        <v>248</v>
      </c>
      <c s="23" t="s">
        <v>980</v>
      </c>
      <c s="18" t="s">
        <v>40</v>
      </c>
      <c s="24" t="s">
        <v>981</v>
      </c>
      <c s="25" t="s">
        <v>129</v>
      </c>
      <c s="26">
        <v>6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40</v>
      </c>
    </row>
    <row r="129" spans="1:5" ht="12.75">
      <c r="A129" s="30" t="s">
        <v>45</v>
      </c>
      <c r="E129" s="31" t="s">
        <v>917</v>
      </c>
    </row>
    <row r="130" spans="1:5" ht="114.75">
      <c r="A130" t="s">
        <v>46</v>
      </c>
      <c r="E130" s="29" t="s">
        <v>982</v>
      </c>
    </row>
    <row r="131" spans="1:16" ht="25.5">
      <c r="A131" s="18" t="s">
        <v>38</v>
      </c>
      <c s="23" t="s">
        <v>253</v>
      </c>
      <c s="23" t="s">
        <v>983</v>
      </c>
      <c s="18" t="s">
        <v>40</v>
      </c>
      <c s="24" t="s">
        <v>984</v>
      </c>
      <c s="25" t="s">
        <v>129</v>
      </c>
      <c s="26">
        <v>3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12.75">
      <c r="A132" s="28" t="s">
        <v>43</v>
      </c>
      <c r="E132" s="29" t="s">
        <v>40</v>
      </c>
    </row>
    <row r="133" spans="1:5" ht="12.75">
      <c r="A133" s="30" t="s">
        <v>45</v>
      </c>
      <c r="E133" s="31" t="s">
        <v>917</v>
      </c>
    </row>
    <row r="134" spans="1:5" ht="102">
      <c r="A134" t="s">
        <v>46</v>
      </c>
      <c r="E134" s="29" t="s">
        <v>985</v>
      </c>
    </row>
    <row r="135" spans="1:16" ht="25.5">
      <c r="A135" s="18" t="s">
        <v>38</v>
      </c>
      <c s="23" t="s">
        <v>259</v>
      </c>
      <c s="23" t="s">
        <v>986</v>
      </c>
      <c s="18" t="s">
        <v>40</v>
      </c>
      <c s="24" t="s">
        <v>987</v>
      </c>
      <c s="25" t="s">
        <v>129</v>
      </c>
      <c s="26">
        <v>3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12.75">
      <c r="A136" s="28" t="s">
        <v>43</v>
      </c>
      <c r="E136" s="29" t="s">
        <v>40</v>
      </c>
    </row>
    <row r="137" spans="1:5" ht="12.75">
      <c r="A137" s="30" t="s">
        <v>45</v>
      </c>
      <c r="E137" s="31" t="s">
        <v>917</v>
      </c>
    </row>
    <row r="138" spans="1:5" ht="102">
      <c r="A138" t="s">
        <v>46</v>
      </c>
      <c r="E138" s="29" t="s">
        <v>985</v>
      </c>
    </row>
    <row r="139" spans="1:16" ht="25.5">
      <c r="A139" s="18" t="s">
        <v>38</v>
      </c>
      <c s="23" t="s">
        <v>263</v>
      </c>
      <c s="23" t="s">
        <v>988</v>
      </c>
      <c s="18" t="s">
        <v>40</v>
      </c>
      <c s="24" t="s">
        <v>989</v>
      </c>
      <c s="25" t="s">
        <v>129</v>
      </c>
      <c s="26">
        <v>12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40</v>
      </c>
    </row>
    <row r="141" spans="1:5" ht="12.75">
      <c r="A141" s="30" t="s">
        <v>45</v>
      </c>
      <c r="E141" s="31" t="s">
        <v>917</v>
      </c>
    </row>
    <row r="142" spans="1:5" ht="102">
      <c r="A142" t="s">
        <v>46</v>
      </c>
      <c r="E142" s="29" t="s">
        <v>985</v>
      </c>
    </row>
    <row r="143" spans="1:16" ht="25.5">
      <c r="A143" s="18" t="s">
        <v>38</v>
      </c>
      <c s="23" t="s">
        <v>269</v>
      </c>
      <c s="23" t="s">
        <v>990</v>
      </c>
      <c s="18" t="s">
        <v>40</v>
      </c>
      <c s="24" t="s">
        <v>991</v>
      </c>
      <c s="25" t="s">
        <v>129</v>
      </c>
      <c s="26">
        <v>2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12.75">
      <c r="A144" s="28" t="s">
        <v>43</v>
      </c>
      <c r="E144" s="29" t="s">
        <v>40</v>
      </c>
    </row>
    <row r="145" spans="1:5" ht="12.75">
      <c r="A145" s="30" t="s">
        <v>45</v>
      </c>
      <c r="E145" s="31" t="s">
        <v>917</v>
      </c>
    </row>
    <row r="146" spans="1:5" ht="102">
      <c r="A146" t="s">
        <v>46</v>
      </c>
      <c r="E146" s="29" t="s">
        <v>985</v>
      </c>
    </row>
    <row r="147" spans="1:16" ht="25.5">
      <c r="A147" s="18" t="s">
        <v>38</v>
      </c>
      <c s="23" t="s">
        <v>276</v>
      </c>
      <c s="23" t="s">
        <v>992</v>
      </c>
      <c s="18" t="s">
        <v>40</v>
      </c>
      <c s="24" t="s">
        <v>993</v>
      </c>
      <c s="25" t="s">
        <v>129</v>
      </c>
      <c s="26">
        <v>6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12.75">
      <c r="A148" s="28" t="s">
        <v>43</v>
      </c>
      <c r="E148" s="29" t="s">
        <v>40</v>
      </c>
    </row>
    <row r="149" spans="1:5" ht="12.75">
      <c r="A149" s="30" t="s">
        <v>45</v>
      </c>
      <c r="E149" s="31" t="s">
        <v>917</v>
      </c>
    </row>
    <row r="150" spans="1:5" ht="89.25">
      <c r="A150" t="s">
        <v>46</v>
      </c>
      <c r="E150" s="29" t="s">
        <v>994</v>
      </c>
    </row>
    <row r="151" spans="1:16" ht="12.75">
      <c r="A151" s="18" t="s">
        <v>38</v>
      </c>
      <c s="23" t="s">
        <v>282</v>
      </c>
      <c s="23" t="s">
        <v>995</v>
      </c>
      <c s="18" t="s">
        <v>40</v>
      </c>
      <c s="24" t="s">
        <v>996</v>
      </c>
      <c s="25" t="s">
        <v>129</v>
      </c>
      <c s="26">
        <v>4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12.75">
      <c r="A152" s="28" t="s">
        <v>43</v>
      </c>
      <c r="E152" s="29" t="s">
        <v>40</v>
      </c>
    </row>
    <row r="153" spans="1:5" ht="12.75">
      <c r="A153" s="30" t="s">
        <v>45</v>
      </c>
      <c r="E153" s="31" t="s">
        <v>917</v>
      </c>
    </row>
    <row r="154" spans="1:5" ht="89.25">
      <c r="A154" t="s">
        <v>46</v>
      </c>
      <c r="E154" s="29" t="s">
        <v>994</v>
      </c>
    </row>
    <row r="155" spans="1:16" ht="12.75">
      <c r="A155" s="18" t="s">
        <v>38</v>
      </c>
      <c s="23" t="s">
        <v>287</v>
      </c>
      <c s="23" t="s">
        <v>997</v>
      </c>
      <c s="18" t="s">
        <v>40</v>
      </c>
      <c s="24" t="s">
        <v>998</v>
      </c>
      <c s="25" t="s">
        <v>129</v>
      </c>
      <c s="26">
        <v>12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12.75">
      <c r="A156" s="28" t="s">
        <v>43</v>
      </c>
      <c r="E156" s="29" t="s">
        <v>40</v>
      </c>
    </row>
    <row r="157" spans="1:5" ht="12.75">
      <c r="A157" s="30" t="s">
        <v>45</v>
      </c>
      <c r="E157" s="31" t="s">
        <v>917</v>
      </c>
    </row>
    <row r="158" spans="1:5" ht="89.25">
      <c r="A158" t="s">
        <v>46</v>
      </c>
      <c r="E158" s="29" t="s">
        <v>999</v>
      </c>
    </row>
    <row r="159" spans="1:16" ht="25.5">
      <c r="A159" s="18" t="s">
        <v>38</v>
      </c>
      <c s="23" t="s">
        <v>293</v>
      </c>
      <c s="23" t="s">
        <v>1000</v>
      </c>
      <c s="18" t="s">
        <v>40</v>
      </c>
      <c s="24" t="s">
        <v>1001</v>
      </c>
      <c s="25" t="s">
        <v>129</v>
      </c>
      <c s="26">
        <v>2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12.75">
      <c r="A160" s="28" t="s">
        <v>43</v>
      </c>
      <c r="E160" s="29" t="s">
        <v>40</v>
      </c>
    </row>
    <row r="161" spans="1:5" ht="12.75">
      <c r="A161" s="30" t="s">
        <v>45</v>
      </c>
      <c r="E161" s="31" t="s">
        <v>917</v>
      </c>
    </row>
    <row r="162" spans="1:5" ht="102">
      <c r="A162" t="s">
        <v>46</v>
      </c>
      <c r="E162" s="29" t="s">
        <v>1002</v>
      </c>
    </row>
    <row r="163" spans="1:16" ht="25.5">
      <c r="A163" s="18" t="s">
        <v>38</v>
      </c>
      <c s="23" t="s">
        <v>298</v>
      </c>
      <c s="23" t="s">
        <v>1003</v>
      </c>
      <c s="18" t="s">
        <v>40</v>
      </c>
      <c s="24" t="s">
        <v>1004</v>
      </c>
      <c s="25" t="s">
        <v>129</v>
      </c>
      <c s="26">
        <v>1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12.75">
      <c r="A164" s="28" t="s">
        <v>43</v>
      </c>
      <c r="E164" s="29" t="s">
        <v>40</v>
      </c>
    </row>
    <row r="165" spans="1:5" ht="12.75">
      <c r="A165" s="30" t="s">
        <v>45</v>
      </c>
      <c r="E165" s="31" t="s">
        <v>917</v>
      </c>
    </row>
    <row r="166" spans="1:5" ht="89.25">
      <c r="A166" t="s">
        <v>46</v>
      </c>
      <c r="E166" s="29" t="s">
        <v>1005</v>
      </c>
    </row>
    <row r="167" spans="1:16" ht="12.75">
      <c r="A167" s="18" t="s">
        <v>38</v>
      </c>
      <c s="23" t="s">
        <v>304</v>
      </c>
      <c s="23" t="s">
        <v>1006</v>
      </c>
      <c s="18" t="s">
        <v>40</v>
      </c>
      <c s="24" t="s">
        <v>1007</v>
      </c>
      <c s="25" t="s">
        <v>129</v>
      </c>
      <c s="26">
        <v>12</v>
      </c>
      <c s="27">
        <v>0</v>
      </c>
      <c s="27">
        <f>ROUND(ROUND(H167,2)*ROUND(G167,3),2)</f>
      </c>
      <c r="O167">
        <f>(I167*21)/100</f>
      </c>
      <c t="s">
        <v>16</v>
      </c>
    </row>
    <row r="168" spans="1:5" ht="12.75">
      <c r="A168" s="28" t="s">
        <v>43</v>
      </c>
      <c r="E168" s="29" t="s">
        <v>40</v>
      </c>
    </row>
    <row r="169" spans="1:5" ht="12.75">
      <c r="A169" s="30" t="s">
        <v>45</v>
      </c>
      <c r="E169" s="31" t="s">
        <v>917</v>
      </c>
    </row>
    <row r="170" spans="1:5" ht="89.25">
      <c r="A170" t="s">
        <v>46</v>
      </c>
      <c r="E170" s="29" t="s">
        <v>1008</v>
      </c>
    </row>
    <row r="171" spans="1:16" ht="12.75">
      <c r="A171" s="18" t="s">
        <v>38</v>
      </c>
      <c s="23" t="s">
        <v>308</v>
      </c>
      <c s="23" t="s">
        <v>1009</v>
      </c>
      <c s="18" t="s">
        <v>40</v>
      </c>
      <c s="24" t="s">
        <v>1010</v>
      </c>
      <c s="25" t="s">
        <v>129</v>
      </c>
      <c s="26">
        <v>5</v>
      </c>
      <c s="27">
        <v>0</v>
      </c>
      <c s="27">
        <f>ROUND(ROUND(H171,2)*ROUND(G171,3),2)</f>
      </c>
      <c r="O171">
        <f>(I171*21)/100</f>
      </c>
      <c t="s">
        <v>16</v>
      </c>
    </row>
    <row r="172" spans="1:5" ht="12.75">
      <c r="A172" s="28" t="s">
        <v>43</v>
      </c>
      <c r="E172" s="29" t="s">
        <v>40</v>
      </c>
    </row>
    <row r="173" spans="1:5" ht="12.75">
      <c r="A173" s="30" t="s">
        <v>45</v>
      </c>
      <c r="E173" s="31" t="s">
        <v>917</v>
      </c>
    </row>
    <row r="174" spans="1:5" ht="114.75">
      <c r="A174" t="s">
        <v>46</v>
      </c>
      <c r="E174" s="29" t="s">
        <v>1011</v>
      </c>
    </row>
    <row r="175" spans="1:16" ht="12.75">
      <c r="A175" s="18" t="s">
        <v>38</v>
      </c>
      <c s="23" t="s">
        <v>780</v>
      </c>
      <c s="23" t="s">
        <v>1012</v>
      </c>
      <c s="18" t="s">
        <v>40</v>
      </c>
      <c s="24" t="s">
        <v>1013</v>
      </c>
      <c s="25" t="s">
        <v>129</v>
      </c>
      <c s="26">
        <v>5</v>
      </c>
      <c s="27">
        <v>0</v>
      </c>
      <c s="27">
        <f>ROUND(ROUND(H175,2)*ROUND(G175,3),2)</f>
      </c>
      <c r="O175">
        <f>(I175*21)/100</f>
      </c>
      <c t="s">
        <v>16</v>
      </c>
    </row>
    <row r="176" spans="1:5" ht="12.75">
      <c r="A176" s="28" t="s">
        <v>43</v>
      </c>
      <c r="E176" s="29" t="s">
        <v>40</v>
      </c>
    </row>
    <row r="177" spans="1:5" ht="12.75">
      <c r="A177" s="30" t="s">
        <v>45</v>
      </c>
      <c r="E177" s="31" t="s">
        <v>917</v>
      </c>
    </row>
    <row r="178" spans="1:5" ht="114.75">
      <c r="A178" t="s">
        <v>46</v>
      </c>
      <c r="E178" s="29" t="s">
        <v>1014</v>
      </c>
    </row>
    <row r="179" spans="1:16" ht="38.25">
      <c r="A179" s="18" t="s">
        <v>38</v>
      </c>
      <c s="23" t="s">
        <v>783</v>
      </c>
      <c s="23" t="s">
        <v>1015</v>
      </c>
      <c s="18" t="s">
        <v>40</v>
      </c>
      <c s="24" t="s">
        <v>1016</v>
      </c>
      <c s="25" t="s">
        <v>129</v>
      </c>
      <c s="26">
        <v>3</v>
      </c>
      <c s="27">
        <v>0</v>
      </c>
      <c s="27">
        <f>ROUND(ROUND(H179,2)*ROUND(G179,3),2)</f>
      </c>
      <c r="O179">
        <f>(I179*21)/100</f>
      </c>
      <c t="s">
        <v>16</v>
      </c>
    </row>
    <row r="180" spans="1:5" ht="12.75">
      <c r="A180" s="28" t="s">
        <v>43</v>
      </c>
      <c r="E180" s="29" t="s">
        <v>40</v>
      </c>
    </row>
    <row r="181" spans="1:5" ht="12.75">
      <c r="A181" s="30" t="s">
        <v>45</v>
      </c>
      <c r="E181" s="31" t="s">
        <v>917</v>
      </c>
    </row>
    <row r="182" spans="1:5" ht="102">
      <c r="A182" t="s">
        <v>46</v>
      </c>
      <c r="E182" s="29" t="s">
        <v>1017</v>
      </c>
    </row>
    <row r="183" spans="1:18" ht="12.75" customHeight="1">
      <c r="A183" s="5" t="s">
        <v>36</v>
      </c>
      <c s="5"/>
      <c s="35" t="s">
        <v>880</v>
      </c>
      <c s="5"/>
      <c s="21" t="s">
        <v>1018</v>
      </c>
      <c s="5"/>
      <c s="5"/>
      <c s="5"/>
      <c s="36">
        <f>0+Q183</f>
      </c>
      <c r="O183">
        <f>0+R183</f>
      </c>
      <c r="Q183">
        <f>0+I184+I188+I192+I196+I200+I204+I208+I212+I216+I220+I224+I228+I232+I236+I240+I244+I248+I252+I256</f>
      </c>
      <c>
        <f>0+O184+O188+O192+O196+O200+O204+O208+O212+O216+O220+O224+O228+O232+O236+O240+O244+O248+O252+O256</f>
      </c>
    </row>
    <row r="184" spans="1:16" ht="12.75">
      <c r="A184" s="18" t="s">
        <v>38</v>
      </c>
      <c s="23" t="s">
        <v>786</v>
      </c>
      <c s="23" t="s">
        <v>1019</v>
      </c>
      <c s="18" t="s">
        <v>40</v>
      </c>
      <c s="24" t="s">
        <v>1020</v>
      </c>
      <c s="25" t="s">
        <v>162</v>
      </c>
      <c s="26">
        <v>10</v>
      </c>
      <c s="27">
        <v>0</v>
      </c>
      <c s="27">
        <f>ROUND(ROUND(H184,2)*ROUND(G184,3),2)</f>
      </c>
      <c r="O184">
        <f>(I184*21)/100</f>
      </c>
      <c t="s">
        <v>16</v>
      </c>
    </row>
    <row r="185" spans="1:5" ht="12.75">
      <c r="A185" s="28" t="s">
        <v>43</v>
      </c>
      <c r="E185" s="29" t="s">
        <v>40</v>
      </c>
    </row>
    <row r="186" spans="1:5" ht="12.75">
      <c r="A186" s="30" t="s">
        <v>45</v>
      </c>
      <c r="E186" s="31" t="s">
        <v>917</v>
      </c>
    </row>
    <row r="187" spans="1:5" ht="102">
      <c r="A187" t="s">
        <v>46</v>
      </c>
      <c r="E187" s="29" t="s">
        <v>1021</v>
      </c>
    </row>
    <row r="188" spans="1:16" ht="12.75">
      <c r="A188" s="18" t="s">
        <v>38</v>
      </c>
      <c s="23" t="s">
        <v>789</v>
      </c>
      <c s="23" t="s">
        <v>1022</v>
      </c>
      <c s="18" t="s">
        <v>40</v>
      </c>
      <c s="24" t="s">
        <v>1023</v>
      </c>
      <c s="25" t="s">
        <v>162</v>
      </c>
      <c s="26">
        <v>455</v>
      </c>
      <c s="27">
        <v>0</v>
      </c>
      <c s="27">
        <f>ROUND(ROUND(H188,2)*ROUND(G188,3),2)</f>
      </c>
      <c r="O188">
        <f>(I188*21)/100</f>
      </c>
      <c t="s">
        <v>16</v>
      </c>
    </row>
    <row r="189" spans="1:5" ht="12.75">
      <c r="A189" s="28" t="s">
        <v>43</v>
      </c>
      <c r="E189" s="29" t="s">
        <v>40</v>
      </c>
    </row>
    <row r="190" spans="1:5" ht="12.75">
      <c r="A190" s="30" t="s">
        <v>45</v>
      </c>
      <c r="E190" s="31" t="s">
        <v>917</v>
      </c>
    </row>
    <row r="191" spans="1:5" ht="127.5">
      <c r="A191" t="s">
        <v>46</v>
      </c>
      <c r="E191" s="29" t="s">
        <v>1024</v>
      </c>
    </row>
    <row r="192" spans="1:16" ht="12.75">
      <c r="A192" s="18" t="s">
        <v>38</v>
      </c>
      <c s="23" t="s">
        <v>792</v>
      </c>
      <c s="23" t="s">
        <v>1025</v>
      </c>
      <c s="18" t="s">
        <v>40</v>
      </c>
      <c s="24" t="s">
        <v>1026</v>
      </c>
      <c s="25" t="s">
        <v>129</v>
      </c>
      <c s="26">
        <v>30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12.75">
      <c r="A193" s="28" t="s">
        <v>43</v>
      </c>
      <c r="E193" s="29" t="s">
        <v>40</v>
      </c>
    </row>
    <row r="194" spans="1:5" ht="12.75">
      <c r="A194" s="30" t="s">
        <v>45</v>
      </c>
      <c r="E194" s="31" t="s">
        <v>917</v>
      </c>
    </row>
    <row r="195" spans="1:5" ht="102">
      <c r="A195" t="s">
        <v>46</v>
      </c>
      <c r="E195" s="29" t="s">
        <v>1027</v>
      </c>
    </row>
    <row r="196" spans="1:16" ht="12.75">
      <c r="A196" s="18" t="s">
        <v>38</v>
      </c>
      <c s="23" t="s">
        <v>795</v>
      </c>
      <c s="23" t="s">
        <v>1028</v>
      </c>
      <c s="18" t="s">
        <v>40</v>
      </c>
      <c s="24" t="s">
        <v>1029</v>
      </c>
      <c s="25" t="s">
        <v>129</v>
      </c>
      <c s="26">
        <v>21</v>
      </c>
      <c s="27">
        <v>0</v>
      </c>
      <c s="27">
        <f>ROUND(ROUND(H196,2)*ROUND(G196,3),2)</f>
      </c>
      <c r="O196">
        <f>(I196*21)/100</f>
      </c>
      <c t="s">
        <v>16</v>
      </c>
    </row>
    <row r="197" spans="1:5" ht="12.75">
      <c r="A197" s="28" t="s">
        <v>43</v>
      </c>
      <c r="E197" s="29" t="s">
        <v>40</v>
      </c>
    </row>
    <row r="198" spans="1:5" ht="12.75">
      <c r="A198" s="30" t="s">
        <v>45</v>
      </c>
      <c r="E198" s="31" t="s">
        <v>917</v>
      </c>
    </row>
    <row r="199" spans="1:5" ht="102">
      <c r="A199" t="s">
        <v>46</v>
      </c>
      <c r="E199" s="29" t="s">
        <v>1030</v>
      </c>
    </row>
    <row r="200" spans="1:16" ht="12.75">
      <c r="A200" s="18" t="s">
        <v>38</v>
      </c>
      <c s="23" t="s">
        <v>798</v>
      </c>
      <c s="23" t="s">
        <v>1031</v>
      </c>
      <c s="18" t="s">
        <v>40</v>
      </c>
      <c s="24" t="s">
        <v>1032</v>
      </c>
      <c s="25" t="s">
        <v>162</v>
      </c>
      <c s="26">
        <v>315</v>
      </c>
      <c s="27">
        <v>0</v>
      </c>
      <c s="27">
        <f>ROUND(ROUND(H200,2)*ROUND(G200,3),2)</f>
      </c>
      <c r="O200">
        <f>(I200*21)/100</f>
      </c>
      <c t="s">
        <v>16</v>
      </c>
    </row>
    <row r="201" spans="1:5" ht="12.75">
      <c r="A201" s="28" t="s">
        <v>43</v>
      </c>
      <c r="E201" s="29" t="s">
        <v>40</v>
      </c>
    </row>
    <row r="202" spans="1:5" ht="12.75">
      <c r="A202" s="30" t="s">
        <v>45</v>
      </c>
      <c r="E202" s="31" t="s">
        <v>917</v>
      </c>
    </row>
    <row r="203" spans="1:5" ht="89.25">
      <c r="A203" t="s">
        <v>46</v>
      </c>
      <c r="E203" s="29" t="s">
        <v>967</v>
      </c>
    </row>
    <row r="204" spans="1:16" ht="12.75">
      <c r="A204" s="18" t="s">
        <v>38</v>
      </c>
      <c s="23" t="s">
        <v>801</v>
      </c>
      <c s="23" t="s">
        <v>1033</v>
      </c>
      <c s="18" t="s">
        <v>40</v>
      </c>
      <c s="24" t="s">
        <v>1034</v>
      </c>
      <c s="25" t="s">
        <v>162</v>
      </c>
      <c s="26">
        <v>765</v>
      </c>
      <c s="27">
        <v>0</v>
      </c>
      <c s="27">
        <f>ROUND(ROUND(H204,2)*ROUND(G204,3),2)</f>
      </c>
      <c r="O204">
        <f>(I204*21)/100</f>
      </c>
      <c t="s">
        <v>16</v>
      </c>
    </row>
    <row r="205" spans="1:5" ht="12.75">
      <c r="A205" s="28" t="s">
        <v>43</v>
      </c>
      <c r="E205" s="29" t="s">
        <v>40</v>
      </c>
    </row>
    <row r="206" spans="1:5" ht="12.75">
      <c r="A206" s="30" t="s">
        <v>45</v>
      </c>
      <c r="E206" s="31" t="s">
        <v>917</v>
      </c>
    </row>
    <row r="207" spans="1:5" ht="89.25">
      <c r="A207" t="s">
        <v>46</v>
      </c>
      <c r="E207" s="29" t="s">
        <v>967</v>
      </c>
    </row>
    <row r="208" spans="1:16" ht="25.5">
      <c r="A208" s="18" t="s">
        <v>38</v>
      </c>
      <c s="23" t="s">
        <v>804</v>
      </c>
      <c s="23" t="s">
        <v>1035</v>
      </c>
      <c s="18" t="s">
        <v>40</v>
      </c>
      <c s="24" t="s">
        <v>1036</v>
      </c>
      <c s="25" t="s">
        <v>129</v>
      </c>
      <c s="26">
        <v>44</v>
      </c>
      <c s="27">
        <v>0</v>
      </c>
      <c s="27">
        <f>ROUND(ROUND(H208,2)*ROUND(G208,3),2)</f>
      </c>
      <c r="O208">
        <f>(I208*21)/100</f>
      </c>
      <c t="s">
        <v>16</v>
      </c>
    </row>
    <row r="209" spans="1:5" ht="12.75">
      <c r="A209" s="28" t="s">
        <v>43</v>
      </c>
      <c r="E209" s="29" t="s">
        <v>40</v>
      </c>
    </row>
    <row r="210" spans="1:5" ht="12.75">
      <c r="A210" s="30" t="s">
        <v>45</v>
      </c>
      <c r="E210" s="31" t="s">
        <v>917</v>
      </c>
    </row>
    <row r="211" spans="1:5" ht="102">
      <c r="A211" t="s">
        <v>46</v>
      </c>
      <c r="E211" s="29" t="s">
        <v>1037</v>
      </c>
    </row>
    <row r="212" spans="1:16" ht="25.5">
      <c r="A212" s="18" t="s">
        <v>38</v>
      </c>
      <c s="23" t="s">
        <v>807</v>
      </c>
      <c s="23" t="s">
        <v>1038</v>
      </c>
      <c s="18" t="s">
        <v>40</v>
      </c>
      <c s="24" t="s">
        <v>1039</v>
      </c>
      <c s="25" t="s">
        <v>129</v>
      </c>
      <c s="26">
        <v>50</v>
      </c>
      <c s="27">
        <v>0</v>
      </c>
      <c s="27">
        <f>ROUND(ROUND(H212,2)*ROUND(G212,3),2)</f>
      </c>
      <c r="O212">
        <f>(I212*21)/100</f>
      </c>
      <c t="s">
        <v>16</v>
      </c>
    </row>
    <row r="213" spans="1:5" ht="12.75">
      <c r="A213" s="28" t="s">
        <v>43</v>
      </c>
      <c r="E213" s="29" t="s">
        <v>40</v>
      </c>
    </row>
    <row r="214" spans="1:5" ht="12.75">
      <c r="A214" s="30" t="s">
        <v>45</v>
      </c>
      <c r="E214" s="31" t="s">
        <v>917</v>
      </c>
    </row>
    <row r="215" spans="1:5" ht="102">
      <c r="A215" t="s">
        <v>46</v>
      </c>
      <c r="E215" s="29" t="s">
        <v>1037</v>
      </c>
    </row>
    <row r="216" spans="1:16" ht="25.5">
      <c r="A216" s="18" t="s">
        <v>38</v>
      </c>
      <c s="23" t="s">
        <v>810</v>
      </c>
      <c s="23" t="s">
        <v>1040</v>
      </c>
      <c s="18" t="s">
        <v>40</v>
      </c>
      <c s="24" t="s">
        <v>1041</v>
      </c>
      <c s="25" t="s">
        <v>129</v>
      </c>
      <c s="26">
        <v>2</v>
      </c>
      <c s="27">
        <v>0</v>
      </c>
      <c s="27">
        <f>ROUND(ROUND(H216,2)*ROUND(G216,3),2)</f>
      </c>
      <c r="O216">
        <f>(I216*21)/100</f>
      </c>
      <c t="s">
        <v>16</v>
      </c>
    </row>
    <row r="217" spans="1:5" ht="12.75">
      <c r="A217" s="28" t="s">
        <v>43</v>
      </c>
      <c r="E217" s="29" t="s">
        <v>40</v>
      </c>
    </row>
    <row r="218" spans="1:5" ht="12.75">
      <c r="A218" s="30" t="s">
        <v>45</v>
      </c>
      <c r="E218" s="31" t="s">
        <v>917</v>
      </c>
    </row>
    <row r="219" spans="1:5" ht="102">
      <c r="A219" t="s">
        <v>46</v>
      </c>
      <c r="E219" s="29" t="s">
        <v>1037</v>
      </c>
    </row>
    <row r="220" spans="1:16" ht="12.75">
      <c r="A220" s="18" t="s">
        <v>38</v>
      </c>
      <c s="23" t="s">
        <v>813</v>
      </c>
      <c s="23" t="s">
        <v>1042</v>
      </c>
      <c s="18" t="s">
        <v>40</v>
      </c>
      <c s="24" t="s">
        <v>1043</v>
      </c>
      <c s="25" t="s">
        <v>162</v>
      </c>
      <c s="26">
        <v>765</v>
      </c>
      <c s="27">
        <v>0</v>
      </c>
      <c s="27">
        <f>ROUND(ROUND(H220,2)*ROUND(G220,3),2)</f>
      </c>
      <c r="O220">
        <f>(I220*21)/100</f>
      </c>
      <c t="s">
        <v>16</v>
      </c>
    </row>
    <row r="221" spans="1:5" ht="12.75">
      <c r="A221" s="28" t="s">
        <v>43</v>
      </c>
      <c r="E221" s="29" t="s">
        <v>40</v>
      </c>
    </row>
    <row r="222" spans="1:5" ht="12.75">
      <c r="A222" s="30" t="s">
        <v>45</v>
      </c>
      <c r="E222" s="31" t="s">
        <v>917</v>
      </c>
    </row>
    <row r="223" spans="1:5" ht="76.5">
      <c r="A223" t="s">
        <v>46</v>
      </c>
      <c r="E223" s="29" t="s">
        <v>1044</v>
      </c>
    </row>
    <row r="224" spans="1:16" ht="12.75">
      <c r="A224" s="18" t="s">
        <v>38</v>
      </c>
      <c s="23" t="s">
        <v>816</v>
      </c>
      <c s="23" t="s">
        <v>1045</v>
      </c>
      <c s="18" t="s">
        <v>40</v>
      </c>
      <c s="24" t="s">
        <v>1046</v>
      </c>
      <c s="25" t="s">
        <v>129</v>
      </c>
      <c s="26">
        <v>44</v>
      </c>
      <c s="27">
        <v>0</v>
      </c>
      <c s="27">
        <f>ROUND(ROUND(H224,2)*ROUND(G224,3),2)</f>
      </c>
      <c r="O224">
        <f>(I224*21)/100</f>
      </c>
      <c t="s">
        <v>16</v>
      </c>
    </row>
    <row r="225" spans="1:5" ht="12.75">
      <c r="A225" s="28" t="s">
        <v>43</v>
      </c>
      <c r="E225" s="29" t="s">
        <v>40</v>
      </c>
    </row>
    <row r="226" spans="1:5" ht="12.75">
      <c r="A226" s="30" t="s">
        <v>45</v>
      </c>
      <c r="E226" s="31" t="s">
        <v>917</v>
      </c>
    </row>
    <row r="227" spans="1:5" ht="89.25">
      <c r="A227" t="s">
        <v>46</v>
      </c>
      <c r="E227" s="29" t="s">
        <v>1047</v>
      </c>
    </row>
    <row r="228" spans="1:16" ht="25.5">
      <c r="A228" s="18" t="s">
        <v>38</v>
      </c>
      <c s="23" t="s">
        <v>819</v>
      </c>
      <c s="23" t="s">
        <v>1048</v>
      </c>
      <c s="18" t="s">
        <v>40</v>
      </c>
      <c s="24" t="s">
        <v>1049</v>
      </c>
      <c s="25" t="s">
        <v>129</v>
      </c>
      <c s="26">
        <v>14</v>
      </c>
      <c s="27">
        <v>0</v>
      </c>
      <c s="27">
        <f>ROUND(ROUND(H228,2)*ROUND(G228,3),2)</f>
      </c>
      <c r="O228">
        <f>(I228*21)/100</f>
      </c>
      <c t="s">
        <v>16</v>
      </c>
    </row>
    <row r="229" spans="1:5" ht="12.75">
      <c r="A229" s="28" t="s">
        <v>43</v>
      </c>
      <c r="E229" s="29" t="s">
        <v>40</v>
      </c>
    </row>
    <row r="230" spans="1:5" ht="12.75">
      <c r="A230" s="30" t="s">
        <v>45</v>
      </c>
      <c r="E230" s="31" t="s">
        <v>917</v>
      </c>
    </row>
    <row r="231" spans="1:5" ht="114.75">
      <c r="A231" t="s">
        <v>46</v>
      </c>
      <c r="E231" s="29" t="s">
        <v>1050</v>
      </c>
    </row>
    <row r="232" spans="1:16" ht="12.75">
      <c r="A232" s="18" t="s">
        <v>38</v>
      </c>
      <c s="23" t="s">
        <v>822</v>
      </c>
      <c s="23" t="s">
        <v>1051</v>
      </c>
      <c s="18" t="s">
        <v>40</v>
      </c>
      <c s="24" t="s">
        <v>1052</v>
      </c>
      <c s="25" t="s">
        <v>129</v>
      </c>
      <c s="26">
        <v>20</v>
      </c>
      <c s="27">
        <v>0</v>
      </c>
      <c s="27">
        <f>ROUND(ROUND(H232,2)*ROUND(G232,3),2)</f>
      </c>
      <c r="O232">
        <f>(I232*21)/100</f>
      </c>
      <c t="s">
        <v>16</v>
      </c>
    </row>
    <row r="233" spans="1:5" ht="12.75">
      <c r="A233" s="28" t="s">
        <v>43</v>
      </c>
      <c r="E233" s="29" t="s">
        <v>40</v>
      </c>
    </row>
    <row r="234" spans="1:5" ht="12.75">
      <c r="A234" s="30" t="s">
        <v>45</v>
      </c>
      <c r="E234" s="31" t="s">
        <v>917</v>
      </c>
    </row>
    <row r="235" spans="1:5" ht="89.25">
      <c r="A235" t="s">
        <v>46</v>
      </c>
      <c r="E235" s="29" t="s">
        <v>1053</v>
      </c>
    </row>
    <row r="236" spans="1:16" ht="25.5">
      <c r="A236" s="18" t="s">
        <v>38</v>
      </c>
      <c s="23" t="s">
        <v>825</v>
      </c>
      <c s="23" t="s">
        <v>1054</v>
      </c>
      <c s="18" t="s">
        <v>40</v>
      </c>
      <c s="24" t="s">
        <v>1055</v>
      </c>
      <c s="25" t="s">
        <v>129</v>
      </c>
      <c s="26">
        <v>1</v>
      </c>
      <c s="27">
        <v>0</v>
      </c>
      <c s="27">
        <f>ROUND(ROUND(H236,2)*ROUND(G236,3),2)</f>
      </c>
      <c r="O236">
        <f>(I236*21)/100</f>
      </c>
      <c t="s">
        <v>16</v>
      </c>
    </row>
    <row r="237" spans="1:5" ht="12.75">
      <c r="A237" s="28" t="s">
        <v>43</v>
      </c>
      <c r="E237" s="29" t="s">
        <v>40</v>
      </c>
    </row>
    <row r="238" spans="1:5" ht="12.75">
      <c r="A238" s="30" t="s">
        <v>45</v>
      </c>
      <c r="E238" s="31" t="s">
        <v>40</v>
      </c>
    </row>
    <row r="239" spans="1:5" ht="102">
      <c r="A239" t="s">
        <v>46</v>
      </c>
      <c r="E239" s="29" t="s">
        <v>1017</v>
      </c>
    </row>
    <row r="240" spans="1:16" ht="12.75">
      <c r="A240" s="18" t="s">
        <v>38</v>
      </c>
      <c s="23" t="s">
        <v>828</v>
      </c>
      <c s="23" t="s">
        <v>1056</v>
      </c>
      <c s="18" t="s">
        <v>40</v>
      </c>
      <c s="24" t="s">
        <v>1057</v>
      </c>
      <c s="25" t="s">
        <v>129</v>
      </c>
      <c s="26">
        <v>8</v>
      </c>
      <c s="27">
        <v>0</v>
      </c>
      <c s="27">
        <f>ROUND(ROUND(H240,2)*ROUND(G240,3),2)</f>
      </c>
      <c r="O240">
        <f>(I240*21)/100</f>
      </c>
      <c t="s">
        <v>16</v>
      </c>
    </row>
    <row r="241" spans="1:5" ht="12.75">
      <c r="A241" s="28" t="s">
        <v>43</v>
      </c>
      <c r="E241" s="29" t="s">
        <v>40</v>
      </c>
    </row>
    <row r="242" spans="1:5" ht="12.75">
      <c r="A242" s="30" t="s">
        <v>45</v>
      </c>
      <c r="E242" s="31" t="s">
        <v>917</v>
      </c>
    </row>
    <row r="243" spans="1:5" ht="76.5">
      <c r="A243" t="s">
        <v>46</v>
      </c>
      <c r="E243" s="29" t="s">
        <v>1058</v>
      </c>
    </row>
    <row r="244" spans="1:16" ht="12.75">
      <c r="A244" s="18" t="s">
        <v>38</v>
      </c>
      <c s="23" t="s">
        <v>831</v>
      </c>
      <c s="23" t="s">
        <v>1059</v>
      </c>
      <c s="18" t="s">
        <v>40</v>
      </c>
      <c s="24" t="s">
        <v>1060</v>
      </c>
      <c s="25" t="s">
        <v>129</v>
      </c>
      <c s="26">
        <v>1</v>
      </c>
      <c s="27">
        <v>0</v>
      </c>
      <c s="27">
        <f>ROUND(ROUND(H244,2)*ROUND(G244,3),2)</f>
      </c>
      <c r="O244">
        <f>(I244*21)/100</f>
      </c>
      <c t="s">
        <v>16</v>
      </c>
    </row>
    <row r="245" spans="1:5" ht="12.75">
      <c r="A245" s="28" t="s">
        <v>43</v>
      </c>
      <c r="E245" s="29" t="s">
        <v>40</v>
      </c>
    </row>
    <row r="246" spans="1:5" ht="12.75">
      <c r="A246" s="30" t="s">
        <v>45</v>
      </c>
      <c r="E246" s="31" t="s">
        <v>917</v>
      </c>
    </row>
    <row r="247" spans="1:5" ht="76.5">
      <c r="A247" t="s">
        <v>46</v>
      </c>
      <c r="E247" s="29" t="s">
        <v>1061</v>
      </c>
    </row>
    <row r="248" spans="1:16" ht="12.75">
      <c r="A248" s="18" t="s">
        <v>38</v>
      </c>
      <c s="23" t="s">
        <v>834</v>
      </c>
      <c s="23" t="s">
        <v>1062</v>
      </c>
      <c s="18" t="s">
        <v>40</v>
      </c>
      <c s="24" t="s">
        <v>1063</v>
      </c>
      <c s="25" t="s">
        <v>42</v>
      </c>
      <c s="26">
        <v>1</v>
      </c>
      <c s="27">
        <v>0</v>
      </c>
      <c s="27">
        <f>ROUND(ROUND(H248,2)*ROUND(G248,3),2)</f>
      </c>
      <c r="O248">
        <f>(I248*21)/100</f>
      </c>
      <c t="s">
        <v>16</v>
      </c>
    </row>
    <row r="249" spans="1:5" ht="12.75">
      <c r="A249" s="28" t="s">
        <v>43</v>
      </c>
      <c r="E249" s="29" t="s">
        <v>40</v>
      </c>
    </row>
    <row r="250" spans="1:5" ht="12.75">
      <c r="A250" s="30" t="s">
        <v>45</v>
      </c>
      <c r="E250" s="31" t="s">
        <v>917</v>
      </c>
    </row>
    <row r="251" spans="1:5" ht="76.5">
      <c r="A251" t="s">
        <v>46</v>
      </c>
      <c r="E251" s="29" t="s">
        <v>1064</v>
      </c>
    </row>
    <row r="252" spans="1:16" ht="12.75">
      <c r="A252" s="18" t="s">
        <v>38</v>
      </c>
      <c s="23" t="s">
        <v>837</v>
      </c>
      <c s="23" t="s">
        <v>1065</v>
      </c>
      <c s="18" t="s">
        <v>40</v>
      </c>
      <c s="24" t="s">
        <v>1066</v>
      </c>
      <c s="25" t="s">
        <v>42</v>
      </c>
      <c s="26">
        <v>1</v>
      </c>
      <c s="27">
        <v>0</v>
      </c>
      <c s="27">
        <f>ROUND(ROUND(H252,2)*ROUND(G252,3),2)</f>
      </c>
      <c r="O252">
        <f>(I252*21)/100</f>
      </c>
      <c t="s">
        <v>16</v>
      </c>
    </row>
    <row r="253" spans="1:5" ht="12.75">
      <c r="A253" s="28" t="s">
        <v>43</v>
      </c>
      <c r="E253" s="29" t="s">
        <v>40</v>
      </c>
    </row>
    <row r="254" spans="1:5" ht="12.75">
      <c r="A254" s="30" t="s">
        <v>45</v>
      </c>
      <c r="E254" s="31" t="s">
        <v>917</v>
      </c>
    </row>
    <row r="255" spans="1:5" ht="89.25">
      <c r="A255" t="s">
        <v>46</v>
      </c>
      <c r="E255" s="29" t="s">
        <v>1067</v>
      </c>
    </row>
    <row r="256" spans="1:16" ht="12.75">
      <c r="A256" s="18" t="s">
        <v>38</v>
      </c>
      <c s="23" t="s">
        <v>840</v>
      </c>
      <c s="23" t="s">
        <v>1068</v>
      </c>
      <c s="18" t="s">
        <v>40</v>
      </c>
      <c s="24" t="s">
        <v>1069</v>
      </c>
      <c s="25" t="s">
        <v>129</v>
      </c>
      <c s="26">
        <v>100</v>
      </c>
      <c s="27">
        <v>0</v>
      </c>
      <c s="27">
        <f>ROUND(ROUND(H256,2)*ROUND(G256,3),2)</f>
      </c>
      <c r="O256">
        <f>(I256*21)/100</f>
      </c>
      <c t="s">
        <v>16</v>
      </c>
    </row>
    <row r="257" spans="1:5" ht="12.75">
      <c r="A257" s="28" t="s">
        <v>43</v>
      </c>
      <c r="E257" s="29" t="s">
        <v>40</v>
      </c>
    </row>
    <row r="258" spans="1:5" ht="12.75">
      <c r="A258" s="30" t="s">
        <v>45</v>
      </c>
      <c r="E258" s="31" t="s">
        <v>917</v>
      </c>
    </row>
    <row r="259" spans="1:5" ht="102">
      <c r="A259" t="s">
        <v>46</v>
      </c>
      <c r="E259" s="29" t="s">
        <v>1070</v>
      </c>
    </row>
    <row r="260" spans="1:18" ht="12.75" customHeight="1">
      <c r="A260" s="5" t="s">
        <v>36</v>
      </c>
      <c s="5"/>
      <c s="35" t="s">
        <v>79</v>
      </c>
      <c s="5"/>
      <c s="21" t="s">
        <v>275</v>
      </c>
      <c s="5"/>
      <c s="5"/>
      <c s="5"/>
      <c s="36">
        <f>0+Q260</f>
      </c>
      <c r="O260">
        <f>0+R260</f>
      </c>
      <c r="Q260">
        <f>0+I261</f>
      </c>
      <c>
        <f>0+O261</f>
      </c>
    </row>
    <row r="261" spans="1:16" ht="12.75">
      <c r="A261" s="18" t="s">
        <v>38</v>
      </c>
      <c s="23" t="s">
        <v>844</v>
      </c>
      <c s="23" t="s">
        <v>1071</v>
      </c>
      <c s="18" t="s">
        <v>40</v>
      </c>
      <c s="24" t="s">
        <v>1072</v>
      </c>
      <c s="25" t="s">
        <v>162</v>
      </c>
      <c s="26">
        <v>30</v>
      </c>
      <c s="27">
        <v>0</v>
      </c>
      <c s="27">
        <f>ROUND(ROUND(H261,2)*ROUND(G261,3),2)</f>
      </c>
      <c r="O261">
        <f>(I261*21)/100</f>
      </c>
      <c t="s">
        <v>16</v>
      </c>
    </row>
    <row r="262" spans="1:5" ht="12.75">
      <c r="A262" s="28" t="s">
        <v>43</v>
      </c>
      <c r="E262" s="29" t="s">
        <v>40</v>
      </c>
    </row>
    <row r="263" spans="1:5" ht="12.75">
      <c r="A263" s="30" t="s">
        <v>45</v>
      </c>
      <c r="E263" s="31" t="s">
        <v>917</v>
      </c>
    </row>
    <row r="264" spans="1:5" ht="242.25">
      <c r="A264" t="s">
        <v>46</v>
      </c>
      <c r="E264" s="29" t="s">
        <v>1073</v>
      </c>
    </row>
    <row r="265" spans="1:18" ht="12.75" customHeight="1">
      <c r="A265" s="5" t="s">
        <v>36</v>
      </c>
      <c s="5"/>
      <c s="35" t="s">
        <v>1074</v>
      </c>
      <c s="5"/>
      <c s="21" t="s">
        <v>1075</v>
      </c>
      <c s="5"/>
      <c s="5"/>
      <c s="5"/>
      <c s="36">
        <f>0+Q265</f>
      </c>
      <c r="O265">
        <f>0+R265</f>
      </c>
      <c r="Q265">
        <f>0+I266</f>
      </c>
      <c>
        <f>0+O266</f>
      </c>
    </row>
    <row r="266" spans="1:16" ht="12.75">
      <c r="A266" s="18" t="s">
        <v>38</v>
      </c>
      <c s="23" t="s">
        <v>847</v>
      </c>
      <c s="23" t="s">
        <v>1076</v>
      </c>
      <c s="18" t="s">
        <v>40</v>
      </c>
      <c s="24" t="s">
        <v>1077</v>
      </c>
      <c s="25" t="s">
        <v>134</v>
      </c>
      <c s="26">
        <v>4</v>
      </c>
      <c s="27">
        <v>0</v>
      </c>
      <c s="27">
        <f>ROUND(ROUND(H266,2)*ROUND(G266,3),2)</f>
      </c>
      <c r="O266">
        <f>(I266*21)/100</f>
      </c>
      <c t="s">
        <v>16</v>
      </c>
    </row>
    <row r="267" spans="1:5" ht="12.75">
      <c r="A267" s="28" t="s">
        <v>43</v>
      </c>
      <c r="E267" s="29" t="s">
        <v>40</v>
      </c>
    </row>
    <row r="268" spans="1:5" ht="12.75">
      <c r="A268" s="30" t="s">
        <v>45</v>
      </c>
      <c r="E268" s="31" t="s">
        <v>917</v>
      </c>
    </row>
    <row r="269" spans="1:5" ht="102">
      <c r="A269" t="s">
        <v>46</v>
      </c>
      <c r="E269" s="29" t="s">
        <v>1078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0+O8+O41+O58+O67+O72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1079</v>
      </c>
      <c s="32">
        <f>0+I8+I41+I58+I67+I72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1079</v>
      </c>
      <c s="5"/>
      <c s="14" t="s">
        <v>1080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18" t="s">
        <v>38</v>
      </c>
      <c s="23" t="s">
        <v>22</v>
      </c>
      <c s="23" t="s">
        <v>63</v>
      </c>
      <c s="18" t="s">
        <v>64</v>
      </c>
      <c s="24" t="s">
        <v>1081</v>
      </c>
      <c s="25" t="s">
        <v>1082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40</v>
      </c>
    </row>
    <row r="12" spans="1:5" ht="12.75">
      <c r="A12" t="s">
        <v>46</v>
      </c>
      <c r="E12" s="29" t="s">
        <v>40</v>
      </c>
    </row>
    <row r="13" spans="1:16" ht="12.75">
      <c r="A13" s="18" t="s">
        <v>38</v>
      </c>
      <c s="23" t="s">
        <v>16</v>
      </c>
      <c s="23" t="s">
        <v>66</v>
      </c>
      <c s="18" t="s">
        <v>64</v>
      </c>
      <c s="24" t="s">
        <v>1083</v>
      </c>
      <c s="25" t="s">
        <v>162</v>
      </c>
      <c s="26">
        <v>57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1083</v>
      </c>
    </row>
    <row r="15" spans="1:5" ht="12.75">
      <c r="A15" s="30" t="s">
        <v>45</v>
      </c>
      <c r="E15" s="31" t="s">
        <v>1084</v>
      </c>
    </row>
    <row r="16" spans="1:5" ht="12.75">
      <c r="A16" t="s">
        <v>46</v>
      </c>
      <c r="E16" s="29" t="s">
        <v>40</v>
      </c>
    </row>
    <row r="17" spans="1:16" ht="12.75">
      <c r="A17" s="18" t="s">
        <v>38</v>
      </c>
      <c s="23" t="s">
        <v>15</v>
      </c>
      <c s="23" t="s">
        <v>68</v>
      </c>
      <c s="18" t="s">
        <v>64</v>
      </c>
      <c s="24" t="s">
        <v>1085</v>
      </c>
      <c s="25" t="s">
        <v>162</v>
      </c>
      <c s="26">
        <v>71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12.75">
      <c r="A19" s="30" t="s">
        <v>45</v>
      </c>
      <c r="E19" s="31" t="s">
        <v>1086</v>
      </c>
    </row>
    <row r="20" spans="1:5" ht="12.75">
      <c r="A20" t="s">
        <v>46</v>
      </c>
      <c r="E20" s="29" t="s">
        <v>40</v>
      </c>
    </row>
    <row r="21" spans="1:16" ht="12.75">
      <c r="A21" s="18" t="s">
        <v>38</v>
      </c>
      <c s="23" t="s">
        <v>26</v>
      </c>
      <c s="23" t="s">
        <v>70</v>
      </c>
      <c s="18" t="s">
        <v>64</v>
      </c>
      <c s="24" t="s">
        <v>1087</v>
      </c>
      <c s="25" t="s">
        <v>1088</v>
      </c>
      <c s="26">
        <v>384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40</v>
      </c>
    </row>
    <row r="23" spans="1:5" ht="12.75">
      <c r="A23" s="30" t="s">
        <v>45</v>
      </c>
      <c r="E23" s="31" t="s">
        <v>40</v>
      </c>
    </row>
    <row r="24" spans="1:5" ht="12.75">
      <c r="A24" t="s">
        <v>46</v>
      </c>
      <c r="E24" s="29" t="s">
        <v>40</v>
      </c>
    </row>
    <row r="25" spans="1:16" ht="12.75">
      <c r="A25" s="18" t="s">
        <v>38</v>
      </c>
      <c s="23" t="s">
        <v>28</v>
      </c>
      <c s="23" t="s">
        <v>72</v>
      </c>
      <c s="18" t="s">
        <v>64</v>
      </c>
      <c s="24" t="s">
        <v>1089</v>
      </c>
      <c s="25" t="s">
        <v>1082</v>
      </c>
      <c s="26">
        <v>1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40</v>
      </c>
    </row>
    <row r="27" spans="1:5" ht="12.75">
      <c r="A27" s="30" t="s">
        <v>45</v>
      </c>
      <c r="E27" s="31" t="s">
        <v>40</v>
      </c>
    </row>
    <row r="28" spans="1:5" ht="12.75">
      <c r="A28" t="s">
        <v>46</v>
      </c>
      <c r="E28" s="29" t="s">
        <v>40</v>
      </c>
    </row>
    <row r="29" spans="1:16" ht="12.75">
      <c r="A29" s="18" t="s">
        <v>38</v>
      </c>
      <c s="23" t="s">
        <v>30</v>
      </c>
      <c s="23" t="s">
        <v>74</v>
      </c>
      <c s="18" t="s">
        <v>64</v>
      </c>
      <c s="24" t="s">
        <v>1090</v>
      </c>
      <c s="25" t="s">
        <v>1088</v>
      </c>
      <c s="26">
        <v>240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40</v>
      </c>
    </row>
    <row r="31" spans="1:5" ht="12.75">
      <c r="A31" s="30" t="s">
        <v>45</v>
      </c>
      <c r="E31" s="31" t="s">
        <v>40</v>
      </c>
    </row>
    <row r="32" spans="1:5" ht="12.75">
      <c r="A32" t="s">
        <v>46</v>
      </c>
      <c r="E32" s="29" t="s">
        <v>40</v>
      </c>
    </row>
    <row r="33" spans="1:16" ht="12.75">
      <c r="A33" s="18" t="s">
        <v>38</v>
      </c>
      <c s="23" t="s">
        <v>76</v>
      </c>
      <c s="23" t="s">
        <v>77</v>
      </c>
      <c s="18" t="s">
        <v>64</v>
      </c>
      <c s="24" t="s">
        <v>1091</v>
      </c>
      <c s="25" t="s">
        <v>42</v>
      </c>
      <c s="26">
        <v>1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40</v>
      </c>
    </row>
    <row r="35" spans="1:5" ht="51">
      <c r="A35" s="30" t="s">
        <v>45</v>
      </c>
      <c r="E35" s="31" t="s">
        <v>1092</v>
      </c>
    </row>
    <row r="36" spans="1:5" ht="12.75">
      <c r="A36" t="s">
        <v>46</v>
      </c>
      <c r="E36" s="29" t="s">
        <v>40</v>
      </c>
    </row>
    <row r="37" spans="1:16" ht="12.75">
      <c r="A37" s="18" t="s">
        <v>38</v>
      </c>
      <c s="23" t="s">
        <v>79</v>
      </c>
      <c s="23" t="s">
        <v>97</v>
      </c>
      <c s="18" t="s">
        <v>40</v>
      </c>
      <c s="24" t="s">
        <v>99</v>
      </c>
      <c s="25" t="s">
        <v>100</v>
      </c>
      <c s="26">
        <v>4.5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101</v>
      </c>
    </row>
    <row r="39" spans="1:5" ht="12.75">
      <c r="A39" s="30" t="s">
        <v>45</v>
      </c>
      <c r="E39" s="31" t="s">
        <v>1093</v>
      </c>
    </row>
    <row r="40" spans="1:5" ht="25.5">
      <c r="A40" t="s">
        <v>46</v>
      </c>
      <c r="E40" s="29" t="s">
        <v>103</v>
      </c>
    </row>
    <row r="41" spans="1:18" ht="12.75" customHeight="1">
      <c r="A41" s="5" t="s">
        <v>36</v>
      </c>
      <c s="5"/>
      <c s="35" t="s">
        <v>22</v>
      </c>
      <c s="5"/>
      <c s="21" t="s">
        <v>115</v>
      </c>
      <c s="5"/>
      <c s="5"/>
      <c s="5"/>
      <c s="36">
        <f>0+Q41</f>
      </c>
      <c r="O41">
        <f>0+R41</f>
      </c>
      <c r="Q41">
        <f>0+I42+I46+I50+I54</f>
      </c>
      <c>
        <f>0+O42+O46+O50+O54</f>
      </c>
    </row>
    <row r="42" spans="1:16" ht="12.75">
      <c r="A42" s="18" t="s">
        <v>38</v>
      </c>
      <c s="23" t="s">
        <v>33</v>
      </c>
      <c s="23" t="s">
        <v>604</v>
      </c>
      <c s="18" t="s">
        <v>40</v>
      </c>
      <c s="24" t="s">
        <v>605</v>
      </c>
      <c s="25" t="s">
        <v>134</v>
      </c>
      <c s="26">
        <v>2.25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1094</v>
      </c>
    </row>
    <row r="44" spans="1:5" ht="12.75">
      <c r="A44" s="30" t="s">
        <v>45</v>
      </c>
      <c r="E44" s="31" t="s">
        <v>1095</v>
      </c>
    </row>
    <row r="45" spans="1:5" ht="318.75">
      <c r="A45" t="s">
        <v>46</v>
      </c>
      <c r="E45" s="29" t="s">
        <v>933</v>
      </c>
    </row>
    <row r="46" spans="1:16" ht="12.75">
      <c r="A46" s="18" t="s">
        <v>38</v>
      </c>
      <c s="23" t="s">
        <v>35</v>
      </c>
      <c s="23" t="s">
        <v>1096</v>
      </c>
      <c s="18" t="s">
        <v>40</v>
      </c>
      <c s="24" t="s">
        <v>1097</v>
      </c>
      <c s="25" t="s">
        <v>134</v>
      </c>
      <c s="26">
        <v>103.45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1098</v>
      </c>
    </row>
    <row r="48" spans="1:5" ht="51">
      <c r="A48" s="30" t="s">
        <v>45</v>
      </c>
      <c r="E48" s="31" t="s">
        <v>1099</v>
      </c>
    </row>
    <row r="49" spans="1:5" ht="318.75">
      <c r="A49" t="s">
        <v>46</v>
      </c>
      <c r="E49" s="29" t="s">
        <v>1100</v>
      </c>
    </row>
    <row r="50" spans="1:16" ht="12.75">
      <c r="A50" s="18" t="s">
        <v>38</v>
      </c>
      <c s="23" t="s">
        <v>86</v>
      </c>
      <c s="23" t="s">
        <v>1101</v>
      </c>
      <c s="18" t="s">
        <v>40</v>
      </c>
      <c s="24" t="s">
        <v>1102</v>
      </c>
      <c s="25" t="s">
        <v>134</v>
      </c>
      <c s="26">
        <v>103.45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51">
      <c r="A52" s="30" t="s">
        <v>45</v>
      </c>
      <c r="E52" s="31" t="s">
        <v>1103</v>
      </c>
    </row>
    <row r="53" spans="1:5" ht="280.5">
      <c r="A53" t="s">
        <v>46</v>
      </c>
      <c r="E53" s="29" t="s">
        <v>1104</v>
      </c>
    </row>
    <row r="54" spans="1:16" ht="12.75">
      <c r="A54" s="18" t="s">
        <v>38</v>
      </c>
      <c s="23" t="s">
        <v>89</v>
      </c>
      <c s="23" t="s">
        <v>1105</v>
      </c>
      <c s="18" t="s">
        <v>40</v>
      </c>
      <c s="24" t="s">
        <v>1106</v>
      </c>
      <c s="25" t="s">
        <v>118</v>
      </c>
      <c s="26">
        <v>123.5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1107</v>
      </c>
    </row>
    <row r="56" spans="1:5" ht="12.75">
      <c r="A56" s="30" t="s">
        <v>45</v>
      </c>
      <c r="E56" s="31" t="s">
        <v>1108</v>
      </c>
    </row>
    <row r="57" spans="1:5" ht="38.25">
      <c r="A57" t="s">
        <v>46</v>
      </c>
      <c r="E57" s="29" t="s">
        <v>1109</v>
      </c>
    </row>
    <row r="58" spans="1:18" ht="12.75" customHeight="1">
      <c r="A58" s="5" t="s">
        <v>36</v>
      </c>
      <c s="5"/>
      <c s="35" t="s">
        <v>16</v>
      </c>
      <c s="5"/>
      <c s="21" t="s">
        <v>216</v>
      </c>
      <c s="5"/>
      <c s="5"/>
      <c s="5"/>
      <c s="36">
        <f>0+Q58</f>
      </c>
      <c r="O58">
        <f>0+R58</f>
      </c>
      <c r="Q58">
        <f>0+I59+I63</f>
      </c>
      <c>
        <f>0+O59+O63</f>
      </c>
    </row>
    <row r="59" spans="1:16" ht="12.75">
      <c r="A59" s="18" t="s">
        <v>38</v>
      </c>
      <c s="23" t="s">
        <v>92</v>
      </c>
      <c s="23" t="s">
        <v>1110</v>
      </c>
      <c s="18" t="s">
        <v>40</v>
      </c>
      <c s="24" t="s">
        <v>1111</v>
      </c>
      <c s="25" t="s">
        <v>134</v>
      </c>
      <c s="26">
        <v>20.475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40</v>
      </c>
    </row>
    <row r="61" spans="1:5" ht="12.75">
      <c r="A61" s="30" t="s">
        <v>45</v>
      </c>
      <c r="E61" s="31" t="s">
        <v>1112</v>
      </c>
    </row>
    <row r="62" spans="1:5" ht="369.75">
      <c r="A62" t="s">
        <v>46</v>
      </c>
      <c r="E62" s="29" t="s">
        <v>1113</v>
      </c>
    </row>
    <row r="63" spans="1:16" ht="12.75">
      <c r="A63" s="18" t="s">
        <v>38</v>
      </c>
      <c s="23" t="s">
        <v>159</v>
      </c>
      <c s="23" t="s">
        <v>1114</v>
      </c>
      <c s="18" t="s">
        <v>40</v>
      </c>
      <c s="24" t="s">
        <v>1115</v>
      </c>
      <c s="25" t="s">
        <v>118</v>
      </c>
      <c s="26">
        <v>42.24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1116</v>
      </c>
    </row>
    <row r="65" spans="1:5" ht="12.75">
      <c r="A65" s="30" t="s">
        <v>45</v>
      </c>
      <c r="E65" s="31" t="s">
        <v>1117</v>
      </c>
    </row>
    <row r="66" spans="1:5" ht="102">
      <c r="A66" t="s">
        <v>46</v>
      </c>
      <c r="E66" s="29" t="s">
        <v>1118</v>
      </c>
    </row>
    <row r="67" spans="1:18" ht="12.75" customHeight="1">
      <c r="A67" s="5" t="s">
        <v>36</v>
      </c>
      <c s="5"/>
      <c s="35" t="s">
        <v>26</v>
      </c>
      <c s="5"/>
      <c s="21" t="s">
        <v>335</v>
      </c>
      <c s="5"/>
      <c s="5"/>
      <c s="5"/>
      <c s="36">
        <f>0+Q67</f>
      </c>
      <c r="O67">
        <f>0+R67</f>
      </c>
      <c r="Q67">
        <f>0+I68</f>
      </c>
      <c>
        <f>0+O68</f>
      </c>
    </row>
    <row r="68" spans="1:16" ht="12.75">
      <c r="A68" s="18" t="s">
        <v>38</v>
      </c>
      <c s="23" t="s">
        <v>165</v>
      </c>
      <c s="23" t="s">
        <v>336</v>
      </c>
      <c s="18" t="s">
        <v>40</v>
      </c>
      <c s="24" t="s">
        <v>337</v>
      </c>
      <c s="25" t="s">
        <v>134</v>
      </c>
      <c s="26">
        <v>55.75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12.75">
      <c r="A69" s="28" t="s">
        <v>43</v>
      </c>
      <c r="E69" s="29" t="s">
        <v>1119</v>
      </c>
    </row>
    <row r="70" spans="1:5" ht="12.75">
      <c r="A70" s="30" t="s">
        <v>45</v>
      </c>
      <c r="E70" s="31" t="s">
        <v>1120</v>
      </c>
    </row>
    <row r="71" spans="1:5" ht="38.25">
      <c r="A71" t="s">
        <v>46</v>
      </c>
      <c r="E71" s="29" t="s">
        <v>1121</v>
      </c>
    </row>
    <row r="72" spans="1:18" ht="12.75" customHeight="1">
      <c r="A72" s="5" t="s">
        <v>36</v>
      </c>
      <c s="5"/>
      <c s="35" t="s">
        <v>76</v>
      </c>
      <c s="5"/>
      <c s="21" t="s">
        <v>949</v>
      </c>
      <c s="5"/>
      <c s="5"/>
      <c s="5"/>
      <c s="36">
        <f>0+Q72</f>
      </c>
      <c r="O72">
        <f>0+R72</f>
      </c>
      <c r="Q72">
        <f>0+I73+I77+I81+I85+I89+I93+I97+I101+I105+I109+I113+I117+I121+I125+I129+I133+I137</f>
      </c>
      <c>
        <f>0+O73+O77+O81+O85+O89+O93+O97+O101+O105+O109+O113+O117+O121+O125+O129+O133+O137</f>
      </c>
    </row>
    <row r="73" spans="1:16" ht="12.75">
      <c r="A73" s="18" t="s">
        <v>38</v>
      </c>
      <c s="23" t="s">
        <v>172</v>
      </c>
      <c s="23" t="s">
        <v>1122</v>
      </c>
      <c s="18" t="s">
        <v>40</v>
      </c>
      <c s="24" t="s">
        <v>1123</v>
      </c>
      <c s="25" t="s">
        <v>129</v>
      </c>
      <c s="26">
        <v>19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1124</v>
      </c>
    </row>
    <row r="75" spans="1:5" ht="12.75">
      <c r="A75" s="30" t="s">
        <v>45</v>
      </c>
      <c r="E75" s="31" t="s">
        <v>40</v>
      </c>
    </row>
    <row r="76" spans="1:5" ht="102">
      <c r="A76" t="s">
        <v>46</v>
      </c>
      <c r="E76" s="29" t="s">
        <v>959</v>
      </c>
    </row>
    <row r="77" spans="1:16" ht="25.5">
      <c r="A77" s="18" t="s">
        <v>38</v>
      </c>
      <c s="23" t="s">
        <v>177</v>
      </c>
      <c s="23" t="s">
        <v>1125</v>
      </c>
      <c s="18" t="s">
        <v>40</v>
      </c>
      <c s="24" t="s">
        <v>1126</v>
      </c>
      <c s="25" t="s">
        <v>129</v>
      </c>
      <c s="26">
        <v>192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1127</v>
      </c>
    </row>
    <row r="79" spans="1:5" ht="12.75">
      <c r="A79" s="30" t="s">
        <v>45</v>
      </c>
      <c r="E79" s="31" t="s">
        <v>40</v>
      </c>
    </row>
    <row r="80" spans="1:5" ht="102">
      <c r="A80" t="s">
        <v>46</v>
      </c>
      <c r="E80" s="29" t="s">
        <v>1037</v>
      </c>
    </row>
    <row r="81" spans="1:16" ht="25.5">
      <c r="A81" s="18" t="s">
        <v>38</v>
      </c>
      <c s="23" t="s">
        <v>183</v>
      </c>
      <c s="23" t="s">
        <v>1128</v>
      </c>
      <c s="18" t="s">
        <v>40</v>
      </c>
      <c s="24" t="s">
        <v>1129</v>
      </c>
      <c s="25" t="s">
        <v>129</v>
      </c>
      <c s="26">
        <v>1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1130</v>
      </c>
    </row>
    <row r="83" spans="1:5" ht="12.75">
      <c r="A83" s="30" t="s">
        <v>45</v>
      </c>
      <c r="E83" s="31" t="s">
        <v>40</v>
      </c>
    </row>
    <row r="84" spans="1:5" ht="102">
      <c r="A84" t="s">
        <v>46</v>
      </c>
      <c r="E84" s="29" t="s">
        <v>1002</v>
      </c>
    </row>
    <row r="85" spans="1:16" ht="12.75">
      <c r="A85" s="18" t="s">
        <v>38</v>
      </c>
      <c s="23" t="s">
        <v>189</v>
      </c>
      <c s="23" t="s">
        <v>1131</v>
      </c>
      <c s="18" t="s">
        <v>40</v>
      </c>
      <c s="24" t="s">
        <v>1132</v>
      </c>
      <c s="25" t="s">
        <v>129</v>
      </c>
      <c s="26">
        <v>1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40</v>
      </c>
    </row>
    <row r="87" spans="1:5" ht="12.75">
      <c r="A87" s="30" t="s">
        <v>45</v>
      </c>
      <c r="E87" s="31" t="s">
        <v>40</v>
      </c>
    </row>
    <row r="88" spans="1:5" ht="114.75">
      <c r="A88" t="s">
        <v>46</v>
      </c>
      <c r="E88" s="29" t="s">
        <v>1014</v>
      </c>
    </row>
    <row r="89" spans="1:16" ht="12.75">
      <c r="A89" s="18" t="s">
        <v>38</v>
      </c>
      <c s="23" t="s">
        <v>195</v>
      </c>
      <c s="23" t="s">
        <v>1133</v>
      </c>
      <c s="18" t="s">
        <v>40</v>
      </c>
      <c s="24" t="s">
        <v>1134</v>
      </c>
      <c s="25" t="s">
        <v>162</v>
      </c>
      <c s="26">
        <v>187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40</v>
      </c>
    </row>
    <row r="91" spans="1:5" ht="12.75">
      <c r="A91" s="30" t="s">
        <v>45</v>
      </c>
      <c r="E91" s="31" t="s">
        <v>1135</v>
      </c>
    </row>
    <row r="92" spans="1:5" ht="114.75">
      <c r="A92" t="s">
        <v>46</v>
      </c>
      <c r="E92" s="29" t="s">
        <v>1136</v>
      </c>
    </row>
    <row r="93" spans="1:16" ht="12.75">
      <c r="A93" s="18" t="s">
        <v>38</v>
      </c>
      <c s="23" t="s">
        <v>201</v>
      </c>
      <c s="23" t="s">
        <v>1137</v>
      </c>
      <c s="18" t="s">
        <v>40</v>
      </c>
      <c s="24" t="s">
        <v>1138</v>
      </c>
      <c s="25" t="s">
        <v>162</v>
      </c>
      <c s="26">
        <v>187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40</v>
      </c>
    </row>
    <row r="95" spans="1:5" ht="12.75">
      <c r="A95" s="30" t="s">
        <v>45</v>
      </c>
      <c r="E95" s="31" t="s">
        <v>1135</v>
      </c>
    </row>
    <row r="96" spans="1:5" ht="153">
      <c r="A96" t="s">
        <v>46</v>
      </c>
      <c r="E96" s="29" t="s">
        <v>1139</v>
      </c>
    </row>
    <row r="97" spans="1:16" ht="12.75">
      <c r="A97" s="18" t="s">
        <v>38</v>
      </c>
      <c s="23" t="s">
        <v>204</v>
      </c>
      <c s="23" t="s">
        <v>1140</v>
      </c>
      <c s="18" t="s">
        <v>40</v>
      </c>
      <c s="24" t="s">
        <v>1141</v>
      </c>
      <c s="25" t="s">
        <v>162</v>
      </c>
      <c s="26">
        <v>500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1142</v>
      </c>
    </row>
    <row r="99" spans="1:5" ht="12.75">
      <c r="A99" s="30" t="s">
        <v>45</v>
      </c>
      <c r="E99" s="31" t="s">
        <v>40</v>
      </c>
    </row>
    <row r="100" spans="1:5" ht="63.75">
      <c r="A100" t="s">
        <v>46</v>
      </c>
      <c r="E100" s="29" t="s">
        <v>1143</v>
      </c>
    </row>
    <row r="101" spans="1:16" ht="12.75">
      <c r="A101" s="18" t="s">
        <v>38</v>
      </c>
      <c s="23" t="s">
        <v>210</v>
      </c>
      <c s="23" t="s">
        <v>1144</v>
      </c>
      <c s="18" t="s">
        <v>40</v>
      </c>
      <c s="24" t="s">
        <v>1145</v>
      </c>
      <c s="25" t="s">
        <v>162</v>
      </c>
      <c s="26">
        <v>5100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1146</v>
      </c>
    </row>
    <row r="103" spans="1:5" ht="12.75">
      <c r="A103" s="30" t="s">
        <v>45</v>
      </c>
      <c r="E103" s="31" t="s">
        <v>1147</v>
      </c>
    </row>
    <row r="104" spans="1:5" ht="114.75">
      <c r="A104" t="s">
        <v>46</v>
      </c>
      <c r="E104" s="29" t="s">
        <v>1148</v>
      </c>
    </row>
    <row r="105" spans="1:16" ht="12.75">
      <c r="A105" s="18" t="s">
        <v>38</v>
      </c>
      <c s="23" t="s">
        <v>217</v>
      </c>
      <c s="23" t="s">
        <v>1149</v>
      </c>
      <c s="18" t="s">
        <v>40</v>
      </c>
      <c s="24" t="s">
        <v>1150</v>
      </c>
      <c s="25" t="s">
        <v>162</v>
      </c>
      <c s="26">
        <v>190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12.75">
      <c r="A106" s="28" t="s">
        <v>43</v>
      </c>
      <c r="E106" s="29" t="s">
        <v>1151</v>
      </c>
    </row>
    <row r="107" spans="1:5" ht="12.75">
      <c r="A107" s="30" t="s">
        <v>45</v>
      </c>
      <c r="E107" s="31" t="s">
        <v>40</v>
      </c>
    </row>
    <row r="108" spans="1:5" ht="153">
      <c r="A108" t="s">
        <v>46</v>
      </c>
      <c r="E108" s="29" t="s">
        <v>1152</v>
      </c>
    </row>
    <row r="109" spans="1:16" ht="12.75">
      <c r="A109" s="18" t="s">
        <v>38</v>
      </c>
      <c s="23" t="s">
        <v>223</v>
      </c>
      <c s="23" t="s">
        <v>1153</v>
      </c>
      <c s="18" t="s">
        <v>40</v>
      </c>
      <c s="24" t="s">
        <v>1154</v>
      </c>
      <c s="25" t="s">
        <v>129</v>
      </c>
      <c s="26">
        <v>3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12.75">
      <c r="A110" s="28" t="s">
        <v>43</v>
      </c>
      <c r="E110" s="29" t="s">
        <v>1155</v>
      </c>
    </row>
    <row r="111" spans="1:5" ht="12.75">
      <c r="A111" s="30" t="s">
        <v>45</v>
      </c>
      <c r="E111" s="31" t="s">
        <v>40</v>
      </c>
    </row>
    <row r="112" spans="1:5" ht="178.5">
      <c r="A112" t="s">
        <v>46</v>
      </c>
      <c r="E112" s="29" t="s">
        <v>1156</v>
      </c>
    </row>
    <row r="113" spans="1:16" ht="12.75">
      <c r="A113" s="18" t="s">
        <v>38</v>
      </c>
      <c s="23" t="s">
        <v>230</v>
      </c>
      <c s="23" t="s">
        <v>1157</v>
      </c>
      <c s="18" t="s">
        <v>40</v>
      </c>
      <c s="24" t="s">
        <v>1158</v>
      </c>
      <c s="25" t="s">
        <v>129</v>
      </c>
      <c s="26">
        <v>1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12.75">
      <c r="A114" s="28" t="s">
        <v>43</v>
      </c>
      <c r="E114" s="29" t="s">
        <v>1159</v>
      </c>
    </row>
    <row r="115" spans="1:5" ht="12.75">
      <c r="A115" s="30" t="s">
        <v>45</v>
      </c>
      <c r="E115" s="31" t="s">
        <v>40</v>
      </c>
    </row>
    <row r="116" spans="1:5" ht="127.5">
      <c r="A116" t="s">
        <v>46</v>
      </c>
      <c r="E116" s="29" t="s">
        <v>1160</v>
      </c>
    </row>
    <row r="117" spans="1:16" ht="12.75">
      <c r="A117" s="18" t="s">
        <v>38</v>
      </c>
      <c s="23" t="s">
        <v>236</v>
      </c>
      <c s="23" t="s">
        <v>1161</v>
      </c>
      <c s="18" t="s">
        <v>40</v>
      </c>
      <c s="24" t="s">
        <v>1162</v>
      </c>
      <c s="25" t="s">
        <v>129</v>
      </c>
      <c s="26">
        <v>1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12.75">
      <c r="A118" s="28" t="s">
        <v>43</v>
      </c>
      <c r="E118" s="29" t="s">
        <v>1163</v>
      </c>
    </row>
    <row r="119" spans="1:5" ht="12.75">
      <c r="A119" s="30" t="s">
        <v>45</v>
      </c>
      <c r="E119" s="31" t="s">
        <v>40</v>
      </c>
    </row>
    <row r="120" spans="1:5" ht="153">
      <c r="A120" t="s">
        <v>46</v>
      </c>
      <c r="E120" s="29" t="s">
        <v>1164</v>
      </c>
    </row>
    <row r="121" spans="1:16" ht="12.75">
      <c r="A121" s="18" t="s">
        <v>38</v>
      </c>
      <c s="23" t="s">
        <v>242</v>
      </c>
      <c s="23" t="s">
        <v>1165</v>
      </c>
      <c s="18" t="s">
        <v>40</v>
      </c>
      <c s="24" t="s">
        <v>1166</v>
      </c>
      <c s="25" t="s">
        <v>129</v>
      </c>
      <c s="26">
        <v>2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12.75">
      <c r="A122" s="28" t="s">
        <v>43</v>
      </c>
      <c r="E122" s="29" t="s">
        <v>1167</v>
      </c>
    </row>
    <row r="123" spans="1:5" ht="12.75">
      <c r="A123" s="30" t="s">
        <v>45</v>
      </c>
      <c r="E123" s="31" t="s">
        <v>40</v>
      </c>
    </row>
    <row r="124" spans="1:5" ht="114.75">
      <c r="A124" t="s">
        <v>46</v>
      </c>
      <c r="E124" s="29" t="s">
        <v>1168</v>
      </c>
    </row>
    <row r="125" spans="1:16" ht="12.75">
      <c r="A125" s="18" t="s">
        <v>38</v>
      </c>
      <c s="23" t="s">
        <v>248</v>
      </c>
      <c s="23" t="s">
        <v>1169</v>
      </c>
      <c s="18" t="s">
        <v>40</v>
      </c>
      <c s="24" t="s">
        <v>1170</v>
      </c>
      <c s="25" t="s">
        <v>129</v>
      </c>
      <c s="26">
        <v>1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1171</v>
      </c>
    </row>
    <row r="127" spans="1:5" ht="12.75">
      <c r="A127" s="30" t="s">
        <v>45</v>
      </c>
      <c r="E127" s="31" t="s">
        <v>40</v>
      </c>
    </row>
    <row r="128" spans="1:5" ht="165.75">
      <c r="A128" t="s">
        <v>46</v>
      </c>
      <c r="E128" s="29" t="s">
        <v>1172</v>
      </c>
    </row>
    <row r="129" spans="1:16" ht="12.75">
      <c r="A129" s="18" t="s">
        <v>38</v>
      </c>
      <c s="23" t="s">
        <v>253</v>
      </c>
      <c s="23" t="s">
        <v>1173</v>
      </c>
      <c s="18" t="s">
        <v>40</v>
      </c>
      <c s="24" t="s">
        <v>1174</v>
      </c>
      <c s="25" t="s">
        <v>129</v>
      </c>
      <c s="26">
        <v>8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1175</v>
      </c>
    </row>
    <row r="131" spans="1:5" ht="12.75">
      <c r="A131" s="30" t="s">
        <v>45</v>
      </c>
      <c r="E131" s="31" t="s">
        <v>40</v>
      </c>
    </row>
    <row r="132" spans="1:5" ht="127.5">
      <c r="A132" t="s">
        <v>46</v>
      </c>
      <c r="E132" s="29" t="s">
        <v>1176</v>
      </c>
    </row>
    <row r="133" spans="1:16" ht="12.75">
      <c r="A133" s="18" t="s">
        <v>38</v>
      </c>
      <c s="23" t="s">
        <v>259</v>
      </c>
      <c s="23" t="s">
        <v>1177</v>
      </c>
      <c s="18" t="s">
        <v>40</v>
      </c>
      <c s="24" t="s">
        <v>1178</v>
      </c>
      <c s="25" t="s">
        <v>1179</v>
      </c>
      <c s="26">
        <v>120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1180</v>
      </c>
    </row>
    <row r="135" spans="1:5" ht="12.75">
      <c r="A135" s="30" t="s">
        <v>45</v>
      </c>
      <c r="E135" s="31" t="s">
        <v>40</v>
      </c>
    </row>
    <row r="136" spans="1:5" ht="165.75">
      <c r="A136" t="s">
        <v>46</v>
      </c>
      <c r="E136" s="29" t="s">
        <v>1181</v>
      </c>
    </row>
    <row r="137" spans="1:16" ht="12.75">
      <c r="A137" s="18" t="s">
        <v>38</v>
      </c>
      <c s="23" t="s">
        <v>263</v>
      </c>
      <c s="23" t="s">
        <v>1182</v>
      </c>
      <c s="18" t="s">
        <v>40</v>
      </c>
      <c s="24" t="s">
        <v>1183</v>
      </c>
      <c s="25" t="s">
        <v>1179</v>
      </c>
      <c s="26">
        <v>192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1184</v>
      </c>
    </row>
    <row r="139" spans="1:5" ht="12.75">
      <c r="A139" s="30" t="s">
        <v>45</v>
      </c>
      <c r="E139" s="31" t="s">
        <v>40</v>
      </c>
    </row>
    <row r="140" spans="1:5" ht="153">
      <c r="A140" t="s">
        <v>46</v>
      </c>
      <c r="E140" s="29" t="s">
        <v>1185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0+O8+O97+O102+O107+O120+O125+O130+O139+O152+O157+O458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1186</v>
      </c>
      <c s="32">
        <f>0+I8+I97+I102+I107+I120+I125+I130+I139+I152+I157+I458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1186</v>
      </c>
      <c s="5"/>
      <c s="14" t="s">
        <v>1187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115</v>
      </c>
      <c s="19"/>
      <c s="19"/>
      <c s="19"/>
      <c s="22">
        <f>0+Q8</f>
      </c>
      <c r="O8">
        <f>0+R8</f>
      </c>
      <c r="Q8">
        <f>0+I9+I13+I17+I21+I25+I29+I33+I37+I41+I45+I49+I53+I57+I61+I65+I69+I73+I77+I81+I85+I89+I93</f>
      </c>
      <c>
        <f>0+O9+O13+O17+O21+O25+O29+O33+O37+O41+O45+O49+O53+O57+O61+O65+O69+O73+O77+O81+O85+O89+O93</f>
      </c>
    </row>
    <row r="9" spans="1:16" ht="12.75">
      <c r="A9" s="18" t="s">
        <v>38</v>
      </c>
      <c s="23" t="s">
        <v>22</v>
      </c>
      <c s="23" t="s">
        <v>1188</v>
      </c>
      <c s="18" t="s">
        <v>40</v>
      </c>
      <c s="24" t="s">
        <v>1189</v>
      </c>
      <c s="25" t="s">
        <v>118</v>
      </c>
      <c s="26">
        <v>19.2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1190</v>
      </c>
    </row>
    <row r="12" spans="1:5" ht="12.75">
      <c r="A12" t="s">
        <v>46</v>
      </c>
      <c r="E12" s="29" t="s">
        <v>40</v>
      </c>
    </row>
    <row r="13" spans="1:16" ht="25.5">
      <c r="A13" s="18" t="s">
        <v>38</v>
      </c>
      <c s="23" t="s">
        <v>16</v>
      </c>
      <c s="23" t="s">
        <v>1191</v>
      </c>
      <c s="18" t="s">
        <v>40</v>
      </c>
      <c s="24" t="s">
        <v>1192</v>
      </c>
      <c s="25" t="s">
        <v>118</v>
      </c>
      <c s="26">
        <v>127.5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38.25">
      <c r="A15" s="30" t="s">
        <v>45</v>
      </c>
      <c r="E15" s="31" t="s">
        <v>1193</v>
      </c>
    </row>
    <row r="16" spans="1:5" ht="12.75">
      <c r="A16" t="s">
        <v>46</v>
      </c>
      <c r="E16" s="29" t="s">
        <v>40</v>
      </c>
    </row>
    <row r="17" spans="1:16" ht="25.5">
      <c r="A17" s="18" t="s">
        <v>38</v>
      </c>
      <c s="23" t="s">
        <v>15</v>
      </c>
      <c s="23" t="s">
        <v>1194</v>
      </c>
      <c s="18" t="s">
        <v>40</v>
      </c>
      <c s="24" t="s">
        <v>1195</v>
      </c>
      <c s="25" t="s">
        <v>118</v>
      </c>
      <c s="26">
        <v>111.5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12.75">
      <c r="A19" s="30" t="s">
        <v>45</v>
      </c>
      <c r="E19" s="31" t="s">
        <v>1196</v>
      </c>
    </row>
    <row r="20" spans="1:5" ht="12.75">
      <c r="A20" t="s">
        <v>46</v>
      </c>
      <c r="E20" s="29" t="s">
        <v>40</v>
      </c>
    </row>
    <row r="21" spans="1:16" ht="12.75">
      <c r="A21" s="18" t="s">
        <v>38</v>
      </c>
      <c s="23" t="s">
        <v>26</v>
      </c>
      <c s="23" t="s">
        <v>1197</v>
      </c>
      <c s="18" t="s">
        <v>40</v>
      </c>
      <c s="24" t="s">
        <v>1198</v>
      </c>
      <c s="25" t="s">
        <v>118</v>
      </c>
      <c s="26">
        <v>111.5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1199</v>
      </c>
    </row>
    <row r="23" spans="1:5" ht="12.75">
      <c r="A23" s="30" t="s">
        <v>45</v>
      </c>
      <c r="E23" s="31" t="s">
        <v>40</v>
      </c>
    </row>
    <row r="24" spans="1:5" ht="12.75">
      <c r="A24" t="s">
        <v>46</v>
      </c>
      <c r="E24" s="29" t="s">
        <v>40</v>
      </c>
    </row>
    <row r="25" spans="1:16" ht="12.75">
      <c r="A25" s="18" t="s">
        <v>38</v>
      </c>
      <c s="23" t="s">
        <v>28</v>
      </c>
      <c s="23" t="s">
        <v>1200</v>
      </c>
      <c s="18" t="s">
        <v>40</v>
      </c>
      <c s="24" t="s">
        <v>1201</v>
      </c>
      <c s="25" t="s">
        <v>162</v>
      </c>
      <c s="26">
        <v>16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40</v>
      </c>
    </row>
    <row r="27" spans="1:5" ht="12.75">
      <c r="A27" s="30" t="s">
        <v>45</v>
      </c>
      <c r="E27" s="31" t="s">
        <v>40</v>
      </c>
    </row>
    <row r="28" spans="1:5" ht="12.75">
      <c r="A28" t="s">
        <v>46</v>
      </c>
      <c r="E28" s="29" t="s">
        <v>40</v>
      </c>
    </row>
    <row r="29" spans="1:16" ht="25.5">
      <c r="A29" s="18" t="s">
        <v>38</v>
      </c>
      <c s="23" t="s">
        <v>30</v>
      </c>
      <c s="23" t="s">
        <v>1202</v>
      </c>
      <c s="18" t="s">
        <v>40</v>
      </c>
      <c s="24" t="s">
        <v>1203</v>
      </c>
      <c s="25" t="s">
        <v>134</v>
      </c>
      <c s="26">
        <v>342.328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40</v>
      </c>
    </row>
    <row r="31" spans="1:5" ht="51">
      <c r="A31" s="30" t="s">
        <v>45</v>
      </c>
      <c r="E31" s="31" t="s">
        <v>1204</v>
      </c>
    </row>
    <row r="32" spans="1:5" ht="12.75">
      <c r="A32" t="s">
        <v>46</v>
      </c>
      <c r="E32" s="29" t="s">
        <v>40</v>
      </c>
    </row>
    <row r="33" spans="1:16" ht="12.75">
      <c r="A33" s="18" t="s">
        <v>38</v>
      </c>
      <c s="23" t="s">
        <v>76</v>
      </c>
      <c s="23" t="s">
        <v>1205</v>
      </c>
      <c s="18" t="s">
        <v>40</v>
      </c>
      <c s="24" t="s">
        <v>1206</v>
      </c>
      <c s="25" t="s">
        <v>134</v>
      </c>
      <c s="26">
        <v>171.164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1207</v>
      </c>
    </row>
    <row r="35" spans="1:5" ht="12.75">
      <c r="A35" s="30" t="s">
        <v>45</v>
      </c>
      <c r="E35" s="31" t="s">
        <v>1208</v>
      </c>
    </row>
    <row r="36" spans="1:5" ht="12.75">
      <c r="A36" t="s">
        <v>46</v>
      </c>
      <c r="E36" s="29" t="s">
        <v>40</v>
      </c>
    </row>
    <row r="37" spans="1:16" ht="25.5">
      <c r="A37" s="18" t="s">
        <v>38</v>
      </c>
      <c s="23" t="s">
        <v>79</v>
      </c>
      <c s="23" t="s">
        <v>1209</v>
      </c>
      <c s="18" t="s">
        <v>40</v>
      </c>
      <c s="24" t="s">
        <v>1210</v>
      </c>
      <c s="25" t="s">
        <v>162</v>
      </c>
      <c s="26">
        <v>8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40</v>
      </c>
    </row>
    <row r="39" spans="1:5" ht="12.75">
      <c r="A39" s="30" t="s">
        <v>45</v>
      </c>
      <c r="E39" s="31" t="s">
        <v>40</v>
      </c>
    </row>
    <row r="40" spans="1:5" ht="12.75">
      <c r="A40" t="s">
        <v>46</v>
      </c>
      <c r="E40" s="29" t="s">
        <v>40</v>
      </c>
    </row>
    <row r="41" spans="1:16" ht="12.75">
      <c r="A41" s="18" t="s">
        <v>38</v>
      </c>
      <c s="23" t="s">
        <v>33</v>
      </c>
      <c s="23" t="s">
        <v>683</v>
      </c>
      <c s="18" t="s">
        <v>40</v>
      </c>
      <c s="24" t="s">
        <v>684</v>
      </c>
      <c s="25" t="s">
        <v>118</v>
      </c>
      <c s="26">
        <v>120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40</v>
      </c>
    </row>
    <row r="43" spans="1:5" ht="12.75">
      <c r="A43" s="30" t="s">
        <v>45</v>
      </c>
      <c r="E43" s="31" t="s">
        <v>1211</v>
      </c>
    </row>
    <row r="44" spans="1:5" ht="12.75">
      <c r="A44" t="s">
        <v>46</v>
      </c>
      <c r="E44" s="29" t="s">
        <v>40</v>
      </c>
    </row>
    <row r="45" spans="1:16" ht="12.75">
      <c r="A45" s="18" t="s">
        <v>38</v>
      </c>
      <c s="23" t="s">
        <v>35</v>
      </c>
      <c s="23" t="s">
        <v>689</v>
      </c>
      <c s="18" t="s">
        <v>40</v>
      </c>
      <c s="24" t="s">
        <v>690</v>
      </c>
      <c s="25" t="s">
        <v>118</v>
      </c>
      <c s="26">
        <v>120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40</v>
      </c>
    </row>
    <row r="47" spans="1:5" ht="12.75">
      <c r="A47" s="30" t="s">
        <v>45</v>
      </c>
      <c r="E47" s="31" t="s">
        <v>40</v>
      </c>
    </row>
    <row r="48" spans="1:5" ht="12.75">
      <c r="A48" t="s">
        <v>46</v>
      </c>
      <c r="E48" s="29" t="s">
        <v>40</v>
      </c>
    </row>
    <row r="49" spans="1:16" ht="12.75">
      <c r="A49" s="18" t="s">
        <v>38</v>
      </c>
      <c s="23" t="s">
        <v>86</v>
      </c>
      <c s="23" t="s">
        <v>1212</v>
      </c>
      <c s="18" t="s">
        <v>40</v>
      </c>
      <c s="24" t="s">
        <v>1213</v>
      </c>
      <c s="25" t="s">
        <v>134</v>
      </c>
      <c s="26">
        <v>171.164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40</v>
      </c>
    </row>
    <row r="51" spans="1:5" ht="12.75">
      <c r="A51" s="30" t="s">
        <v>45</v>
      </c>
      <c r="E51" s="31" t="s">
        <v>1208</v>
      </c>
    </row>
    <row r="52" spans="1:5" ht="12.75">
      <c r="A52" t="s">
        <v>46</v>
      </c>
      <c r="E52" s="29" t="s">
        <v>1214</v>
      </c>
    </row>
    <row r="53" spans="1:16" ht="25.5">
      <c r="A53" s="18" t="s">
        <v>38</v>
      </c>
      <c s="23" t="s">
        <v>89</v>
      </c>
      <c s="23" t="s">
        <v>693</v>
      </c>
      <c s="18" t="s">
        <v>40</v>
      </c>
      <c s="24" t="s">
        <v>1215</v>
      </c>
      <c s="25" t="s">
        <v>134</v>
      </c>
      <c s="26">
        <v>342.328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40</v>
      </c>
    </row>
    <row r="55" spans="1:5" ht="12.75">
      <c r="A55" s="30" t="s">
        <v>45</v>
      </c>
      <c r="E55" s="31" t="s">
        <v>40</v>
      </c>
    </row>
    <row r="56" spans="1:5" ht="12.75">
      <c r="A56" t="s">
        <v>46</v>
      </c>
      <c r="E56" s="29" t="s">
        <v>1216</v>
      </c>
    </row>
    <row r="57" spans="1:16" ht="12.75">
      <c r="A57" s="18" t="s">
        <v>38</v>
      </c>
      <c s="23" t="s">
        <v>92</v>
      </c>
      <c s="23" t="s">
        <v>699</v>
      </c>
      <c s="18" t="s">
        <v>40</v>
      </c>
      <c s="24" t="s">
        <v>700</v>
      </c>
      <c s="25" t="s">
        <v>100</v>
      </c>
      <c s="26">
        <v>616.19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40</v>
      </c>
    </row>
    <row r="59" spans="1:5" ht="12.75">
      <c r="A59" s="30" t="s">
        <v>45</v>
      </c>
      <c r="E59" s="31" t="s">
        <v>1217</v>
      </c>
    </row>
    <row r="60" spans="1:5" ht="12.75">
      <c r="A60" t="s">
        <v>46</v>
      </c>
      <c r="E60" s="29" t="s">
        <v>40</v>
      </c>
    </row>
    <row r="61" spans="1:16" ht="12.75">
      <c r="A61" s="18" t="s">
        <v>38</v>
      </c>
      <c s="23" t="s">
        <v>159</v>
      </c>
      <c s="23" t="s">
        <v>705</v>
      </c>
      <c s="18" t="s">
        <v>40</v>
      </c>
      <c s="24" t="s">
        <v>706</v>
      </c>
      <c s="25" t="s">
        <v>134</v>
      </c>
      <c s="26">
        <v>329.048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40</v>
      </c>
    </row>
    <row r="63" spans="1:5" ht="12.75">
      <c r="A63" s="30" t="s">
        <v>45</v>
      </c>
      <c r="E63" s="31" t="s">
        <v>1218</v>
      </c>
    </row>
    <row r="64" spans="1:5" ht="12.75">
      <c r="A64" t="s">
        <v>46</v>
      </c>
      <c r="E64" s="29" t="s">
        <v>40</v>
      </c>
    </row>
    <row r="65" spans="1:16" ht="12.75">
      <c r="A65" s="18" t="s">
        <v>38</v>
      </c>
      <c s="23" t="s">
        <v>165</v>
      </c>
      <c s="23" t="s">
        <v>708</v>
      </c>
      <c s="18" t="s">
        <v>40</v>
      </c>
      <c s="24" t="s">
        <v>709</v>
      </c>
      <c s="25" t="s">
        <v>134</v>
      </c>
      <c s="26">
        <v>34.04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40</v>
      </c>
    </row>
    <row r="67" spans="1:5" ht="38.25">
      <c r="A67" s="30" t="s">
        <v>45</v>
      </c>
      <c r="E67" s="31" t="s">
        <v>1219</v>
      </c>
    </row>
    <row r="68" spans="1:5" ht="12.75">
      <c r="A68" t="s">
        <v>46</v>
      </c>
      <c r="E68" s="29" t="s">
        <v>40</v>
      </c>
    </row>
    <row r="69" spans="1:16" ht="12.75">
      <c r="A69" s="18" t="s">
        <v>38</v>
      </c>
      <c s="23" t="s">
        <v>172</v>
      </c>
      <c s="23" t="s">
        <v>1220</v>
      </c>
      <c s="18" t="s">
        <v>40</v>
      </c>
      <c s="24" t="s">
        <v>1221</v>
      </c>
      <c s="25" t="s">
        <v>1222</v>
      </c>
      <c s="26">
        <v>1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40</v>
      </c>
    </row>
    <row r="71" spans="1:5" ht="12.75">
      <c r="A71" s="30" t="s">
        <v>45</v>
      </c>
      <c r="E71" s="31" t="s">
        <v>40</v>
      </c>
    </row>
    <row r="72" spans="1:5" ht="12.75">
      <c r="A72" t="s">
        <v>46</v>
      </c>
      <c r="E72" s="29" t="s">
        <v>40</v>
      </c>
    </row>
    <row r="73" spans="1:16" ht="12.75">
      <c r="A73" s="18" t="s">
        <v>38</v>
      </c>
      <c s="23" t="s">
        <v>177</v>
      </c>
      <c s="23" t="s">
        <v>1223</v>
      </c>
      <c s="18" t="s">
        <v>40</v>
      </c>
      <c s="24" t="s">
        <v>1224</v>
      </c>
      <c s="25" t="s">
        <v>1082</v>
      </c>
      <c s="26">
        <v>1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40</v>
      </c>
    </row>
    <row r="75" spans="1:5" ht="12.75">
      <c r="A75" s="30" t="s">
        <v>45</v>
      </c>
      <c r="E75" s="31" t="s">
        <v>40</v>
      </c>
    </row>
    <row r="76" spans="1:5" ht="12.75">
      <c r="A76" t="s">
        <v>46</v>
      </c>
      <c r="E76" s="29" t="s">
        <v>40</v>
      </c>
    </row>
    <row r="77" spans="1:16" ht="12.75">
      <c r="A77" s="18" t="s">
        <v>38</v>
      </c>
      <c s="23" t="s">
        <v>183</v>
      </c>
      <c s="23" t="s">
        <v>1225</v>
      </c>
      <c s="18" t="s">
        <v>40</v>
      </c>
      <c s="24" t="s">
        <v>1226</v>
      </c>
      <c s="25" t="s">
        <v>1222</v>
      </c>
      <c s="26">
        <v>1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40</v>
      </c>
    </row>
    <row r="79" spans="1:5" ht="12.75">
      <c r="A79" s="30" t="s">
        <v>45</v>
      </c>
      <c r="E79" s="31" t="s">
        <v>40</v>
      </c>
    </row>
    <row r="80" spans="1:5" ht="12.75">
      <c r="A80" t="s">
        <v>46</v>
      </c>
      <c r="E80" s="29" t="s">
        <v>40</v>
      </c>
    </row>
    <row r="81" spans="1:16" ht="12.75">
      <c r="A81" s="18" t="s">
        <v>38</v>
      </c>
      <c s="23" t="s">
        <v>189</v>
      </c>
      <c s="23" t="s">
        <v>1227</v>
      </c>
      <c s="18" t="s">
        <v>40</v>
      </c>
      <c s="24" t="s">
        <v>1228</v>
      </c>
      <c s="25" t="s">
        <v>1082</v>
      </c>
      <c s="26">
        <v>1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40</v>
      </c>
    </row>
    <row r="83" spans="1:5" ht="12.75">
      <c r="A83" s="30" t="s">
        <v>45</v>
      </c>
      <c r="E83" s="31" t="s">
        <v>40</v>
      </c>
    </row>
    <row r="84" spans="1:5" ht="12.75">
      <c r="A84" t="s">
        <v>46</v>
      </c>
      <c r="E84" s="29" t="s">
        <v>40</v>
      </c>
    </row>
    <row r="85" spans="1:16" ht="12.75">
      <c r="A85" s="18" t="s">
        <v>38</v>
      </c>
      <c s="23" t="s">
        <v>195</v>
      </c>
      <c s="23" t="s">
        <v>1229</v>
      </c>
      <c s="18" t="s">
        <v>40</v>
      </c>
      <c s="24" t="s">
        <v>1230</v>
      </c>
      <c s="25" t="s">
        <v>1082</v>
      </c>
      <c s="26">
        <v>1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40</v>
      </c>
    </row>
    <row r="87" spans="1:5" ht="12.75">
      <c r="A87" s="30" t="s">
        <v>45</v>
      </c>
      <c r="E87" s="31" t="s">
        <v>40</v>
      </c>
    </row>
    <row r="88" spans="1:5" ht="12.75">
      <c r="A88" t="s">
        <v>46</v>
      </c>
      <c r="E88" s="29" t="s">
        <v>40</v>
      </c>
    </row>
    <row r="89" spans="1:16" ht="12.75">
      <c r="A89" s="18" t="s">
        <v>38</v>
      </c>
      <c s="23" t="s">
        <v>201</v>
      </c>
      <c s="23" t="s">
        <v>715</v>
      </c>
      <c s="18" t="s">
        <v>40</v>
      </c>
      <c s="24" t="s">
        <v>716</v>
      </c>
      <c s="25" t="s">
        <v>100</v>
      </c>
      <c s="26">
        <v>58.447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1231</v>
      </c>
    </row>
    <row r="91" spans="1:5" ht="12.75">
      <c r="A91" s="30" t="s">
        <v>45</v>
      </c>
      <c r="E91" s="31" t="s">
        <v>1232</v>
      </c>
    </row>
    <row r="92" spans="1:5" ht="12.75">
      <c r="A92" t="s">
        <v>46</v>
      </c>
      <c r="E92" s="29" t="s">
        <v>40</v>
      </c>
    </row>
    <row r="93" spans="1:16" ht="12.75">
      <c r="A93" s="18" t="s">
        <v>38</v>
      </c>
      <c s="23" t="s">
        <v>204</v>
      </c>
      <c s="23" t="s">
        <v>1233</v>
      </c>
      <c s="18" t="s">
        <v>40</v>
      </c>
      <c s="24" t="s">
        <v>1234</v>
      </c>
      <c s="25" t="s">
        <v>100</v>
      </c>
      <c s="26">
        <v>564.975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40</v>
      </c>
    </row>
    <row r="95" spans="1:5" ht="12.75">
      <c r="A95" s="30" t="s">
        <v>45</v>
      </c>
      <c r="E95" s="31" t="s">
        <v>1235</v>
      </c>
    </row>
    <row r="96" spans="1:5" ht="12.75">
      <c r="A96" t="s">
        <v>46</v>
      </c>
      <c r="E96" s="29" t="s">
        <v>40</v>
      </c>
    </row>
    <row r="97" spans="1:18" ht="12.75" customHeight="1">
      <c r="A97" s="5" t="s">
        <v>36</v>
      </c>
      <c s="5"/>
      <c s="35" t="s">
        <v>16</v>
      </c>
      <c s="5"/>
      <c s="21" t="s">
        <v>1236</v>
      </c>
      <c s="5"/>
      <c s="5"/>
      <c s="5"/>
      <c s="36">
        <f>0+Q97</f>
      </c>
      <c r="O97">
        <f>0+R97</f>
      </c>
      <c r="Q97">
        <f>0+I98</f>
      </c>
      <c>
        <f>0+O98</f>
      </c>
    </row>
    <row r="98" spans="1:16" ht="12.75">
      <c r="A98" s="18" t="s">
        <v>38</v>
      </c>
      <c s="23" t="s">
        <v>210</v>
      </c>
      <c s="23" t="s">
        <v>1237</v>
      </c>
      <c s="18" t="s">
        <v>40</v>
      </c>
      <c s="24" t="s">
        <v>1238</v>
      </c>
      <c s="25" t="s">
        <v>118</v>
      </c>
      <c s="26">
        <v>15.468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40</v>
      </c>
    </row>
    <row r="100" spans="1:5" ht="12.75">
      <c r="A100" s="30" t="s">
        <v>45</v>
      </c>
      <c r="E100" s="31" t="s">
        <v>40</v>
      </c>
    </row>
    <row r="101" spans="1:5" ht="12.75">
      <c r="A101" t="s">
        <v>46</v>
      </c>
      <c r="E101" s="29" t="s">
        <v>40</v>
      </c>
    </row>
    <row r="102" spans="1:18" ht="12.75" customHeight="1">
      <c r="A102" s="5" t="s">
        <v>36</v>
      </c>
      <c s="5"/>
      <c s="35" t="s">
        <v>28</v>
      </c>
      <c s="5"/>
      <c s="21" t="s">
        <v>229</v>
      </c>
      <c s="5"/>
      <c s="5"/>
      <c s="5"/>
      <c s="36">
        <f>0+Q102</f>
      </c>
      <c r="O102">
        <f>0+R102</f>
      </c>
      <c r="Q102">
        <f>0+I103</f>
      </c>
      <c>
        <f>0+O103</f>
      </c>
    </row>
    <row r="103" spans="1:16" ht="12.75">
      <c r="A103" s="18" t="s">
        <v>38</v>
      </c>
      <c s="23" t="s">
        <v>217</v>
      </c>
      <c s="23" t="s">
        <v>1239</v>
      </c>
      <c s="18" t="s">
        <v>40</v>
      </c>
      <c s="24" t="s">
        <v>1240</v>
      </c>
      <c s="25" t="s">
        <v>118</v>
      </c>
      <c s="26">
        <v>255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40</v>
      </c>
    </row>
    <row r="105" spans="1:5" ht="38.25">
      <c r="A105" s="30" t="s">
        <v>45</v>
      </c>
      <c r="E105" s="31" t="s">
        <v>1241</v>
      </c>
    </row>
    <row r="106" spans="1:5" ht="12.75">
      <c r="A106" t="s">
        <v>46</v>
      </c>
      <c r="E106" s="29" t="s">
        <v>40</v>
      </c>
    </row>
    <row r="107" spans="1:18" ht="12.75" customHeight="1">
      <c r="A107" s="5" t="s">
        <v>36</v>
      </c>
      <c s="5"/>
      <c s="35" t="s">
        <v>1242</v>
      </c>
      <c s="5"/>
      <c s="21" t="s">
        <v>1243</v>
      </c>
      <c s="5"/>
      <c s="5"/>
      <c s="5"/>
      <c s="36">
        <f>0+Q107</f>
      </c>
      <c r="O107">
        <f>0+R107</f>
      </c>
      <c r="Q107">
        <f>0+I108+I112+I116</f>
      </c>
      <c>
        <f>0+O108+O112+O116</f>
      </c>
    </row>
    <row r="108" spans="1:16" ht="12.75">
      <c r="A108" s="18" t="s">
        <v>38</v>
      </c>
      <c s="23" t="s">
        <v>223</v>
      </c>
      <c s="23" t="s">
        <v>1244</v>
      </c>
      <c s="18" t="s">
        <v>40</v>
      </c>
      <c s="24" t="s">
        <v>1245</v>
      </c>
      <c s="25" t="s">
        <v>1082</v>
      </c>
      <c s="26">
        <v>1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40</v>
      </c>
    </row>
    <row r="110" spans="1:5" ht="12.75">
      <c r="A110" s="30" t="s">
        <v>45</v>
      </c>
      <c r="E110" s="31" t="s">
        <v>40</v>
      </c>
    </row>
    <row r="111" spans="1:5" ht="12.75">
      <c r="A111" t="s">
        <v>46</v>
      </c>
      <c r="E111" s="29" t="s">
        <v>40</v>
      </c>
    </row>
    <row r="112" spans="1:16" ht="12.75">
      <c r="A112" s="18" t="s">
        <v>38</v>
      </c>
      <c s="23" t="s">
        <v>230</v>
      </c>
      <c s="23" t="s">
        <v>1246</v>
      </c>
      <c s="18" t="s">
        <v>40</v>
      </c>
      <c s="24" t="s">
        <v>1247</v>
      </c>
      <c s="25" t="s">
        <v>1082</v>
      </c>
      <c s="26">
        <v>1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12.75">
      <c r="A113" s="28" t="s">
        <v>43</v>
      </c>
      <c r="E113" s="29" t="s">
        <v>40</v>
      </c>
    </row>
    <row r="114" spans="1:5" ht="12.75">
      <c r="A114" s="30" t="s">
        <v>45</v>
      </c>
      <c r="E114" s="31" t="s">
        <v>40</v>
      </c>
    </row>
    <row r="115" spans="1:5" ht="12.75">
      <c r="A115" t="s">
        <v>46</v>
      </c>
      <c r="E115" s="29" t="s">
        <v>40</v>
      </c>
    </row>
    <row r="116" spans="1:16" ht="12.75">
      <c r="A116" s="18" t="s">
        <v>38</v>
      </c>
      <c s="23" t="s">
        <v>236</v>
      </c>
      <c s="23" t="s">
        <v>1248</v>
      </c>
      <c s="18" t="s">
        <v>40</v>
      </c>
      <c s="24" t="s">
        <v>1249</v>
      </c>
      <c s="25" t="s">
        <v>1082</v>
      </c>
      <c s="26">
        <v>1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40</v>
      </c>
    </row>
    <row r="118" spans="1:5" ht="12.75">
      <c r="A118" s="30" t="s">
        <v>45</v>
      </c>
      <c r="E118" s="31" t="s">
        <v>40</v>
      </c>
    </row>
    <row r="119" spans="1:5" ht="12.75">
      <c r="A119" t="s">
        <v>46</v>
      </c>
      <c r="E119" s="29" t="s">
        <v>40</v>
      </c>
    </row>
    <row r="120" spans="1:18" ht="12.75" customHeight="1">
      <c r="A120" s="5" t="s">
        <v>36</v>
      </c>
      <c s="5"/>
      <c s="35" t="s">
        <v>1250</v>
      </c>
      <c s="5"/>
      <c s="21" t="s">
        <v>1251</v>
      </c>
      <c s="5"/>
      <c s="5"/>
      <c s="5"/>
      <c s="36">
        <f>0+Q120</f>
      </c>
      <c r="O120">
        <f>0+R120</f>
      </c>
      <c r="Q120">
        <f>0+I121</f>
      </c>
      <c>
        <f>0+O121</f>
      </c>
    </row>
    <row r="121" spans="1:16" ht="12.75">
      <c r="A121" s="18" t="s">
        <v>38</v>
      </c>
      <c s="23" t="s">
        <v>242</v>
      </c>
      <c s="23" t="s">
        <v>1252</v>
      </c>
      <c s="18" t="s">
        <v>40</v>
      </c>
      <c s="24" t="s">
        <v>1253</v>
      </c>
      <c s="25" t="s">
        <v>162</v>
      </c>
      <c s="26">
        <v>205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12.75">
      <c r="A122" s="28" t="s">
        <v>43</v>
      </c>
      <c r="E122" s="29" t="s">
        <v>40</v>
      </c>
    </row>
    <row r="123" spans="1:5" ht="12.75">
      <c r="A123" s="30" t="s">
        <v>45</v>
      </c>
      <c r="E123" s="31" t="s">
        <v>40</v>
      </c>
    </row>
    <row r="124" spans="1:5" ht="12.75">
      <c r="A124" t="s">
        <v>46</v>
      </c>
      <c r="E124" s="29" t="s">
        <v>40</v>
      </c>
    </row>
    <row r="125" spans="1:18" ht="12.75" customHeight="1">
      <c r="A125" s="5" t="s">
        <v>36</v>
      </c>
      <c s="5"/>
      <c s="35" t="s">
        <v>1254</v>
      </c>
      <c s="5"/>
      <c s="21" t="s">
        <v>1255</v>
      </c>
      <c s="5"/>
      <c s="5"/>
      <c s="5"/>
      <c s="36">
        <f>0+Q125</f>
      </c>
      <c r="O125">
        <f>0+R125</f>
      </c>
      <c r="Q125">
        <f>0+I126</f>
      </c>
      <c>
        <f>0+O126</f>
      </c>
    </row>
    <row r="126" spans="1:16" ht="12.75">
      <c r="A126" s="18" t="s">
        <v>38</v>
      </c>
      <c s="23" t="s">
        <v>248</v>
      </c>
      <c s="23" t="s">
        <v>1256</v>
      </c>
      <c s="18" t="s">
        <v>40</v>
      </c>
      <c s="24" t="s">
        <v>1257</v>
      </c>
      <c s="25" t="s">
        <v>100</v>
      </c>
      <c s="26">
        <v>34.183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12.75">
      <c r="A127" s="28" t="s">
        <v>43</v>
      </c>
      <c r="E127" s="29" t="s">
        <v>40</v>
      </c>
    </row>
    <row r="128" spans="1:5" ht="12.75">
      <c r="A128" s="30" t="s">
        <v>45</v>
      </c>
      <c r="E128" s="31" t="s">
        <v>40</v>
      </c>
    </row>
    <row r="129" spans="1:5" ht="12.75">
      <c r="A129" t="s">
        <v>46</v>
      </c>
      <c r="E129" s="29" t="s">
        <v>40</v>
      </c>
    </row>
    <row r="130" spans="1:18" ht="12.75" customHeight="1">
      <c r="A130" s="5" t="s">
        <v>36</v>
      </c>
      <c s="5"/>
      <c s="35" t="s">
        <v>1258</v>
      </c>
      <c s="5"/>
      <c s="21" t="s">
        <v>1259</v>
      </c>
      <c s="5"/>
      <c s="5"/>
      <c s="5"/>
      <c s="36">
        <f>0+Q130</f>
      </c>
      <c r="O130">
        <f>0+R130</f>
      </c>
      <c r="Q130">
        <f>0+I131+I135</f>
      </c>
      <c>
        <f>0+O131+O135</f>
      </c>
    </row>
    <row r="131" spans="1:16" ht="25.5">
      <c r="A131" s="18" t="s">
        <v>38</v>
      </c>
      <c s="23" t="s">
        <v>253</v>
      </c>
      <c s="23" t="s">
        <v>1260</v>
      </c>
      <c s="18" t="s">
        <v>40</v>
      </c>
      <c s="24" t="s">
        <v>1261</v>
      </c>
      <c s="25" t="s">
        <v>100</v>
      </c>
      <c s="26">
        <v>69.204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12.75">
      <c r="A132" s="28" t="s">
        <v>43</v>
      </c>
      <c r="E132" s="29" t="s">
        <v>40</v>
      </c>
    </row>
    <row r="133" spans="1:5" ht="38.25">
      <c r="A133" s="30" t="s">
        <v>45</v>
      </c>
      <c r="E133" s="31" t="s">
        <v>1262</v>
      </c>
    </row>
    <row r="134" spans="1:5" ht="12.75">
      <c r="A134" t="s">
        <v>46</v>
      </c>
      <c r="E134" s="29" t="s">
        <v>40</v>
      </c>
    </row>
    <row r="135" spans="1:16" ht="12.75">
      <c r="A135" s="18" t="s">
        <v>38</v>
      </c>
      <c s="23" t="s">
        <v>259</v>
      </c>
      <c s="23" t="s">
        <v>1263</v>
      </c>
      <c s="18" t="s">
        <v>40</v>
      </c>
      <c s="24" t="s">
        <v>700</v>
      </c>
      <c s="25" t="s">
        <v>100</v>
      </c>
      <c s="26">
        <v>51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12.75">
      <c r="A136" s="28" t="s">
        <v>43</v>
      </c>
      <c r="E136" s="29" t="s">
        <v>40</v>
      </c>
    </row>
    <row r="137" spans="1:5" ht="12.75">
      <c r="A137" s="30" t="s">
        <v>45</v>
      </c>
      <c r="E137" s="31" t="s">
        <v>1264</v>
      </c>
    </row>
    <row r="138" spans="1:5" ht="12.75">
      <c r="A138" t="s">
        <v>46</v>
      </c>
      <c r="E138" s="29" t="s">
        <v>40</v>
      </c>
    </row>
    <row r="139" spans="1:18" ht="12.75" customHeight="1">
      <c r="A139" s="5" t="s">
        <v>36</v>
      </c>
      <c s="5"/>
      <c s="35" t="s">
        <v>1265</v>
      </c>
      <c s="5"/>
      <c s="21" t="s">
        <v>1266</v>
      </c>
      <c s="5"/>
      <c s="5"/>
      <c s="5"/>
      <c s="36">
        <f>0+Q139</f>
      </c>
      <c r="O139">
        <f>0+R139</f>
      </c>
      <c r="Q139">
        <f>0+I140+I144+I148</f>
      </c>
      <c>
        <f>0+O140+O144+O148</f>
      </c>
    </row>
    <row r="140" spans="1:16" ht="12.75">
      <c r="A140" s="18" t="s">
        <v>38</v>
      </c>
      <c s="23" t="s">
        <v>263</v>
      </c>
      <c s="23" t="s">
        <v>1267</v>
      </c>
      <c s="18" t="s">
        <v>40</v>
      </c>
      <c s="24" t="s">
        <v>1268</v>
      </c>
      <c s="25" t="s">
        <v>100</v>
      </c>
      <c s="26">
        <v>123.596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12.75">
      <c r="A141" s="28" t="s">
        <v>43</v>
      </c>
      <c r="E141" s="29" t="s">
        <v>40</v>
      </c>
    </row>
    <row r="142" spans="1:5" ht="12.75">
      <c r="A142" s="30" t="s">
        <v>45</v>
      </c>
      <c r="E142" s="31" t="s">
        <v>40</v>
      </c>
    </row>
    <row r="143" spans="1:5" ht="12.75">
      <c r="A143" t="s">
        <v>46</v>
      </c>
      <c r="E143" s="29" t="s">
        <v>40</v>
      </c>
    </row>
    <row r="144" spans="1:16" ht="12.75">
      <c r="A144" s="18" t="s">
        <v>38</v>
      </c>
      <c s="23" t="s">
        <v>269</v>
      </c>
      <c s="23" t="s">
        <v>1269</v>
      </c>
      <c s="18" t="s">
        <v>40</v>
      </c>
      <c s="24" t="s">
        <v>1270</v>
      </c>
      <c s="25" t="s">
        <v>100</v>
      </c>
      <c s="26">
        <v>1112.365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12.75">
      <c r="A145" s="28" t="s">
        <v>43</v>
      </c>
      <c r="E145" s="29" t="s">
        <v>40</v>
      </c>
    </row>
    <row r="146" spans="1:5" ht="12.75">
      <c r="A146" s="30" t="s">
        <v>45</v>
      </c>
      <c r="E146" s="31" t="s">
        <v>40</v>
      </c>
    </row>
    <row r="147" spans="1:5" ht="12.75">
      <c r="A147" t="s">
        <v>46</v>
      </c>
      <c r="E147" s="29" t="s">
        <v>40</v>
      </c>
    </row>
    <row r="148" spans="1:16" ht="12.75">
      <c r="A148" s="18" t="s">
        <v>38</v>
      </c>
      <c s="23" t="s">
        <v>276</v>
      </c>
      <c s="23" t="s">
        <v>1271</v>
      </c>
      <c s="18" t="s">
        <v>40</v>
      </c>
      <c s="24" t="s">
        <v>1272</v>
      </c>
      <c s="25" t="s">
        <v>100</v>
      </c>
      <c s="26">
        <v>123.596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12.75">
      <c r="A149" s="28" t="s">
        <v>43</v>
      </c>
      <c r="E149" s="29" t="s">
        <v>40</v>
      </c>
    </row>
    <row r="150" spans="1:5" ht="12.75">
      <c r="A150" s="30" t="s">
        <v>45</v>
      </c>
      <c r="E150" s="31" t="s">
        <v>40</v>
      </c>
    </row>
    <row r="151" spans="1:5" ht="12.75">
      <c r="A151" t="s">
        <v>46</v>
      </c>
      <c r="E151" s="29" t="s">
        <v>40</v>
      </c>
    </row>
    <row r="152" spans="1:18" ht="12.75" customHeight="1">
      <c r="A152" s="5" t="s">
        <v>36</v>
      </c>
      <c s="5"/>
      <c s="35" t="s">
        <v>1273</v>
      </c>
      <c s="5"/>
      <c s="21" t="s">
        <v>1274</v>
      </c>
      <c s="5"/>
      <c s="5"/>
      <c s="5"/>
      <c s="36">
        <f>0+Q152</f>
      </c>
      <c r="O152">
        <f>0+R152</f>
      </c>
      <c r="Q152">
        <f>0+I153</f>
      </c>
      <c>
        <f>0+O153</f>
      </c>
    </row>
    <row r="153" spans="1:16" ht="12.75">
      <c r="A153" s="18" t="s">
        <v>38</v>
      </c>
      <c s="23" t="s">
        <v>282</v>
      </c>
      <c s="23" t="s">
        <v>1275</v>
      </c>
      <c s="18" t="s">
        <v>40</v>
      </c>
      <c s="24" t="s">
        <v>1276</v>
      </c>
      <c s="25" t="s">
        <v>162</v>
      </c>
      <c s="26">
        <v>101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40</v>
      </c>
    </row>
    <row r="155" spans="1:5" ht="12.75">
      <c r="A155" s="30" t="s">
        <v>45</v>
      </c>
      <c r="E155" s="31" t="s">
        <v>40</v>
      </c>
    </row>
    <row r="156" spans="1:5" ht="12.75">
      <c r="A156" t="s">
        <v>46</v>
      </c>
      <c r="E156" s="29" t="s">
        <v>40</v>
      </c>
    </row>
    <row r="157" spans="1:18" ht="12.75" customHeight="1">
      <c r="A157" s="5" t="s">
        <v>36</v>
      </c>
      <c s="5"/>
      <c s="35" t="s">
        <v>1277</v>
      </c>
      <c s="5"/>
      <c s="21" t="s">
        <v>1278</v>
      </c>
      <c s="5"/>
      <c s="5"/>
      <c s="5"/>
      <c s="36">
        <f>0+Q157</f>
      </c>
      <c r="O157">
        <f>0+R157</f>
      </c>
      <c r="Q157">
        <f>0+I158+I162+I166+I170+I174+I178+I182+I186+I190+I194+I198+I202+I206+I210+I214+I218+I222+I226+I230+I234+I238+I242+I246+I250+I254+I258+I262+I266+I270+I274+I278+I282+I286+I290+I294+I298+I302+I306+I310+I314+I318+I322+I326+I330+I334+I338+I342+I346+I350+I354+I358+I362+I366+I370+I374+I378+I382+I386+I390+I394+I398+I402+I406+I410+I414+I418+I422+I426+I430+I434+I438+I442+I446+I450+I454</f>
      </c>
      <c>
        <f>0+O158+O162+O166+O170+O174+O178+O182+O186+O190+O194+O198+O202+O206+O210+O214+O218+O222+O226+O230+O234+O238+O242+O246+O250+O254+O258+O262+O266+O270+O274+O278+O282+O286+O290+O294+O298+O302+O306+O310+O314+O318+O322+O326+O330+O334+O338+O342+O346+O350+O354+O358+O362+O366+O370+O374+O378+O382+O386+O390+O394+O398+O402+O406+O410+O414+O418+O422+O426+O430+O434+O438+O442+O446+O450+O454</f>
      </c>
    </row>
    <row r="158" spans="1:16" ht="12.75">
      <c r="A158" s="18" t="s">
        <v>38</v>
      </c>
      <c s="23" t="s">
        <v>287</v>
      </c>
      <c s="23" t="s">
        <v>1279</v>
      </c>
      <c s="18" t="s">
        <v>40</v>
      </c>
      <c s="24" t="s">
        <v>1280</v>
      </c>
      <c s="25" t="s">
        <v>1082</v>
      </c>
      <c s="26">
        <v>2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40</v>
      </c>
    </row>
    <row r="160" spans="1:5" ht="12.75">
      <c r="A160" s="30" t="s">
        <v>45</v>
      </c>
      <c r="E160" s="31" t="s">
        <v>40</v>
      </c>
    </row>
    <row r="161" spans="1:5" ht="12.75">
      <c r="A161" t="s">
        <v>46</v>
      </c>
      <c r="E161" s="29" t="s">
        <v>40</v>
      </c>
    </row>
    <row r="162" spans="1:16" ht="12.75">
      <c r="A162" s="18" t="s">
        <v>38</v>
      </c>
      <c s="23" t="s">
        <v>293</v>
      </c>
      <c s="23" t="s">
        <v>1281</v>
      </c>
      <c s="18" t="s">
        <v>40</v>
      </c>
      <c s="24" t="s">
        <v>1282</v>
      </c>
      <c s="25" t="s">
        <v>1082</v>
      </c>
      <c s="26">
        <v>1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40</v>
      </c>
    </row>
    <row r="164" spans="1:5" ht="12.75">
      <c r="A164" s="30" t="s">
        <v>45</v>
      </c>
      <c r="E164" s="31" t="s">
        <v>40</v>
      </c>
    </row>
    <row r="165" spans="1:5" ht="12.75">
      <c r="A165" t="s">
        <v>46</v>
      </c>
      <c r="E165" s="29" t="s">
        <v>40</v>
      </c>
    </row>
    <row r="166" spans="1:16" ht="12.75">
      <c r="A166" s="18" t="s">
        <v>38</v>
      </c>
      <c s="23" t="s">
        <v>298</v>
      </c>
      <c s="23" t="s">
        <v>1283</v>
      </c>
      <c s="18" t="s">
        <v>40</v>
      </c>
      <c s="24" t="s">
        <v>1284</v>
      </c>
      <c s="25" t="s">
        <v>1082</v>
      </c>
      <c s="26">
        <v>2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40</v>
      </c>
    </row>
    <row r="168" spans="1:5" ht="12.75">
      <c r="A168" s="30" t="s">
        <v>45</v>
      </c>
      <c r="E168" s="31" t="s">
        <v>40</v>
      </c>
    </row>
    <row r="169" spans="1:5" ht="12.75">
      <c r="A169" t="s">
        <v>46</v>
      </c>
      <c r="E169" s="29" t="s">
        <v>40</v>
      </c>
    </row>
    <row r="170" spans="1:16" ht="12.75">
      <c r="A170" s="18" t="s">
        <v>38</v>
      </c>
      <c s="23" t="s">
        <v>304</v>
      </c>
      <c s="23" t="s">
        <v>1285</v>
      </c>
      <c s="18" t="s">
        <v>40</v>
      </c>
      <c s="24" t="s">
        <v>1286</v>
      </c>
      <c s="25" t="s">
        <v>162</v>
      </c>
      <c s="26">
        <v>19.8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40</v>
      </c>
    </row>
    <row r="172" spans="1:5" ht="12.75">
      <c r="A172" s="30" t="s">
        <v>45</v>
      </c>
      <c r="E172" s="31" t="s">
        <v>1287</v>
      </c>
    </row>
    <row r="173" spans="1:5" ht="12.75">
      <c r="A173" t="s">
        <v>46</v>
      </c>
      <c r="E173" s="29" t="s">
        <v>40</v>
      </c>
    </row>
    <row r="174" spans="1:16" ht="12.75">
      <c r="A174" s="18" t="s">
        <v>38</v>
      </c>
      <c s="23" t="s">
        <v>308</v>
      </c>
      <c s="23" t="s">
        <v>1288</v>
      </c>
      <c s="18" t="s">
        <v>40</v>
      </c>
      <c s="24" t="s">
        <v>1289</v>
      </c>
      <c s="25" t="s">
        <v>1082</v>
      </c>
      <c s="26">
        <v>1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12.75">
      <c r="A175" s="28" t="s">
        <v>43</v>
      </c>
      <c r="E175" s="29" t="s">
        <v>40</v>
      </c>
    </row>
    <row r="176" spans="1:5" ht="12.75">
      <c r="A176" s="30" t="s">
        <v>45</v>
      </c>
      <c r="E176" s="31" t="s">
        <v>40</v>
      </c>
    </row>
    <row r="177" spans="1:5" ht="12.75">
      <c r="A177" t="s">
        <v>46</v>
      </c>
      <c r="E177" s="29" t="s">
        <v>40</v>
      </c>
    </row>
    <row r="178" spans="1:16" ht="12.75">
      <c r="A178" s="18" t="s">
        <v>38</v>
      </c>
      <c s="23" t="s">
        <v>780</v>
      </c>
      <c s="23" t="s">
        <v>1290</v>
      </c>
      <c s="18" t="s">
        <v>40</v>
      </c>
      <c s="24" t="s">
        <v>1291</v>
      </c>
      <c s="25" t="s">
        <v>1082</v>
      </c>
      <c s="26">
        <v>1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12.75">
      <c r="A179" s="28" t="s">
        <v>43</v>
      </c>
      <c r="E179" s="29" t="s">
        <v>40</v>
      </c>
    </row>
    <row r="180" spans="1:5" ht="12.75">
      <c r="A180" s="30" t="s">
        <v>45</v>
      </c>
      <c r="E180" s="31" t="s">
        <v>40</v>
      </c>
    </row>
    <row r="181" spans="1:5" ht="12.75">
      <c r="A181" t="s">
        <v>46</v>
      </c>
      <c r="E181" s="29" t="s">
        <v>40</v>
      </c>
    </row>
    <row r="182" spans="1:16" ht="12.75">
      <c r="A182" s="18" t="s">
        <v>38</v>
      </c>
      <c s="23" t="s">
        <v>783</v>
      </c>
      <c s="23" t="s">
        <v>1292</v>
      </c>
      <c s="18" t="s">
        <v>40</v>
      </c>
      <c s="24" t="s">
        <v>1293</v>
      </c>
      <c s="25" t="s">
        <v>1082</v>
      </c>
      <c s="26">
        <v>2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12.75">
      <c r="A183" s="28" t="s">
        <v>43</v>
      </c>
      <c r="E183" s="29" t="s">
        <v>40</v>
      </c>
    </row>
    <row r="184" spans="1:5" ht="12.75">
      <c r="A184" s="30" t="s">
        <v>45</v>
      </c>
      <c r="E184" s="31" t="s">
        <v>40</v>
      </c>
    </row>
    <row r="185" spans="1:5" ht="12.75">
      <c r="A185" t="s">
        <v>46</v>
      </c>
      <c r="E185" s="29" t="s">
        <v>40</v>
      </c>
    </row>
    <row r="186" spans="1:16" ht="12.75">
      <c r="A186" s="18" t="s">
        <v>38</v>
      </c>
      <c s="23" t="s">
        <v>786</v>
      </c>
      <c s="23" t="s">
        <v>1294</v>
      </c>
      <c s="18" t="s">
        <v>40</v>
      </c>
      <c s="24" t="s">
        <v>1295</v>
      </c>
      <c s="25" t="s">
        <v>1082</v>
      </c>
      <c s="26">
        <v>1</v>
      </c>
      <c s="27">
        <v>0</v>
      </c>
      <c s="27">
        <f>ROUND(ROUND(H186,2)*ROUND(G186,3),2)</f>
      </c>
      <c r="O186">
        <f>(I186*21)/100</f>
      </c>
      <c t="s">
        <v>16</v>
      </c>
    </row>
    <row r="187" spans="1:5" ht="12.75">
      <c r="A187" s="28" t="s">
        <v>43</v>
      </c>
      <c r="E187" s="29" t="s">
        <v>40</v>
      </c>
    </row>
    <row r="188" spans="1:5" ht="12.75">
      <c r="A188" s="30" t="s">
        <v>45</v>
      </c>
      <c r="E188" s="31" t="s">
        <v>40</v>
      </c>
    </row>
    <row r="189" spans="1:5" ht="12.75">
      <c r="A189" t="s">
        <v>46</v>
      </c>
      <c r="E189" s="29" t="s">
        <v>40</v>
      </c>
    </row>
    <row r="190" spans="1:16" ht="12.75">
      <c r="A190" s="18" t="s">
        <v>38</v>
      </c>
      <c s="23" t="s">
        <v>789</v>
      </c>
      <c s="23" t="s">
        <v>1296</v>
      </c>
      <c s="18" t="s">
        <v>40</v>
      </c>
      <c s="24" t="s">
        <v>1297</v>
      </c>
      <c s="25" t="s">
        <v>1082</v>
      </c>
      <c s="26">
        <v>3</v>
      </c>
      <c s="27">
        <v>0</v>
      </c>
      <c s="27">
        <f>ROUND(ROUND(H190,2)*ROUND(G190,3),2)</f>
      </c>
      <c r="O190">
        <f>(I190*21)/100</f>
      </c>
      <c t="s">
        <v>16</v>
      </c>
    </row>
    <row r="191" spans="1:5" ht="12.75">
      <c r="A191" s="28" t="s">
        <v>43</v>
      </c>
      <c r="E191" s="29" t="s">
        <v>40</v>
      </c>
    </row>
    <row r="192" spans="1:5" ht="12.75">
      <c r="A192" s="30" t="s">
        <v>45</v>
      </c>
      <c r="E192" s="31" t="s">
        <v>40</v>
      </c>
    </row>
    <row r="193" spans="1:5" ht="12.75">
      <c r="A193" t="s">
        <v>46</v>
      </c>
      <c r="E193" s="29" t="s">
        <v>40</v>
      </c>
    </row>
    <row r="194" spans="1:16" ht="12.75">
      <c r="A194" s="18" t="s">
        <v>38</v>
      </c>
      <c s="23" t="s">
        <v>792</v>
      </c>
      <c s="23" t="s">
        <v>1298</v>
      </c>
      <c s="18" t="s">
        <v>40</v>
      </c>
      <c s="24" t="s">
        <v>1299</v>
      </c>
      <c s="25" t="s">
        <v>1082</v>
      </c>
      <c s="26">
        <v>3</v>
      </c>
      <c s="27">
        <v>0</v>
      </c>
      <c s="27">
        <f>ROUND(ROUND(H194,2)*ROUND(G194,3),2)</f>
      </c>
      <c r="O194">
        <f>(I194*21)/100</f>
      </c>
      <c t="s">
        <v>16</v>
      </c>
    </row>
    <row r="195" spans="1:5" ht="12.75">
      <c r="A195" s="28" t="s">
        <v>43</v>
      </c>
      <c r="E195" s="29" t="s">
        <v>40</v>
      </c>
    </row>
    <row r="196" spans="1:5" ht="12.75">
      <c r="A196" s="30" t="s">
        <v>45</v>
      </c>
      <c r="E196" s="31" t="s">
        <v>40</v>
      </c>
    </row>
    <row r="197" spans="1:5" ht="12.75">
      <c r="A197" t="s">
        <v>46</v>
      </c>
      <c r="E197" s="29" t="s">
        <v>40</v>
      </c>
    </row>
    <row r="198" spans="1:16" ht="12.75">
      <c r="A198" s="18" t="s">
        <v>38</v>
      </c>
      <c s="23" t="s">
        <v>795</v>
      </c>
      <c s="23" t="s">
        <v>1300</v>
      </c>
      <c s="18" t="s">
        <v>40</v>
      </c>
      <c s="24" t="s">
        <v>1301</v>
      </c>
      <c s="25" t="s">
        <v>162</v>
      </c>
      <c s="26">
        <v>33.6</v>
      </c>
      <c s="27">
        <v>0</v>
      </c>
      <c s="27">
        <f>ROUND(ROUND(H198,2)*ROUND(G198,3),2)</f>
      </c>
      <c r="O198">
        <f>(I198*21)/100</f>
      </c>
      <c t="s">
        <v>16</v>
      </c>
    </row>
    <row r="199" spans="1:5" ht="12.75">
      <c r="A199" s="28" t="s">
        <v>43</v>
      </c>
      <c r="E199" s="29" t="s">
        <v>40</v>
      </c>
    </row>
    <row r="200" spans="1:5" ht="12.75">
      <c r="A200" s="30" t="s">
        <v>45</v>
      </c>
      <c r="E200" s="31" t="s">
        <v>1302</v>
      </c>
    </row>
    <row r="201" spans="1:5" ht="12.75">
      <c r="A201" t="s">
        <v>46</v>
      </c>
      <c r="E201" s="29" t="s">
        <v>40</v>
      </c>
    </row>
    <row r="202" spans="1:16" ht="12.75">
      <c r="A202" s="18" t="s">
        <v>38</v>
      </c>
      <c s="23" t="s">
        <v>798</v>
      </c>
      <c s="23" t="s">
        <v>1303</v>
      </c>
      <c s="18" t="s">
        <v>40</v>
      </c>
      <c s="24" t="s">
        <v>1304</v>
      </c>
      <c s="25" t="s">
        <v>1082</v>
      </c>
      <c s="26">
        <v>2</v>
      </c>
      <c s="27">
        <v>0</v>
      </c>
      <c s="27">
        <f>ROUND(ROUND(H202,2)*ROUND(G202,3),2)</f>
      </c>
      <c r="O202">
        <f>(I202*21)/100</f>
      </c>
      <c t="s">
        <v>16</v>
      </c>
    </row>
    <row r="203" spans="1:5" ht="12.75">
      <c r="A203" s="28" t="s">
        <v>43</v>
      </c>
      <c r="E203" s="29" t="s">
        <v>40</v>
      </c>
    </row>
    <row r="204" spans="1:5" ht="12.75">
      <c r="A204" s="30" t="s">
        <v>45</v>
      </c>
      <c r="E204" s="31" t="s">
        <v>40</v>
      </c>
    </row>
    <row r="205" spans="1:5" ht="12.75">
      <c r="A205" t="s">
        <v>46</v>
      </c>
      <c r="E205" s="29" t="s">
        <v>40</v>
      </c>
    </row>
    <row r="206" spans="1:16" ht="12.75">
      <c r="A206" s="18" t="s">
        <v>38</v>
      </c>
      <c s="23" t="s">
        <v>801</v>
      </c>
      <c s="23" t="s">
        <v>1305</v>
      </c>
      <c s="18" t="s">
        <v>40</v>
      </c>
      <c s="24" t="s">
        <v>1306</v>
      </c>
      <c s="25" t="s">
        <v>1082</v>
      </c>
      <c s="26">
        <v>3</v>
      </c>
      <c s="27">
        <v>0</v>
      </c>
      <c s="27">
        <f>ROUND(ROUND(H206,2)*ROUND(G206,3),2)</f>
      </c>
      <c r="O206">
        <f>(I206*21)/100</f>
      </c>
      <c t="s">
        <v>16</v>
      </c>
    </row>
    <row r="207" spans="1:5" ht="12.75">
      <c r="A207" s="28" t="s">
        <v>43</v>
      </c>
      <c r="E207" s="29" t="s">
        <v>40</v>
      </c>
    </row>
    <row r="208" spans="1:5" ht="12.75">
      <c r="A208" s="30" t="s">
        <v>45</v>
      </c>
      <c r="E208" s="31" t="s">
        <v>40</v>
      </c>
    </row>
    <row r="209" spans="1:5" ht="12.75">
      <c r="A209" t="s">
        <v>46</v>
      </c>
      <c r="E209" s="29" t="s">
        <v>40</v>
      </c>
    </row>
    <row r="210" spans="1:16" ht="12.75">
      <c r="A210" s="18" t="s">
        <v>38</v>
      </c>
      <c s="23" t="s">
        <v>804</v>
      </c>
      <c s="23" t="s">
        <v>1307</v>
      </c>
      <c s="18" t="s">
        <v>40</v>
      </c>
      <c s="24" t="s">
        <v>1308</v>
      </c>
      <c s="25" t="s">
        <v>1082</v>
      </c>
      <c s="26">
        <v>8</v>
      </c>
      <c s="27">
        <v>0</v>
      </c>
      <c s="27">
        <f>ROUND(ROUND(H210,2)*ROUND(G210,3),2)</f>
      </c>
      <c r="O210">
        <f>(I210*21)/100</f>
      </c>
      <c t="s">
        <v>16</v>
      </c>
    </row>
    <row r="211" spans="1:5" ht="12.75">
      <c r="A211" s="28" t="s">
        <v>43</v>
      </c>
      <c r="E211" s="29" t="s">
        <v>40</v>
      </c>
    </row>
    <row r="212" spans="1:5" ht="12.75">
      <c r="A212" s="30" t="s">
        <v>45</v>
      </c>
      <c r="E212" s="31" t="s">
        <v>40</v>
      </c>
    </row>
    <row r="213" spans="1:5" ht="12.75">
      <c r="A213" t="s">
        <v>46</v>
      </c>
      <c r="E213" s="29" t="s">
        <v>40</v>
      </c>
    </row>
    <row r="214" spans="1:16" ht="12.75">
      <c r="A214" s="18" t="s">
        <v>38</v>
      </c>
      <c s="23" t="s">
        <v>807</v>
      </c>
      <c s="23" t="s">
        <v>1309</v>
      </c>
      <c s="18" t="s">
        <v>40</v>
      </c>
      <c s="24" t="s">
        <v>1310</v>
      </c>
      <c s="25" t="s">
        <v>1082</v>
      </c>
      <c s="26">
        <v>1</v>
      </c>
      <c s="27">
        <v>0</v>
      </c>
      <c s="27">
        <f>ROUND(ROUND(H214,2)*ROUND(G214,3),2)</f>
      </c>
      <c r="O214">
        <f>(I214*21)/100</f>
      </c>
      <c t="s">
        <v>16</v>
      </c>
    </row>
    <row r="215" spans="1:5" ht="12.75">
      <c r="A215" s="28" t="s">
        <v>43</v>
      </c>
      <c r="E215" s="29" t="s">
        <v>40</v>
      </c>
    </row>
    <row r="216" spans="1:5" ht="12.75">
      <c r="A216" s="30" t="s">
        <v>45</v>
      </c>
      <c r="E216" s="31" t="s">
        <v>40</v>
      </c>
    </row>
    <row r="217" spans="1:5" ht="12.75">
      <c r="A217" t="s">
        <v>46</v>
      </c>
      <c r="E217" s="29" t="s">
        <v>40</v>
      </c>
    </row>
    <row r="218" spans="1:16" ht="12.75">
      <c r="A218" s="18" t="s">
        <v>38</v>
      </c>
      <c s="23" t="s">
        <v>810</v>
      </c>
      <c s="23" t="s">
        <v>1311</v>
      </c>
      <c s="18" t="s">
        <v>40</v>
      </c>
      <c s="24" t="s">
        <v>1312</v>
      </c>
      <c s="25" t="s">
        <v>1082</v>
      </c>
      <c s="26">
        <v>7</v>
      </c>
      <c s="27">
        <v>0</v>
      </c>
      <c s="27">
        <f>ROUND(ROUND(H218,2)*ROUND(G218,3),2)</f>
      </c>
      <c r="O218">
        <f>(I218*21)/100</f>
      </c>
      <c t="s">
        <v>16</v>
      </c>
    </row>
    <row r="219" spans="1:5" ht="12.75">
      <c r="A219" s="28" t="s">
        <v>43</v>
      </c>
      <c r="E219" s="29" t="s">
        <v>40</v>
      </c>
    </row>
    <row r="220" spans="1:5" ht="12.75">
      <c r="A220" s="30" t="s">
        <v>45</v>
      </c>
      <c r="E220" s="31" t="s">
        <v>40</v>
      </c>
    </row>
    <row r="221" spans="1:5" ht="12.75">
      <c r="A221" t="s">
        <v>46</v>
      </c>
      <c r="E221" s="29" t="s">
        <v>40</v>
      </c>
    </row>
    <row r="222" spans="1:16" ht="12.75">
      <c r="A222" s="18" t="s">
        <v>38</v>
      </c>
      <c s="23" t="s">
        <v>813</v>
      </c>
      <c s="23" t="s">
        <v>1313</v>
      </c>
      <c s="18" t="s">
        <v>40</v>
      </c>
      <c s="24" t="s">
        <v>1314</v>
      </c>
      <c s="25" t="s">
        <v>1082</v>
      </c>
      <c s="26">
        <v>1</v>
      </c>
      <c s="27">
        <v>0</v>
      </c>
      <c s="27">
        <f>ROUND(ROUND(H222,2)*ROUND(G222,3),2)</f>
      </c>
      <c r="O222">
        <f>(I222*21)/100</f>
      </c>
      <c t="s">
        <v>16</v>
      </c>
    </row>
    <row r="223" spans="1:5" ht="12.75">
      <c r="A223" s="28" t="s">
        <v>43</v>
      </c>
      <c r="E223" s="29" t="s">
        <v>40</v>
      </c>
    </row>
    <row r="224" spans="1:5" ht="12.75">
      <c r="A224" s="30" t="s">
        <v>45</v>
      </c>
      <c r="E224" s="31" t="s">
        <v>40</v>
      </c>
    </row>
    <row r="225" spans="1:5" ht="12.75">
      <c r="A225" t="s">
        <v>46</v>
      </c>
      <c r="E225" s="29" t="s">
        <v>40</v>
      </c>
    </row>
    <row r="226" spans="1:16" ht="12.75">
      <c r="A226" s="18" t="s">
        <v>38</v>
      </c>
      <c s="23" t="s">
        <v>816</v>
      </c>
      <c s="23" t="s">
        <v>1315</v>
      </c>
      <c s="18" t="s">
        <v>40</v>
      </c>
      <c s="24" t="s">
        <v>1316</v>
      </c>
      <c s="25" t="s">
        <v>1082</v>
      </c>
      <c s="26">
        <v>2</v>
      </c>
      <c s="27">
        <v>0</v>
      </c>
      <c s="27">
        <f>ROUND(ROUND(H226,2)*ROUND(G226,3),2)</f>
      </c>
      <c r="O226">
        <f>(I226*21)/100</f>
      </c>
      <c t="s">
        <v>16</v>
      </c>
    </row>
    <row r="227" spans="1:5" ht="12.75">
      <c r="A227" s="28" t="s">
        <v>43</v>
      </c>
      <c r="E227" s="29" t="s">
        <v>40</v>
      </c>
    </row>
    <row r="228" spans="1:5" ht="12.75">
      <c r="A228" s="30" t="s">
        <v>45</v>
      </c>
      <c r="E228" s="31" t="s">
        <v>40</v>
      </c>
    </row>
    <row r="229" spans="1:5" ht="12.75">
      <c r="A229" t="s">
        <v>46</v>
      </c>
      <c r="E229" s="29" t="s">
        <v>40</v>
      </c>
    </row>
    <row r="230" spans="1:16" ht="12.75">
      <c r="A230" s="18" t="s">
        <v>38</v>
      </c>
      <c s="23" t="s">
        <v>819</v>
      </c>
      <c s="23" t="s">
        <v>1317</v>
      </c>
      <c s="18" t="s">
        <v>40</v>
      </c>
      <c s="24" t="s">
        <v>1318</v>
      </c>
      <c s="25" t="s">
        <v>1082</v>
      </c>
      <c s="26">
        <v>8</v>
      </c>
      <c s="27">
        <v>0</v>
      </c>
      <c s="27">
        <f>ROUND(ROUND(H230,2)*ROUND(G230,3),2)</f>
      </c>
      <c r="O230">
        <f>(I230*21)/100</f>
      </c>
      <c t="s">
        <v>16</v>
      </c>
    </row>
    <row r="231" spans="1:5" ht="12.75">
      <c r="A231" s="28" t="s">
        <v>43</v>
      </c>
      <c r="E231" s="29" t="s">
        <v>40</v>
      </c>
    </row>
    <row r="232" spans="1:5" ht="12.75">
      <c r="A232" s="30" t="s">
        <v>45</v>
      </c>
      <c r="E232" s="31" t="s">
        <v>40</v>
      </c>
    </row>
    <row r="233" spans="1:5" ht="12.75">
      <c r="A233" t="s">
        <v>46</v>
      </c>
      <c r="E233" s="29" t="s">
        <v>40</v>
      </c>
    </row>
    <row r="234" spans="1:16" ht="12.75">
      <c r="A234" s="18" t="s">
        <v>38</v>
      </c>
      <c s="23" t="s">
        <v>822</v>
      </c>
      <c s="23" t="s">
        <v>1319</v>
      </c>
      <c s="18" t="s">
        <v>40</v>
      </c>
      <c s="24" t="s">
        <v>1320</v>
      </c>
      <c s="25" t="s">
        <v>1082</v>
      </c>
      <c s="26">
        <v>6</v>
      </c>
      <c s="27">
        <v>0</v>
      </c>
      <c s="27">
        <f>ROUND(ROUND(H234,2)*ROUND(G234,3),2)</f>
      </c>
      <c r="O234">
        <f>(I234*21)/100</f>
      </c>
      <c t="s">
        <v>16</v>
      </c>
    </row>
    <row r="235" spans="1:5" ht="12.75">
      <c r="A235" s="28" t="s">
        <v>43</v>
      </c>
      <c r="E235" s="29" t="s">
        <v>40</v>
      </c>
    </row>
    <row r="236" spans="1:5" ht="12.75">
      <c r="A236" s="30" t="s">
        <v>45</v>
      </c>
      <c r="E236" s="31" t="s">
        <v>40</v>
      </c>
    </row>
    <row r="237" spans="1:5" ht="12.75">
      <c r="A237" t="s">
        <v>46</v>
      </c>
      <c r="E237" s="29" t="s">
        <v>40</v>
      </c>
    </row>
    <row r="238" spans="1:16" ht="12.75">
      <c r="A238" s="18" t="s">
        <v>38</v>
      </c>
      <c s="23" t="s">
        <v>825</v>
      </c>
      <c s="23" t="s">
        <v>1321</v>
      </c>
      <c s="18" t="s">
        <v>40</v>
      </c>
      <c s="24" t="s">
        <v>1322</v>
      </c>
      <c s="25" t="s">
        <v>162</v>
      </c>
      <c s="26">
        <v>11.235</v>
      </c>
      <c s="27">
        <v>0</v>
      </c>
      <c s="27">
        <f>ROUND(ROUND(H238,2)*ROUND(G238,3),2)</f>
      </c>
      <c r="O238">
        <f>(I238*21)/100</f>
      </c>
      <c t="s">
        <v>16</v>
      </c>
    </row>
    <row r="239" spans="1:5" ht="12.75">
      <c r="A239" s="28" t="s">
        <v>43</v>
      </c>
      <c r="E239" s="29" t="s">
        <v>40</v>
      </c>
    </row>
    <row r="240" spans="1:5" ht="12.75">
      <c r="A240" s="30" t="s">
        <v>45</v>
      </c>
      <c r="E240" s="31" t="s">
        <v>1323</v>
      </c>
    </row>
    <row r="241" spans="1:5" ht="12.75">
      <c r="A241" t="s">
        <v>46</v>
      </c>
      <c r="E241" s="29" t="s">
        <v>40</v>
      </c>
    </row>
    <row r="242" spans="1:16" ht="12.75">
      <c r="A242" s="18" t="s">
        <v>38</v>
      </c>
      <c s="23" t="s">
        <v>828</v>
      </c>
      <c s="23" t="s">
        <v>1324</v>
      </c>
      <c s="18" t="s">
        <v>40</v>
      </c>
      <c s="24" t="s">
        <v>1325</v>
      </c>
      <c s="25" t="s">
        <v>1082</v>
      </c>
      <c s="26">
        <v>1</v>
      </c>
      <c s="27">
        <v>0</v>
      </c>
      <c s="27">
        <f>ROUND(ROUND(H242,2)*ROUND(G242,3),2)</f>
      </c>
      <c r="O242">
        <f>(I242*21)/100</f>
      </c>
      <c t="s">
        <v>16</v>
      </c>
    </row>
    <row r="243" spans="1:5" ht="12.75">
      <c r="A243" s="28" t="s">
        <v>43</v>
      </c>
      <c r="E243" s="29" t="s">
        <v>40</v>
      </c>
    </row>
    <row r="244" spans="1:5" ht="12.75">
      <c r="A244" s="30" t="s">
        <v>45</v>
      </c>
      <c r="E244" s="31" t="s">
        <v>40</v>
      </c>
    </row>
    <row r="245" spans="1:5" ht="12.75">
      <c r="A245" t="s">
        <v>46</v>
      </c>
      <c r="E245" s="29" t="s">
        <v>40</v>
      </c>
    </row>
    <row r="246" spans="1:16" ht="12.75">
      <c r="A246" s="18" t="s">
        <v>38</v>
      </c>
      <c s="23" t="s">
        <v>831</v>
      </c>
      <c s="23" t="s">
        <v>1326</v>
      </c>
      <c s="18" t="s">
        <v>40</v>
      </c>
      <c s="24" t="s">
        <v>1327</v>
      </c>
      <c s="25" t="s">
        <v>1082</v>
      </c>
      <c s="26">
        <v>3</v>
      </c>
      <c s="27">
        <v>0</v>
      </c>
      <c s="27">
        <f>ROUND(ROUND(H246,2)*ROUND(G246,3),2)</f>
      </c>
      <c r="O246">
        <f>(I246*21)/100</f>
      </c>
      <c t="s">
        <v>16</v>
      </c>
    </row>
    <row r="247" spans="1:5" ht="12.75">
      <c r="A247" s="28" t="s">
        <v>43</v>
      </c>
      <c r="E247" s="29" t="s">
        <v>40</v>
      </c>
    </row>
    <row r="248" spans="1:5" ht="12.75">
      <c r="A248" s="30" t="s">
        <v>45</v>
      </c>
      <c r="E248" s="31" t="s">
        <v>40</v>
      </c>
    </row>
    <row r="249" spans="1:5" ht="12.75">
      <c r="A249" t="s">
        <v>46</v>
      </c>
      <c r="E249" s="29" t="s">
        <v>40</v>
      </c>
    </row>
    <row r="250" spans="1:16" ht="12.75">
      <c r="A250" s="18" t="s">
        <v>38</v>
      </c>
      <c s="23" t="s">
        <v>834</v>
      </c>
      <c s="23" t="s">
        <v>1328</v>
      </c>
      <c s="18" t="s">
        <v>40</v>
      </c>
      <c s="24" t="s">
        <v>1329</v>
      </c>
      <c s="25" t="s">
        <v>1082</v>
      </c>
      <c s="26">
        <v>2</v>
      </c>
      <c s="27">
        <v>0</v>
      </c>
      <c s="27">
        <f>ROUND(ROUND(H250,2)*ROUND(G250,3),2)</f>
      </c>
      <c r="O250">
        <f>(I250*21)/100</f>
      </c>
      <c t="s">
        <v>16</v>
      </c>
    </row>
    <row r="251" spans="1:5" ht="12.75">
      <c r="A251" s="28" t="s">
        <v>43</v>
      </c>
      <c r="E251" s="29" t="s">
        <v>40</v>
      </c>
    </row>
    <row r="252" spans="1:5" ht="12.75">
      <c r="A252" s="30" t="s">
        <v>45</v>
      </c>
      <c r="E252" s="31" t="s">
        <v>40</v>
      </c>
    </row>
    <row r="253" spans="1:5" ht="12.75">
      <c r="A253" t="s">
        <v>46</v>
      </c>
      <c r="E253" s="29" t="s">
        <v>40</v>
      </c>
    </row>
    <row r="254" spans="1:16" ht="12.75">
      <c r="A254" s="18" t="s">
        <v>38</v>
      </c>
      <c s="23" t="s">
        <v>837</v>
      </c>
      <c s="23" t="s">
        <v>1330</v>
      </c>
      <c s="18" t="s">
        <v>40</v>
      </c>
      <c s="24" t="s">
        <v>1331</v>
      </c>
      <c s="25" t="s">
        <v>1082</v>
      </c>
      <c s="26">
        <v>2</v>
      </c>
      <c s="27">
        <v>0</v>
      </c>
      <c s="27">
        <f>ROUND(ROUND(H254,2)*ROUND(G254,3),2)</f>
      </c>
      <c r="O254">
        <f>(I254*21)/100</f>
      </c>
      <c t="s">
        <v>16</v>
      </c>
    </row>
    <row r="255" spans="1:5" ht="12.75">
      <c r="A255" s="28" t="s">
        <v>43</v>
      </c>
      <c r="E255" s="29" t="s">
        <v>40</v>
      </c>
    </row>
    <row r="256" spans="1:5" ht="12.75">
      <c r="A256" s="30" t="s">
        <v>45</v>
      </c>
      <c r="E256" s="31" t="s">
        <v>40</v>
      </c>
    </row>
    <row r="257" spans="1:5" ht="12.75">
      <c r="A257" t="s">
        <v>46</v>
      </c>
      <c r="E257" s="29" t="s">
        <v>40</v>
      </c>
    </row>
    <row r="258" spans="1:16" ht="12.75">
      <c r="A258" s="18" t="s">
        <v>38</v>
      </c>
      <c s="23" t="s">
        <v>840</v>
      </c>
      <c s="23" t="s">
        <v>1332</v>
      </c>
      <c s="18" t="s">
        <v>40</v>
      </c>
      <c s="24" t="s">
        <v>1333</v>
      </c>
      <c s="25" t="s">
        <v>1082</v>
      </c>
      <c s="26">
        <v>1</v>
      </c>
      <c s="27">
        <v>0</v>
      </c>
      <c s="27">
        <f>ROUND(ROUND(H258,2)*ROUND(G258,3),2)</f>
      </c>
      <c r="O258">
        <f>(I258*21)/100</f>
      </c>
      <c t="s">
        <v>16</v>
      </c>
    </row>
    <row r="259" spans="1:5" ht="12.75">
      <c r="A259" s="28" t="s">
        <v>43</v>
      </c>
      <c r="E259" s="29" t="s">
        <v>40</v>
      </c>
    </row>
    <row r="260" spans="1:5" ht="12.75">
      <c r="A260" s="30" t="s">
        <v>45</v>
      </c>
      <c r="E260" s="31" t="s">
        <v>40</v>
      </c>
    </row>
    <row r="261" spans="1:5" ht="12.75">
      <c r="A261" t="s">
        <v>46</v>
      </c>
      <c r="E261" s="29" t="s">
        <v>40</v>
      </c>
    </row>
    <row r="262" spans="1:16" ht="12.75">
      <c r="A262" s="18" t="s">
        <v>38</v>
      </c>
      <c s="23" t="s">
        <v>844</v>
      </c>
      <c s="23" t="s">
        <v>1334</v>
      </c>
      <c s="18" t="s">
        <v>40</v>
      </c>
      <c s="24" t="s">
        <v>1335</v>
      </c>
      <c s="25" t="s">
        <v>162</v>
      </c>
      <c s="26">
        <v>9.975</v>
      </c>
      <c s="27">
        <v>0</v>
      </c>
      <c s="27">
        <f>ROUND(ROUND(H262,2)*ROUND(G262,3),2)</f>
      </c>
      <c r="O262">
        <f>(I262*21)/100</f>
      </c>
      <c t="s">
        <v>16</v>
      </c>
    </row>
    <row r="263" spans="1:5" ht="12.75">
      <c r="A263" s="28" t="s">
        <v>43</v>
      </c>
      <c r="E263" s="29" t="s">
        <v>40</v>
      </c>
    </row>
    <row r="264" spans="1:5" ht="12.75">
      <c r="A264" s="30" t="s">
        <v>45</v>
      </c>
      <c r="E264" s="31" t="s">
        <v>1336</v>
      </c>
    </row>
    <row r="265" spans="1:5" ht="12.75">
      <c r="A265" t="s">
        <v>46</v>
      </c>
      <c r="E265" s="29" t="s">
        <v>40</v>
      </c>
    </row>
    <row r="266" spans="1:16" ht="12.75">
      <c r="A266" s="18" t="s">
        <v>38</v>
      </c>
      <c s="23" t="s">
        <v>847</v>
      </c>
      <c s="23" t="s">
        <v>1337</v>
      </c>
      <c s="18" t="s">
        <v>40</v>
      </c>
      <c s="24" t="s">
        <v>1338</v>
      </c>
      <c s="25" t="s">
        <v>162</v>
      </c>
      <c s="26">
        <v>46.2</v>
      </c>
      <c s="27">
        <v>0</v>
      </c>
      <c s="27">
        <f>ROUND(ROUND(H266,2)*ROUND(G266,3),2)</f>
      </c>
      <c r="O266">
        <f>(I266*21)/100</f>
      </c>
      <c t="s">
        <v>16</v>
      </c>
    </row>
    <row r="267" spans="1:5" ht="12.75">
      <c r="A267" s="28" t="s">
        <v>43</v>
      </c>
      <c r="E267" s="29" t="s">
        <v>40</v>
      </c>
    </row>
    <row r="268" spans="1:5" ht="12.75">
      <c r="A268" s="30" t="s">
        <v>45</v>
      </c>
      <c r="E268" s="31" t="s">
        <v>1339</v>
      </c>
    </row>
    <row r="269" spans="1:5" ht="12.75">
      <c r="A269" t="s">
        <v>46</v>
      </c>
      <c r="E269" s="29" t="s">
        <v>40</v>
      </c>
    </row>
    <row r="270" spans="1:16" ht="12.75">
      <c r="A270" s="18" t="s">
        <v>38</v>
      </c>
      <c s="23" t="s">
        <v>850</v>
      </c>
      <c s="23" t="s">
        <v>1340</v>
      </c>
      <c s="18" t="s">
        <v>40</v>
      </c>
      <c s="24" t="s">
        <v>1341</v>
      </c>
      <c s="25" t="s">
        <v>162</v>
      </c>
      <c s="26">
        <v>25.2</v>
      </c>
      <c s="27">
        <v>0</v>
      </c>
      <c s="27">
        <f>ROUND(ROUND(H270,2)*ROUND(G270,3),2)</f>
      </c>
      <c r="O270">
        <f>(I270*21)/100</f>
      </c>
      <c t="s">
        <v>16</v>
      </c>
    </row>
    <row r="271" spans="1:5" ht="12.75">
      <c r="A271" s="28" t="s">
        <v>43</v>
      </c>
      <c r="E271" s="29" t="s">
        <v>40</v>
      </c>
    </row>
    <row r="272" spans="1:5" ht="12.75">
      <c r="A272" s="30" t="s">
        <v>45</v>
      </c>
      <c r="E272" s="31" t="s">
        <v>1342</v>
      </c>
    </row>
    <row r="273" spans="1:5" ht="12.75">
      <c r="A273" t="s">
        <v>46</v>
      </c>
      <c r="E273" s="29" t="s">
        <v>40</v>
      </c>
    </row>
    <row r="274" spans="1:16" ht="12.75">
      <c r="A274" s="18" t="s">
        <v>38</v>
      </c>
      <c s="23" t="s">
        <v>853</v>
      </c>
      <c s="23" t="s">
        <v>1343</v>
      </c>
      <c s="18" t="s">
        <v>40</v>
      </c>
      <c s="24" t="s">
        <v>1344</v>
      </c>
      <c s="25" t="s">
        <v>162</v>
      </c>
      <c s="26">
        <v>1</v>
      </c>
      <c s="27">
        <v>0</v>
      </c>
      <c s="27">
        <f>ROUND(ROUND(H274,2)*ROUND(G274,3),2)</f>
      </c>
      <c r="O274">
        <f>(I274*21)/100</f>
      </c>
      <c t="s">
        <v>16</v>
      </c>
    </row>
    <row r="275" spans="1:5" ht="12.75">
      <c r="A275" s="28" t="s">
        <v>43</v>
      </c>
      <c r="E275" s="29" t="s">
        <v>40</v>
      </c>
    </row>
    <row r="276" spans="1:5" ht="12.75">
      <c r="A276" s="30" t="s">
        <v>45</v>
      </c>
      <c r="E276" s="31" t="s">
        <v>40</v>
      </c>
    </row>
    <row r="277" spans="1:5" ht="12.75">
      <c r="A277" t="s">
        <v>46</v>
      </c>
      <c r="E277" s="29" t="s">
        <v>40</v>
      </c>
    </row>
    <row r="278" spans="1:16" ht="12.75">
      <c r="A278" s="18" t="s">
        <v>38</v>
      </c>
      <c s="23" t="s">
        <v>856</v>
      </c>
      <c s="23" t="s">
        <v>1345</v>
      </c>
      <c s="18" t="s">
        <v>40</v>
      </c>
      <c s="24" t="s">
        <v>1346</v>
      </c>
      <c s="25" t="s">
        <v>129</v>
      </c>
      <c s="26">
        <v>1</v>
      </c>
      <c s="27">
        <v>0</v>
      </c>
      <c s="27">
        <f>ROUND(ROUND(H278,2)*ROUND(G278,3),2)</f>
      </c>
      <c r="O278">
        <f>(I278*21)/100</f>
      </c>
      <c t="s">
        <v>16</v>
      </c>
    </row>
    <row r="279" spans="1:5" ht="12.75">
      <c r="A279" s="28" t="s">
        <v>43</v>
      </c>
      <c r="E279" s="29" t="s">
        <v>40</v>
      </c>
    </row>
    <row r="280" spans="1:5" ht="12.75">
      <c r="A280" s="30" t="s">
        <v>45</v>
      </c>
      <c r="E280" s="31" t="s">
        <v>40</v>
      </c>
    </row>
    <row r="281" spans="1:5" ht="12.75">
      <c r="A281" t="s">
        <v>46</v>
      </c>
      <c r="E281" s="29" t="s">
        <v>40</v>
      </c>
    </row>
    <row r="282" spans="1:16" ht="12.75">
      <c r="A282" s="18" t="s">
        <v>38</v>
      </c>
      <c s="23" t="s">
        <v>859</v>
      </c>
      <c s="23" t="s">
        <v>1347</v>
      </c>
      <c s="18" t="s">
        <v>40</v>
      </c>
      <c s="24" t="s">
        <v>1348</v>
      </c>
      <c s="25" t="s">
        <v>129</v>
      </c>
      <c s="26">
        <v>1</v>
      </c>
      <c s="27">
        <v>0</v>
      </c>
      <c s="27">
        <f>ROUND(ROUND(H282,2)*ROUND(G282,3),2)</f>
      </c>
      <c r="O282">
        <f>(I282*21)/100</f>
      </c>
      <c t="s">
        <v>16</v>
      </c>
    </row>
    <row r="283" spans="1:5" ht="12.75">
      <c r="A283" s="28" t="s">
        <v>43</v>
      </c>
      <c r="E283" s="29" t="s">
        <v>40</v>
      </c>
    </row>
    <row r="284" spans="1:5" ht="12.75">
      <c r="A284" s="30" t="s">
        <v>45</v>
      </c>
      <c r="E284" s="31" t="s">
        <v>40</v>
      </c>
    </row>
    <row r="285" spans="1:5" ht="12.75">
      <c r="A285" t="s">
        <v>46</v>
      </c>
      <c r="E285" s="29" t="s">
        <v>40</v>
      </c>
    </row>
    <row r="286" spans="1:16" ht="12.75">
      <c r="A286" s="18" t="s">
        <v>38</v>
      </c>
      <c s="23" t="s">
        <v>862</v>
      </c>
      <c s="23" t="s">
        <v>1349</v>
      </c>
      <c s="18" t="s">
        <v>40</v>
      </c>
      <c s="24" t="s">
        <v>1350</v>
      </c>
      <c s="25" t="s">
        <v>672</v>
      </c>
      <c s="26">
        <v>1</v>
      </c>
      <c s="27">
        <v>0</v>
      </c>
      <c s="27">
        <f>ROUND(ROUND(H286,2)*ROUND(G286,3),2)</f>
      </c>
      <c r="O286">
        <f>(I286*21)/100</f>
      </c>
      <c t="s">
        <v>16</v>
      </c>
    </row>
    <row r="287" spans="1:5" ht="12.75">
      <c r="A287" s="28" t="s">
        <v>43</v>
      </c>
      <c r="E287" s="29" t="s">
        <v>40</v>
      </c>
    </row>
    <row r="288" spans="1:5" ht="12.75">
      <c r="A288" s="30" t="s">
        <v>45</v>
      </c>
      <c r="E288" s="31" t="s">
        <v>40</v>
      </c>
    </row>
    <row r="289" spans="1:5" ht="12.75">
      <c r="A289" t="s">
        <v>46</v>
      </c>
      <c r="E289" s="29" t="s">
        <v>40</v>
      </c>
    </row>
    <row r="290" spans="1:16" ht="12.75">
      <c r="A290" s="18" t="s">
        <v>38</v>
      </c>
      <c s="23" t="s">
        <v>865</v>
      </c>
      <c s="23" t="s">
        <v>1351</v>
      </c>
      <c s="18" t="s">
        <v>40</v>
      </c>
      <c s="24" t="s">
        <v>1352</v>
      </c>
      <c s="25" t="s">
        <v>129</v>
      </c>
      <c s="26">
        <v>11</v>
      </c>
      <c s="27">
        <v>0</v>
      </c>
      <c s="27">
        <f>ROUND(ROUND(H290,2)*ROUND(G290,3),2)</f>
      </c>
      <c r="O290">
        <f>(I290*21)/100</f>
      </c>
      <c t="s">
        <v>16</v>
      </c>
    </row>
    <row r="291" spans="1:5" ht="12.75">
      <c r="A291" s="28" t="s">
        <v>43</v>
      </c>
      <c r="E291" s="29" t="s">
        <v>40</v>
      </c>
    </row>
    <row r="292" spans="1:5" ht="12.75">
      <c r="A292" s="30" t="s">
        <v>45</v>
      </c>
      <c r="E292" s="31" t="s">
        <v>40</v>
      </c>
    </row>
    <row r="293" spans="1:5" ht="12.75">
      <c r="A293" t="s">
        <v>46</v>
      </c>
      <c r="E293" s="29" t="s">
        <v>40</v>
      </c>
    </row>
    <row r="294" spans="1:16" ht="12.75">
      <c r="A294" s="18" t="s">
        <v>38</v>
      </c>
      <c s="23" t="s">
        <v>868</v>
      </c>
      <c s="23" t="s">
        <v>1353</v>
      </c>
      <c s="18" t="s">
        <v>40</v>
      </c>
      <c s="24" t="s">
        <v>1354</v>
      </c>
      <c s="25" t="s">
        <v>129</v>
      </c>
      <c s="26">
        <v>20</v>
      </c>
      <c s="27">
        <v>0</v>
      </c>
      <c s="27">
        <f>ROUND(ROUND(H294,2)*ROUND(G294,3),2)</f>
      </c>
      <c r="O294">
        <f>(I294*21)/100</f>
      </c>
      <c t="s">
        <v>16</v>
      </c>
    </row>
    <row r="295" spans="1:5" ht="12.75">
      <c r="A295" s="28" t="s">
        <v>43</v>
      </c>
      <c r="E295" s="29" t="s">
        <v>40</v>
      </c>
    </row>
    <row r="296" spans="1:5" ht="12.75">
      <c r="A296" s="30" t="s">
        <v>45</v>
      </c>
      <c r="E296" s="31" t="s">
        <v>40</v>
      </c>
    </row>
    <row r="297" spans="1:5" ht="12.75">
      <c r="A297" t="s">
        <v>46</v>
      </c>
      <c r="E297" s="29" t="s">
        <v>40</v>
      </c>
    </row>
    <row r="298" spans="1:16" ht="12.75">
      <c r="A298" s="18" t="s">
        <v>38</v>
      </c>
      <c s="23" t="s">
        <v>871</v>
      </c>
      <c s="23" t="s">
        <v>1355</v>
      </c>
      <c s="18" t="s">
        <v>40</v>
      </c>
      <c s="24" t="s">
        <v>1356</v>
      </c>
      <c s="25" t="s">
        <v>129</v>
      </c>
      <c s="26">
        <v>40</v>
      </c>
      <c s="27">
        <v>0</v>
      </c>
      <c s="27">
        <f>ROUND(ROUND(H298,2)*ROUND(G298,3),2)</f>
      </c>
      <c r="O298">
        <f>(I298*21)/100</f>
      </c>
      <c t="s">
        <v>16</v>
      </c>
    </row>
    <row r="299" spans="1:5" ht="12.75">
      <c r="A299" s="28" t="s">
        <v>43</v>
      </c>
      <c r="E299" s="29" t="s">
        <v>40</v>
      </c>
    </row>
    <row r="300" spans="1:5" ht="12.75">
      <c r="A300" s="30" t="s">
        <v>45</v>
      </c>
      <c r="E300" s="31" t="s">
        <v>40</v>
      </c>
    </row>
    <row r="301" spans="1:5" ht="12.75">
      <c r="A301" t="s">
        <v>46</v>
      </c>
      <c r="E301" s="29" t="s">
        <v>40</v>
      </c>
    </row>
    <row r="302" spans="1:16" ht="12.75">
      <c r="A302" s="18" t="s">
        <v>38</v>
      </c>
      <c s="23" t="s">
        <v>874</v>
      </c>
      <c s="23" t="s">
        <v>1357</v>
      </c>
      <c s="18" t="s">
        <v>40</v>
      </c>
      <c s="24" t="s">
        <v>1358</v>
      </c>
      <c s="25" t="s">
        <v>162</v>
      </c>
      <c s="26">
        <v>16</v>
      </c>
      <c s="27">
        <v>0</v>
      </c>
      <c s="27">
        <f>ROUND(ROUND(H302,2)*ROUND(G302,3),2)</f>
      </c>
      <c r="O302">
        <f>(I302*21)/100</f>
      </c>
      <c t="s">
        <v>16</v>
      </c>
    </row>
    <row r="303" spans="1:5" ht="12.75">
      <c r="A303" s="28" t="s">
        <v>43</v>
      </c>
      <c r="E303" s="29" t="s">
        <v>40</v>
      </c>
    </row>
    <row r="304" spans="1:5" ht="12.75">
      <c r="A304" s="30" t="s">
        <v>45</v>
      </c>
      <c r="E304" s="31" t="s">
        <v>40</v>
      </c>
    </row>
    <row r="305" spans="1:5" ht="12.75">
      <c r="A305" t="s">
        <v>46</v>
      </c>
      <c r="E305" s="29" t="s">
        <v>40</v>
      </c>
    </row>
    <row r="306" spans="1:16" ht="12.75">
      <c r="A306" s="18" t="s">
        <v>38</v>
      </c>
      <c s="23" t="s">
        <v>877</v>
      </c>
      <c s="23" t="s">
        <v>1359</v>
      </c>
      <c s="18" t="s">
        <v>40</v>
      </c>
      <c s="24" t="s">
        <v>1360</v>
      </c>
      <c s="25" t="s">
        <v>162</v>
      </c>
      <c s="26">
        <v>30</v>
      </c>
      <c s="27">
        <v>0</v>
      </c>
      <c s="27">
        <f>ROUND(ROUND(H306,2)*ROUND(G306,3),2)</f>
      </c>
      <c r="O306">
        <f>(I306*21)/100</f>
      </c>
      <c t="s">
        <v>16</v>
      </c>
    </row>
    <row r="307" spans="1:5" ht="12.75">
      <c r="A307" s="28" t="s">
        <v>43</v>
      </c>
      <c r="E307" s="29" t="s">
        <v>40</v>
      </c>
    </row>
    <row r="308" spans="1:5" ht="12.75">
      <c r="A308" s="30" t="s">
        <v>45</v>
      </c>
      <c r="E308" s="31" t="s">
        <v>40</v>
      </c>
    </row>
    <row r="309" spans="1:5" ht="12.75">
      <c r="A309" t="s">
        <v>46</v>
      </c>
      <c r="E309" s="29" t="s">
        <v>40</v>
      </c>
    </row>
    <row r="310" spans="1:16" ht="12.75">
      <c r="A310" s="18" t="s">
        <v>38</v>
      </c>
      <c s="23" t="s">
        <v>880</v>
      </c>
      <c s="23" t="s">
        <v>1361</v>
      </c>
      <c s="18" t="s">
        <v>40</v>
      </c>
      <c s="24" t="s">
        <v>1362</v>
      </c>
      <c s="25" t="s">
        <v>162</v>
      </c>
      <c s="26">
        <v>59</v>
      </c>
      <c s="27">
        <v>0</v>
      </c>
      <c s="27">
        <f>ROUND(ROUND(H310,2)*ROUND(G310,3),2)</f>
      </c>
      <c r="O310">
        <f>(I310*21)/100</f>
      </c>
      <c t="s">
        <v>16</v>
      </c>
    </row>
    <row r="311" spans="1:5" ht="12.75">
      <c r="A311" s="28" t="s">
        <v>43</v>
      </c>
      <c r="E311" s="29" t="s">
        <v>40</v>
      </c>
    </row>
    <row r="312" spans="1:5" ht="12.75">
      <c r="A312" s="30" t="s">
        <v>45</v>
      </c>
      <c r="E312" s="31" t="s">
        <v>40</v>
      </c>
    </row>
    <row r="313" spans="1:5" ht="12.75">
      <c r="A313" t="s">
        <v>46</v>
      </c>
      <c r="E313" s="29" t="s">
        <v>40</v>
      </c>
    </row>
    <row r="314" spans="1:16" ht="12.75">
      <c r="A314" s="18" t="s">
        <v>38</v>
      </c>
      <c s="23" t="s">
        <v>884</v>
      </c>
      <c s="23" t="s">
        <v>1363</v>
      </c>
      <c s="18" t="s">
        <v>40</v>
      </c>
      <c s="24" t="s">
        <v>1364</v>
      </c>
      <c s="25" t="s">
        <v>1365</v>
      </c>
      <c s="26">
        <v>1</v>
      </c>
      <c s="27">
        <v>0</v>
      </c>
      <c s="27">
        <f>ROUND(ROUND(H314,2)*ROUND(G314,3),2)</f>
      </c>
      <c r="O314">
        <f>(I314*21)/100</f>
      </c>
      <c t="s">
        <v>16</v>
      </c>
    </row>
    <row r="315" spans="1:5" ht="12.75">
      <c r="A315" s="28" t="s">
        <v>43</v>
      </c>
      <c r="E315" s="29" t="s">
        <v>40</v>
      </c>
    </row>
    <row r="316" spans="1:5" ht="12.75">
      <c r="A316" s="30" t="s">
        <v>45</v>
      </c>
      <c r="E316" s="31" t="s">
        <v>40</v>
      </c>
    </row>
    <row r="317" spans="1:5" ht="12.75">
      <c r="A317" t="s">
        <v>46</v>
      </c>
      <c r="E317" s="29" t="s">
        <v>40</v>
      </c>
    </row>
    <row r="318" spans="1:16" ht="12.75">
      <c r="A318" s="18" t="s">
        <v>38</v>
      </c>
      <c s="23" t="s">
        <v>888</v>
      </c>
      <c s="23" t="s">
        <v>1366</v>
      </c>
      <c s="18" t="s">
        <v>40</v>
      </c>
      <c s="24" t="s">
        <v>1367</v>
      </c>
      <c s="25" t="s">
        <v>1365</v>
      </c>
      <c s="26">
        <v>1</v>
      </c>
      <c s="27">
        <v>0</v>
      </c>
      <c s="27">
        <f>ROUND(ROUND(H318,2)*ROUND(G318,3),2)</f>
      </c>
      <c r="O318">
        <f>(I318*21)/100</f>
      </c>
      <c t="s">
        <v>16</v>
      </c>
    </row>
    <row r="319" spans="1:5" ht="12.75">
      <c r="A319" s="28" t="s">
        <v>43</v>
      </c>
      <c r="E319" s="29" t="s">
        <v>40</v>
      </c>
    </row>
    <row r="320" spans="1:5" ht="12.75">
      <c r="A320" s="30" t="s">
        <v>45</v>
      </c>
      <c r="E320" s="31" t="s">
        <v>40</v>
      </c>
    </row>
    <row r="321" spans="1:5" ht="12.75">
      <c r="A321" t="s">
        <v>46</v>
      </c>
      <c r="E321" s="29" t="s">
        <v>40</v>
      </c>
    </row>
    <row r="322" spans="1:16" ht="12.75">
      <c r="A322" s="18" t="s">
        <v>38</v>
      </c>
      <c s="23" t="s">
        <v>891</v>
      </c>
      <c s="23" t="s">
        <v>1368</v>
      </c>
      <c s="18" t="s">
        <v>40</v>
      </c>
      <c s="24" t="s">
        <v>1369</v>
      </c>
      <c s="25" t="s">
        <v>162</v>
      </c>
      <c s="26">
        <v>10.7</v>
      </c>
      <c s="27">
        <v>0</v>
      </c>
      <c s="27">
        <f>ROUND(ROUND(H322,2)*ROUND(G322,3),2)</f>
      </c>
      <c r="O322">
        <f>(I322*21)/100</f>
      </c>
      <c t="s">
        <v>16</v>
      </c>
    </row>
    <row r="323" spans="1:5" ht="12.75">
      <c r="A323" s="28" t="s">
        <v>43</v>
      </c>
      <c r="E323" s="29" t="s">
        <v>40</v>
      </c>
    </row>
    <row r="324" spans="1:5" ht="12.75">
      <c r="A324" s="30" t="s">
        <v>45</v>
      </c>
      <c r="E324" s="31" t="s">
        <v>40</v>
      </c>
    </row>
    <row r="325" spans="1:5" ht="12.75">
      <c r="A325" t="s">
        <v>46</v>
      </c>
      <c r="E325" s="29" t="s">
        <v>40</v>
      </c>
    </row>
    <row r="326" spans="1:16" ht="12.75">
      <c r="A326" s="18" t="s">
        <v>38</v>
      </c>
      <c s="23" t="s">
        <v>893</v>
      </c>
      <c s="23" t="s">
        <v>1370</v>
      </c>
      <c s="18" t="s">
        <v>40</v>
      </c>
      <c s="24" t="s">
        <v>1371</v>
      </c>
      <c s="25" t="s">
        <v>162</v>
      </c>
      <c s="26">
        <v>24</v>
      </c>
      <c s="27">
        <v>0</v>
      </c>
      <c s="27">
        <f>ROUND(ROUND(H326,2)*ROUND(G326,3),2)</f>
      </c>
      <c r="O326">
        <f>(I326*21)/100</f>
      </c>
      <c t="s">
        <v>16</v>
      </c>
    </row>
    <row r="327" spans="1:5" ht="12.75">
      <c r="A327" s="28" t="s">
        <v>43</v>
      </c>
      <c r="E327" s="29" t="s">
        <v>40</v>
      </c>
    </row>
    <row r="328" spans="1:5" ht="12.75">
      <c r="A328" s="30" t="s">
        <v>45</v>
      </c>
      <c r="E328" s="31" t="s">
        <v>40</v>
      </c>
    </row>
    <row r="329" spans="1:5" ht="12.75">
      <c r="A329" t="s">
        <v>46</v>
      </c>
      <c r="E329" s="29" t="s">
        <v>40</v>
      </c>
    </row>
    <row r="330" spans="1:16" ht="25.5">
      <c r="A330" s="18" t="s">
        <v>38</v>
      </c>
      <c s="23" t="s">
        <v>897</v>
      </c>
      <c s="23" t="s">
        <v>1372</v>
      </c>
      <c s="18" t="s">
        <v>40</v>
      </c>
      <c s="24" t="s">
        <v>1373</v>
      </c>
      <c s="25" t="s">
        <v>129</v>
      </c>
      <c s="26">
        <v>3</v>
      </c>
      <c s="27">
        <v>0</v>
      </c>
      <c s="27">
        <f>ROUND(ROUND(H330,2)*ROUND(G330,3),2)</f>
      </c>
      <c r="O330">
        <f>(I330*21)/100</f>
      </c>
      <c t="s">
        <v>16</v>
      </c>
    </row>
    <row r="331" spans="1:5" ht="12.75">
      <c r="A331" s="28" t="s">
        <v>43</v>
      </c>
      <c r="E331" s="29" t="s">
        <v>40</v>
      </c>
    </row>
    <row r="332" spans="1:5" ht="12.75">
      <c r="A332" s="30" t="s">
        <v>45</v>
      </c>
      <c r="E332" s="31" t="s">
        <v>40</v>
      </c>
    </row>
    <row r="333" spans="1:5" ht="12.75">
      <c r="A333" t="s">
        <v>46</v>
      </c>
      <c r="E333" s="29" t="s">
        <v>40</v>
      </c>
    </row>
    <row r="334" spans="1:16" ht="12.75">
      <c r="A334" s="18" t="s">
        <v>38</v>
      </c>
      <c s="23" t="s">
        <v>901</v>
      </c>
      <c s="23" t="s">
        <v>1374</v>
      </c>
      <c s="18" t="s">
        <v>40</v>
      </c>
      <c s="24" t="s">
        <v>1375</v>
      </c>
      <c s="25" t="s">
        <v>129</v>
      </c>
      <c s="26">
        <v>7</v>
      </c>
      <c s="27">
        <v>0</v>
      </c>
      <c s="27">
        <f>ROUND(ROUND(H334,2)*ROUND(G334,3),2)</f>
      </c>
      <c r="O334">
        <f>(I334*21)/100</f>
      </c>
      <c t="s">
        <v>16</v>
      </c>
    </row>
    <row r="335" spans="1:5" ht="12.75">
      <c r="A335" s="28" t="s">
        <v>43</v>
      </c>
      <c r="E335" s="29" t="s">
        <v>40</v>
      </c>
    </row>
    <row r="336" spans="1:5" ht="12.75">
      <c r="A336" s="30" t="s">
        <v>45</v>
      </c>
      <c r="E336" s="31" t="s">
        <v>40</v>
      </c>
    </row>
    <row r="337" spans="1:5" ht="12.75">
      <c r="A337" t="s">
        <v>46</v>
      </c>
      <c r="E337" s="29" t="s">
        <v>40</v>
      </c>
    </row>
    <row r="338" spans="1:16" ht="12.75">
      <c r="A338" s="18" t="s">
        <v>38</v>
      </c>
      <c s="23" t="s">
        <v>905</v>
      </c>
      <c s="23" t="s">
        <v>1376</v>
      </c>
      <c s="18" t="s">
        <v>40</v>
      </c>
      <c s="24" t="s">
        <v>1377</v>
      </c>
      <c s="25" t="s">
        <v>129</v>
      </c>
      <c s="26">
        <v>6</v>
      </c>
      <c s="27">
        <v>0</v>
      </c>
      <c s="27">
        <f>ROUND(ROUND(H338,2)*ROUND(G338,3),2)</f>
      </c>
      <c r="O338">
        <f>(I338*21)/100</f>
      </c>
      <c t="s">
        <v>16</v>
      </c>
    </row>
    <row r="339" spans="1:5" ht="12.75">
      <c r="A339" s="28" t="s">
        <v>43</v>
      </c>
      <c r="E339" s="29" t="s">
        <v>40</v>
      </c>
    </row>
    <row r="340" spans="1:5" ht="12.75">
      <c r="A340" s="30" t="s">
        <v>45</v>
      </c>
      <c r="E340" s="31" t="s">
        <v>40</v>
      </c>
    </row>
    <row r="341" spans="1:5" ht="12.75">
      <c r="A341" t="s">
        <v>46</v>
      </c>
      <c r="E341" s="29" t="s">
        <v>40</v>
      </c>
    </row>
    <row r="342" spans="1:16" ht="12.75">
      <c r="A342" s="18" t="s">
        <v>38</v>
      </c>
      <c s="23" t="s">
        <v>910</v>
      </c>
      <c s="23" t="s">
        <v>1378</v>
      </c>
      <c s="18" t="s">
        <v>40</v>
      </c>
      <c s="24" t="s">
        <v>1379</v>
      </c>
      <c s="25" t="s">
        <v>129</v>
      </c>
      <c s="26">
        <v>4</v>
      </c>
      <c s="27">
        <v>0</v>
      </c>
      <c s="27">
        <f>ROUND(ROUND(H342,2)*ROUND(G342,3),2)</f>
      </c>
      <c r="O342">
        <f>(I342*21)/100</f>
      </c>
      <c t="s">
        <v>16</v>
      </c>
    </row>
    <row r="343" spans="1:5" ht="12.75">
      <c r="A343" s="28" t="s">
        <v>43</v>
      </c>
      <c r="E343" s="29" t="s">
        <v>40</v>
      </c>
    </row>
    <row r="344" spans="1:5" ht="12.75">
      <c r="A344" s="30" t="s">
        <v>45</v>
      </c>
      <c r="E344" s="31" t="s">
        <v>40</v>
      </c>
    </row>
    <row r="345" spans="1:5" ht="12.75">
      <c r="A345" t="s">
        <v>46</v>
      </c>
      <c r="E345" s="29" t="s">
        <v>40</v>
      </c>
    </row>
    <row r="346" spans="1:16" ht="25.5">
      <c r="A346" s="18" t="s">
        <v>38</v>
      </c>
      <c s="23" t="s">
        <v>1380</v>
      </c>
      <c s="23" t="s">
        <v>1381</v>
      </c>
      <c s="18" t="s">
        <v>40</v>
      </c>
      <c s="24" t="s">
        <v>1382</v>
      </c>
      <c s="25" t="s">
        <v>162</v>
      </c>
      <c s="26">
        <v>18</v>
      </c>
      <c s="27">
        <v>0</v>
      </c>
      <c s="27">
        <f>ROUND(ROUND(H346,2)*ROUND(G346,3),2)</f>
      </c>
      <c r="O346">
        <f>(I346*21)/100</f>
      </c>
      <c t="s">
        <v>16</v>
      </c>
    </row>
    <row r="347" spans="1:5" ht="12.75">
      <c r="A347" s="28" t="s">
        <v>43</v>
      </c>
      <c r="E347" s="29" t="s">
        <v>40</v>
      </c>
    </row>
    <row r="348" spans="1:5" ht="12.75">
      <c r="A348" s="30" t="s">
        <v>45</v>
      </c>
      <c r="E348" s="31" t="s">
        <v>40</v>
      </c>
    </row>
    <row r="349" spans="1:5" ht="12.75">
      <c r="A349" t="s">
        <v>46</v>
      </c>
      <c r="E349" s="29" t="s">
        <v>40</v>
      </c>
    </row>
    <row r="350" spans="1:16" ht="25.5">
      <c r="A350" s="18" t="s">
        <v>38</v>
      </c>
      <c s="23" t="s">
        <v>1383</v>
      </c>
      <c s="23" t="s">
        <v>1384</v>
      </c>
      <c s="18" t="s">
        <v>40</v>
      </c>
      <c s="24" t="s">
        <v>1385</v>
      </c>
      <c s="25" t="s">
        <v>162</v>
      </c>
      <c s="26">
        <v>32</v>
      </c>
      <c s="27">
        <v>0</v>
      </c>
      <c s="27">
        <f>ROUND(ROUND(H350,2)*ROUND(G350,3),2)</f>
      </c>
      <c r="O350">
        <f>(I350*21)/100</f>
      </c>
      <c t="s">
        <v>16</v>
      </c>
    </row>
    <row r="351" spans="1:5" ht="12.75">
      <c r="A351" s="28" t="s">
        <v>43</v>
      </c>
      <c r="E351" s="29" t="s">
        <v>40</v>
      </c>
    </row>
    <row r="352" spans="1:5" ht="12.75">
      <c r="A352" s="30" t="s">
        <v>45</v>
      </c>
      <c r="E352" s="31" t="s">
        <v>40</v>
      </c>
    </row>
    <row r="353" spans="1:5" ht="12.75">
      <c r="A353" t="s">
        <v>46</v>
      </c>
      <c r="E353" s="29" t="s">
        <v>40</v>
      </c>
    </row>
    <row r="354" spans="1:16" ht="25.5">
      <c r="A354" s="18" t="s">
        <v>38</v>
      </c>
      <c s="23" t="s">
        <v>1386</v>
      </c>
      <c s="23" t="s">
        <v>1387</v>
      </c>
      <c s="18" t="s">
        <v>40</v>
      </c>
      <c s="24" t="s">
        <v>1388</v>
      </c>
      <c s="25" t="s">
        <v>162</v>
      </c>
      <c s="26">
        <v>10.7</v>
      </c>
      <c s="27">
        <v>0</v>
      </c>
      <c s="27">
        <f>ROUND(ROUND(H354,2)*ROUND(G354,3),2)</f>
      </c>
      <c r="O354">
        <f>(I354*21)/100</f>
      </c>
      <c t="s">
        <v>16</v>
      </c>
    </row>
    <row r="355" spans="1:5" ht="12.75">
      <c r="A355" s="28" t="s">
        <v>43</v>
      </c>
      <c r="E355" s="29" t="s">
        <v>40</v>
      </c>
    </row>
    <row r="356" spans="1:5" ht="12.75">
      <c r="A356" s="30" t="s">
        <v>45</v>
      </c>
      <c r="E356" s="31" t="s">
        <v>40</v>
      </c>
    </row>
    <row r="357" spans="1:5" ht="12.75">
      <c r="A357" t="s">
        <v>46</v>
      </c>
      <c r="E357" s="29" t="s">
        <v>40</v>
      </c>
    </row>
    <row r="358" spans="1:16" ht="25.5">
      <c r="A358" s="18" t="s">
        <v>38</v>
      </c>
      <c s="23" t="s">
        <v>1389</v>
      </c>
      <c s="23" t="s">
        <v>1390</v>
      </c>
      <c s="18" t="s">
        <v>40</v>
      </c>
      <c s="24" t="s">
        <v>1391</v>
      </c>
      <c s="25" t="s">
        <v>162</v>
      </c>
      <c s="26">
        <v>53.5</v>
      </c>
      <c s="27">
        <v>0</v>
      </c>
      <c s="27">
        <f>ROUND(ROUND(H358,2)*ROUND(G358,3),2)</f>
      </c>
      <c r="O358">
        <f>(I358*21)/100</f>
      </c>
      <c t="s">
        <v>16</v>
      </c>
    </row>
    <row r="359" spans="1:5" ht="12.75">
      <c r="A359" s="28" t="s">
        <v>43</v>
      </c>
      <c r="E359" s="29" t="s">
        <v>40</v>
      </c>
    </row>
    <row r="360" spans="1:5" ht="12.75">
      <c r="A360" s="30" t="s">
        <v>45</v>
      </c>
      <c r="E360" s="31" t="s">
        <v>40</v>
      </c>
    </row>
    <row r="361" spans="1:5" ht="12.75">
      <c r="A361" t="s">
        <v>46</v>
      </c>
      <c r="E361" s="29" t="s">
        <v>40</v>
      </c>
    </row>
    <row r="362" spans="1:16" ht="25.5">
      <c r="A362" s="18" t="s">
        <v>38</v>
      </c>
      <c s="23" t="s">
        <v>1392</v>
      </c>
      <c s="23" t="s">
        <v>1393</v>
      </c>
      <c s="18" t="s">
        <v>40</v>
      </c>
      <c s="24" t="s">
        <v>1394</v>
      </c>
      <c s="25" t="s">
        <v>162</v>
      </c>
      <c s="26">
        <v>24</v>
      </c>
      <c s="27">
        <v>0</v>
      </c>
      <c s="27">
        <f>ROUND(ROUND(H362,2)*ROUND(G362,3),2)</f>
      </c>
      <c r="O362">
        <f>(I362*21)/100</f>
      </c>
      <c t="s">
        <v>16</v>
      </c>
    </row>
    <row r="363" spans="1:5" ht="12.75">
      <c r="A363" s="28" t="s">
        <v>43</v>
      </c>
      <c r="E363" s="29" t="s">
        <v>40</v>
      </c>
    </row>
    <row r="364" spans="1:5" ht="12.75">
      <c r="A364" s="30" t="s">
        <v>45</v>
      </c>
      <c r="E364" s="31" t="s">
        <v>40</v>
      </c>
    </row>
    <row r="365" spans="1:5" ht="12.75">
      <c r="A365" t="s">
        <v>46</v>
      </c>
      <c r="E365" s="29" t="s">
        <v>40</v>
      </c>
    </row>
    <row r="366" spans="1:16" ht="25.5">
      <c r="A366" s="18" t="s">
        <v>38</v>
      </c>
      <c s="23" t="s">
        <v>1395</v>
      </c>
      <c s="23" t="s">
        <v>1396</v>
      </c>
      <c s="18" t="s">
        <v>40</v>
      </c>
      <c s="24" t="s">
        <v>1397</v>
      </c>
      <c s="25" t="s">
        <v>129</v>
      </c>
      <c s="26">
        <v>5</v>
      </c>
      <c s="27">
        <v>0</v>
      </c>
      <c s="27">
        <f>ROUND(ROUND(H366,2)*ROUND(G366,3),2)</f>
      </c>
      <c r="O366">
        <f>(I366*21)/100</f>
      </c>
      <c t="s">
        <v>16</v>
      </c>
    </row>
    <row r="367" spans="1:5" ht="12.75">
      <c r="A367" s="28" t="s">
        <v>43</v>
      </c>
      <c r="E367" s="29" t="s">
        <v>40</v>
      </c>
    </row>
    <row r="368" spans="1:5" ht="12.75">
      <c r="A368" s="30" t="s">
        <v>45</v>
      </c>
      <c r="E368" s="31" t="s">
        <v>40</v>
      </c>
    </row>
    <row r="369" spans="1:5" ht="12.75">
      <c r="A369" t="s">
        <v>46</v>
      </c>
      <c r="E369" s="29" t="s">
        <v>40</v>
      </c>
    </row>
    <row r="370" spans="1:16" ht="25.5">
      <c r="A370" s="18" t="s">
        <v>38</v>
      </c>
      <c s="23" t="s">
        <v>1398</v>
      </c>
      <c s="23" t="s">
        <v>1399</v>
      </c>
      <c s="18" t="s">
        <v>40</v>
      </c>
      <c s="24" t="s">
        <v>1400</v>
      </c>
      <c s="25" t="s">
        <v>129</v>
      </c>
      <c s="26">
        <v>11</v>
      </c>
      <c s="27">
        <v>0</v>
      </c>
      <c s="27">
        <f>ROUND(ROUND(H370,2)*ROUND(G370,3),2)</f>
      </c>
      <c r="O370">
        <f>(I370*21)/100</f>
      </c>
      <c t="s">
        <v>16</v>
      </c>
    </row>
    <row r="371" spans="1:5" ht="12.75">
      <c r="A371" s="28" t="s">
        <v>43</v>
      </c>
      <c r="E371" s="29" t="s">
        <v>40</v>
      </c>
    </row>
    <row r="372" spans="1:5" ht="12.75">
      <c r="A372" s="30" t="s">
        <v>45</v>
      </c>
      <c r="E372" s="31" t="s">
        <v>40</v>
      </c>
    </row>
    <row r="373" spans="1:5" ht="12.75">
      <c r="A373" t="s">
        <v>46</v>
      </c>
      <c r="E373" s="29" t="s">
        <v>40</v>
      </c>
    </row>
    <row r="374" spans="1:16" ht="25.5">
      <c r="A374" s="18" t="s">
        <v>38</v>
      </c>
      <c s="23" t="s">
        <v>1401</v>
      </c>
      <c s="23" t="s">
        <v>1402</v>
      </c>
      <c s="18" t="s">
        <v>40</v>
      </c>
      <c s="24" t="s">
        <v>1403</v>
      </c>
      <c s="25" t="s">
        <v>129</v>
      </c>
      <c s="26">
        <v>9</v>
      </c>
      <c s="27">
        <v>0</v>
      </c>
      <c s="27">
        <f>ROUND(ROUND(H374,2)*ROUND(G374,3),2)</f>
      </c>
      <c r="O374">
        <f>(I374*21)/100</f>
      </c>
      <c t="s">
        <v>16</v>
      </c>
    </row>
    <row r="375" spans="1:5" ht="12.75">
      <c r="A375" s="28" t="s">
        <v>43</v>
      </c>
      <c r="E375" s="29" t="s">
        <v>40</v>
      </c>
    </row>
    <row r="376" spans="1:5" ht="12.75">
      <c r="A376" s="30" t="s">
        <v>45</v>
      </c>
      <c r="E376" s="31" t="s">
        <v>40</v>
      </c>
    </row>
    <row r="377" spans="1:5" ht="12.75">
      <c r="A377" t="s">
        <v>46</v>
      </c>
      <c r="E377" s="29" t="s">
        <v>40</v>
      </c>
    </row>
    <row r="378" spans="1:16" ht="12.75">
      <c r="A378" s="18" t="s">
        <v>38</v>
      </c>
      <c s="23" t="s">
        <v>1250</v>
      </c>
      <c s="23" t="s">
        <v>1404</v>
      </c>
      <c s="18" t="s">
        <v>40</v>
      </c>
      <c s="24" t="s">
        <v>1405</v>
      </c>
      <c s="25" t="s">
        <v>1222</v>
      </c>
      <c s="26">
        <v>1</v>
      </c>
      <c s="27">
        <v>0</v>
      </c>
      <c s="27">
        <f>ROUND(ROUND(H378,2)*ROUND(G378,3),2)</f>
      </c>
      <c r="O378">
        <f>(I378*21)/100</f>
      </c>
      <c t="s">
        <v>16</v>
      </c>
    </row>
    <row r="379" spans="1:5" ht="12.75">
      <c r="A379" s="28" t="s">
        <v>43</v>
      </c>
      <c r="E379" s="29" t="s">
        <v>40</v>
      </c>
    </row>
    <row r="380" spans="1:5" ht="12.75">
      <c r="A380" s="30" t="s">
        <v>45</v>
      </c>
      <c r="E380" s="31" t="s">
        <v>40</v>
      </c>
    </row>
    <row r="381" spans="1:5" ht="12.75">
      <c r="A381" t="s">
        <v>46</v>
      </c>
      <c r="E381" s="29" t="s">
        <v>40</v>
      </c>
    </row>
    <row r="382" spans="1:16" ht="12.75">
      <c r="A382" s="18" t="s">
        <v>38</v>
      </c>
      <c s="23" t="s">
        <v>1406</v>
      </c>
      <c s="23" t="s">
        <v>1407</v>
      </c>
      <c s="18" t="s">
        <v>40</v>
      </c>
      <c s="24" t="s">
        <v>1408</v>
      </c>
      <c s="25" t="s">
        <v>118</v>
      </c>
      <c s="26">
        <v>15.468</v>
      </c>
      <c s="27">
        <v>0</v>
      </c>
      <c s="27">
        <f>ROUND(ROUND(H382,2)*ROUND(G382,3),2)</f>
      </c>
      <c r="O382">
        <f>(I382*21)/100</f>
      </c>
      <c t="s">
        <v>16</v>
      </c>
    </row>
    <row r="383" spans="1:5" ht="12.75">
      <c r="A383" s="28" t="s">
        <v>43</v>
      </c>
      <c r="E383" s="29" t="s">
        <v>40</v>
      </c>
    </row>
    <row r="384" spans="1:5" ht="12.75">
      <c r="A384" s="30" t="s">
        <v>45</v>
      </c>
      <c r="E384" s="31" t="s">
        <v>40</v>
      </c>
    </row>
    <row r="385" spans="1:5" ht="12.75">
      <c r="A385" t="s">
        <v>46</v>
      </c>
      <c r="E385" s="29" t="s">
        <v>40</v>
      </c>
    </row>
    <row r="386" spans="1:16" ht="12.75">
      <c r="A386" s="18" t="s">
        <v>38</v>
      </c>
      <c s="23" t="s">
        <v>1409</v>
      </c>
      <c s="23" t="s">
        <v>1410</v>
      </c>
      <c s="18" t="s">
        <v>40</v>
      </c>
      <c s="24" t="s">
        <v>1411</v>
      </c>
      <c s="25" t="s">
        <v>129</v>
      </c>
      <c s="26">
        <v>6</v>
      </c>
      <c s="27">
        <v>0</v>
      </c>
      <c s="27">
        <f>ROUND(ROUND(H386,2)*ROUND(G386,3),2)</f>
      </c>
      <c r="O386">
        <f>(I386*21)/100</f>
      </c>
      <c t="s">
        <v>16</v>
      </c>
    </row>
    <row r="387" spans="1:5" ht="12.75">
      <c r="A387" s="28" t="s">
        <v>43</v>
      </c>
      <c r="E387" s="29" t="s">
        <v>40</v>
      </c>
    </row>
    <row r="388" spans="1:5" ht="12.75">
      <c r="A388" s="30" t="s">
        <v>45</v>
      </c>
      <c r="E388" s="31" t="s">
        <v>40</v>
      </c>
    </row>
    <row r="389" spans="1:5" ht="12.75">
      <c r="A389" t="s">
        <v>46</v>
      </c>
      <c r="E389" s="29" t="s">
        <v>40</v>
      </c>
    </row>
    <row r="390" spans="1:16" ht="12.75">
      <c r="A390" s="18" t="s">
        <v>38</v>
      </c>
      <c s="23" t="s">
        <v>1412</v>
      </c>
      <c s="23" t="s">
        <v>1413</v>
      </c>
      <c s="18" t="s">
        <v>40</v>
      </c>
      <c s="24" t="s">
        <v>1414</v>
      </c>
      <c s="25" t="s">
        <v>129</v>
      </c>
      <c s="26">
        <v>2</v>
      </c>
      <c s="27">
        <v>0</v>
      </c>
      <c s="27">
        <f>ROUND(ROUND(H390,2)*ROUND(G390,3),2)</f>
      </c>
      <c r="O390">
        <f>(I390*21)/100</f>
      </c>
      <c t="s">
        <v>16</v>
      </c>
    </row>
    <row r="391" spans="1:5" ht="12.75">
      <c r="A391" s="28" t="s">
        <v>43</v>
      </c>
      <c r="E391" s="29" t="s">
        <v>40</v>
      </c>
    </row>
    <row r="392" spans="1:5" ht="12.75">
      <c r="A392" s="30" t="s">
        <v>45</v>
      </c>
      <c r="E392" s="31" t="s">
        <v>40</v>
      </c>
    </row>
    <row r="393" spans="1:5" ht="12.75">
      <c r="A393" t="s">
        <v>46</v>
      </c>
      <c r="E393" s="29" t="s">
        <v>40</v>
      </c>
    </row>
    <row r="394" spans="1:16" ht="12.75">
      <c r="A394" s="18" t="s">
        <v>38</v>
      </c>
      <c s="23" t="s">
        <v>1415</v>
      </c>
      <c s="23" t="s">
        <v>1416</v>
      </c>
      <c s="18" t="s">
        <v>40</v>
      </c>
      <c s="24" t="s">
        <v>1417</v>
      </c>
      <c s="25" t="s">
        <v>129</v>
      </c>
      <c s="26">
        <v>1</v>
      </c>
      <c s="27">
        <v>0</v>
      </c>
      <c s="27">
        <f>ROUND(ROUND(H394,2)*ROUND(G394,3),2)</f>
      </c>
      <c r="O394">
        <f>(I394*21)/100</f>
      </c>
      <c t="s">
        <v>16</v>
      </c>
    </row>
    <row r="395" spans="1:5" ht="12.75">
      <c r="A395" s="28" t="s">
        <v>43</v>
      </c>
      <c r="E395" s="29" t="s">
        <v>40</v>
      </c>
    </row>
    <row r="396" spans="1:5" ht="12.75">
      <c r="A396" s="30" t="s">
        <v>45</v>
      </c>
      <c r="E396" s="31" t="s">
        <v>40</v>
      </c>
    </row>
    <row r="397" spans="1:5" ht="12.75">
      <c r="A397" t="s">
        <v>46</v>
      </c>
      <c r="E397" s="29" t="s">
        <v>40</v>
      </c>
    </row>
    <row r="398" spans="1:16" ht="12.75">
      <c r="A398" s="18" t="s">
        <v>38</v>
      </c>
      <c s="23" t="s">
        <v>1074</v>
      </c>
      <c s="23" t="s">
        <v>1418</v>
      </c>
      <c s="18" t="s">
        <v>40</v>
      </c>
      <c s="24" t="s">
        <v>1419</v>
      </c>
      <c s="25" t="s">
        <v>162</v>
      </c>
      <c s="26">
        <v>18</v>
      </c>
      <c s="27">
        <v>0</v>
      </c>
      <c s="27">
        <f>ROUND(ROUND(H398,2)*ROUND(G398,3),2)</f>
      </c>
      <c r="O398">
        <f>(I398*21)/100</f>
      </c>
      <c t="s">
        <v>16</v>
      </c>
    </row>
    <row r="399" spans="1:5" ht="12.75">
      <c r="A399" s="28" t="s">
        <v>43</v>
      </c>
      <c r="E399" s="29" t="s">
        <v>40</v>
      </c>
    </row>
    <row r="400" spans="1:5" ht="12.75">
      <c r="A400" s="30" t="s">
        <v>45</v>
      </c>
      <c r="E400" s="31" t="s">
        <v>40</v>
      </c>
    </row>
    <row r="401" spans="1:5" ht="12.75">
      <c r="A401" t="s">
        <v>46</v>
      </c>
      <c r="E401" s="29" t="s">
        <v>40</v>
      </c>
    </row>
    <row r="402" spans="1:16" ht="12.75">
      <c r="A402" s="18" t="s">
        <v>38</v>
      </c>
      <c s="23" t="s">
        <v>1420</v>
      </c>
      <c s="23" t="s">
        <v>1421</v>
      </c>
      <c s="18" t="s">
        <v>40</v>
      </c>
      <c s="24" t="s">
        <v>1422</v>
      </c>
      <c s="25" t="s">
        <v>162</v>
      </c>
      <c s="26">
        <v>32</v>
      </c>
      <c s="27">
        <v>0</v>
      </c>
      <c s="27">
        <f>ROUND(ROUND(H402,2)*ROUND(G402,3),2)</f>
      </c>
      <c r="O402">
        <f>(I402*21)/100</f>
      </c>
      <c t="s">
        <v>16</v>
      </c>
    </row>
    <row r="403" spans="1:5" ht="12.75">
      <c r="A403" s="28" t="s">
        <v>43</v>
      </c>
      <c r="E403" s="29" t="s">
        <v>40</v>
      </c>
    </row>
    <row r="404" spans="1:5" ht="12.75">
      <c r="A404" s="30" t="s">
        <v>45</v>
      </c>
      <c r="E404" s="31" t="s">
        <v>40</v>
      </c>
    </row>
    <row r="405" spans="1:5" ht="12.75">
      <c r="A405" t="s">
        <v>46</v>
      </c>
      <c r="E405" s="29" t="s">
        <v>40</v>
      </c>
    </row>
    <row r="406" spans="1:16" ht="12.75">
      <c r="A406" s="18" t="s">
        <v>38</v>
      </c>
      <c s="23" t="s">
        <v>1423</v>
      </c>
      <c s="23" t="s">
        <v>1424</v>
      </c>
      <c s="18" t="s">
        <v>40</v>
      </c>
      <c s="24" t="s">
        <v>1425</v>
      </c>
      <c s="25" t="s">
        <v>162</v>
      </c>
      <c s="26">
        <v>53.5</v>
      </c>
      <c s="27">
        <v>0</v>
      </c>
      <c s="27">
        <f>ROUND(ROUND(H406,2)*ROUND(G406,3),2)</f>
      </c>
      <c r="O406">
        <f>(I406*21)/100</f>
      </c>
      <c t="s">
        <v>16</v>
      </c>
    </row>
    <row r="407" spans="1:5" ht="12.75">
      <c r="A407" s="28" t="s">
        <v>43</v>
      </c>
      <c r="E407" s="29" t="s">
        <v>40</v>
      </c>
    </row>
    <row r="408" spans="1:5" ht="12.75">
      <c r="A408" s="30" t="s">
        <v>45</v>
      </c>
      <c r="E408" s="31" t="s">
        <v>40</v>
      </c>
    </row>
    <row r="409" spans="1:5" ht="12.75">
      <c r="A409" t="s">
        <v>46</v>
      </c>
      <c r="E409" s="29" t="s">
        <v>40</v>
      </c>
    </row>
    <row r="410" spans="1:16" ht="12.75">
      <c r="A410" s="18" t="s">
        <v>38</v>
      </c>
      <c s="23" t="s">
        <v>1254</v>
      </c>
      <c s="23" t="s">
        <v>1426</v>
      </c>
      <c s="18" t="s">
        <v>40</v>
      </c>
      <c s="24" t="s">
        <v>1427</v>
      </c>
      <c s="25" t="s">
        <v>162</v>
      </c>
      <c s="26">
        <v>103.5</v>
      </c>
      <c s="27">
        <v>0</v>
      </c>
      <c s="27">
        <f>ROUND(ROUND(H410,2)*ROUND(G410,3),2)</f>
      </c>
      <c r="O410">
        <f>(I410*21)/100</f>
      </c>
      <c t="s">
        <v>16</v>
      </c>
    </row>
    <row r="411" spans="1:5" ht="12.75">
      <c r="A411" s="28" t="s">
        <v>43</v>
      </c>
      <c r="E411" s="29" t="s">
        <v>40</v>
      </c>
    </row>
    <row r="412" spans="1:5" ht="12.75">
      <c r="A412" s="30" t="s">
        <v>45</v>
      </c>
      <c r="E412" s="31" t="s">
        <v>1428</v>
      </c>
    </row>
    <row r="413" spans="1:5" ht="12.75">
      <c r="A413" t="s">
        <v>46</v>
      </c>
      <c r="E413" s="29" t="s">
        <v>40</v>
      </c>
    </row>
    <row r="414" spans="1:16" ht="12.75">
      <c r="A414" s="18" t="s">
        <v>38</v>
      </c>
      <c s="23" t="s">
        <v>1429</v>
      </c>
      <c s="23" t="s">
        <v>1430</v>
      </c>
      <c s="18" t="s">
        <v>40</v>
      </c>
      <c s="24" t="s">
        <v>1431</v>
      </c>
      <c s="25" t="s">
        <v>129</v>
      </c>
      <c s="26">
        <v>5</v>
      </c>
      <c s="27">
        <v>0</v>
      </c>
      <c s="27">
        <f>ROUND(ROUND(H414,2)*ROUND(G414,3),2)</f>
      </c>
      <c r="O414">
        <f>(I414*21)/100</f>
      </c>
      <c t="s">
        <v>16</v>
      </c>
    </row>
    <row r="415" spans="1:5" ht="12.75">
      <c r="A415" s="28" t="s">
        <v>43</v>
      </c>
      <c r="E415" s="29" t="s">
        <v>40</v>
      </c>
    </row>
    <row r="416" spans="1:5" ht="12.75">
      <c r="A416" s="30" t="s">
        <v>45</v>
      </c>
      <c r="E416" s="31" t="s">
        <v>40</v>
      </c>
    </row>
    <row r="417" spans="1:5" ht="12.75">
      <c r="A417" t="s">
        <v>46</v>
      </c>
      <c r="E417" s="29" t="s">
        <v>40</v>
      </c>
    </row>
    <row r="418" spans="1:16" ht="12.75">
      <c r="A418" s="18" t="s">
        <v>38</v>
      </c>
      <c s="23" t="s">
        <v>1432</v>
      </c>
      <c s="23" t="s">
        <v>1433</v>
      </c>
      <c s="18" t="s">
        <v>40</v>
      </c>
      <c s="24" t="s">
        <v>1434</v>
      </c>
      <c s="25" t="s">
        <v>162</v>
      </c>
      <c s="26">
        <v>10</v>
      </c>
      <c s="27">
        <v>0</v>
      </c>
      <c s="27">
        <f>ROUND(ROUND(H418,2)*ROUND(G418,3),2)</f>
      </c>
      <c r="O418">
        <f>(I418*21)/100</f>
      </c>
      <c t="s">
        <v>16</v>
      </c>
    </row>
    <row r="419" spans="1:5" ht="12.75">
      <c r="A419" s="28" t="s">
        <v>43</v>
      </c>
      <c r="E419" s="29" t="s">
        <v>40</v>
      </c>
    </row>
    <row r="420" spans="1:5" ht="12.75">
      <c r="A420" s="30" t="s">
        <v>45</v>
      </c>
      <c r="E420" s="31" t="s">
        <v>40</v>
      </c>
    </row>
    <row r="421" spans="1:5" ht="12.75">
      <c r="A421" t="s">
        <v>46</v>
      </c>
      <c r="E421" s="29" t="s">
        <v>40</v>
      </c>
    </row>
    <row r="422" spans="1:16" ht="12.75">
      <c r="A422" s="18" t="s">
        <v>38</v>
      </c>
      <c s="23" t="s">
        <v>1435</v>
      </c>
      <c s="23" t="s">
        <v>1436</v>
      </c>
      <c s="18" t="s">
        <v>40</v>
      </c>
      <c s="24" t="s">
        <v>1437</v>
      </c>
      <c s="25" t="s">
        <v>129</v>
      </c>
      <c s="26">
        <v>4</v>
      </c>
      <c s="27">
        <v>0</v>
      </c>
      <c s="27">
        <f>ROUND(ROUND(H422,2)*ROUND(G422,3),2)</f>
      </c>
      <c r="O422">
        <f>(I422*21)/100</f>
      </c>
      <c t="s">
        <v>16</v>
      </c>
    </row>
    <row r="423" spans="1:5" ht="12.75">
      <c r="A423" s="28" t="s">
        <v>43</v>
      </c>
      <c r="E423" s="29" t="s">
        <v>40</v>
      </c>
    </row>
    <row r="424" spans="1:5" ht="12.75">
      <c r="A424" s="30" t="s">
        <v>45</v>
      </c>
      <c r="E424" s="31" t="s">
        <v>40</v>
      </c>
    </row>
    <row r="425" spans="1:5" ht="12.75">
      <c r="A425" t="s">
        <v>46</v>
      </c>
      <c r="E425" s="29" t="s">
        <v>40</v>
      </c>
    </row>
    <row r="426" spans="1:16" ht="12.75">
      <c r="A426" s="18" t="s">
        <v>38</v>
      </c>
      <c s="23" t="s">
        <v>1438</v>
      </c>
      <c s="23" t="s">
        <v>1439</v>
      </c>
      <c s="18" t="s">
        <v>40</v>
      </c>
      <c s="24" t="s">
        <v>1440</v>
      </c>
      <c s="25" t="s">
        <v>129</v>
      </c>
      <c s="26">
        <v>4</v>
      </c>
      <c s="27">
        <v>0</v>
      </c>
      <c s="27">
        <f>ROUND(ROUND(H426,2)*ROUND(G426,3),2)</f>
      </c>
      <c r="O426">
        <f>(I426*21)/100</f>
      </c>
      <c t="s">
        <v>16</v>
      </c>
    </row>
    <row r="427" spans="1:5" ht="12.75">
      <c r="A427" s="28" t="s">
        <v>43</v>
      </c>
      <c r="E427" s="29" t="s">
        <v>40</v>
      </c>
    </row>
    <row r="428" spans="1:5" ht="12.75">
      <c r="A428" s="30" t="s">
        <v>45</v>
      </c>
      <c r="E428" s="31" t="s">
        <v>40</v>
      </c>
    </row>
    <row r="429" spans="1:5" ht="12.75">
      <c r="A429" t="s">
        <v>46</v>
      </c>
      <c r="E429" s="29" t="s">
        <v>40</v>
      </c>
    </row>
    <row r="430" spans="1:16" ht="12.75">
      <c r="A430" s="18" t="s">
        <v>38</v>
      </c>
      <c s="23" t="s">
        <v>1441</v>
      </c>
      <c s="23" t="s">
        <v>1442</v>
      </c>
      <c s="18" t="s">
        <v>40</v>
      </c>
      <c s="24" t="s">
        <v>1443</v>
      </c>
      <c s="25" t="s">
        <v>129</v>
      </c>
      <c s="26">
        <v>6</v>
      </c>
      <c s="27">
        <v>0</v>
      </c>
      <c s="27">
        <f>ROUND(ROUND(H430,2)*ROUND(G430,3),2)</f>
      </c>
      <c r="O430">
        <f>(I430*21)/100</f>
      </c>
      <c t="s">
        <v>16</v>
      </c>
    </row>
    <row r="431" spans="1:5" ht="12.75">
      <c r="A431" s="28" t="s">
        <v>43</v>
      </c>
      <c r="E431" s="29" t="s">
        <v>40</v>
      </c>
    </row>
    <row r="432" spans="1:5" ht="12.75">
      <c r="A432" s="30" t="s">
        <v>45</v>
      </c>
      <c r="E432" s="31" t="s">
        <v>40</v>
      </c>
    </row>
    <row r="433" spans="1:5" ht="12.75">
      <c r="A433" t="s">
        <v>46</v>
      </c>
      <c r="E433" s="29" t="s">
        <v>40</v>
      </c>
    </row>
    <row r="434" spans="1:16" ht="12.75">
      <c r="A434" s="18" t="s">
        <v>38</v>
      </c>
      <c s="23" t="s">
        <v>1444</v>
      </c>
      <c s="23" t="s">
        <v>1445</v>
      </c>
      <c s="18" t="s">
        <v>40</v>
      </c>
      <c s="24" t="s">
        <v>1446</v>
      </c>
      <c s="25" t="s">
        <v>129</v>
      </c>
      <c s="26">
        <v>1</v>
      </c>
      <c s="27">
        <v>0</v>
      </c>
      <c s="27">
        <f>ROUND(ROUND(H434,2)*ROUND(G434,3),2)</f>
      </c>
      <c r="O434">
        <f>(I434*21)/100</f>
      </c>
      <c t="s">
        <v>16</v>
      </c>
    </row>
    <row r="435" spans="1:5" ht="12.75">
      <c r="A435" s="28" t="s">
        <v>43</v>
      </c>
      <c r="E435" s="29" t="s">
        <v>40</v>
      </c>
    </row>
    <row r="436" spans="1:5" ht="12.75">
      <c r="A436" s="30" t="s">
        <v>45</v>
      </c>
      <c r="E436" s="31" t="s">
        <v>40</v>
      </c>
    </row>
    <row r="437" spans="1:5" ht="12.75">
      <c r="A437" t="s">
        <v>46</v>
      </c>
      <c r="E437" s="29" t="s">
        <v>40</v>
      </c>
    </row>
    <row r="438" spans="1:16" ht="12.75">
      <c r="A438" s="18" t="s">
        <v>38</v>
      </c>
      <c s="23" t="s">
        <v>1447</v>
      </c>
      <c s="23" t="s">
        <v>1448</v>
      </c>
      <c s="18" t="s">
        <v>40</v>
      </c>
      <c s="24" t="s">
        <v>1449</v>
      </c>
      <c s="25" t="s">
        <v>1082</v>
      </c>
      <c s="26">
        <v>6</v>
      </c>
      <c s="27">
        <v>0</v>
      </c>
      <c s="27">
        <f>ROUND(ROUND(H438,2)*ROUND(G438,3),2)</f>
      </c>
      <c r="O438">
        <f>(I438*21)/100</f>
      </c>
      <c t="s">
        <v>16</v>
      </c>
    </row>
    <row r="439" spans="1:5" ht="12.75">
      <c r="A439" s="28" t="s">
        <v>43</v>
      </c>
      <c r="E439" s="29" t="s">
        <v>40</v>
      </c>
    </row>
    <row r="440" spans="1:5" ht="12.75">
      <c r="A440" s="30" t="s">
        <v>45</v>
      </c>
      <c r="E440" s="31" t="s">
        <v>40</v>
      </c>
    </row>
    <row r="441" spans="1:5" ht="12.75">
      <c r="A441" t="s">
        <v>46</v>
      </c>
      <c r="E441" s="29" t="s">
        <v>40</v>
      </c>
    </row>
    <row r="442" spans="1:16" ht="12.75">
      <c r="A442" s="18" t="s">
        <v>38</v>
      </c>
      <c s="23" t="s">
        <v>1450</v>
      </c>
      <c s="23" t="s">
        <v>1451</v>
      </c>
      <c s="18" t="s">
        <v>40</v>
      </c>
      <c s="24" t="s">
        <v>1452</v>
      </c>
      <c s="25" t="s">
        <v>118</v>
      </c>
      <c s="26">
        <v>15.468</v>
      </c>
      <c s="27">
        <v>0</v>
      </c>
      <c s="27">
        <f>ROUND(ROUND(H442,2)*ROUND(G442,3),2)</f>
      </c>
      <c r="O442">
        <f>(I442*21)/100</f>
      </c>
      <c t="s">
        <v>16</v>
      </c>
    </row>
    <row r="443" spans="1:5" ht="12.75">
      <c r="A443" s="28" t="s">
        <v>43</v>
      </c>
      <c r="E443" s="29" t="s">
        <v>40</v>
      </c>
    </row>
    <row r="444" spans="1:5" ht="12.75">
      <c r="A444" s="30" t="s">
        <v>45</v>
      </c>
      <c r="E444" s="31" t="s">
        <v>1453</v>
      </c>
    </row>
    <row r="445" spans="1:5" ht="12.75">
      <c r="A445" t="s">
        <v>46</v>
      </c>
      <c r="E445" s="29" t="s">
        <v>40</v>
      </c>
    </row>
    <row r="446" spans="1:16" ht="12.75">
      <c r="A446" s="18" t="s">
        <v>38</v>
      </c>
      <c s="23" t="s">
        <v>1454</v>
      </c>
      <c s="23" t="s">
        <v>1455</v>
      </c>
      <c s="18" t="s">
        <v>40</v>
      </c>
      <c s="24" t="s">
        <v>1456</v>
      </c>
      <c s="25" t="s">
        <v>1457</v>
      </c>
      <c s="26">
        <v>150</v>
      </c>
      <c s="27">
        <v>0</v>
      </c>
      <c s="27">
        <f>ROUND(ROUND(H446,2)*ROUND(G446,3),2)</f>
      </c>
      <c r="O446">
        <f>(I446*21)/100</f>
      </c>
      <c t="s">
        <v>16</v>
      </c>
    </row>
    <row r="447" spans="1:5" ht="12.75">
      <c r="A447" s="28" t="s">
        <v>43</v>
      </c>
      <c r="E447" s="29" t="s">
        <v>40</v>
      </c>
    </row>
    <row r="448" spans="1:5" ht="12.75">
      <c r="A448" s="30" t="s">
        <v>45</v>
      </c>
      <c r="E448" s="31" t="s">
        <v>40</v>
      </c>
    </row>
    <row r="449" spans="1:5" ht="12.75">
      <c r="A449" t="s">
        <v>46</v>
      </c>
      <c r="E449" s="29" t="s">
        <v>40</v>
      </c>
    </row>
    <row r="450" spans="1:16" ht="12.75">
      <c r="A450" s="18" t="s">
        <v>38</v>
      </c>
      <c s="23" t="s">
        <v>1458</v>
      </c>
      <c s="23" t="s">
        <v>1459</v>
      </c>
      <c s="18" t="s">
        <v>40</v>
      </c>
      <c s="24" t="s">
        <v>1460</v>
      </c>
      <c s="25" t="s">
        <v>1457</v>
      </c>
      <c s="26">
        <v>20</v>
      </c>
      <c s="27">
        <v>0</v>
      </c>
      <c s="27">
        <f>ROUND(ROUND(H450,2)*ROUND(G450,3),2)</f>
      </c>
      <c r="O450">
        <f>(I450*21)/100</f>
      </c>
      <c t="s">
        <v>16</v>
      </c>
    </row>
    <row r="451" spans="1:5" ht="12.75">
      <c r="A451" s="28" t="s">
        <v>43</v>
      </c>
      <c r="E451" s="29" t="s">
        <v>40</v>
      </c>
    </row>
    <row r="452" spans="1:5" ht="12.75">
      <c r="A452" s="30" t="s">
        <v>45</v>
      </c>
      <c r="E452" s="31" t="s">
        <v>40</v>
      </c>
    </row>
    <row r="453" spans="1:5" ht="12.75">
      <c r="A453" t="s">
        <v>46</v>
      </c>
      <c r="E453" s="29" t="s">
        <v>40</v>
      </c>
    </row>
    <row r="454" spans="1:16" ht="12.75">
      <c r="A454" s="18" t="s">
        <v>38</v>
      </c>
      <c s="23" t="s">
        <v>1461</v>
      </c>
      <c s="23" t="s">
        <v>1462</v>
      </c>
      <c s="18" t="s">
        <v>40</v>
      </c>
      <c s="24" t="s">
        <v>1463</v>
      </c>
      <c s="25" t="s">
        <v>1457</v>
      </c>
      <c s="26">
        <v>20</v>
      </c>
      <c s="27">
        <v>0</v>
      </c>
      <c s="27">
        <f>ROUND(ROUND(H454,2)*ROUND(G454,3),2)</f>
      </c>
      <c r="O454">
        <f>(I454*21)/100</f>
      </c>
      <c t="s">
        <v>16</v>
      </c>
    </row>
    <row r="455" spans="1:5" ht="12.75">
      <c r="A455" s="28" t="s">
        <v>43</v>
      </c>
      <c r="E455" s="29" t="s">
        <v>40</v>
      </c>
    </row>
    <row r="456" spans="1:5" ht="12.75">
      <c r="A456" s="30" t="s">
        <v>45</v>
      </c>
      <c r="E456" s="31" t="s">
        <v>40</v>
      </c>
    </row>
    <row r="457" spans="1:5" ht="12.75">
      <c r="A457" t="s">
        <v>46</v>
      </c>
      <c r="E457" s="29" t="s">
        <v>40</v>
      </c>
    </row>
    <row r="458" spans="1:18" ht="12.75" customHeight="1">
      <c r="A458" s="5" t="s">
        <v>36</v>
      </c>
      <c s="5"/>
      <c s="35" t="s">
        <v>1464</v>
      </c>
      <c s="5"/>
      <c s="21" t="s">
        <v>1465</v>
      </c>
      <c s="5"/>
      <c s="5"/>
      <c s="5"/>
      <c s="36">
        <f>0+Q458</f>
      </c>
      <c r="O458">
        <f>0+R458</f>
      </c>
      <c r="Q458">
        <f>0+I459+I463+I467</f>
      </c>
      <c>
        <f>0+O459+O463+O467</f>
      </c>
    </row>
    <row r="459" spans="1:16" ht="12.75">
      <c r="A459" s="18" t="s">
        <v>38</v>
      </c>
      <c s="23" t="s">
        <v>1466</v>
      </c>
      <c s="23" t="s">
        <v>1467</v>
      </c>
      <c s="18" t="s">
        <v>40</v>
      </c>
      <c s="24" t="s">
        <v>1468</v>
      </c>
      <c s="25" t="s">
        <v>162</v>
      </c>
      <c s="26">
        <v>86</v>
      </c>
      <c s="27">
        <v>0</v>
      </c>
      <c s="27">
        <f>ROUND(ROUND(H459,2)*ROUND(G459,3),2)</f>
      </c>
      <c r="O459">
        <f>(I459*21)/100</f>
      </c>
      <c t="s">
        <v>16</v>
      </c>
    </row>
    <row r="460" spans="1:5" ht="12.75">
      <c r="A460" s="28" t="s">
        <v>43</v>
      </c>
      <c r="E460" s="29" t="s">
        <v>40</v>
      </c>
    </row>
    <row r="461" spans="1:5" ht="12.75">
      <c r="A461" s="30" t="s">
        <v>45</v>
      </c>
      <c r="E461" s="31" t="s">
        <v>40</v>
      </c>
    </row>
    <row r="462" spans="1:5" ht="12.75">
      <c r="A462" t="s">
        <v>46</v>
      </c>
      <c r="E462" s="29" t="s">
        <v>40</v>
      </c>
    </row>
    <row r="463" spans="1:16" ht="12.75">
      <c r="A463" s="18" t="s">
        <v>38</v>
      </c>
      <c s="23" t="s">
        <v>1469</v>
      </c>
      <c s="23" t="s">
        <v>1470</v>
      </c>
      <c s="18" t="s">
        <v>40</v>
      </c>
      <c s="24" t="s">
        <v>1471</v>
      </c>
      <c s="25" t="s">
        <v>162</v>
      </c>
      <c s="26">
        <v>16</v>
      </c>
      <c s="27">
        <v>0</v>
      </c>
      <c s="27">
        <f>ROUND(ROUND(H463,2)*ROUND(G463,3),2)</f>
      </c>
      <c r="O463">
        <f>(I463*21)/100</f>
      </c>
      <c t="s">
        <v>16</v>
      </c>
    </row>
    <row r="464" spans="1:5" ht="12.75">
      <c r="A464" s="28" t="s">
        <v>43</v>
      </c>
      <c r="E464" s="29" t="s">
        <v>40</v>
      </c>
    </row>
    <row r="465" spans="1:5" ht="12.75">
      <c r="A465" s="30" t="s">
        <v>45</v>
      </c>
      <c r="E465" s="31" t="s">
        <v>40</v>
      </c>
    </row>
    <row r="466" spans="1:5" ht="12.75">
      <c r="A466" t="s">
        <v>46</v>
      </c>
      <c r="E466" s="29" t="s">
        <v>40</v>
      </c>
    </row>
    <row r="467" spans="1:16" ht="12.75">
      <c r="A467" s="18" t="s">
        <v>38</v>
      </c>
      <c s="23" t="s">
        <v>1472</v>
      </c>
      <c s="23" t="s">
        <v>1473</v>
      </c>
      <c s="18" t="s">
        <v>40</v>
      </c>
      <c s="24" t="s">
        <v>1474</v>
      </c>
      <c s="25" t="s">
        <v>162</v>
      </c>
      <c s="26">
        <v>16</v>
      </c>
      <c s="27">
        <v>0</v>
      </c>
      <c s="27">
        <f>ROUND(ROUND(H467,2)*ROUND(G467,3),2)</f>
      </c>
      <c r="O467">
        <f>(I467*21)/100</f>
      </c>
      <c t="s">
        <v>16</v>
      </c>
    </row>
    <row r="468" spans="1:5" ht="12.75">
      <c r="A468" s="28" t="s">
        <v>43</v>
      </c>
      <c r="E468" s="29" t="s">
        <v>40</v>
      </c>
    </row>
    <row r="469" spans="1:5" ht="12.75">
      <c r="A469" s="30" t="s">
        <v>45</v>
      </c>
      <c r="E469" s="31" t="s">
        <v>40</v>
      </c>
    </row>
    <row r="470" spans="1:5" ht="12.75">
      <c r="A470" t="s">
        <v>46</v>
      </c>
      <c r="E470" s="29" t="s">
        <v>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74</v>
      </c>
      <c s="18" t="s">
        <v>64</v>
      </c>
      <c s="24" t="s">
        <v>75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76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79</v>
      </c>
      <c s="23" t="s">
        <v>80</v>
      </c>
      <c s="18" t="s">
        <v>64</v>
      </c>
      <c s="24" t="s">
        <v>81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33</v>
      </c>
      <c s="23" t="s">
        <v>82</v>
      </c>
      <c s="18" t="s">
        <v>64</v>
      </c>
      <c s="24" t="s">
        <v>83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25.5">
      <c r="A46" s="18" t="s">
        <v>38</v>
      </c>
      <c s="23" t="s">
        <v>35</v>
      </c>
      <c s="23" t="s">
        <v>84</v>
      </c>
      <c s="18" t="s">
        <v>64</v>
      </c>
      <c s="24" t="s">
        <v>85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86</v>
      </c>
      <c s="23" t="s">
        <v>87</v>
      </c>
      <c s="18" t="s">
        <v>64</v>
      </c>
      <c s="24" t="s">
        <v>88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25.5">
      <c r="A54" s="18" t="s">
        <v>38</v>
      </c>
      <c s="23" t="s">
        <v>89</v>
      </c>
      <c s="23" t="s">
        <v>90</v>
      </c>
      <c s="18" t="s">
        <v>64</v>
      </c>
      <c s="24" t="s">
        <v>91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12.75">
      <c r="A58" s="18" t="s">
        <v>38</v>
      </c>
      <c s="23" t="s">
        <v>92</v>
      </c>
      <c s="23" t="s">
        <v>93</v>
      </c>
      <c s="18" t="s">
        <v>64</v>
      </c>
      <c s="24" t="s">
        <v>94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0+O8+O25+O102+O111+O144+O149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95</v>
      </c>
      <c s="32">
        <f>0+I8+I25+I102+I111+I144+I149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95</v>
      </c>
      <c s="5"/>
      <c s="14" t="s">
        <v>96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38</v>
      </c>
      <c s="23" t="s">
        <v>22</v>
      </c>
      <c s="23" t="s">
        <v>97</v>
      </c>
      <c s="18" t="s">
        <v>98</v>
      </c>
      <c s="24" t="s">
        <v>99</v>
      </c>
      <c s="25" t="s">
        <v>100</v>
      </c>
      <c s="26">
        <v>5.22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101</v>
      </c>
    </row>
    <row r="11" spans="1:5" ht="25.5">
      <c r="A11" s="30" t="s">
        <v>45</v>
      </c>
      <c r="E11" s="31" t="s">
        <v>102</v>
      </c>
    </row>
    <row r="12" spans="1:5" ht="25.5">
      <c r="A12" t="s">
        <v>46</v>
      </c>
      <c r="E12" s="29" t="s">
        <v>103</v>
      </c>
    </row>
    <row r="13" spans="1:16" ht="12.75">
      <c r="A13" s="18" t="s">
        <v>38</v>
      </c>
      <c s="23" t="s">
        <v>16</v>
      </c>
      <c s="23" t="s">
        <v>97</v>
      </c>
      <c s="18" t="s">
        <v>104</v>
      </c>
      <c s="24" t="s">
        <v>99</v>
      </c>
      <c s="25" t="s">
        <v>100</v>
      </c>
      <c s="26">
        <v>1720.524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105</v>
      </c>
    </row>
    <row r="15" spans="1:5" ht="63.75">
      <c r="A15" s="30" t="s">
        <v>45</v>
      </c>
      <c r="E15" s="31" t="s">
        <v>106</v>
      </c>
    </row>
    <row r="16" spans="1:5" ht="25.5">
      <c r="A16" t="s">
        <v>46</v>
      </c>
      <c r="E16" s="29" t="s">
        <v>103</v>
      </c>
    </row>
    <row r="17" spans="1:16" ht="12.75">
      <c r="A17" s="18" t="s">
        <v>38</v>
      </c>
      <c s="23" t="s">
        <v>15</v>
      </c>
      <c s="23" t="s">
        <v>97</v>
      </c>
      <c s="18" t="s">
        <v>107</v>
      </c>
      <c s="24" t="s">
        <v>99</v>
      </c>
      <c s="25" t="s">
        <v>100</v>
      </c>
      <c s="26">
        <v>20.01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108</v>
      </c>
    </row>
    <row r="19" spans="1:5" ht="38.25">
      <c r="A19" s="30" t="s">
        <v>45</v>
      </c>
      <c r="E19" s="31" t="s">
        <v>109</v>
      </c>
    </row>
    <row r="20" spans="1:5" ht="25.5">
      <c r="A20" t="s">
        <v>46</v>
      </c>
      <c r="E20" s="29" t="s">
        <v>103</v>
      </c>
    </row>
    <row r="21" spans="1:16" ht="12.75">
      <c r="A21" s="18" t="s">
        <v>38</v>
      </c>
      <c s="23" t="s">
        <v>26</v>
      </c>
      <c s="23" t="s">
        <v>110</v>
      </c>
      <c s="18" t="s">
        <v>40</v>
      </c>
      <c s="24" t="s">
        <v>111</v>
      </c>
      <c s="25" t="s">
        <v>100</v>
      </c>
      <c s="26">
        <v>159.198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112</v>
      </c>
    </row>
    <row r="23" spans="1:5" ht="12.75">
      <c r="A23" s="30" t="s">
        <v>45</v>
      </c>
      <c r="E23" s="31" t="s">
        <v>113</v>
      </c>
    </row>
    <row r="24" spans="1:5" ht="25.5">
      <c r="A24" t="s">
        <v>46</v>
      </c>
      <c r="E24" s="29" t="s">
        <v>114</v>
      </c>
    </row>
    <row r="25" spans="1:18" ht="12.75" customHeight="1">
      <c r="A25" s="5" t="s">
        <v>36</v>
      </c>
      <c s="5"/>
      <c s="35" t="s">
        <v>22</v>
      </c>
      <c s="5"/>
      <c s="21" t="s">
        <v>115</v>
      </c>
      <c s="5"/>
      <c s="5"/>
      <c s="5"/>
      <c s="36">
        <f>0+Q25</f>
      </c>
      <c r="O25">
        <f>0+R25</f>
      </c>
      <c r="Q25">
        <f>0+I26+I30+I34+I38+I42+I46+I50+I54+I58+I62+I66+I70+I74+I78+I82+I86+I90+I94+I98</f>
      </c>
      <c>
        <f>0+O26+O30+O34+O38+O42+O46+O50+O54+O58+O62+O66+O70+O74+O78+O82+O86+O90+O94+O98</f>
      </c>
    </row>
    <row r="26" spans="1:16" ht="12.75">
      <c r="A26" s="18" t="s">
        <v>38</v>
      </c>
      <c s="23" t="s">
        <v>28</v>
      </c>
      <c s="23" t="s">
        <v>116</v>
      </c>
      <c s="18" t="s">
        <v>40</v>
      </c>
      <c s="24" t="s">
        <v>117</v>
      </c>
      <c s="25" t="s">
        <v>118</v>
      </c>
      <c s="26">
        <v>74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119</v>
      </c>
    </row>
    <row r="28" spans="1:5" ht="38.25">
      <c r="A28" s="30" t="s">
        <v>45</v>
      </c>
      <c r="E28" s="31" t="s">
        <v>120</v>
      </c>
    </row>
    <row r="29" spans="1:5" ht="38.25">
      <c r="A29" t="s">
        <v>46</v>
      </c>
      <c r="E29" s="29" t="s">
        <v>121</v>
      </c>
    </row>
    <row r="30" spans="1:16" ht="12.75">
      <c r="A30" s="18" t="s">
        <v>38</v>
      </c>
      <c s="23" t="s">
        <v>30</v>
      </c>
      <c s="23" t="s">
        <v>122</v>
      </c>
      <c s="18" t="s">
        <v>40</v>
      </c>
      <c s="24" t="s">
        <v>123</v>
      </c>
      <c s="25" t="s">
        <v>118</v>
      </c>
      <c s="26">
        <v>60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124</v>
      </c>
    </row>
    <row r="32" spans="1:5" ht="12.75">
      <c r="A32" s="30" t="s">
        <v>45</v>
      </c>
      <c r="E32" s="31" t="s">
        <v>125</v>
      </c>
    </row>
    <row r="33" spans="1:5" ht="12.75">
      <c r="A33" t="s">
        <v>46</v>
      </c>
      <c r="E33" s="29" t="s">
        <v>126</v>
      </c>
    </row>
    <row r="34" spans="1:16" ht="12.75">
      <c r="A34" s="18" t="s">
        <v>38</v>
      </c>
      <c s="23" t="s">
        <v>76</v>
      </c>
      <c s="23" t="s">
        <v>127</v>
      </c>
      <c s="18" t="s">
        <v>40</v>
      </c>
      <c s="24" t="s">
        <v>128</v>
      </c>
      <c s="25" t="s">
        <v>129</v>
      </c>
      <c s="26">
        <v>3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119</v>
      </c>
    </row>
    <row r="36" spans="1:5" ht="12.75">
      <c r="A36" s="30" t="s">
        <v>45</v>
      </c>
      <c r="E36" s="31" t="s">
        <v>130</v>
      </c>
    </row>
    <row r="37" spans="1:5" ht="165.75">
      <c r="A37" t="s">
        <v>46</v>
      </c>
      <c r="E37" s="29" t="s">
        <v>131</v>
      </c>
    </row>
    <row r="38" spans="1:16" ht="12.75">
      <c r="A38" s="18" t="s">
        <v>38</v>
      </c>
      <c s="23" t="s">
        <v>79</v>
      </c>
      <c s="23" t="s">
        <v>132</v>
      </c>
      <c s="18" t="s">
        <v>40</v>
      </c>
      <c s="24" t="s">
        <v>133</v>
      </c>
      <c s="25" t="s">
        <v>134</v>
      </c>
      <c s="26">
        <v>3.5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135</v>
      </c>
    </row>
    <row r="40" spans="1:5" ht="51">
      <c r="A40" s="30" t="s">
        <v>45</v>
      </c>
      <c r="E40" s="31" t="s">
        <v>136</v>
      </c>
    </row>
    <row r="41" spans="1:5" ht="25.5">
      <c r="A41" t="s">
        <v>46</v>
      </c>
      <c r="E41" s="29" t="s">
        <v>137</v>
      </c>
    </row>
    <row r="42" spans="1:16" ht="12.75">
      <c r="A42" s="18" t="s">
        <v>38</v>
      </c>
      <c s="23" t="s">
        <v>33</v>
      </c>
      <c s="23" t="s">
        <v>138</v>
      </c>
      <c s="18" t="s">
        <v>40</v>
      </c>
      <c s="24" t="s">
        <v>139</v>
      </c>
      <c s="25" t="s">
        <v>134</v>
      </c>
      <c s="26">
        <v>4.8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140</v>
      </c>
    </row>
    <row r="44" spans="1:5" ht="12.75">
      <c r="A44" s="30" t="s">
        <v>45</v>
      </c>
      <c r="E44" s="31" t="s">
        <v>141</v>
      </c>
    </row>
    <row r="45" spans="1:5" ht="63.75">
      <c r="A45" t="s">
        <v>46</v>
      </c>
      <c r="E45" s="29" t="s">
        <v>142</v>
      </c>
    </row>
    <row r="46" spans="1:16" ht="12.75">
      <c r="A46" s="18" t="s">
        <v>38</v>
      </c>
      <c s="23" t="s">
        <v>35</v>
      </c>
      <c s="23" t="s">
        <v>143</v>
      </c>
      <c s="18" t="s">
        <v>40</v>
      </c>
      <c s="24" t="s">
        <v>144</v>
      </c>
      <c s="25" t="s">
        <v>134</v>
      </c>
      <c s="26">
        <v>1.71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38.25">
      <c r="A47" s="28" t="s">
        <v>43</v>
      </c>
      <c r="E47" s="29" t="s">
        <v>145</v>
      </c>
    </row>
    <row r="48" spans="1:5" ht="38.25">
      <c r="A48" s="30" t="s">
        <v>45</v>
      </c>
      <c r="E48" s="31" t="s">
        <v>146</v>
      </c>
    </row>
    <row r="49" spans="1:5" ht="63.75">
      <c r="A49" t="s">
        <v>46</v>
      </c>
      <c r="E49" s="29" t="s">
        <v>142</v>
      </c>
    </row>
    <row r="50" spans="1:16" ht="12.75">
      <c r="A50" s="18" t="s">
        <v>38</v>
      </c>
      <c s="23" t="s">
        <v>86</v>
      </c>
      <c s="23" t="s">
        <v>147</v>
      </c>
      <c s="18" t="s">
        <v>40</v>
      </c>
      <c s="24" t="s">
        <v>148</v>
      </c>
      <c s="25" t="s">
        <v>134</v>
      </c>
      <c s="26">
        <v>8.2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38.25">
      <c r="A51" s="28" t="s">
        <v>43</v>
      </c>
      <c r="E51" s="29" t="s">
        <v>149</v>
      </c>
    </row>
    <row r="52" spans="1:5" ht="38.25">
      <c r="A52" s="30" t="s">
        <v>45</v>
      </c>
      <c r="E52" s="31" t="s">
        <v>150</v>
      </c>
    </row>
    <row r="53" spans="1:5" ht="63.75">
      <c r="A53" t="s">
        <v>46</v>
      </c>
      <c r="E53" s="29" t="s">
        <v>142</v>
      </c>
    </row>
    <row r="54" spans="1:16" ht="25.5">
      <c r="A54" s="18" t="s">
        <v>38</v>
      </c>
      <c s="23" t="s">
        <v>89</v>
      </c>
      <c s="23" t="s">
        <v>151</v>
      </c>
      <c s="18" t="s">
        <v>40</v>
      </c>
      <c s="24" t="s">
        <v>152</v>
      </c>
      <c s="25" t="s">
        <v>134</v>
      </c>
      <c s="26">
        <v>227.325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38.25">
      <c r="A55" s="28" t="s">
        <v>43</v>
      </c>
      <c r="E55" s="29" t="s">
        <v>153</v>
      </c>
    </row>
    <row r="56" spans="1:5" ht="63.75">
      <c r="A56" s="30" t="s">
        <v>45</v>
      </c>
      <c r="E56" s="31" t="s">
        <v>154</v>
      </c>
    </row>
    <row r="57" spans="1:5" ht="63.75">
      <c r="A57" t="s">
        <v>46</v>
      </c>
      <c r="E57" s="29" t="s">
        <v>142</v>
      </c>
    </row>
    <row r="58" spans="1:16" ht="12.75">
      <c r="A58" s="18" t="s">
        <v>38</v>
      </c>
      <c s="23" t="s">
        <v>92</v>
      </c>
      <c s="23" t="s">
        <v>155</v>
      </c>
      <c s="18" t="s">
        <v>40</v>
      </c>
      <c s="24" t="s">
        <v>156</v>
      </c>
      <c s="25" t="s">
        <v>134</v>
      </c>
      <c s="26">
        <v>54.575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38.25">
      <c r="A59" s="28" t="s">
        <v>43</v>
      </c>
      <c r="E59" s="29" t="s">
        <v>157</v>
      </c>
    </row>
    <row r="60" spans="1:5" ht="51">
      <c r="A60" s="30" t="s">
        <v>45</v>
      </c>
      <c r="E60" s="31" t="s">
        <v>158</v>
      </c>
    </row>
    <row r="61" spans="1:5" ht="25.5">
      <c r="A61" t="s">
        <v>46</v>
      </c>
      <c r="E61" s="29" t="s">
        <v>137</v>
      </c>
    </row>
    <row r="62" spans="1:16" ht="25.5">
      <c r="A62" s="18" t="s">
        <v>38</v>
      </c>
      <c s="23" t="s">
        <v>159</v>
      </c>
      <c s="23" t="s">
        <v>160</v>
      </c>
      <c s="18" t="s">
        <v>40</v>
      </c>
      <c s="24" t="s">
        <v>161</v>
      </c>
      <c s="25" t="s">
        <v>162</v>
      </c>
      <c s="26">
        <v>119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25.5">
      <c r="A63" s="28" t="s">
        <v>43</v>
      </c>
      <c r="E63" s="29" t="s">
        <v>163</v>
      </c>
    </row>
    <row r="64" spans="1:5" ht="38.25">
      <c r="A64" s="30" t="s">
        <v>45</v>
      </c>
      <c r="E64" s="31" t="s">
        <v>164</v>
      </c>
    </row>
    <row r="65" spans="1:5" ht="63.75">
      <c r="A65" t="s">
        <v>46</v>
      </c>
      <c r="E65" s="29" t="s">
        <v>142</v>
      </c>
    </row>
    <row r="66" spans="1:16" ht="25.5">
      <c r="A66" s="18" t="s">
        <v>38</v>
      </c>
      <c s="23" t="s">
        <v>165</v>
      </c>
      <c s="23" t="s">
        <v>166</v>
      </c>
      <c s="18" t="s">
        <v>40</v>
      </c>
      <c s="24" t="s">
        <v>167</v>
      </c>
      <c s="25" t="s">
        <v>168</v>
      </c>
      <c s="26">
        <v>82.955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169</v>
      </c>
    </row>
    <row r="68" spans="1:5" ht="12.75">
      <c r="A68" s="30" t="s">
        <v>45</v>
      </c>
      <c r="E68" s="31" t="s">
        <v>170</v>
      </c>
    </row>
    <row r="69" spans="1:5" ht="25.5">
      <c r="A69" t="s">
        <v>46</v>
      </c>
      <c r="E69" s="29" t="s">
        <v>171</v>
      </c>
    </row>
    <row r="70" spans="1:16" ht="12.75">
      <c r="A70" s="18" t="s">
        <v>38</v>
      </c>
      <c s="23" t="s">
        <v>172</v>
      </c>
      <c s="23" t="s">
        <v>173</v>
      </c>
      <c s="18" t="s">
        <v>40</v>
      </c>
      <c s="24" t="s">
        <v>174</v>
      </c>
      <c s="25" t="s">
        <v>134</v>
      </c>
      <c s="26">
        <v>127.525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25.5">
      <c r="A71" s="28" t="s">
        <v>43</v>
      </c>
      <c r="E71" s="29" t="s">
        <v>175</v>
      </c>
    </row>
    <row r="72" spans="1:5" ht="51">
      <c r="A72" s="30" t="s">
        <v>45</v>
      </c>
      <c r="E72" s="31" t="s">
        <v>176</v>
      </c>
    </row>
    <row r="73" spans="1:5" ht="25.5">
      <c r="A73" t="s">
        <v>46</v>
      </c>
      <c r="E73" s="29" t="s">
        <v>137</v>
      </c>
    </row>
    <row r="74" spans="1:16" ht="12.75">
      <c r="A74" s="18" t="s">
        <v>38</v>
      </c>
      <c s="23" t="s">
        <v>177</v>
      </c>
      <c s="23" t="s">
        <v>178</v>
      </c>
      <c s="18" t="s">
        <v>40</v>
      </c>
      <c s="24" t="s">
        <v>179</v>
      </c>
      <c s="25" t="s">
        <v>134</v>
      </c>
      <c s="26">
        <v>17.4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38.25">
      <c r="A75" s="28" t="s">
        <v>43</v>
      </c>
      <c r="E75" s="29" t="s">
        <v>180</v>
      </c>
    </row>
    <row r="76" spans="1:5" ht="38.25">
      <c r="A76" s="30" t="s">
        <v>45</v>
      </c>
      <c r="E76" s="31" t="s">
        <v>181</v>
      </c>
    </row>
    <row r="77" spans="1:5" ht="38.25">
      <c r="A77" t="s">
        <v>46</v>
      </c>
      <c r="E77" s="29" t="s">
        <v>182</v>
      </c>
    </row>
    <row r="78" spans="1:16" ht="12.75">
      <c r="A78" s="18" t="s">
        <v>38</v>
      </c>
      <c s="23" t="s">
        <v>183</v>
      </c>
      <c s="23" t="s">
        <v>184</v>
      </c>
      <c s="18" t="s">
        <v>40</v>
      </c>
      <c s="24" t="s">
        <v>185</v>
      </c>
      <c s="25" t="s">
        <v>134</v>
      </c>
      <c s="26">
        <v>633.88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25.5">
      <c r="A79" s="28" t="s">
        <v>43</v>
      </c>
      <c r="E79" s="29" t="s">
        <v>186</v>
      </c>
    </row>
    <row r="80" spans="1:5" ht="76.5">
      <c r="A80" s="30" t="s">
        <v>45</v>
      </c>
      <c r="E80" s="31" t="s">
        <v>187</v>
      </c>
    </row>
    <row r="81" spans="1:5" ht="369.75">
      <c r="A81" t="s">
        <v>46</v>
      </c>
      <c r="E81" s="29" t="s">
        <v>188</v>
      </c>
    </row>
    <row r="82" spans="1:16" ht="12.75">
      <c r="A82" s="18" t="s">
        <v>38</v>
      </c>
      <c s="23" t="s">
        <v>189</v>
      </c>
      <c s="23" t="s">
        <v>190</v>
      </c>
      <c s="18" t="s">
        <v>40</v>
      </c>
      <c s="24" t="s">
        <v>191</v>
      </c>
      <c s="25" t="s">
        <v>134</v>
      </c>
      <c s="26">
        <v>79.599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192</v>
      </c>
    </row>
    <row r="84" spans="1:5" ht="12.75">
      <c r="A84" s="30" t="s">
        <v>45</v>
      </c>
      <c r="E84" s="31" t="s">
        <v>193</v>
      </c>
    </row>
    <row r="85" spans="1:5" ht="306">
      <c r="A85" t="s">
        <v>46</v>
      </c>
      <c r="E85" s="29" t="s">
        <v>194</v>
      </c>
    </row>
    <row r="86" spans="1:16" ht="12.75">
      <c r="A86" s="18" t="s">
        <v>38</v>
      </c>
      <c s="23" t="s">
        <v>195</v>
      </c>
      <c s="23" t="s">
        <v>196</v>
      </c>
      <c s="18" t="s">
        <v>98</v>
      </c>
      <c s="24" t="s">
        <v>197</v>
      </c>
      <c s="25" t="s">
        <v>134</v>
      </c>
      <c s="26">
        <v>320.28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25.5">
      <c r="A87" s="28" t="s">
        <v>43</v>
      </c>
      <c r="E87" s="29" t="s">
        <v>198</v>
      </c>
    </row>
    <row r="88" spans="1:5" ht="12.75">
      <c r="A88" s="30" t="s">
        <v>45</v>
      </c>
      <c r="E88" s="31" t="s">
        <v>199</v>
      </c>
    </row>
    <row r="89" spans="1:5" ht="280.5">
      <c r="A89" t="s">
        <v>46</v>
      </c>
      <c r="E89" s="29" t="s">
        <v>200</v>
      </c>
    </row>
    <row r="90" spans="1:16" ht="12.75">
      <c r="A90" s="18" t="s">
        <v>38</v>
      </c>
      <c s="23" t="s">
        <v>201</v>
      </c>
      <c s="23" t="s">
        <v>196</v>
      </c>
      <c s="18" t="s">
        <v>104</v>
      </c>
      <c s="24" t="s">
        <v>197</v>
      </c>
      <c s="25" t="s">
        <v>134</v>
      </c>
      <c s="26">
        <v>795.99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202</v>
      </c>
    </row>
    <row r="92" spans="1:5" ht="12.75">
      <c r="A92" s="30" t="s">
        <v>45</v>
      </c>
      <c r="E92" s="31" t="s">
        <v>203</v>
      </c>
    </row>
    <row r="93" spans="1:5" ht="280.5">
      <c r="A93" t="s">
        <v>46</v>
      </c>
      <c r="E93" s="29" t="s">
        <v>200</v>
      </c>
    </row>
    <row r="94" spans="1:16" ht="12.75">
      <c r="A94" s="18" t="s">
        <v>38</v>
      </c>
      <c s="23" t="s">
        <v>204</v>
      </c>
      <c s="23" t="s">
        <v>205</v>
      </c>
      <c s="18" t="s">
        <v>40</v>
      </c>
      <c s="24" t="s">
        <v>206</v>
      </c>
      <c s="25" t="s">
        <v>134</v>
      </c>
      <c s="26">
        <v>28.015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25.5">
      <c r="A95" s="28" t="s">
        <v>43</v>
      </c>
      <c r="E95" s="29" t="s">
        <v>207</v>
      </c>
    </row>
    <row r="96" spans="1:5" ht="38.25">
      <c r="A96" s="30" t="s">
        <v>45</v>
      </c>
      <c r="E96" s="31" t="s">
        <v>208</v>
      </c>
    </row>
    <row r="97" spans="1:5" ht="242.25">
      <c r="A97" t="s">
        <v>46</v>
      </c>
      <c r="E97" s="29" t="s">
        <v>209</v>
      </c>
    </row>
    <row r="98" spans="1:16" ht="12.75">
      <c r="A98" s="18" t="s">
        <v>38</v>
      </c>
      <c s="23" t="s">
        <v>210</v>
      </c>
      <c s="23" t="s">
        <v>211</v>
      </c>
      <c s="18" t="s">
        <v>40</v>
      </c>
      <c s="24" t="s">
        <v>212</v>
      </c>
      <c s="25" t="s">
        <v>118</v>
      </c>
      <c s="26">
        <v>530.66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38.25">
      <c r="A99" s="28" t="s">
        <v>43</v>
      </c>
      <c r="E99" s="29" t="s">
        <v>213</v>
      </c>
    </row>
    <row r="100" spans="1:5" ht="12.75">
      <c r="A100" s="30" t="s">
        <v>45</v>
      </c>
      <c r="E100" s="31" t="s">
        <v>214</v>
      </c>
    </row>
    <row r="101" spans="1:5" ht="38.25">
      <c r="A101" t="s">
        <v>46</v>
      </c>
      <c r="E101" s="29" t="s">
        <v>215</v>
      </c>
    </row>
    <row r="102" spans="1:18" ht="12.75" customHeight="1">
      <c r="A102" s="5" t="s">
        <v>36</v>
      </c>
      <c s="5"/>
      <c s="35" t="s">
        <v>16</v>
      </c>
      <c s="5"/>
      <c s="21" t="s">
        <v>216</v>
      </c>
      <c s="5"/>
      <c s="5"/>
      <c s="5"/>
      <c s="36">
        <f>0+Q102</f>
      </c>
      <c r="O102">
        <f>0+R102</f>
      </c>
      <c r="Q102">
        <f>0+I103+I107</f>
      </c>
      <c>
        <f>0+O103+O107</f>
      </c>
    </row>
    <row r="103" spans="1:16" ht="12.75">
      <c r="A103" s="18" t="s">
        <v>38</v>
      </c>
      <c s="23" t="s">
        <v>217</v>
      </c>
      <c s="23" t="s">
        <v>218</v>
      </c>
      <c s="18" t="s">
        <v>40</v>
      </c>
      <c s="24" t="s">
        <v>219</v>
      </c>
      <c s="25" t="s">
        <v>162</v>
      </c>
      <c s="26">
        <v>22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76.5">
      <c r="A104" s="28" t="s">
        <v>43</v>
      </c>
      <c r="E104" s="29" t="s">
        <v>220</v>
      </c>
    </row>
    <row r="105" spans="1:5" ht="12.75">
      <c r="A105" s="30" t="s">
        <v>45</v>
      </c>
      <c r="E105" s="31" t="s">
        <v>221</v>
      </c>
    </row>
    <row r="106" spans="1:5" ht="165.75">
      <c r="A106" t="s">
        <v>46</v>
      </c>
      <c r="E106" s="29" t="s">
        <v>222</v>
      </c>
    </row>
    <row r="107" spans="1:16" ht="12.75">
      <c r="A107" s="18" t="s">
        <v>38</v>
      </c>
      <c s="23" t="s">
        <v>223</v>
      </c>
      <c s="23" t="s">
        <v>224</v>
      </c>
      <c s="18" t="s">
        <v>40</v>
      </c>
      <c s="24" t="s">
        <v>225</v>
      </c>
      <c s="25" t="s">
        <v>118</v>
      </c>
      <c s="26">
        <v>844.7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25.5">
      <c r="A108" s="28" t="s">
        <v>43</v>
      </c>
      <c r="E108" s="29" t="s">
        <v>226</v>
      </c>
    </row>
    <row r="109" spans="1:5" ht="38.25">
      <c r="A109" s="30" t="s">
        <v>45</v>
      </c>
      <c r="E109" s="31" t="s">
        <v>227</v>
      </c>
    </row>
    <row r="110" spans="1:5" ht="102">
      <c r="A110" t="s">
        <v>46</v>
      </c>
      <c r="E110" s="29" t="s">
        <v>228</v>
      </c>
    </row>
    <row r="111" spans="1:18" ht="12.75" customHeight="1">
      <c r="A111" s="5" t="s">
        <v>36</v>
      </c>
      <c s="5"/>
      <c s="35" t="s">
        <v>28</v>
      </c>
      <c s="5"/>
      <c s="21" t="s">
        <v>229</v>
      </c>
      <c s="5"/>
      <c s="5"/>
      <c s="5"/>
      <c s="36">
        <f>0+Q111</f>
      </c>
      <c r="O111">
        <f>0+R111</f>
      </c>
      <c r="Q111">
        <f>0+I112+I116+I120+I124+I128+I132+I136+I140</f>
      </c>
      <c>
        <f>0+O112+O116+O120+O124+O128+O132+O136+O140</f>
      </c>
    </row>
    <row r="112" spans="1:16" ht="12.75">
      <c r="A112" s="18" t="s">
        <v>38</v>
      </c>
      <c s="23" t="s">
        <v>230</v>
      </c>
      <c s="23" t="s">
        <v>231</v>
      </c>
      <c s="18" t="s">
        <v>40</v>
      </c>
      <c s="24" t="s">
        <v>232</v>
      </c>
      <c s="25" t="s">
        <v>118</v>
      </c>
      <c s="26">
        <v>742.296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25.5">
      <c r="A113" s="28" t="s">
        <v>43</v>
      </c>
      <c r="E113" s="29" t="s">
        <v>233</v>
      </c>
    </row>
    <row r="114" spans="1:5" ht="38.25">
      <c r="A114" s="30" t="s">
        <v>45</v>
      </c>
      <c r="E114" s="31" t="s">
        <v>234</v>
      </c>
    </row>
    <row r="115" spans="1:5" ht="127.5">
      <c r="A115" t="s">
        <v>46</v>
      </c>
      <c r="E115" s="29" t="s">
        <v>235</v>
      </c>
    </row>
    <row r="116" spans="1:16" ht="12.75">
      <c r="A116" s="18" t="s">
        <v>38</v>
      </c>
      <c s="23" t="s">
        <v>236</v>
      </c>
      <c s="23" t="s">
        <v>237</v>
      </c>
      <c s="18" t="s">
        <v>40</v>
      </c>
      <c s="24" t="s">
        <v>238</v>
      </c>
      <c s="25" t="s">
        <v>118</v>
      </c>
      <c s="26">
        <v>875.432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25.5">
      <c r="A117" s="28" t="s">
        <v>43</v>
      </c>
      <c r="E117" s="29" t="s">
        <v>239</v>
      </c>
    </row>
    <row r="118" spans="1:5" ht="12.75">
      <c r="A118" s="30" t="s">
        <v>45</v>
      </c>
      <c r="E118" s="31" t="s">
        <v>240</v>
      </c>
    </row>
    <row r="119" spans="1:5" ht="51">
      <c r="A119" t="s">
        <v>46</v>
      </c>
      <c r="E119" s="29" t="s">
        <v>241</v>
      </c>
    </row>
    <row r="120" spans="1:16" ht="12.75">
      <c r="A120" s="18" t="s">
        <v>38</v>
      </c>
      <c s="23" t="s">
        <v>242</v>
      </c>
      <c s="23" t="s">
        <v>243</v>
      </c>
      <c s="18" t="s">
        <v>40</v>
      </c>
      <c s="24" t="s">
        <v>244</v>
      </c>
      <c s="25" t="s">
        <v>118</v>
      </c>
      <c s="26">
        <v>501.615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38.25">
      <c r="A121" s="28" t="s">
        <v>43</v>
      </c>
      <c r="E121" s="29" t="s">
        <v>245</v>
      </c>
    </row>
    <row r="122" spans="1:5" ht="25.5">
      <c r="A122" s="30" t="s">
        <v>45</v>
      </c>
      <c r="E122" s="31" t="s">
        <v>246</v>
      </c>
    </row>
    <row r="123" spans="1:5" ht="51">
      <c r="A123" t="s">
        <v>46</v>
      </c>
      <c r="E123" s="29" t="s">
        <v>247</v>
      </c>
    </row>
    <row r="124" spans="1:16" ht="12.75">
      <c r="A124" s="18" t="s">
        <v>38</v>
      </c>
      <c s="23" t="s">
        <v>248</v>
      </c>
      <c s="23" t="s">
        <v>249</v>
      </c>
      <c s="18" t="s">
        <v>40</v>
      </c>
      <c s="24" t="s">
        <v>250</v>
      </c>
      <c s="25" t="s">
        <v>118</v>
      </c>
      <c s="26">
        <v>1003.23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38.25">
      <c r="A125" s="28" t="s">
        <v>43</v>
      </c>
      <c r="E125" s="29" t="s">
        <v>251</v>
      </c>
    </row>
    <row r="126" spans="1:5" ht="38.25">
      <c r="A126" s="30" t="s">
        <v>45</v>
      </c>
      <c r="E126" s="31" t="s">
        <v>252</v>
      </c>
    </row>
    <row r="127" spans="1:5" ht="51">
      <c r="A127" t="s">
        <v>46</v>
      </c>
      <c r="E127" s="29" t="s">
        <v>247</v>
      </c>
    </row>
    <row r="128" spans="1:16" ht="12.75">
      <c r="A128" s="18" t="s">
        <v>38</v>
      </c>
      <c s="23" t="s">
        <v>253</v>
      </c>
      <c s="23" t="s">
        <v>254</v>
      </c>
      <c s="18" t="s">
        <v>40</v>
      </c>
      <c s="24" t="s">
        <v>255</v>
      </c>
      <c s="25" t="s">
        <v>118</v>
      </c>
      <c s="26">
        <v>501.615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25.5">
      <c r="A129" s="28" t="s">
        <v>43</v>
      </c>
      <c r="E129" s="29" t="s">
        <v>256</v>
      </c>
    </row>
    <row r="130" spans="1:5" ht="12.75">
      <c r="A130" s="30" t="s">
        <v>45</v>
      </c>
      <c r="E130" s="31" t="s">
        <v>257</v>
      </c>
    </row>
    <row r="131" spans="1:5" ht="140.25">
      <c r="A131" t="s">
        <v>46</v>
      </c>
      <c r="E131" s="29" t="s">
        <v>258</v>
      </c>
    </row>
    <row r="132" spans="1:16" ht="25.5">
      <c r="A132" s="18" t="s">
        <v>38</v>
      </c>
      <c s="23" t="s">
        <v>259</v>
      </c>
      <c s="23" t="s">
        <v>260</v>
      </c>
      <c s="18" t="s">
        <v>40</v>
      </c>
      <c s="24" t="s">
        <v>261</v>
      </c>
      <c s="25" t="s">
        <v>118</v>
      </c>
      <c s="26">
        <v>501.615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25.5">
      <c r="A133" s="28" t="s">
        <v>43</v>
      </c>
      <c r="E133" s="29" t="s">
        <v>262</v>
      </c>
    </row>
    <row r="134" spans="1:5" ht="12.75">
      <c r="A134" s="30" t="s">
        <v>45</v>
      </c>
      <c r="E134" s="31" t="s">
        <v>257</v>
      </c>
    </row>
    <row r="135" spans="1:5" ht="140.25">
      <c r="A135" t="s">
        <v>46</v>
      </c>
      <c r="E135" s="29" t="s">
        <v>258</v>
      </c>
    </row>
    <row r="136" spans="1:16" ht="25.5">
      <c r="A136" s="18" t="s">
        <v>38</v>
      </c>
      <c s="23" t="s">
        <v>263</v>
      </c>
      <c s="23" t="s">
        <v>264</v>
      </c>
      <c s="18" t="s">
        <v>40</v>
      </c>
      <c s="24" t="s">
        <v>265</v>
      </c>
      <c s="25" t="s">
        <v>118</v>
      </c>
      <c s="26">
        <v>501.615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38.25">
      <c r="A137" s="28" t="s">
        <v>43</v>
      </c>
      <c r="E137" s="29" t="s">
        <v>266</v>
      </c>
    </row>
    <row r="138" spans="1:5" ht="12.75">
      <c r="A138" s="30" t="s">
        <v>45</v>
      </c>
      <c r="E138" s="31" t="s">
        <v>267</v>
      </c>
    </row>
    <row r="139" spans="1:5" ht="153">
      <c r="A139" t="s">
        <v>46</v>
      </c>
      <c r="E139" s="29" t="s">
        <v>268</v>
      </c>
    </row>
    <row r="140" spans="1:16" ht="12.75">
      <c r="A140" s="18" t="s">
        <v>38</v>
      </c>
      <c s="23" t="s">
        <v>269</v>
      </c>
      <c s="23" t="s">
        <v>270</v>
      </c>
      <c s="18" t="s">
        <v>40</v>
      </c>
      <c s="24" t="s">
        <v>271</v>
      </c>
      <c s="25" t="s">
        <v>118</v>
      </c>
      <c s="26">
        <v>194.806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12.75">
      <c r="A141" s="28" t="s">
        <v>43</v>
      </c>
      <c r="E141" s="29" t="s">
        <v>272</v>
      </c>
    </row>
    <row r="142" spans="1:5" ht="12.75">
      <c r="A142" s="30" t="s">
        <v>45</v>
      </c>
      <c r="E142" s="31" t="s">
        <v>273</v>
      </c>
    </row>
    <row r="143" spans="1:5" ht="153">
      <c r="A143" t="s">
        <v>46</v>
      </c>
      <c r="E143" s="29" t="s">
        <v>274</v>
      </c>
    </row>
    <row r="144" spans="1:18" ht="12.75" customHeight="1">
      <c r="A144" s="5" t="s">
        <v>36</v>
      </c>
      <c s="5"/>
      <c s="35" t="s">
        <v>79</v>
      </c>
      <c s="5"/>
      <c s="21" t="s">
        <v>275</v>
      </c>
      <c s="5"/>
      <c s="5"/>
      <c s="5"/>
      <c s="36">
        <f>0+Q144</f>
      </c>
      <c r="O144">
        <f>0+R144</f>
      </c>
      <c r="Q144">
        <f>0+I145</f>
      </c>
      <c>
        <f>0+O145</f>
      </c>
    </row>
    <row r="145" spans="1:16" ht="12.75">
      <c r="A145" s="18" t="s">
        <v>38</v>
      </c>
      <c s="23" t="s">
        <v>276</v>
      </c>
      <c s="23" t="s">
        <v>277</v>
      </c>
      <c s="18" t="s">
        <v>40</v>
      </c>
      <c s="24" t="s">
        <v>278</v>
      </c>
      <c s="25" t="s">
        <v>129</v>
      </c>
      <c s="26">
        <v>3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279</v>
      </c>
    </row>
    <row r="147" spans="1:5" ht="12.75">
      <c r="A147" s="30" t="s">
        <v>45</v>
      </c>
      <c r="E147" s="31" t="s">
        <v>40</v>
      </c>
    </row>
    <row r="148" spans="1:5" ht="25.5">
      <c r="A148" t="s">
        <v>46</v>
      </c>
      <c r="E148" s="29" t="s">
        <v>280</v>
      </c>
    </row>
    <row r="149" spans="1:18" ht="12.75" customHeight="1">
      <c r="A149" s="5" t="s">
        <v>36</v>
      </c>
      <c s="5"/>
      <c s="35" t="s">
        <v>33</v>
      </c>
      <c s="5"/>
      <c s="21" t="s">
        <v>281</v>
      </c>
      <c s="5"/>
      <c s="5"/>
      <c s="5"/>
      <c s="36">
        <f>0+Q149</f>
      </c>
      <c r="O149">
        <f>0+R149</f>
      </c>
      <c r="Q149">
        <f>0+I150+I154+I158+I162+I166+I170</f>
      </c>
      <c>
        <f>0+O150+O154+O158+O162+O166+O170</f>
      </c>
    </row>
    <row r="150" spans="1:16" ht="12.75">
      <c r="A150" s="18" t="s">
        <v>38</v>
      </c>
      <c s="23" t="s">
        <v>282</v>
      </c>
      <c s="23" t="s">
        <v>283</v>
      </c>
      <c s="18" t="s">
        <v>40</v>
      </c>
      <c s="24" t="s">
        <v>284</v>
      </c>
      <c s="25" t="s">
        <v>162</v>
      </c>
      <c s="26">
        <v>4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25.5">
      <c r="A151" s="28" t="s">
        <v>43</v>
      </c>
      <c r="E151" s="29" t="s">
        <v>285</v>
      </c>
    </row>
    <row r="152" spans="1:5" ht="12.75">
      <c r="A152" s="30" t="s">
        <v>45</v>
      </c>
      <c r="E152" s="31" t="s">
        <v>40</v>
      </c>
    </row>
    <row r="153" spans="1:5" ht="38.25">
      <c r="A153" t="s">
        <v>46</v>
      </c>
      <c r="E153" s="29" t="s">
        <v>286</v>
      </c>
    </row>
    <row r="154" spans="1:16" ht="12.75">
      <c r="A154" s="18" t="s">
        <v>38</v>
      </c>
      <c s="23" t="s">
        <v>287</v>
      </c>
      <c s="23" t="s">
        <v>288</v>
      </c>
      <c s="18" t="s">
        <v>40</v>
      </c>
      <c s="24" t="s">
        <v>289</v>
      </c>
      <c s="25" t="s">
        <v>162</v>
      </c>
      <c s="26">
        <v>81.64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25.5">
      <c r="A155" s="28" t="s">
        <v>43</v>
      </c>
      <c r="E155" s="29" t="s">
        <v>290</v>
      </c>
    </row>
    <row r="156" spans="1:5" ht="12.75">
      <c r="A156" s="30" t="s">
        <v>45</v>
      </c>
      <c r="E156" s="31" t="s">
        <v>291</v>
      </c>
    </row>
    <row r="157" spans="1:5" ht="51">
      <c r="A157" t="s">
        <v>46</v>
      </c>
      <c r="E157" s="29" t="s">
        <v>292</v>
      </c>
    </row>
    <row r="158" spans="1:16" ht="12.75">
      <c r="A158" s="18" t="s">
        <v>38</v>
      </c>
      <c s="23" t="s">
        <v>293</v>
      </c>
      <c s="23" t="s">
        <v>294</v>
      </c>
      <c s="18" t="s">
        <v>40</v>
      </c>
      <c s="24" t="s">
        <v>295</v>
      </c>
      <c s="25" t="s">
        <v>162</v>
      </c>
      <c s="26">
        <v>97.34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25.5">
      <c r="A159" s="28" t="s">
        <v>43</v>
      </c>
      <c r="E159" s="29" t="s">
        <v>296</v>
      </c>
    </row>
    <row r="160" spans="1:5" ht="12.75">
      <c r="A160" s="30" t="s">
        <v>45</v>
      </c>
      <c r="E160" s="31" t="s">
        <v>297</v>
      </c>
    </row>
    <row r="161" spans="1:5" ht="51">
      <c r="A161" t="s">
        <v>46</v>
      </c>
      <c r="E161" s="29" t="s">
        <v>292</v>
      </c>
    </row>
    <row r="162" spans="1:16" ht="12.75">
      <c r="A162" s="18" t="s">
        <v>38</v>
      </c>
      <c s="23" t="s">
        <v>298</v>
      </c>
      <c s="23" t="s">
        <v>299</v>
      </c>
      <c s="18" t="s">
        <v>40</v>
      </c>
      <c s="24" t="s">
        <v>300</v>
      </c>
      <c s="25" t="s">
        <v>129</v>
      </c>
      <c s="26">
        <v>4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38.25">
      <c r="A163" s="28" t="s">
        <v>43</v>
      </c>
      <c r="E163" s="29" t="s">
        <v>301</v>
      </c>
    </row>
    <row r="164" spans="1:5" ht="12.75">
      <c r="A164" s="30" t="s">
        <v>45</v>
      </c>
      <c r="E164" s="31" t="s">
        <v>302</v>
      </c>
    </row>
    <row r="165" spans="1:5" ht="89.25">
      <c r="A165" t="s">
        <v>46</v>
      </c>
      <c r="E165" s="29" t="s">
        <v>303</v>
      </c>
    </row>
    <row r="166" spans="1:16" ht="12.75">
      <c r="A166" s="18" t="s">
        <v>38</v>
      </c>
      <c s="23" t="s">
        <v>304</v>
      </c>
      <c s="23" t="s">
        <v>305</v>
      </c>
      <c s="18" t="s">
        <v>98</v>
      </c>
      <c s="24" t="s">
        <v>306</v>
      </c>
      <c s="25" t="s">
        <v>129</v>
      </c>
      <c s="26">
        <v>1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38.25">
      <c r="A167" s="28" t="s">
        <v>43</v>
      </c>
      <c r="E167" s="29" t="s">
        <v>307</v>
      </c>
    </row>
    <row r="168" spans="1:5" ht="12.75">
      <c r="A168" s="30" t="s">
        <v>45</v>
      </c>
      <c r="E168" s="31" t="s">
        <v>40</v>
      </c>
    </row>
    <row r="169" spans="1:5" ht="89.25">
      <c r="A169" t="s">
        <v>46</v>
      </c>
      <c r="E169" s="29" t="s">
        <v>303</v>
      </c>
    </row>
    <row r="170" spans="1:16" ht="12.75">
      <c r="A170" s="18" t="s">
        <v>38</v>
      </c>
      <c s="23" t="s">
        <v>308</v>
      </c>
      <c s="23" t="s">
        <v>305</v>
      </c>
      <c s="18" t="s">
        <v>104</v>
      </c>
      <c s="24" t="s">
        <v>306</v>
      </c>
      <c s="25" t="s">
        <v>129</v>
      </c>
      <c s="26">
        <v>2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25.5">
      <c r="A171" s="28" t="s">
        <v>43</v>
      </c>
      <c r="E171" s="29" t="s">
        <v>309</v>
      </c>
    </row>
    <row r="172" spans="1:5" ht="12.75">
      <c r="A172" s="30" t="s">
        <v>45</v>
      </c>
      <c r="E172" s="31" t="s">
        <v>40</v>
      </c>
    </row>
    <row r="173" spans="1:5" ht="89.25">
      <c r="A173" t="s">
        <v>46</v>
      </c>
      <c r="E173" s="29" t="s">
        <v>303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0+O8+O17+O62+O71+O76+O121+O130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310</v>
      </c>
      <c s="32">
        <f>0+I8+I17+I62+I71+I76+I121+I130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310</v>
      </c>
      <c s="5"/>
      <c s="14" t="s">
        <v>311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97</v>
      </c>
      <c s="18" t="s">
        <v>104</v>
      </c>
      <c s="24" t="s">
        <v>99</v>
      </c>
      <c s="25" t="s">
        <v>100</v>
      </c>
      <c s="26">
        <v>1059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105</v>
      </c>
    </row>
    <row r="11" spans="1:5" ht="38.25">
      <c r="A11" s="30" t="s">
        <v>45</v>
      </c>
      <c r="E11" s="31" t="s">
        <v>312</v>
      </c>
    </row>
    <row r="12" spans="1:5" ht="25.5">
      <c r="A12" t="s">
        <v>46</v>
      </c>
      <c r="E12" s="29" t="s">
        <v>103</v>
      </c>
    </row>
    <row r="13" spans="1:16" ht="12.75">
      <c r="A13" s="18" t="s">
        <v>38</v>
      </c>
      <c s="23" t="s">
        <v>16</v>
      </c>
      <c s="23" t="s">
        <v>97</v>
      </c>
      <c s="18" t="s">
        <v>107</v>
      </c>
      <c s="24" t="s">
        <v>99</v>
      </c>
      <c s="25" t="s">
        <v>100</v>
      </c>
      <c s="26">
        <v>8.798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108</v>
      </c>
    </row>
    <row r="15" spans="1:5" ht="12.75">
      <c r="A15" s="30" t="s">
        <v>45</v>
      </c>
      <c r="E15" s="31" t="s">
        <v>313</v>
      </c>
    </row>
    <row r="16" spans="1:5" ht="25.5">
      <c r="A16" t="s">
        <v>46</v>
      </c>
      <c r="E16" s="29" t="s">
        <v>103</v>
      </c>
    </row>
    <row r="17" spans="1:18" ht="12.75" customHeight="1">
      <c r="A17" s="5" t="s">
        <v>36</v>
      </c>
      <c s="5"/>
      <c s="35" t="s">
        <v>22</v>
      </c>
      <c s="5"/>
      <c s="21" t="s">
        <v>115</v>
      </c>
      <c s="5"/>
      <c s="5"/>
      <c s="5"/>
      <c s="36">
        <f>0+Q17</f>
      </c>
      <c r="O17">
        <f>0+R17</f>
      </c>
      <c r="Q17">
        <f>0+I18+I22+I26+I30+I34+I38+I42+I46+I50+I54+I58</f>
      </c>
      <c>
        <f>0+O18+O22+O26+O30+O34+O38+O42+O46+O50+O54+O58</f>
      </c>
    </row>
    <row r="18" spans="1:16" ht="12.75">
      <c r="A18" s="18" t="s">
        <v>38</v>
      </c>
      <c s="23" t="s">
        <v>15</v>
      </c>
      <c s="23" t="s">
        <v>122</v>
      </c>
      <c s="18" t="s">
        <v>40</v>
      </c>
      <c s="24" t="s">
        <v>123</v>
      </c>
      <c s="25" t="s">
        <v>118</v>
      </c>
      <c s="26">
        <v>82.8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314</v>
      </c>
    </row>
    <row r="20" spans="1:5" ht="12.75">
      <c r="A20" s="30" t="s">
        <v>45</v>
      </c>
      <c r="E20" s="31" t="s">
        <v>315</v>
      </c>
    </row>
    <row r="21" spans="1:5" ht="12.75">
      <c r="A21" t="s">
        <v>46</v>
      </c>
      <c r="E21" s="29" t="s">
        <v>126</v>
      </c>
    </row>
    <row r="22" spans="1:16" ht="12.75">
      <c r="A22" s="18" t="s">
        <v>38</v>
      </c>
      <c s="23" t="s">
        <v>26</v>
      </c>
      <c s="23" t="s">
        <v>132</v>
      </c>
      <c s="18" t="s">
        <v>40</v>
      </c>
      <c s="24" t="s">
        <v>133</v>
      </c>
      <c s="25" t="s">
        <v>134</v>
      </c>
      <c s="26">
        <v>5.625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135</v>
      </c>
    </row>
    <row r="24" spans="1:5" ht="51">
      <c r="A24" s="30" t="s">
        <v>45</v>
      </c>
      <c r="E24" s="31" t="s">
        <v>316</v>
      </c>
    </row>
    <row r="25" spans="1:5" ht="25.5">
      <c r="A25" t="s">
        <v>46</v>
      </c>
      <c r="E25" s="29" t="s">
        <v>137</v>
      </c>
    </row>
    <row r="26" spans="1:16" ht="25.5">
      <c r="A26" s="18" t="s">
        <v>38</v>
      </c>
      <c s="23" t="s">
        <v>28</v>
      </c>
      <c s="23" t="s">
        <v>151</v>
      </c>
      <c s="18" t="s">
        <v>40</v>
      </c>
      <c s="24" t="s">
        <v>152</v>
      </c>
      <c s="25" t="s">
        <v>134</v>
      </c>
      <c s="26">
        <v>114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153</v>
      </c>
    </row>
    <row r="28" spans="1:5" ht="12.75">
      <c r="A28" s="30" t="s">
        <v>45</v>
      </c>
      <c r="E28" s="31" t="s">
        <v>317</v>
      </c>
    </row>
    <row r="29" spans="1:5" ht="63.75">
      <c r="A29" t="s">
        <v>46</v>
      </c>
      <c r="E29" s="29" t="s">
        <v>142</v>
      </c>
    </row>
    <row r="30" spans="1:16" ht="12.75">
      <c r="A30" s="18" t="s">
        <v>38</v>
      </c>
      <c s="23" t="s">
        <v>30</v>
      </c>
      <c s="23" t="s">
        <v>155</v>
      </c>
      <c s="18" t="s">
        <v>40</v>
      </c>
      <c s="24" t="s">
        <v>156</v>
      </c>
      <c s="25" t="s">
        <v>134</v>
      </c>
      <c s="26">
        <v>28.5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318</v>
      </c>
    </row>
    <row r="32" spans="1:5" ht="12.75">
      <c r="A32" s="30" t="s">
        <v>45</v>
      </c>
      <c r="E32" s="31" t="s">
        <v>319</v>
      </c>
    </row>
    <row r="33" spans="1:5" ht="25.5">
      <c r="A33" t="s">
        <v>46</v>
      </c>
      <c r="E33" s="29" t="s">
        <v>137</v>
      </c>
    </row>
    <row r="34" spans="1:16" ht="25.5">
      <c r="A34" s="18" t="s">
        <v>38</v>
      </c>
      <c s="23" t="s">
        <v>76</v>
      </c>
      <c s="23" t="s">
        <v>160</v>
      </c>
      <c s="18" t="s">
        <v>40</v>
      </c>
      <c s="24" t="s">
        <v>161</v>
      </c>
      <c s="25" t="s">
        <v>162</v>
      </c>
      <c s="26">
        <v>102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163</v>
      </c>
    </row>
    <row r="36" spans="1:5" ht="51">
      <c r="A36" s="30" t="s">
        <v>45</v>
      </c>
      <c r="E36" s="31" t="s">
        <v>320</v>
      </c>
    </row>
    <row r="37" spans="1:5" ht="63.75">
      <c r="A37" t="s">
        <v>46</v>
      </c>
      <c r="E37" s="29" t="s">
        <v>142</v>
      </c>
    </row>
    <row r="38" spans="1:16" ht="25.5">
      <c r="A38" s="18" t="s">
        <v>38</v>
      </c>
      <c s="23" t="s">
        <v>79</v>
      </c>
      <c s="23" t="s">
        <v>166</v>
      </c>
      <c s="18" t="s">
        <v>40</v>
      </c>
      <c s="24" t="s">
        <v>167</v>
      </c>
      <c s="25" t="s">
        <v>168</v>
      </c>
      <c s="26">
        <v>96.773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169</v>
      </c>
    </row>
    <row r="40" spans="1:5" ht="12.75">
      <c r="A40" s="30" t="s">
        <v>45</v>
      </c>
      <c r="E40" s="31" t="s">
        <v>321</v>
      </c>
    </row>
    <row r="41" spans="1:5" ht="25.5">
      <c r="A41" t="s">
        <v>46</v>
      </c>
      <c r="E41" s="29" t="s">
        <v>171</v>
      </c>
    </row>
    <row r="42" spans="1:16" ht="12.75">
      <c r="A42" s="18" t="s">
        <v>38</v>
      </c>
      <c s="23" t="s">
        <v>33</v>
      </c>
      <c s="23" t="s">
        <v>173</v>
      </c>
      <c s="18" t="s">
        <v>98</v>
      </c>
      <c s="24" t="s">
        <v>174</v>
      </c>
      <c s="25" t="s">
        <v>134</v>
      </c>
      <c s="26">
        <v>57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175</v>
      </c>
    </row>
    <row r="44" spans="1:5" ht="12.75">
      <c r="A44" s="30" t="s">
        <v>45</v>
      </c>
      <c r="E44" s="31" t="s">
        <v>322</v>
      </c>
    </row>
    <row r="45" spans="1:5" ht="25.5">
      <c r="A45" t="s">
        <v>46</v>
      </c>
      <c r="E45" s="29" t="s">
        <v>137</v>
      </c>
    </row>
    <row r="46" spans="1:16" ht="12.75">
      <c r="A46" s="18" t="s">
        <v>38</v>
      </c>
      <c s="23" t="s">
        <v>35</v>
      </c>
      <c s="23" t="s">
        <v>173</v>
      </c>
      <c s="18" t="s">
        <v>104</v>
      </c>
      <c s="24" t="s">
        <v>174</v>
      </c>
      <c s="25" t="s">
        <v>134</v>
      </c>
      <c s="26">
        <v>0.24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323</v>
      </c>
    </row>
    <row r="48" spans="1:5" ht="12.75">
      <c r="A48" s="30" t="s">
        <v>45</v>
      </c>
      <c r="E48" s="31" t="s">
        <v>324</v>
      </c>
    </row>
    <row r="49" spans="1:5" ht="25.5">
      <c r="A49" t="s">
        <v>46</v>
      </c>
      <c r="E49" s="29" t="s">
        <v>137</v>
      </c>
    </row>
    <row r="50" spans="1:16" ht="12.75">
      <c r="A50" s="18" t="s">
        <v>38</v>
      </c>
      <c s="23" t="s">
        <v>86</v>
      </c>
      <c s="23" t="s">
        <v>184</v>
      </c>
      <c s="18" t="s">
        <v>40</v>
      </c>
      <c s="24" t="s">
        <v>185</v>
      </c>
      <c s="25" t="s">
        <v>134</v>
      </c>
      <c s="26">
        <v>421.2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38.25">
      <c r="A51" s="28" t="s">
        <v>43</v>
      </c>
      <c r="E51" s="29" t="s">
        <v>325</v>
      </c>
    </row>
    <row r="52" spans="1:5" ht="12.75">
      <c r="A52" s="30" t="s">
        <v>45</v>
      </c>
      <c r="E52" s="31" t="s">
        <v>326</v>
      </c>
    </row>
    <row r="53" spans="1:5" ht="369.75">
      <c r="A53" t="s">
        <v>46</v>
      </c>
      <c r="E53" s="29" t="s">
        <v>188</v>
      </c>
    </row>
    <row r="54" spans="1:16" ht="12.75">
      <c r="A54" s="18" t="s">
        <v>38</v>
      </c>
      <c s="23" t="s">
        <v>89</v>
      </c>
      <c s="23" t="s">
        <v>196</v>
      </c>
      <c s="18" t="s">
        <v>40</v>
      </c>
      <c s="24" t="s">
        <v>197</v>
      </c>
      <c s="25" t="s">
        <v>134</v>
      </c>
      <c s="26">
        <v>259.2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25.5">
      <c r="A55" s="28" t="s">
        <v>43</v>
      </c>
      <c r="E55" s="29" t="s">
        <v>327</v>
      </c>
    </row>
    <row r="56" spans="1:5" ht="12.75">
      <c r="A56" s="30" t="s">
        <v>45</v>
      </c>
      <c r="E56" s="31" t="s">
        <v>328</v>
      </c>
    </row>
    <row r="57" spans="1:5" ht="280.5">
      <c r="A57" t="s">
        <v>46</v>
      </c>
      <c r="E57" s="29" t="s">
        <v>200</v>
      </c>
    </row>
    <row r="58" spans="1:16" ht="12.75">
      <c r="A58" s="18" t="s">
        <v>38</v>
      </c>
      <c s="23" t="s">
        <v>92</v>
      </c>
      <c s="23" t="s">
        <v>205</v>
      </c>
      <c s="18" t="s">
        <v>40</v>
      </c>
      <c s="24" t="s">
        <v>206</v>
      </c>
      <c s="25" t="s">
        <v>134</v>
      </c>
      <c s="26">
        <v>2.72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329</v>
      </c>
    </row>
    <row r="60" spans="1:5" ht="12.75">
      <c r="A60" s="30" t="s">
        <v>45</v>
      </c>
      <c r="E60" s="31" t="s">
        <v>330</v>
      </c>
    </row>
    <row r="61" spans="1:5" ht="242.25">
      <c r="A61" t="s">
        <v>46</v>
      </c>
      <c r="E61" s="29" t="s">
        <v>209</v>
      </c>
    </row>
    <row r="62" spans="1:18" ht="12.75" customHeight="1">
      <c r="A62" s="5" t="s">
        <v>36</v>
      </c>
      <c s="5"/>
      <c s="35" t="s">
        <v>16</v>
      </c>
      <c s="5"/>
      <c s="21" t="s">
        <v>216</v>
      </c>
      <c s="5"/>
      <c s="5"/>
      <c s="5"/>
      <c s="36">
        <f>0+Q62</f>
      </c>
      <c r="O62">
        <f>0+R62</f>
      </c>
      <c r="Q62">
        <f>0+I63+I67</f>
      </c>
      <c>
        <f>0+O63+O67</f>
      </c>
    </row>
    <row r="63" spans="1:16" ht="12.75">
      <c r="A63" s="18" t="s">
        <v>38</v>
      </c>
      <c s="23" t="s">
        <v>159</v>
      </c>
      <c s="23" t="s">
        <v>218</v>
      </c>
      <c s="18" t="s">
        <v>40</v>
      </c>
      <c s="24" t="s">
        <v>219</v>
      </c>
      <c s="25" t="s">
        <v>162</v>
      </c>
      <c s="26">
        <v>64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76.5">
      <c r="A64" s="28" t="s">
        <v>43</v>
      </c>
      <c r="E64" s="29" t="s">
        <v>331</v>
      </c>
    </row>
    <row r="65" spans="1:5" ht="12.75">
      <c r="A65" s="30" t="s">
        <v>45</v>
      </c>
      <c r="E65" s="31" t="s">
        <v>332</v>
      </c>
    </row>
    <row r="66" spans="1:5" ht="165.75">
      <c r="A66" t="s">
        <v>46</v>
      </c>
      <c r="E66" s="29" t="s">
        <v>222</v>
      </c>
    </row>
    <row r="67" spans="1:16" ht="12.75">
      <c r="A67" s="18" t="s">
        <v>38</v>
      </c>
      <c s="23" t="s">
        <v>165</v>
      </c>
      <c s="23" t="s">
        <v>224</v>
      </c>
      <c s="18" t="s">
        <v>40</v>
      </c>
      <c s="24" t="s">
        <v>225</v>
      </c>
      <c s="25" t="s">
        <v>118</v>
      </c>
      <c s="26">
        <v>776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25.5">
      <c r="A68" s="28" t="s">
        <v>43</v>
      </c>
      <c r="E68" s="29" t="s">
        <v>333</v>
      </c>
    </row>
    <row r="69" spans="1:5" ht="38.25">
      <c r="A69" s="30" t="s">
        <v>45</v>
      </c>
      <c r="E69" s="31" t="s">
        <v>334</v>
      </c>
    </row>
    <row r="70" spans="1:5" ht="102">
      <c r="A70" t="s">
        <v>46</v>
      </c>
      <c r="E70" s="29" t="s">
        <v>228</v>
      </c>
    </row>
    <row r="71" spans="1:18" ht="12.75" customHeight="1">
      <c r="A71" s="5" t="s">
        <v>36</v>
      </c>
      <c s="5"/>
      <c s="35" t="s">
        <v>26</v>
      </c>
      <c s="5"/>
      <c s="21" t="s">
        <v>335</v>
      </c>
      <c s="5"/>
      <c s="5"/>
      <c s="5"/>
      <c s="36">
        <f>0+Q71</f>
      </c>
      <c r="O71">
        <f>0+R71</f>
      </c>
      <c r="Q71">
        <f>0+I72</f>
      </c>
      <c>
        <f>0+O72</f>
      </c>
    </row>
    <row r="72" spans="1:16" ht="12.75">
      <c r="A72" s="18" t="s">
        <v>38</v>
      </c>
      <c s="23" t="s">
        <v>172</v>
      </c>
      <c s="23" t="s">
        <v>336</v>
      </c>
      <c s="18" t="s">
        <v>40</v>
      </c>
      <c s="24" t="s">
        <v>337</v>
      </c>
      <c s="25" t="s">
        <v>134</v>
      </c>
      <c s="26">
        <v>1.836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338</v>
      </c>
    </row>
    <row r="74" spans="1:5" ht="38.25">
      <c r="A74" s="30" t="s">
        <v>45</v>
      </c>
      <c r="E74" s="31" t="s">
        <v>339</v>
      </c>
    </row>
    <row r="75" spans="1:5" ht="38.25">
      <c r="A75" t="s">
        <v>46</v>
      </c>
      <c r="E75" s="29" t="s">
        <v>340</v>
      </c>
    </row>
    <row r="76" spans="1:18" ht="12.75" customHeight="1">
      <c r="A76" s="5" t="s">
        <v>36</v>
      </c>
      <c s="5"/>
      <c s="35" t="s">
        <v>28</v>
      </c>
      <c s="5"/>
      <c s="21" t="s">
        <v>229</v>
      </c>
      <c s="5"/>
      <c s="5"/>
      <c s="5"/>
      <c s="36">
        <f>0+Q76</f>
      </c>
      <c r="O76">
        <f>0+R76</f>
      </c>
      <c r="Q76">
        <f>0+I77+I81+I85+I89+I93+I97+I101+I105+I109+I113+I117</f>
      </c>
      <c>
        <f>0+O77+O81+O85+O89+O93+O97+O101+O105+O109+O113+O117</f>
      </c>
    </row>
    <row r="77" spans="1:16" ht="12.75">
      <c r="A77" s="18" t="s">
        <v>38</v>
      </c>
      <c s="23" t="s">
        <v>177</v>
      </c>
      <c s="23" t="s">
        <v>231</v>
      </c>
      <c s="18" t="s">
        <v>40</v>
      </c>
      <c s="24" t="s">
        <v>232</v>
      </c>
      <c s="25" t="s">
        <v>118</v>
      </c>
      <c s="26">
        <v>552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25.5">
      <c r="A78" s="28" t="s">
        <v>43</v>
      </c>
      <c r="E78" s="29" t="s">
        <v>341</v>
      </c>
    </row>
    <row r="79" spans="1:5" ht="12.75">
      <c r="A79" s="30" t="s">
        <v>45</v>
      </c>
      <c r="E79" s="31" t="s">
        <v>342</v>
      </c>
    </row>
    <row r="80" spans="1:5" ht="127.5">
      <c r="A80" t="s">
        <v>46</v>
      </c>
      <c r="E80" s="29" t="s">
        <v>235</v>
      </c>
    </row>
    <row r="81" spans="1:16" ht="12.75">
      <c r="A81" s="18" t="s">
        <v>38</v>
      </c>
      <c s="23" t="s">
        <v>183</v>
      </c>
      <c s="23" t="s">
        <v>343</v>
      </c>
      <c s="18" t="s">
        <v>40</v>
      </c>
      <c s="24" t="s">
        <v>344</v>
      </c>
      <c s="25" t="s">
        <v>118</v>
      </c>
      <c s="26">
        <v>50.4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25.5">
      <c r="A82" s="28" t="s">
        <v>43</v>
      </c>
      <c r="E82" s="29" t="s">
        <v>345</v>
      </c>
    </row>
    <row r="83" spans="1:5" ht="12.75">
      <c r="A83" s="30" t="s">
        <v>45</v>
      </c>
      <c r="E83" s="31" t="s">
        <v>346</v>
      </c>
    </row>
    <row r="84" spans="1:5" ht="51">
      <c r="A84" t="s">
        <v>46</v>
      </c>
      <c r="E84" s="29" t="s">
        <v>241</v>
      </c>
    </row>
    <row r="85" spans="1:16" ht="12.75">
      <c r="A85" s="18" t="s">
        <v>38</v>
      </c>
      <c s="23" t="s">
        <v>189</v>
      </c>
      <c s="23" t="s">
        <v>237</v>
      </c>
      <c s="18" t="s">
        <v>40</v>
      </c>
      <c s="24" t="s">
        <v>238</v>
      </c>
      <c s="25" t="s">
        <v>118</v>
      </c>
      <c s="26">
        <v>648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25.5">
      <c r="A86" s="28" t="s">
        <v>43</v>
      </c>
      <c r="E86" s="29" t="s">
        <v>347</v>
      </c>
    </row>
    <row r="87" spans="1:5" ht="12.75">
      <c r="A87" s="30" t="s">
        <v>45</v>
      </c>
      <c r="E87" s="31" t="s">
        <v>348</v>
      </c>
    </row>
    <row r="88" spans="1:5" ht="51">
      <c r="A88" t="s">
        <v>46</v>
      </c>
      <c r="E88" s="29" t="s">
        <v>241</v>
      </c>
    </row>
    <row r="89" spans="1:16" ht="12.75">
      <c r="A89" s="18" t="s">
        <v>38</v>
      </c>
      <c s="23" t="s">
        <v>195</v>
      </c>
      <c s="23" t="s">
        <v>243</v>
      </c>
      <c s="18" t="s">
        <v>40</v>
      </c>
      <c s="24" t="s">
        <v>244</v>
      </c>
      <c s="25" t="s">
        <v>118</v>
      </c>
      <c s="26">
        <v>528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38.25">
      <c r="A90" s="28" t="s">
        <v>43</v>
      </c>
      <c r="E90" s="29" t="s">
        <v>349</v>
      </c>
    </row>
    <row r="91" spans="1:5" ht="25.5">
      <c r="A91" s="30" t="s">
        <v>45</v>
      </c>
      <c r="E91" s="31" t="s">
        <v>350</v>
      </c>
    </row>
    <row r="92" spans="1:5" ht="51">
      <c r="A92" t="s">
        <v>46</v>
      </c>
      <c r="E92" s="29" t="s">
        <v>247</v>
      </c>
    </row>
    <row r="93" spans="1:16" ht="12.75">
      <c r="A93" s="18" t="s">
        <v>38</v>
      </c>
      <c s="23" t="s">
        <v>201</v>
      </c>
      <c s="23" t="s">
        <v>249</v>
      </c>
      <c s="18" t="s">
        <v>40</v>
      </c>
      <c s="24" t="s">
        <v>250</v>
      </c>
      <c s="25" t="s">
        <v>118</v>
      </c>
      <c s="26">
        <v>1056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38.25">
      <c r="A94" s="28" t="s">
        <v>43</v>
      </c>
      <c r="E94" s="29" t="s">
        <v>351</v>
      </c>
    </row>
    <row r="95" spans="1:5" ht="38.25">
      <c r="A95" s="30" t="s">
        <v>45</v>
      </c>
      <c r="E95" s="31" t="s">
        <v>352</v>
      </c>
    </row>
    <row r="96" spans="1:5" ht="51">
      <c r="A96" t="s">
        <v>46</v>
      </c>
      <c r="E96" s="29" t="s">
        <v>247</v>
      </c>
    </row>
    <row r="97" spans="1:16" ht="12.75">
      <c r="A97" s="18" t="s">
        <v>38</v>
      </c>
      <c s="23" t="s">
        <v>204</v>
      </c>
      <c s="23" t="s">
        <v>254</v>
      </c>
      <c s="18" t="s">
        <v>40</v>
      </c>
      <c s="24" t="s">
        <v>255</v>
      </c>
      <c s="25" t="s">
        <v>118</v>
      </c>
      <c s="26">
        <v>528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25.5">
      <c r="A98" s="28" t="s">
        <v>43</v>
      </c>
      <c r="E98" s="29" t="s">
        <v>353</v>
      </c>
    </row>
    <row r="99" spans="1:5" ht="12.75">
      <c r="A99" s="30" t="s">
        <v>45</v>
      </c>
      <c r="E99" s="31" t="s">
        <v>354</v>
      </c>
    </row>
    <row r="100" spans="1:5" ht="140.25">
      <c r="A100" t="s">
        <v>46</v>
      </c>
      <c r="E100" s="29" t="s">
        <v>258</v>
      </c>
    </row>
    <row r="101" spans="1:16" ht="25.5">
      <c r="A101" s="18" t="s">
        <v>38</v>
      </c>
      <c s="23" t="s">
        <v>210</v>
      </c>
      <c s="23" t="s">
        <v>260</v>
      </c>
      <c s="18" t="s">
        <v>40</v>
      </c>
      <c s="24" t="s">
        <v>261</v>
      </c>
      <c s="25" t="s">
        <v>118</v>
      </c>
      <c s="26">
        <v>528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25.5">
      <c r="A102" s="28" t="s">
        <v>43</v>
      </c>
      <c r="E102" s="29" t="s">
        <v>355</v>
      </c>
    </row>
    <row r="103" spans="1:5" ht="12.75">
      <c r="A103" s="30" t="s">
        <v>45</v>
      </c>
      <c r="E103" s="31" t="s">
        <v>354</v>
      </c>
    </row>
    <row r="104" spans="1:5" ht="140.25">
      <c r="A104" t="s">
        <v>46</v>
      </c>
      <c r="E104" s="29" t="s">
        <v>258</v>
      </c>
    </row>
    <row r="105" spans="1:16" ht="25.5">
      <c r="A105" s="18" t="s">
        <v>38</v>
      </c>
      <c s="23" t="s">
        <v>217</v>
      </c>
      <c s="23" t="s">
        <v>264</v>
      </c>
      <c s="18" t="s">
        <v>40</v>
      </c>
      <c s="24" t="s">
        <v>265</v>
      </c>
      <c s="25" t="s">
        <v>118</v>
      </c>
      <c s="26">
        <v>528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38.25">
      <c r="A106" s="28" t="s">
        <v>43</v>
      </c>
      <c r="E106" s="29" t="s">
        <v>356</v>
      </c>
    </row>
    <row r="107" spans="1:5" ht="12.75">
      <c r="A107" s="30" t="s">
        <v>45</v>
      </c>
      <c r="E107" s="31" t="s">
        <v>357</v>
      </c>
    </row>
    <row r="108" spans="1:5" ht="153">
      <c r="A108" t="s">
        <v>46</v>
      </c>
      <c r="E108" s="29" t="s">
        <v>268</v>
      </c>
    </row>
    <row r="109" spans="1:16" ht="12.75">
      <c r="A109" s="18" t="s">
        <v>38</v>
      </c>
      <c s="23" t="s">
        <v>223</v>
      </c>
      <c s="23" t="s">
        <v>358</v>
      </c>
      <c s="18" t="s">
        <v>40</v>
      </c>
      <c s="24" t="s">
        <v>359</v>
      </c>
      <c s="25" t="s">
        <v>118</v>
      </c>
      <c s="26">
        <v>38.4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12.75">
      <c r="A110" s="28" t="s">
        <v>43</v>
      </c>
      <c r="E110" s="29" t="s">
        <v>360</v>
      </c>
    </row>
    <row r="111" spans="1:5" ht="12.75">
      <c r="A111" s="30" t="s">
        <v>45</v>
      </c>
      <c r="E111" s="31" t="s">
        <v>361</v>
      </c>
    </row>
    <row r="112" spans="1:5" ht="153">
      <c r="A112" t="s">
        <v>46</v>
      </c>
      <c r="E112" s="29" t="s">
        <v>362</v>
      </c>
    </row>
    <row r="113" spans="1:16" ht="12.75">
      <c r="A113" s="18" t="s">
        <v>38</v>
      </c>
      <c s="23" t="s">
        <v>230</v>
      </c>
      <c s="23" t="s">
        <v>363</v>
      </c>
      <c s="18" t="s">
        <v>40</v>
      </c>
      <c s="24" t="s">
        <v>364</v>
      </c>
      <c s="25" t="s">
        <v>118</v>
      </c>
      <c s="26">
        <v>5.44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25.5">
      <c r="A114" s="28" t="s">
        <v>43</v>
      </c>
      <c r="E114" s="29" t="s">
        <v>365</v>
      </c>
    </row>
    <row r="115" spans="1:5" ht="12.75">
      <c r="A115" s="30" t="s">
        <v>45</v>
      </c>
      <c r="E115" s="31" t="s">
        <v>366</v>
      </c>
    </row>
    <row r="116" spans="1:5" ht="153">
      <c r="A116" t="s">
        <v>46</v>
      </c>
      <c r="E116" s="29" t="s">
        <v>362</v>
      </c>
    </row>
    <row r="117" spans="1:16" ht="25.5">
      <c r="A117" s="18" t="s">
        <v>38</v>
      </c>
      <c s="23" t="s">
        <v>236</v>
      </c>
      <c s="23" t="s">
        <v>367</v>
      </c>
      <c s="18" t="s">
        <v>40</v>
      </c>
      <c s="24" t="s">
        <v>368</v>
      </c>
      <c s="25" t="s">
        <v>118</v>
      </c>
      <c s="26">
        <v>4.48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38.25">
      <c r="A118" s="28" t="s">
        <v>43</v>
      </c>
      <c r="E118" s="29" t="s">
        <v>369</v>
      </c>
    </row>
    <row r="119" spans="1:5" ht="12.75">
      <c r="A119" s="30" t="s">
        <v>45</v>
      </c>
      <c r="E119" s="31" t="s">
        <v>370</v>
      </c>
    </row>
    <row r="120" spans="1:5" ht="153">
      <c r="A120" t="s">
        <v>46</v>
      </c>
      <c r="E120" s="29" t="s">
        <v>274</v>
      </c>
    </row>
    <row r="121" spans="1:18" ht="12.75" customHeight="1">
      <c r="A121" s="5" t="s">
        <v>36</v>
      </c>
      <c s="5"/>
      <c s="35" t="s">
        <v>79</v>
      </c>
      <c s="5"/>
      <c s="21" t="s">
        <v>275</v>
      </c>
      <c s="5"/>
      <c s="5"/>
      <c s="5"/>
      <c s="36">
        <f>0+Q121</f>
      </c>
      <c r="O121">
        <f>0+R121</f>
      </c>
      <c r="Q121">
        <f>0+I122+I126</f>
      </c>
      <c>
        <f>0+O122+O126</f>
      </c>
    </row>
    <row r="122" spans="1:16" ht="12.75">
      <c r="A122" s="18" t="s">
        <v>38</v>
      </c>
      <c s="23" t="s">
        <v>242</v>
      </c>
      <c s="23" t="s">
        <v>277</v>
      </c>
      <c s="18" t="s">
        <v>40</v>
      </c>
      <c s="24" t="s">
        <v>278</v>
      </c>
      <c s="25" t="s">
        <v>129</v>
      </c>
      <c s="26">
        <v>4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12.75">
      <c r="A123" s="28" t="s">
        <v>43</v>
      </c>
      <c r="E123" s="29" t="s">
        <v>279</v>
      </c>
    </row>
    <row r="124" spans="1:5" ht="12.75">
      <c r="A124" s="30" t="s">
        <v>45</v>
      </c>
      <c r="E124" s="31" t="s">
        <v>371</v>
      </c>
    </row>
    <row r="125" spans="1:5" ht="25.5">
      <c r="A125" t="s">
        <v>46</v>
      </c>
      <c r="E125" s="29" t="s">
        <v>280</v>
      </c>
    </row>
    <row r="126" spans="1:16" ht="12.75">
      <c r="A126" s="18" t="s">
        <v>38</v>
      </c>
      <c s="23" t="s">
        <v>248</v>
      </c>
      <c s="23" t="s">
        <v>372</v>
      </c>
      <c s="18" t="s">
        <v>40</v>
      </c>
      <c s="24" t="s">
        <v>373</v>
      </c>
      <c s="25" t="s">
        <v>129</v>
      </c>
      <c s="26">
        <v>9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12.75">
      <c r="A127" s="28" t="s">
        <v>43</v>
      </c>
      <c r="E127" s="29" t="s">
        <v>279</v>
      </c>
    </row>
    <row r="128" spans="1:5" ht="12.75">
      <c r="A128" s="30" t="s">
        <v>45</v>
      </c>
      <c r="E128" s="31" t="s">
        <v>374</v>
      </c>
    </row>
    <row r="129" spans="1:5" ht="25.5">
      <c r="A129" t="s">
        <v>46</v>
      </c>
      <c r="E129" s="29" t="s">
        <v>280</v>
      </c>
    </row>
    <row r="130" spans="1:18" ht="12.75" customHeight="1">
      <c r="A130" s="5" t="s">
        <v>36</v>
      </c>
      <c s="5"/>
      <c s="35" t="s">
        <v>33</v>
      </c>
      <c s="5"/>
      <c s="21" t="s">
        <v>281</v>
      </c>
      <c s="5"/>
      <c s="5"/>
      <c s="5"/>
      <c s="36">
        <f>0+Q130</f>
      </c>
      <c r="O130">
        <f>0+R130</f>
      </c>
      <c r="Q130">
        <f>0+I131+I135+I139</f>
      </c>
      <c>
        <f>0+O131+O135+O139</f>
      </c>
    </row>
    <row r="131" spans="1:16" ht="12.75">
      <c r="A131" s="18" t="s">
        <v>38</v>
      </c>
      <c s="23" t="s">
        <v>253</v>
      </c>
      <c s="23" t="s">
        <v>288</v>
      </c>
      <c s="18" t="s">
        <v>40</v>
      </c>
      <c s="24" t="s">
        <v>289</v>
      </c>
      <c s="25" t="s">
        <v>162</v>
      </c>
      <c s="26">
        <v>69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25.5">
      <c r="A132" s="28" t="s">
        <v>43</v>
      </c>
      <c r="E132" s="29" t="s">
        <v>375</v>
      </c>
    </row>
    <row r="133" spans="1:5" ht="38.25">
      <c r="A133" s="30" t="s">
        <v>45</v>
      </c>
      <c r="E133" s="31" t="s">
        <v>376</v>
      </c>
    </row>
    <row r="134" spans="1:5" ht="51">
      <c r="A134" t="s">
        <v>46</v>
      </c>
      <c r="E134" s="29" t="s">
        <v>292</v>
      </c>
    </row>
    <row r="135" spans="1:16" ht="12.75">
      <c r="A135" s="18" t="s">
        <v>38</v>
      </c>
      <c s="23" t="s">
        <v>259</v>
      </c>
      <c s="23" t="s">
        <v>377</v>
      </c>
      <c s="18" t="s">
        <v>40</v>
      </c>
      <c s="24" t="s">
        <v>378</v>
      </c>
      <c s="25" t="s">
        <v>162</v>
      </c>
      <c s="26">
        <v>95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25.5">
      <c r="A136" s="28" t="s">
        <v>43</v>
      </c>
      <c r="E136" s="29" t="s">
        <v>379</v>
      </c>
    </row>
    <row r="137" spans="1:5" ht="63.75">
      <c r="A137" s="30" t="s">
        <v>45</v>
      </c>
      <c r="E137" s="31" t="s">
        <v>380</v>
      </c>
    </row>
    <row r="138" spans="1:5" ht="25.5">
      <c r="A138" t="s">
        <v>46</v>
      </c>
      <c r="E138" s="29" t="s">
        <v>381</v>
      </c>
    </row>
    <row r="139" spans="1:16" ht="12.75">
      <c r="A139" s="18" t="s">
        <v>38</v>
      </c>
      <c s="23" t="s">
        <v>263</v>
      </c>
      <c s="23" t="s">
        <v>382</v>
      </c>
      <c s="18" t="s">
        <v>40</v>
      </c>
      <c s="24" t="s">
        <v>383</v>
      </c>
      <c s="25" t="s">
        <v>162</v>
      </c>
      <c s="26">
        <v>95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384</v>
      </c>
    </row>
    <row r="141" spans="1:5" ht="12.75">
      <c r="A141" s="30" t="s">
        <v>45</v>
      </c>
      <c r="E141" s="31" t="s">
        <v>40</v>
      </c>
    </row>
    <row r="142" spans="1:5" ht="38.25">
      <c r="A142" t="s">
        <v>46</v>
      </c>
      <c r="E142" s="29" t="s">
        <v>385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0+O8+O17+O62+O71+O76+O121+O130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386</v>
      </c>
      <c s="32">
        <f>0+I8+I17+I62+I71+I76+I121+I130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386</v>
      </c>
      <c s="5"/>
      <c s="14" t="s">
        <v>387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97</v>
      </c>
      <c s="18" t="s">
        <v>98</v>
      </c>
      <c s="24" t="s">
        <v>99</v>
      </c>
      <c s="25" t="s">
        <v>100</v>
      </c>
      <c s="26">
        <v>1260.86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105</v>
      </c>
    </row>
    <row r="11" spans="1:5" ht="51">
      <c r="A11" s="30" t="s">
        <v>45</v>
      </c>
      <c r="E11" s="31" t="s">
        <v>388</v>
      </c>
    </row>
    <row r="12" spans="1:5" ht="25.5">
      <c r="A12" t="s">
        <v>46</v>
      </c>
      <c r="E12" s="29" t="s">
        <v>103</v>
      </c>
    </row>
    <row r="13" spans="1:16" ht="12.75">
      <c r="A13" s="18" t="s">
        <v>38</v>
      </c>
      <c s="23" t="s">
        <v>16</v>
      </c>
      <c s="23" t="s">
        <v>97</v>
      </c>
      <c s="18" t="s">
        <v>389</v>
      </c>
      <c s="24" t="s">
        <v>99</v>
      </c>
      <c s="25" t="s">
        <v>100</v>
      </c>
      <c s="26">
        <v>13.197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108</v>
      </c>
    </row>
    <row r="15" spans="1:5" ht="12.75">
      <c r="A15" s="30" t="s">
        <v>45</v>
      </c>
      <c r="E15" s="31" t="s">
        <v>390</v>
      </c>
    </row>
    <row r="16" spans="1:5" ht="25.5">
      <c r="A16" t="s">
        <v>46</v>
      </c>
      <c r="E16" s="29" t="s">
        <v>103</v>
      </c>
    </row>
    <row r="17" spans="1:18" ht="12.75" customHeight="1">
      <c r="A17" s="5" t="s">
        <v>36</v>
      </c>
      <c s="5"/>
      <c s="35" t="s">
        <v>22</v>
      </c>
      <c s="5"/>
      <c s="21" t="s">
        <v>115</v>
      </c>
      <c s="5"/>
      <c s="5"/>
      <c s="5"/>
      <c s="36">
        <f>0+Q17</f>
      </c>
      <c r="O17">
        <f>0+R17</f>
      </c>
      <c r="Q17">
        <f>0+I18+I22+I26+I30+I34+I38+I42+I46+I50+I54+I58</f>
      </c>
      <c>
        <f>0+O18+O22+O26+O30+O34+O38+O42+O46+O50+O54+O58</f>
      </c>
    </row>
    <row r="18" spans="1:16" ht="12.75">
      <c r="A18" s="18" t="s">
        <v>38</v>
      </c>
      <c s="23" t="s">
        <v>15</v>
      </c>
      <c s="23" t="s">
        <v>132</v>
      </c>
      <c s="18" t="s">
        <v>40</v>
      </c>
      <c s="24" t="s">
        <v>133</v>
      </c>
      <c s="25" t="s">
        <v>134</v>
      </c>
      <c s="26">
        <v>4.5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135</v>
      </c>
    </row>
    <row r="20" spans="1:5" ht="51">
      <c r="A20" s="30" t="s">
        <v>45</v>
      </c>
      <c r="E20" s="31" t="s">
        <v>391</v>
      </c>
    </row>
    <row r="21" spans="1:5" ht="25.5">
      <c r="A21" t="s">
        <v>46</v>
      </c>
      <c r="E21" s="29" t="s">
        <v>137</v>
      </c>
    </row>
    <row r="22" spans="1:16" ht="12.75">
      <c r="A22" s="18" t="s">
        <v>38</v>
      </c>
      <c s="23" t="s">
        <v>26</v>
      </c>
      <c s="23" t="s">
        <v>143</v>
      </c>
      <c s="18" t="s">
        <v>40</v>
      </c>
      <c s="24" t="s">
        <v>144</v>
      </c>
      <c s="25" t="s">
        <v>134</v>
      </c>
      <c s="26">
        <v>4.5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145</v>
      </c>
    </row>
    <row r="24" spans="1:5" ht="38.25">
      <c r="A24" s="30" t="s">
        <v>45</v>
      </c>
      <c r="E24" s="31" t="s">
        <v>392</v>
      </c>
    </row>
    <row r="25" spans="1:5" ht="63.75">
      <c r="A25" t="s">
        <v>46</v>
      </c>
      <c r="E25" s="29" t="s">
        <v>142</v>
      </c>
    </row>
    <row r="26" spans="1:16" ht="25.5">
      <c r="A26" s="18" t="s">
        <v>38</v>
      </c>
      <c s="23" t="s">
        <v>28</v>
      </c>
      <c s="23" t="s">
        <v>151</v>
      </c>
      <c s="18" t="s">
        <v>40</v>
      </c>
      <c s="24" t="s">
        <v>152</v>
      </c>
      <c s="25" t="s">
        <v>134</v>
      </c>
      <c s="26">
        <v>122.4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153</v>
      </c>
    </row>
    <row r="28" spans="1:5" ht="12.75">
      <c r="A28" s="30" t="s">
        <v>45</v>
      </c>
      <c r="E28" s="31" t="s">
        <v>393</v>
      </c>
    </row>
    <row r="29" spans="1:5" ht="63.75">
      <c r="A29" t="s">
        <v>46</v>
      </c>
      <c r="E29" s="29" t="s">
        <v>142</v>
      </c>
    </row>
    <row r="30" spans="1:16" ht="12.75">
      <c r="A30" s="18" t="s">
        <v>38</v>
      </c>
      <c s="23" t="s">
        <v>30</v>
      </c>
      <c s="23" t="s">
        <v>155</v>
      </c>
      <c s="18" t="s">
        <v>40</v>
      </c>
      <c s="24" t="s">
        <v>156</v>
      </c>
      <c s="25" t="s">
        <v>134</v>
      </c>
      <c s="26">
        <v>30.6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318</v>
      </c>
    </row>
    <row r="32" spans="1:5" ht="12.75">
      <c r="A32" s="30" t="s">
        <v>45</v>
      </c>
      <c r="E32" s="31" t="s">
        <v>394</v>
      </c>
    </row>
    <row r="33" spans="1:5" ht="25.5">
      <c r="A33" t="s">
        <v>46</v>
      </c>
      <c r="E33" s="29" t="s">
        <v>137</v>
      </c>
    </row>
    <row r="34" spans="1:16" ht="25.5">
      <c r="A34" s="18" t="s">
        <v>38</v>
      </c>
      <c s="23" t="s">
        <v>76</v>
      </c>
      <c s="23" t="s">
        <v>160</v>
      </c>
      <c s="18" t="s">
        <v>40</v>
      </c>
      <c s="24" t="s">
        <v>161</v>
      </c>
      <c s="25" t="s">
        <v>162</v>
      </c>
      <c s="26">
        <v>153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163</v>
      </c>
    </row>
    <row r="36" spans="1:5" ht="38.25">
      <c r="A36" s="30" t="s">
        <v>45</v>
      </c>
      <c r="E36" s="31" t="s">
        <v>395</v>
      </c>
    </row>
    <row r="37" spans="1:5" ht="63.75">
      <c r="A37" t="s">
        <v>46</v>
      </c>
      <c r="E37" s="29" t="s">
        <v>142</v>
      </c>
    </row>
    <row r="38" spans="1:16" ht="25.5">
      <c r="A38" s="18" t="s">
        <v>38</v>
      </c>
      <c s="23" t="s">
        <v>79</v>
      </c>
      <c s="23" t="s">
        <v>166</v>
      </c>
      <c s="18" t="s">
        <v>40</v>
      </c>
      <c s="24" t="s">
        <v>167</v>
      </c>
      <c s="25" t="s">
        <v>168</v>
      </c>
      <c s="26">
        <v>145.159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169</v>
      </c>
    </row>
    <row r="40" spans="1:5" ht="12.75">
      <c r="A40" s="30" t="s">
        <v>45</v>
      </c>
      <c r="E40" s="31" t="s">
        <v>396</v>
      </c>
    </row>
    <row r="41" spans="1:5" ht="25.5">
      <c r="A41" t="s">
        <v>46</v>
      </c>
      <c r="E41" s="29" t="s">
        <v>171</v>
      </c>
    </row>
    <row r="42" spans="1:16" ht="12.75">
      <c r="A42" s="18" t="s">
        <v>38</v>
      </c>
      <c s="23" t="s">
        <v>33</v>
      </c>
      <c s="23" t="s">
        <v>173</v>
      </c>
      <c s="18" t="s">
        <v>98</v>
      </c>
      <c s="24" t="s">
        <v>174</v>
      </c>
      <c s="25" t="s">
        <v>134</v>
      </c>
      <c s="26">
        <v>61.2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175</v>
      </c>
    </row>
    <row r="44" spans="1:5" ht="12.75">
      <c r="A44" s="30" t="s">
        <v>45</v>
      </c>
      <c r="E44" s="31" t="s">
        <v>397</v>
      </c>
    </row>
    <row r="45" spans="1:5" ht="25.5">
      <c r="A45" t="s">
        <v>46</v>
      </c>
      <c r="E45" s="29" t="s">
        <v>137</v>
      </c>
    </row>
    <row r="46" spans="1:16" ht="12.75">
      <c r="A46" s="18" t="s">
        <v>38</v>
      </c>
      <c s="23" t="s">
        <v>35</v>
      </c>
      <c s="23" t="s">
        <v>173</v>
      </c>
      <c s="18" t="s">
        <v>104</v>
      </c>
      <c s="24" t="s">
        <v>174</v>
      </c>
      <c s="25" t="s">
        <v>134</v>
      </c>
      <c s="26">
        <v>17.28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175</v>
      </c>
    </row>
    <row r="48" spans="1:5" ht="12.75">
      <c r="A48" s="30" t="s">
        <v>45</v>
      </c>
      <c r="E48" s="31" t="s">
        <v>398</v>
      </c>
    </row>
    <row r="49" spans="1:5" ht="25.5">
      <c r="A49" t="s">
        <v>46</v>
      </c>
      <c r="E49" s="29" t="s">
        <v>137</v>
      </c>
    </row>
    <row r="50" spans="1:16" ht="12.75">
      <c r="A50" s="18" t="s">
        <v>38</v>
      </c>
      <c s="23" t="s">
        <v>86</v>
      </c>
      <c s="23" t="s">
        <v>184</v>
      </c>
      <c s="18" t="s">
        <v>40</v>
      </c>
      <c s="24" t="s">
        <v>185</v>
      </c>
      <c s="25" t="s">
        <v>134</v>
      </c>
      <c s="26">
        <v>508.3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38.25">
      <c r="A51" s="28" t="s">
        <v>43</v>
      </c>
      <c r="E51" s="29" t="s">
        <v>399</v>
      </c>
    </row>
    <row r="52" spans="1:5" ht="63.75">
      <c r="A52" s="30" t="s">
        <v>45</v>
      </c>
      <c r="E52" s="31" t="s">
        <v>400</v>
      </c>
    </row>
    <row r="53" spans="1:5" ht="369.75">
      <c r="A53" t="s">
        <v>46</v>
      </c>
      <c r="E53" s="29" t="s">
        <v>188</v>
      </c>
    </row>
    <row r="54" spans="1:16" ht="12.75">
      <c r="A54" s="18" t="s">
        <v>38</v>
      </c>
      <c s="23" t="s">
        <v>89</v>
      </c>
      <c s="23" t="s">
        <v>196</v>
      </c>
      <c s="18" t="s">
        <v>40</v>
      </c>
      <c s="24" t="s">
        <v>197</v>
      </c>
      <c s="25" t="s">
        <v>134</v>
      </c>
      <c s="26">
        <v>226.84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25.5">
      <c r="A55" s="28" t="s">
        <v>43</v>
      </c>
      <c r="E55" s="29" t="s">
        <v>401</v>
      </c>
    </row>
    <row r="56" spans="1:5" ht="12.75">
      <c r="A56" s="30" t="s">
        <v>45</v>
      </c>
      <c r="E56" s="31" t="s">
        <v>402</v>
      </c>
    </row>
    <row r="57" spans="1:5" ht="280.5">
      <c r="A57" t="s">
        <v>46</v>
      </c>
      <c r="E57" s="29" t="s">
        <v>200</v>
      </c>
    </row>
    <row r="58" spans="1:16" ht="12.75">
      <c r="A58" s="18" t="s">
        <v>38</v>
      </c>
      <c s="23" t="s">
        <v>92</v>
      </c>
      <c s="23" t="s">
        <v>205</v>
      </c>
      <c s="18" t="s">
        <v>40</v>
      </c>
      <c s="24" t="s">
        <v>206</v>
      </c>
      <c s="25" t="s">
        <v>134</v>
      </c>
      <c s="26">
        <v>1.28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403</v>
      </c>
    </row>
    <row r="60" spans="1:5" ht="12.75">
      <c r="A60" s="30" t="s">
        <v>45</v>
      </c>
      <c r="E60" s="31" t="s">
        <v>404</v>
      </c>
    </row>
    <row r="61" spans="1:5" ht="242.25">
      <c r="A61" t="s">
        <v>46</v>
      </c>
      <c r="E61" s="29" t="s">
        <v>209</v>
      </c>
    </row>
    <row r="62" spans="1:18" ht="12.75" customHeight="1">
      <c r="A62" s="5" t="s">
        <v>36</v>
      </c>
      <c s="5"/>
      <c s="35" t="s">
        <v>16</v>
      </c>
      <c s="5"/>
      <c s="21" t="s">
        <v>216</v>
      </c>
      <c s="5"/>
      <c s="5"/>
      <c s="5"/>
      <c s="36">
        <f>0+Q62</f>
      </c>
      <c r="O62">
        <f>0+R62</f>
      </c>
      <c r="Q62">
        <f>0+I63+I67</f>
      </c>
      <c>
        <f>0+O63+O67</f>
      </c>
    </row>
    <row r="63" spans="1:16" ht="12.75">
      <c r="A63" s="18" t="s">
        <v>38</v>
      </c>
      <c s="23" t="s">
        <v>159</v>
      </c>
      <c s="23" t="s">
        <v>218</v>
      </c>
      <c s="18" t="s">
        <v>40</v>
      </c>
      <c s="24" t="s">
        <v>219</v>
      </c>
      <c s="25" t="s">
        <v>162</v>
      </c>
      <c s="26">
        <v>76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76.5">
      <c r="A64" s="28" t="s">
        <v>43</v>
      </c>
      <c r="E64" s="29" t="s">
        <v>405</v>
      </c>
    </row>
    <row r="65" spans="1:5" ht="38.25">
      <c r="A65" s="30" t="s">
        <v>45</v>
      </c>
      <c r="E65" s="31" t="s">
        <v>406</v>
      </c>
    </row>
    <row r="66" spans="1:5" ht="165.75">
      <c r="A66" t="s">
        <v>46</v>
      </c>
      <c r="E66" s="29" t="s">
        <v>222</v>
      </c>
    </row>
    <row r="67" spans="1:16" ht="12.75">
      <c r="A67" s="18" t="s">
        <v>38</v>
      </c>
      <c s="23" t="s">
        <v>165</v>
      </c>
      <c s="23" t="s">
        <v>224</v>
      </c>
      <c s="18" t="s">
        <v>40</v>
      </c>
      <c s="24" t="s">
        <v>225</v>
      </c>
      <c s="25" t="s">
        <v>118</v>
      </c>
      <c s="26">
        <v>719.1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25.5">
      <c r="A68" s="28" t="s">
        <v>43</v>
      </c>
      <c r="E68" s="29" t="s">
        <v>407</v>
      </c>
    </row>
    <row r="69" spans="1:5" ht="38.25">
      <c r="A69" s="30" t="s">
        <v>45</v>
      </c>
      <c r="E69" s="31" t="s">
        <v>408</v>
      </c>
    </row>
    <row r="70" spans="1:5" ht="102">
      <c r="A70" t="s">
        <v>46</v>
      </c>
      <c r="E70" s="29" t="s">
        <v>228</v>
      </c>
    </row>
    <row r="71" spans="1:18" ht="12.75" customHeight="1">
      <c r="A71" s="5" t="s">
        <v>36</v>
      </c>
      <c s="5"/>
      <c s="35" t="s">
        <v>26</v>
      </c>
      <c s="5"/>
      <c s="21" t="s">
        <v>335</v>
      </c>
      <c s="5"/>
      <c s="5"/>
      <c s="5"/>
      <c s="36">
        <f>0+Q71</f>
      </c>
      <c r="O71">
        <f>0+R71</f>
      </c>
      <c r="Q71">
        <f>0+I72</f>
      </c>
      <c>
        <f>0+O72</f>
      </c>
    </row>
    <row r="72" spans="1:16" ht="12.75">
      <c r="A72" s="18" t="s">
        <v>38</v>
      </c>
      <c s="23" t="s">
        <v>172</v>
      </c>
      <c s="23" t="s">
        <v>336</v>
      </c>
      <c s="18" t="s">
        <v>40</v>
      </c>
      <c s="24" t="s">
        <v>337</v>
      </c>
      <c s="25" t="s">
        <v>134</v>
      </c>
      <c s="26">
        <v>1.276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338</v>
      </c>
    </row>
    <row r="74" spans="1:5" ht="38.25">
      <c r="A74" s="30" t="s">
        <v>45</v>
      </c>
      <c r="E74" s="31" t="s">
        <v>409</v>
      </c>
    </row>
    <row r="75" spans="1:5" ht="38.25">
      <c r="A75" t="s">
        <v>46</v>
      </c>
      <c r="E75" s="29" t="s">
        <v>340</v>
      </c>
    </row>
    <row r="76" spans="1:18" ht="12.75" customHeight="1">
      <c r="A76" s="5" t="s">
        <v>36</v>
      </c>
      <c s="5"/>
      <c s="35" t="s">
        <v>28</v>
      </c>
      <c s="5"/>
      <c s="21" t="s">
        <v>229</v>
      </c>
      <c s="5"/>
      <c s="5"/>
      <c s="5"/>
      <c s="36">
        <f>0+Q76</f>
      </c>
      <c r="O76">
        <f>0+R76</f>
      </c>
      <c r="Q76">
        <f>0+I77+I81+I85+I89+I93+I97+I101+I105+I109+I113+I117</f>
      </c>
      <c>
        <f>0+O77+O81+O85+O89+O93+O97+O101+O105+O109+O113+O117</f>
      </c>
    </row>
    <row r="77" spans="1:16" ht="12.75">
      <c r="A77" s="18" t="s">
        <v>38</v>
      </c>
      <c s="23" t="s">
        <v>177</v>
      </c>
      <c s="23" t="s">
        <v>231</v>
      </c>
      <c s="18" t="s">
        <v>40</v>
      </c>
      <c s="24" t="s">
        <v>232</v>
      </c>
      <c s="25" t="s">
        <v>118</v>
      </c>
      <c s="26">
        <v>631.3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25.5">
      <c r="A78" s="28" t="s">
        <v>43</v>
      </c>
      <c r="E78" s="29" t="s">
        <v>410</v>
      </c>
    </row>
    <row r="79" spans="1:5" ht="38.25">
      <c r="A79" s="30" t="s">
        <v>45</v>
      </c>
      <c r="E79" s="31" t="s">
        <v>411</v>
      </c>
    </row>
    <row r="80" spans="1:5" ht="127.5">
      <c r="A80" t="s">
        <v>46</v>
      </c>
      <c r="E80" s="29" t="s">
        <v>235</v>
      </c>
    </row>
    <row r="81" spans="1:16" ht="12.75">
      <c r="A81" s="18" t="s">
        <v>38</v>
      </c>
      <c s="23" t="s">
        <v>183</v>
      </c>
      <c s="23" t="s">
        <v>343</v>
      </c>
      <c s="18" t="s">
        <v>40</v>
      </c>
      <c s="24" t="s">
        <v>344</v>
      </c>
      <c s="25" t="s">
        <v>118</v>
      </c>
      <c s="26">
        <v>34.5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25.5">
      <c r="A82" s="28" t="s">
        <v>43</v>
      </c>
      <c r="E82" s="29" t="s">
        <v>412</v>
      </c>
    </row>
    <row r="83" spans="1:5" ht="12.75">
      <c r="A83" s="30" t="s">
        <v>45</v>
      </c>
      <c r="E83" s="31" t="s">
        <v>413</v>
      </c>
    </row>
    <row r="84" spans="1:5" ht="51">
      <c r="A84" t="s">
        <v>46</v>
      </c>
      <c r="E84" s="29" t="s">
        <v>241</v>
      </c>
    </row>
    <row r="85" spans="1:16" ht="12.75">
      <c r="A85" s="18" t="s">
        <v>38</v>
      </c>
      <c s="23" t="s">
        <v>189</v>
      </c>
      <c s="23" t="s">
        <v>237</v>
      </c>
      <c s="18" t="s">
        <v>40</v>
      </c>
      <c s="24" t="s">
        <v>238</v>
      </c>
      <c s="25" t="s">
        <v>118</v>
      </c>
      <c s="26">
        <v>598.9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25.5">
      <c r="A86" s="28" t="s">
        <v>43</v>
      </c>
      <c r="E86" s="29" t="s">
        <v>414</v>
      </c>
    </row>
    <row r="87" spans="1:5" ht="12.75">
      <c r="A87" s="30" t="s">
        <v>45</v>
      </c>
      <c r="E87" s="31" t="s">
        <v>415</v>
      </c>
    </row>
    <row r="88" spans="1:5" ht="51">
      <c r="A88" t="s">
        <v>46</v>
      </c>
      <c r="E88" s="29" t="s">
        <v>241</v>
      </c>
    </row>
    <row r="89" spans="1:16" ht="12.75">
      <c r="A89" s="18" t="s">
        <v>38</v>
      </c>
      <c s="23" t="s">
        <v>195</v>
      </c>
      <c s="23" t="s">
        <v>243</v>
      </c>
      <c s="18" t="s">
        <v>40</v>
      </c>
      <c s="24" t="s">
        <v>244</v>
      </c>
      <c s="25" t="s">
        <v>118</v>
      </c>
      <c s="26">
        <v>594.2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38.25">
      <c r="A90" s="28" t="s">
        <v>43</v>
      </c>
      <c r="E90" s="29" t="s">
        <v>416</v>
      </c>
    </row>
    <row r="91" spans="1:5" ht="25.5">
      <c r="A91" s="30" t="s">
        <v>45</v>
      </c>
      <c r="E91" s="31" t="s">
        <v>350</v>
      </c>
    </row>
    <row r="92" spans="1:5" ht="51">
      <c r="A92" t="s">
        <v>46</v>
      </c>
      <c r="E92" s="29" t="s">
        <v>247</v>
      </c>
    </row>
    <row r="93" spans="1:16" ht="12.75">
      <c r="A93" s="18" t="s">
        <v>38</v>
      </c>
      <c s="23" t="s">
        <v>201</v>
      </c>
      <c s="23" t="s">
        <v>249</v>
      </c>
      <c s="18" t="s">
        <v>40</v>
      </c>
      <c s="24" t="s">
        <v>250</v>
      </c>
      <c s="25" t="s">
        <v>118</v>
      </c>
      <c s="26">
        <v>1188.4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38.25">
      <c r="A94" s="28" t="s">
        <v>43</v>
      </c>
      <c r="E94" s="29" t="s">
        <v>417</v>
      </c>
    </row>
    <row r="95" spans="1:5" ht="38.25">
      <c r="A95" s="30" t="s">
        <v>45</v>
      </c>
      <c r="E95" s="31" t="s">
        <v>418</v>
      </c>
    </row>
    <row r="96" spans="1:5" ht="51">
      <c r="A96" t="s">
        <v>46</v>
      </c>
      <c r="E96" s="29" t="s">
        <v>247</v>
      </c>
    </row>
    <row r="97" spans="1:16" ht="12.75">
      <c r="A97" s="18" t="s">
        <v>38</v>
      </c>
      <c s="23" t="s">
        <v>204</v>
      </c>
      <c s="23" t="s">
        <v>254</v>
      </c>
      <c s="18" t="s">
        <v>40</v>
      </c>
      <c s="24" t="s">
        <v>255</v>
      </c>
      <c s="25" t="s">
        <v>118</v>
      </c>
      <c s="26">
        <v>594.2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25.5">
      <c r="A98" s="28" t="s">
        <v>43</v>
      </c>
      <c r="E98" s="29" t="s">
        <v>419</v>
      </c>
    </row>
    <row r="99" spans="1:5" ht="12.75">
      <c r="A99" s="30" t="s">
        <v>45</v>
      </c>
      <c r="E99" s="31" t="s">
        <v>354</v>
      </c>
    </row>
    <row r="100" spans="1:5" ht="140.25">
      <c r="A100" t="s">
        <v>46</v>
      </c>
      <c r="E100" s="29" t="s">
        <v>258</v>
      </c>
    </row>
    <row r="101" spans="1:16" ht="25.5">
      <c r="A101" s="18" t="s">
        <v>38</v>
      </c>
      <c s="23" t="s">
        <v>210</v>
      </c>
      <c s="23" t="s">
        <v>260</v>
      </c>
      <c s="18" t="s">
        <v>40</v>
      </c>
      <c s="24" t="s">
        <v>261</v>
      </c>
      <c s="25" t="s">
        <v>118</v>
      </c>
      <c s="26">
        <v>594.2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25.5">
      <c r="A102" s="28" t="s">
        <v>43</v>
      </c>
      <c r="E102" s="29" t="s">
        <v>420</v>
      </c>
    </row>
    <row r="103" spans="1:5" ht="12.75">
      <c r="A103" s="30" t="s">
        <v>45</v>
      </c>
      <c r="E103" s="31" t="s">
        <v>354</v>
      </c>
    </row>
    <row r="104" spans="1:5" ht="140.25">
      <c r="A104" t="s">
        <v>46</v>
      </c>
      <c r="E104" s="29" t="s">
        <v>258</v>
      </c>
    </row>
    <row r="105" spans="1:16" ht="25.5">
      <c r="A105" s="18" t="s">
        <v>38</v>
      </c>
      <c s="23" t="s">
        <v>217</v>
      </c>
      <c s="23" t="s">
        <v>264</v>
      </c>
      <c s="18" t="s">
        <v>40</v>
      </c>
      <c s="24" t="s">
        <v>265</v>
      </c>
      <c s="25" t="s">
        <v>118</v>
      </c>
      <c s="26">
        <v>594.2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38.25">
      <c r="A106" s="28" t="s">
        <v>43</v>
      </c>
      <c r="E106" s="29" t="s">
        <v>421</v>
      </c>
    </row>
    <row r="107" spans="1:5" ht="38.25">
      <c r="A107" s="30" t="s">
        <v>45</v>
      </c>
      <c r="E107" s="31" t="s">
        <v>422</v>
      </c>
    </row>
    <row r="108" spans="1:5" ht="153">
      <c r="A108" t="s">
        <v>46</v>
      </c>
      <c r="E108" s="29" t="s">
        <v>268</v>
      </c>
    </row>
    <row r="109" spans="1:16" ht="12.75">
      <c r="A109" s="18" t="s">
        <v>38</v>
      </c>
      <c s="23" t="s">
        <v>223</v>
      </c>
      <c s="23" t="s">
        <v>358</v>
      </c>
      <c s="18" t="s">
        <v>40</v>
      </c>
      <c s="24" t="s">
        <v>359</v>
      </c>
      <c s="25" t="s">
        <v>118</v>
      </c>
      <c s="26">
        <v>25.3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12.75">
      <c r="A110" s="28" t="s">
        <v>43</v>
      </c>
      <c r="E110" s="29" t="s">
        <v>360</v>
      </c>
    </row>
    <row r="111" spans="1:5" ht="12.75">
      <c r="A111" s="30" t="s">
        <v>45</v>
      </c>
      <c r="E111" s="31" t="s">
        <v>423</v>
      </c>
    </row>
    <row r="112" spans="1:5" ht="153">
      <c r="A112" t="s">
        <v>46</v>
      </c>
      <c r="E112" s="29" t="s">
        <v>362</v>
      </c>
    </row>
    <row r="113" spans="1:16" ht="12.75">
      <c r="A113" s="18" t="s">
        <v>38</v>
      </c>
      <c s="23" t="s">
        <v>230</v>
      </c>
      <c s="23" t="s">
        <v>363</v>
      </c>
      <c s="18" t="s">
        <v>40</v>
      </c>
      <c s="24" t="s">
        <v>364</v>
      </c>
      <c s="25" t="s">
        <v>118</v>
      </c>
      <c s="26">
        <v>4.48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25.5">
      <c r="A114" s="28" t="s">
        <v>43</v>
      </c>
      <c r="E114" s="29" t="s">
        <v>424</v>
      </c>
    </row>
    <row r="115" spans="1:5" ht="12.75">
      <c r="A115" s="30" t="s">
        <v>45</v>
      </c>
      <c r="E115" s="31" t="s">
        <v>425</v>
      </c>
    </row>
    <row r="116" spans="1:5" ht="153">
      <c r="A116" t="s">
        <v>46</v>
      </c>
      <c r="E116" s="29" t="s">
        <v>362</v>
      </c>
    </row>
    <row r="117" spans="1:16" ht="25.5">
      <c r="A117" s="18" t="s">
        <v>38</v>
      </c>
      <c s="23" t="s">
        <v>236</v>
      </c>
      <c s="23" t="s">
        <v>367</v>
      </c>
      <c s="18" t="s">
        <v>40</v>
      </c>
      <c s="24" t="s">
        <v>368</v>
      </c>
      <c s="25" t="s">
        <v>118</v>
      </c>
      <c s="26">
        <v>4.32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38.25">
      <c r="A118" s="28" t="s">
        <v>43</v>
      </c>
      <c r="E118" s="29" t="s">
        <v>426</v>
      </c>
    </row>
    <row r="119" spans="1:5" ht="12.75">
      <c r="A119" s="30" t="s">
        <v>45</v>
      </c>
      <c r="E119" s="31" t="s">
        <v>427</v>
      </c>
    </row>
    <row r="120" spans="1:5" ht="153">
      <c r="A120" t="s">
        <v>46</v>
      </c>
      <c r="E120" s="29" t="s">
        <v>274</v>
      </c>
    </row>
    <row r="121" spans="1:18" ht="12.75" customHeight="1">
      <c r="A121" s="5" t="s">
        <v>36</v>
      </c>
      <c s="5"/>
      <c s="35" t="s">
        <v>79</v>
      </c>
      <c s="5"/>
      <c s="21" t="s">
        <v>275</v>
      </c>
      <c s="5"/>
      <c s="5"/>
      <c s="5"/>
      <c s="36">
        <f>0+Q121</f>
      </c>
      <c r="O121">
        <f>0+R121</f>
      </c>
      <c r="Q121">
        <f>0+I122+I126</f>
      </c>
      <c>
        <f>0+O122+O126</f>
      </c>
    </row>
    <row r="122" spans="1:16" ht="12.75">
      <c r="A122" s="18" t="s">
        <v>38</v>
      </c>
      <c s="23" t="s">
        <v>242</v>
      </c>
      <c s="23" t="s">
        <v>277</v>
      </c>
      <c s="18" t="s">
        <v>40</v>
      </c>
      <c s="24" t="s">
        <v>278</v>
      </c>
      <c s="25" t="s">
        <v>129</v>
      </c>
      <c s="26">
        <v>1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12.75">
      <c r="A123" s="28" t="s">
        <v>43</v>
      </c>
      <c r="E123" s="29" t="s">
        <v>279</v>
      </c>
    </row>
    <row r="124" spans="1:5" ht="12.75">
      <c r="A124" s="30" t="s">
        <v>45</v>
      </c>
      <c r="E124" s="31" t="s">
        <v>371</v>
      </c>
    </row>
    <row r="125" spans="1:5" ht="25.5">
      <c r="A125" t="s">
        <v>46</v>
      </c>
      <c r="E125" s="29" t="s">
        <v>280</v>
      </c>
    </row>
    <row r="126" spans="1:16" ht="12.75">
      <c r="A126" s="18" t="s">
        <v>38</v>
      </c>
      <c s="23" t="s">
        <v>248</v>
      </c>
      <c s="23" t="s">
        <v>372</v>
      </c>
      <c s="18" t="s">
        <v>40</v>
      </c>
      <c s="24" t="s">
        <v>373</v>
      </c>
      <c s="25" t="s">
        <v>129</v>
      </c>
      <c s="26">
        <v>1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12.75">
      <c r="A127" s="28" t="s">
        <v>43</v>
      </c>
      <c r="E127" s="29" t="s">
        <v>279</v>
      </c>
    </row>
    <row r="128" spans="1:5" ht="12.75">
      <c r="A128" s="30" t="s">
        <v>45</v>
      </c>
      <c r="E128" s="31" t="s">
        <v>374</v>
      </c>
    </row>
    <row r="129" spans="1:5" ht="25.5">
      <c r="A129" t="s">
        <v>46</v>
      </c>
      <c r="E129" s="29" t="s">
        <v>280</v>
      </c>
    </row>
    <row r="130" spans="1:18" ht="12.75" customHeight="1">
      <c r="A130" s="5" t="s">
        <v>36</v>
      </c>
      <c s="5"/>
      <c s="35" t="s">
        <v>33</v>
      </c>
      <c s="5"/>
      <c s="21" t="s">
        <v>281</v>
      </c>
      <c s="5"/>
      <c s="5"/>
      <c s="5"/>
      <c s="36">
        <f>0+Q130</f>
      </c>
      <c r="O130">
        <f>0+R130</f>
      </c>
      <c r="Q130">
        <f>0+I131+I135+I139</f>
      </c>
      <c>
        <f>0+O131+O135+O139</f>
      </c>
    </row>
    <row r="131" spans="1:16" ht="12.75">
      <c r="A131" s="18" t="s">
        <v>38</v>
      </c>
      <c s="23" t="s">
        <v>253</v>
      </c>
      <c s="23" t="s">
        <v>288</v>
      </c>
      <c s="18" t="s">
        <v>40</v>
      </c>
      <c s="24" t="s">
        <v>289</v>
      </c>
      <c s="25" t="s">
        <v>162</v>
      </c>
      <c s="26">
        <v>67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25.5">
      <c r="A132" s="28" t="s">
        <v>43</v>
      </c>
      <c r="E132" s="29" t="s">
        <v>428</v>
      </c>
    </row>
    <row r="133" spans="1:5" ht="38.25">
      <c r="A133" s="30" t="s">
        <v>45</v>
      </c>
      <c r="E133" s="31" t="s">
        <v>429</v>
      </c>
    </row>
    <row r="134" spans="1:5" ht="51">
      <c r="A134" t="s">
        <v>46</v>
      </c>
      <c r="E134" s="29" t="s">
        <v>292</v>
      </c>
    </row>
    <row r="135" spans="1:16" ht="12.75">
      <c r="A135" s="18" t="s">
        <v>38</v>
      </c>
      <c s="23" t="s">
        <v>259</v>
      </c>
      <c s="23" t="s">
        <v>377</v>
      </c>
      <c s="18" t="s">
        <v>40</v>
      </c>
      <c s="24" t="s">
        <v>378</v>
      </c>
      <c s="25" t="s">
        <v>162</v>
      </c>
      <c s="26">
        <v>90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25.5">
      <c r="A136" s="28" t="s">
        <v>43</v>
      </c>
      <c r="E136" s="29" t="s">
        <v>430</v>
      </c>
    </row>
    <row r="137" spans="1:5" ht="63.75">
      <c r="A137" s="30" t="s">
        <v>45</v>
      </c>
      <c r="E137" s="31" t="s">
        <v>431</v>
      </c>
    </row>
    <row r="138" spans="1:5" ht="25.5">
      <c r="A138" t="s">
        <v>46</v>
      </c>
      <c r="E138" s="29" t="s">
        <v>381</v>
      </c>
    </row>
    <row r="139" spans="1:16" ht="12.75">
      <c r="A139" s="18" t="s">
        <v>38</v>
      </c>
      <c s="23" t="s">
        <v>263</v>
      </c>
      <c s="23" t="s">
        <v>382</v>
      </c>
      <c s="18" t="s">
        <v>40</v>
      </c>
      <c s="24" t="s">
        <v>383</v>
      </c>
      <c s="25" t="s">
        <v>162</v>
      </c>
      <c s="26">
        <v>90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384</v>
      </c>
    </row>
    <row r="141" spans="1:5" ht="12.75">
      <c r="A141" s="30" t="s">
        <v>45</v>
      </c>
      <c r="E141" s="31" t="s">
        <v>40</v>
      </c>
    </row>
    <row r="142" spans="1:5" ht="38.25">
      <c r="A142" t="s">
        <v>46</v>
      </c>
      <c r="E142" s="29" t="s">
        <v>385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0+O8+O17+O74+O83+O88+O133+O138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432</v>
      </c>
      <c s="32">
        <f>0+I8+I17+I74+I83+I88+I133+I138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432</v>
      </c>
      <c s="5"/>
      <c s="14" t="s">
        <v>433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97</v>
      </c>
      <c s="18" t="s">
        <v>98</v>
      </c>
      <c s="24" t="s">
        <v>99</v>
      </c>
      <c s="25" t="s">
        <v>100</v>
      </c>
      <c s="26">
        <v>1051.693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105</v>
      </c>
    </row>
    <row r="11" spans="1:5" ht="51">
      <c r="A11" s="30" t="s">
        <v>45</v>
      </c>
      <c r="E11" s="31" t="s">
        <v>434</v>
      </c>
    </row>
    <row r="12" spans="1:5" ht="25.5">
      <c r="A12" t="s">
        <v>46</v>
      </c>
      <c r="E12" s="29" t="s">
        <v>103</v>
      </c>
    </row>
    <row r="13" spans="1:16" ht="12.75">
      <c r="A13" s="18" t="s">
        <v>38</v>
      </c>
      <c s="23" t="s">
        <v>16</v>
      </c>
      <c s="23" t="s">
        <v>97</v>
      </c>
      <c s="18" t="s">
        <v>389</v>
      </c>
      <c s="24" t="s">
        <v>99</v>
      </c>
      <c s="25" t="s">
        <v>100</v>
      </c>
      <c s="26">
        <v>5.09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108</v>
      </c>
    </row>
    <row r="15" spans="1:5" ht="12.75">
      <c r="A15" s="30" t="s">
        <v>45</v>
      </c>
      <c r="E15" s="31" t="s">
        <v>435</v>
      </c>
    </row>
    <row r="16" spans="1:5" ht="25.5">
      <c r="A16" t="s">
        <v>46</v>
      </c>
      <c r="E16" s="29" t="s">
        <v>103</v>
      </c>
    </row>
    <row r="17" spans="1:18" ht="12.75" customHeight="1">
      <c r="A17" s="5" t="s">
        <v>36</v>
      </c>
      <c s="5"/>
      <c s="35" t="s">
        <v>22</v>
      </c>
      <c s="5"/>
      <c s="21" t="s">
        <v>115</v>
      </c>
      <c s="5"/>
      <c s="5"/>
      <c s="5"/>
      <c s="36">
        <f>0+Q17</f>
      </c>
      <c r="O17">
        <f>0+R17</f>
      </c>
      <c r="Q17">
        <f>0+I18+I22+I26+I30+I34+I38+I42+I46+I50+I54+I58+I62+I66+I70</f>
      </c>
      <c>
        <f>0+O18+O22+O26+O30+O34+O38+O42+O46+O50+O54+O58+O62+O66+O70</f>
      </c>
    </row>
    <row r="18" spans="1:16" ht="12.75">
      <c r="A18" s="18" t="s">
        <v>38</v>
      </c>
      <c s="23" t="s">
        <v>15</v>
      </c>
      <c s="23" t="s">
        <v>116</v>
      </c>
      <c s="18" t="s">
        <v>40</v>
      </c>
      <c s="24" t="s">
        <v>117</v>
      </c>
      <c s="25" t="s">
        <v>118</v>
      </c>
      <c s="26">
        <v>29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119</v>
      </c>
    </row>
    <row r="20" spans="1:5" ht="12.75">
      <c r="A20" s="30" t="s">
        <v>45</v>
      </c>
      <c r="E20" s="31" t="s">
        <v>130</v>
      </c>
    </row>
    <row r="21" spans="1:5" ht="38.25">
      <c r="A21" t="s">
        <v>46</v>
      </c>
      <c r="E21" s="29" t="s">
        <v>121</v>
      </c>
    </row>
    <row r="22" spans="1:16" ht="12.75">
      <c r="A22" s="18" t="s">
        <v>38</v>
      </c>
      <c s="23" t="s">
        <v>26</v>
      </c>
      <c s="23" t="s">
        <v>122</v>
      </c>
      <c s="18" t="s">
        <v>40</v>
      </c>
      <c s="24" t="s">
        <v>123</v>
      </c>
      <c s="25" t="s">
        <v>118</v>
      </c>
      <c s="26">
        <v>150.5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124</v>
      </c>
    </row>
    <row r="24" spans="1:5" ht="12.75">
      <c r="A24" s="30" t="s">
        <v>45</v>
      </c>
      <c r="E24" s="31" t="s">
        <v>436</v>
      </c>
    </row>
    <row r="25" spans="1:5" ht="12.75">
      <c r="A25" t="s">
        <v>46</v>
      </c>
      <c r="E25" s="29" t="s">
        <v>126</v>
      </c>
    </row>
    <row r="26" spans="1:16" ht="12.75">
      <c r="A26" s="18" t="s">
        <v>38</v>
      </c>
      <c s="23" t="s">
        <v>28</v>
      </c>
      <c s="23" t="s">
        <v>127</v>
      </c>
      <c s="18" t="s">
        <v>40</v>
      </c>
      <c s="24" t="s">
        <v>128</v>
      </c>
      <c s="25" t="s">
        <v>129</v>
      </c>
      <c s="26">
        <v>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119</v>
      </c>
    </row>
    <row r="28" spans="1:5" ht="12.75">
      <c r="A28" s="30" t="s">
        <v>45</v>
      </c>
      <c r="E28" s="31" t="s">
        <v>130</v>
      </c>
    </row>
    <row r="29" spans="1:5" ht="165.75">
      <c r="A29" t="s">
        <v>46</v>
      </c>
      <c r="E29" s="29" t="s">
        <v>131</v>
      </c>
    </row>
    <row r="30" spans="1:16" ht="12.75">
      <c r="A30" s="18" t="s">
        <v>38</v>
      </c>
      <c s="23" t="s">
        <v>30</v>
      </c>
      <c s="23" t="s">
        <v>437</v>
      </c>
      <c s="18" t="s">
        <v>40</v>
      </c>
      <c s="24" t="s">
        <v>438</v>
      </c>
      <c s="25" t="s">
        <v>129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119</v>
      </c>
    </row>
    <row r="32" spans="1:5" ht="12.75">
      <c r="A32" s="30" t="s">
        <v>45</v>
      </c>
      <c r="E32" s="31" t="s">
        <v>130</v>
      </c>
    </row>
    <row r="33" spans="1:5" ht="165.75">
      <c r="A33" t="s">
        <v>46</v>
      </c>
      <c r="E33" s="29" t="s">
        <v>131</v>
      </c>
    </row>
    <row r="34" spans="1:16" ht="12.75">
      <c r="A34" s="18" t="s">
        <v>38</v>
      </c>
      <c s="23" t="s">
        <v>76</v>
      </c>
      <c s="23" t="s">
        <v>132</v>
      </c>
      <c s="18" t="s">
        <v>40</v>
      </c>
      <c s="24" t="s">
        <v>133</v>
      </c>
      <c s="25" t="s">
        <v>134</v>
      </c>
      <c s="26">
        <v>2.625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38.25">
      <c r="A35" s="28" t="s">
        <v>43</v>
      </c>
      <c r="E35" s="29" t="s">
        <v>135</v>
      </c>
    </row>
    <row r="36" spans="1:5" ht="51">
      <c r="A36" s="30" t="s">
        <v>45</v>
      </c>
      <c r="E36" s="31" t="s">
        <v>439</v>
      </c>
    </row>
    <row r="37" spans="1:5" ht="25.5">
      <c r="A37" t="s">
        <v>46</v>
      </c>
      <c r="E37" s="29" t="s">
        <v>137</v>
      </c>
    </row>
    <row r="38" spans="1:16" ht="12.75">
      <c r="A38" s="18" t="s">
        <v>38</v>
      </c>
      <c s="23" t="s">
        <v>79</v>
      </c>
      <c s="23" t="s">
        <v>143</v>
      </c>
      <c s="18" t="s">
        <v>40</v>
      </c>
      <c s="24" t="s">
        <v>144</v>
      </c>
      <c s="25" t="s">
        <v>134</v>
      </c>
      <c s="26">
        <v>3.75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145</v>
      </c>
    </row>
    <row r="40" spans="1:5" ht="38.25">
      <c r="A40" s="30" t="s">
        <v>45</v>
      </c>
      <c r="E40" s="31" t="s">
        <v>440</v>
      </c>
    </row>
    <row r="41" spans="1:5" ht="63.75">
      <c r="A41" t="s">
        <v>46</v>
      </c>
      <c r="E41" s="29" t="s">
        <v>142</v>
      </c>
    </row>
    <row r="42" spans="1:16" ht="25.5">
      <c r="A42" s="18" t="s">
        <v>38</v>
      </c>
      <c s="23" t="s">
        <v>33</v>
      </c>
      <c s="23" t="s">
        <v>151</v>
      </c>
      <c s="18" t="s">
        <v>40</v>
      </c>
      <c s="24" t="s">
        <v>152</v>
      </c>
      <c s="25" t="s">
        <v>134</v>
      </c>
      <c s="26">
        <v>83.475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153</v>
      </c>
    </row>
    <row r="44" spans="1:5" ht="12.75">
      <c r="A44" s="30" t="s">
        <v>45</v>
      </c>
      <c r="E44" s="31" t="s">
        <v>441</v>
      </c>
    </row>
    <row r="45" spans="1:5" ht="63.75">
      <c r="A45" t="s">
        <v>46</v>
      </c>
      <c r="E45" s="29" t="s">
        <v>142</v>
      </c>
    </row>
    <row r="46" spans="1:16" ht="12.75">
      <c r="A46" s="18" t="s">
        <v>38</v>
      </c>
      <c s="23" t="s">
        <v>35</v>
      </c>
      <c s="23" t="s">
        <v>155</v>
      </c>
      <c s="18" t="s">
        <v>40</v>
      </c>
      <c s="24" t="s">
        <v>156</v>
      </c>
      <c s="25" t="s">
        <v>134</v>
      </c>
      <c s="26">
        <v>27.825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38.25">
      <c r="A47" s="28" t="s">
        <v>43</v>
      </c>
      <c r="E47" s="29" t="s">
        <v>318</v>
      </c>
    </row>
    <row r="48" spans="1:5" ht="12.75">
      <c r="A48" s="30" t="s">
        <v>45</v>
      </c>
      <c r="E48" s="31" t="s">
        <v>442</v>
      </c>
    </row>
    <row r="49" spans="1:5" ht="25.5">
      <c r="A49" t="s">
        <v>46</v>
      </c>
      <c r="E49" s="29" t="s">
        <v>137</v>
      </c>
    </row>
    <row r="50" spans="1:16" ht="25.5">
      <c r="A50" s="18" t="s">
        <v>38</v>
      </c>
      <c s="23" t="s">
        <v>86</v>
      </c>
      <c s="23" t="s">
        <v>160</v>
      </c>
      <c s="18" t="s">
        <v>40</v>
      </c>
      <c s="24" t="s">
        <v>161</v>
      </c>
      <c s="25" t="s">
        <v>162</v>
      </c>
      <c s="26">
        <v>106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25.5">
      <c r="A51" s="28" t="s">
        <v>43</v>
      </c>
      <c r="E51" s="29" t="s">
        <v>163</v>
      </c>
    </row>
    <row r="52" spans="1:5" ht="38.25">
      <c r="A52" s="30" t="s">
        <v>45</v>
      </c>
      <c r="E52" s="31" t="s">
        <v>443</v>
      </c>
    </row>
    <row r="53" spans="1:5" ht="63.75">
      <c r="A53" t="s">
        <v>46</v>
      </c>
      <c r="E53" s="29" t="s">
        <v>142</v>
      </c>
    </row>
    <row r="54" spans="1:16" ht="25.5">
      <c r="A54" s="18" t="s">
        <v>38</v>
      </c>
      <c s="23" t="s">
        <v>89</v>
      </c>
      <c s="23" t="s">
        <v>166</v>
      </c>
      <c s="18" t="s">
        <v>40</v>
      </c>
      <c s="24" t="s">
        <v>167</v>
      </c>
      <c s="25" t="s">
        <v>168</v>
      </c>
      <c s="26">
        <v>75.434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169</v>
      </c>
    </row>
    <row r="56" spans="1:5" ht="12.75">
      <c r="A56" s="30" t="s">
        <v>45</v>
      </c>
      <c r="E56" s="31" t="s">
        <v>444</v>
      </c>
    </row>
    <row r="57" spans="1:5" ht="25.5">
      <c r="A57" t="s">
        <v>46</v>
      </c>
      <c r="E57" s="29" t="s">
        <v>171</v>
      </c>
    </row>
    <row r="58" spans="1:16" ht="12.75">
      <c r="A58" s="18" t="s">
        <v>38</v>
      </c>
      <c s="23" t="s">
        <v>92</v>
      </c>
      <c s="23" t="s">
        <v>173</v>
      </c>
      <c s="18" t="s">
        <v>40</v>
      </c>
      <c s="24" t="s">
        <v>174</v>
      </c>
      <c s="25" t="s">
        <v>134</v>
      </c>
      <c s="26">
        <v>83.475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175</v>
      </c>
    </row>
    <row r="60" spans="1:5" ht="12.75">
      <c r="A60" s="30" t="s">
        <v>45</v>
      </c>
      <c r="E60" s="31" t="s">
        <v>445</v>
      </c>
    </row>
    <row r="61" spans="1:5" ht="25.5">
      <c r="A61" t="s">
        <v>46</v>
      </c>
      <c r="E61" s="29" t="s">
        <v>137</v>
      </c>
    </row>
    <row r="62" spans="1:16" ht="12.75">
      <c r="A62" s="18" t="s">
        <v>38</v>
      </c>
      <c s="23" t="s">
        <v>159</v>
      </c>
      <c s="23" t="s">
        <v>184</v>
      </c>
      <c s="18" t="s">
        <v>40</v>
      </c>
      <c s="24" t="s">
        <v>185</v>
      </c>
      <c s="25" t="s">
        <v>134</v>
      </c>
      <c s="26">
        <v>441.67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446</v>
      </c>
    </row>
    <row r="64" spans="1:5" ht="51">
      <c r="A64" s="30" t="s">
        <v>45</v>
      </c>
      <c r="E64" s="31" t="s">
        <v>447</v>
      </c>
    </row>
    <row r="65" spans="1:5" ht="369.75">
      <c r="A65" t="s">
        <v>46</v>
      </c>
      <c r="E65" s="29" t="s">
        <v>188</v>
      </c>
    </row>
    <row r="66" spans="1:16" ht="12.75">
      <c r="A66" s="18" t="s">
        <v>38</v>
      </c>
      <c s="23" t="s">
        <v>165</v>
      </c>
      <c s="23" t="s">
        <v>196</v>
      </c>
      <c s="18" t="s">
        <v>40</v>
      </c>
      <c s="24" t="s">
        <v>197</v>
      </c>
      <c s="25" t="s">
        <v>134</v>
      </c>
      <c s="26">
        <v>245.92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25.5">
      <c r="A67" s="28" t="s">
        <v>43</v>
      </c>
      <c r="E67" s="29" t="s">
        <v>448</v>
      </c>
    </row>
    <row r="68" spans="1:5" ht="12.75">
      <c r="A68" s="30" t="s">
        <v>45</v>
      </c>
      <c r="E68" s="31" t="s">
        <v>449</v>
      </c>
    </row>
    <row r="69" spans="1:5" ht="280.5">
      <c r="A69" t="s">
        <v>46</v>
      </c>
      <c r="E69" s="29" t="s">
        <v>200</v>
      </c>
    </row>
    <row r="70" spans="1:16" ht="12.75">
      <c r="A70" s="18" t="s">
        <v>38</v>
      </c>
      <c s="23" t="s">
        <v>172</v>
      </c>
      <c s="23" t="s">
        <v>205</v>
      </c>
      <c s="18" t="s">
        <v>40</v>
      </c>
      <c s="24" t="s">
        <v>206</v>
      </c>
      <c s="25" t="s">
        <v>134</v>
      </c>
      <c s="26">
        <v>2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25.5">
      <c r="A71" s="28" t="s">
        <v>43</v>
      </c>
      <c r="E71" s="29" t="s">
        <v>450</v>
      </c>
    </row>
    <row r="72" spans="1:5" ht="12.75">
      <c r="A72" s="30" t="s">
        <v>45</v>
      </c>
      <c r="E72" s="31" t="s">
        <v>451</v>
      </c>
    </row>
    <row r="73" spans="1:5" ht="242.25">
      <c r="A73" t="s">
        <v>46</v>
      </c>
      <c r="E73" s="29" t="s">
        <v>209</v>
      </c>
    </row>
    <row r="74" spans="1:18" ht="12.75" customHeight="1">
      <c r="A74" s="5" t="s">
        <v>36</v>
      </c>
      <c s="5"/>
      <c s="35" t="s">
        <v>16</v>
      </c>
      <c s="5"/>
      <c s="21" t="s">
        <v>216</v>
      </c>
      <c s="5"/>
      <c s="5"/>
      <c s="5"/>
      <c s="36">
        <f>0+Q74</f>
      </c>
      <c r="O74">
        <f>0+R74</f>
      </c>
      <c r="Q74">
        <f>0+I75+I79</f>
      </c>
      <c>
        <f>0+O75+O79</f>
      </c>
    </row>
    <row r="75" spans="1:16" ht="12.75">
      <c r="A75" s="18" t="s">
        <v>38</v>
      </c>
      <c s="23" t="s">
        <v>177</v>
      </c>
      <c s="23" t="s">
        <v>218</v>
      </c>
      <c s="18" t="s">
        <v>40</v>
      </c>
      <c s="24" t="s">
        <v>219</v>
      </c>
      <c s="25" t="s">
        <v>162</v>
      </c>
      <c s="26">
        <v>79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76.5">
      <c r="A76" s="28" t="s">
        <v>43</v>
      </c>
      <c r="E76" s="29" t="s">
        <v>452</v>
      </c>
    </row>
    <row r="77" spans="1:5" ht="38.25">
      <c r="A77" s="30" t="s">
        <v>45</v>
      </c>
      <c r="E77" s="31" t="s">
        <v>453</v>
      </c>
    </row>
    <row r="78" spans="1:5" ht="165.75">
      <c r="A78" t="s">
        <v>46</v>
      </c>
      <c r="E78" s="29" t="s">
        <v>222</v>
      </c>
    </row>
    <row r="79" spans="1:16" ht="12.75">
      <c r="A79" s="18" t="s">
        <v>38</v>
      </c>
      <c s="23" t="s">
        <v>183</v>
      </c>
      <c s="23" t="s">
        <v>224</v>
      </c>
      <c s="18" t="s">
        <v>40</v>
      </c>
      <c s="24" t="s">
        <v>225</v>
      </c>
      <c s="25" t="s">
        <v>118</v>
      </c>
      <c s="26">
        <v>772.8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25.5">
      <c r="A80" s="28" t="s">
        <v>43</v>
      </c>
      <c r="E80" s="29" t="s">
        <v>454</v>
      </c>
    </row>
    <row r="81" spans="1:5" ht="38.25">
      <c r="A81" s="30" t="s">
        <v>45</v>
      </c>
      <c r="E81" s="31" t="s">
        <v>455</v>
      </c>
    </row>
    <row r="82" spans="1:5" ht="102">
      <c r="A82" t="s">
        <v>46</v>
      </c>
      <c r="E82" s="29" t="s">
        <v>228</v>
      </c>
    </row>
    <row r="83" spans="1:18" ht="12.75" customHeight="1">
      <c r="A83" s="5" t="s">
        <v>36</v>
      </c>
      <c s="5"/>
      <c s="35" t="s">
        <v>26</v>
      </c>
      <c s="5"/>
      <c s="21" t="s">
        <v>335</v>
      </c>
      <c s="5"/>
      <c s="5"/>
      <c s="5"/>
      <c s="36">
        <f>0+Q83</f>
      </c>
      <c r="O83">
        <f>0+R83</f>
      </c>
      <c r="Q83">
        <f>0+I84</f>
      </c>
      <c>
        <f>0+O84</f>
      </c>
    </row>
    <row r="84" spans="1:16" ht="12.75">
      <c r="A84" s="18" t="s">
        <v>38</v>
      </c>
      <c s="23" t="s">
        <v>189</v>
      </c>
      <c s="23" t="s">
        <v>336</v>
      </c>
      <c s="18" t="s">
        <v>40</v>
      </c>
      <c s="24" t="s">
        <v>337</v>
      </c>
      <c s="25" t="s">
        <v>134</v>
      </c>
      <c s="26">
        <v>2.3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12.75">
      <c r="A85" s="28" t="s">
        <v>43</v>
      </c>
      <c r="E85" s="29" t="s">
        <v>338</v>
      </c>
    </row>
    <row r="86" spans="1:5" ht="38.25">
      <c r="A86" s="30" t="s">
        <v>45</v>
      </c>
      <c r="E86" s="31" t="s">
        <v>456</v>
      </c>
    </row>
    <row r="87" spans="1:5" ht="38.25">
      <c r="A87" t="s">
        <v>46</v>
      </c>
      <c r="E87" s="29" t="s">
        <v>340</v>
      </c>
    </row>
    <row r="88" spans="1:18" ht="12.75" customHeight="1">
      <c r="A88" s="5" t="s">
        <v>36</v>
      </c>
      <c s="5"/>
      <c s="35" t="s">
        <v>28</v>
      </c>
      <c s="5"/>
      <c s="21" t="s">
        <v>229</v>
      </c>
      <c s="5"/>
      <c s="5"/>
      <c s="5"/>
      <c s="36">
        <f>0+Q88</f>
      </c>
      <c r="O88">
        <f>0+R88</f>
      </c>
      <c r="Q88">
        <f>0+I89+I93+I97+I101+I105+I109+I113+I117+I121+I125+I129</f>
      </c>
      <c>
        <f>0+O89+O93+O97+O101+O105+O109+O113+O117+O121+O125+O129</f>
      </c>
    </row>
    <row r="89" spans="1:16" ht="12.75">
      <c r="A89" s="18" t="s">
        <v>38</v>
      </c>
      <c s="23" t="s">
        <v>195</v>
      </c>
      <c s="23" t="s">
        <v>231</v>
      </c>
      <c s="18" t="s">
        <v>40</v>
      </c>
      <c s="24" t="s">
        <v>232</v>
      </c>
      <c s="25" t="s">
        <v>118</v>
      </c>
      <c s="26">
        <v>556.8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25.5">
      <c r="A90" s="28" t="s">
        <v>43</v>
      </c>
      <c r="E90" s="29" t="s">
        <v>457</v>
      </c>
    </row>
    <row r="91" spans="1:5" ht="12.75">
      <c r="A91" s="30" t="s">
        <v>45</v>
      </c>
      <c r="E91" s="31" t="s">
        <v>458</v>
      </c>
    </row>
    <row r="92" spans="1:5" ht="127.5">
      <c r="A92" t="s">
        <v>46</v>
      </c>
      <c r="E92" s="29" t="s">
        <v>235</v>
      </c>
    </row>
    <row r="93" spans="1:16" ht="12.75">
      <c r="A93" s="18" t="s">
        <v>38</v>
      </c>
      <c s="23" t="s">
        <v>201</v>
      </c>
      <c s="23" t="s">
        <v>343</v>
      </c>
      <c s="18" t="s">
        <v>40</v>
      </c>
      <c s="24" t="s">
        <v>344</v>
      </c>
      <c s="25" t="s">
        <v>118</v>
      </c>
      <c s="26">
        <v>60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25.5">
      <c r="A94" s="28" t="s">
        <v>43</v>
      </c>
      <c r="E94" s="29" t="s">
        <v>459</v>
      </c>
    </row>
    <row r="95" spans="1:5" ht="12.75">
      <c r="A95" s="30" t="s">
        <v>45</v>
      </c>
      <c r="E95" s="31" t="s">
        <v>460</v>
      </c>
    </row>
    <row r="96" spans="1:5" ht="51">
      <c r="A96" t="s">
        <v>46</v>
      </c>
      <c r="E96" s="29" t="s">
        <v>241</v>
      </c>
    </row>
    <row r="97" spans="1:16" ht="12.75">
      <c r="A97" s="18" t="s">
        <v>38</v>
      </c>
      <c s="23" t="s">
        <v>204</v>
      </c>
      <c s="23" t="s">
        <v>237</v>
      </c>
      <c s="18" t="s">
        <v>40</v>
      </c>
      <c s="24" t="s">
        <v>238</v>
      </c>
      <c s="25" t="s">
        <v>118</v>
      </c>
      <c s="26">
        <v>643.8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25.5">
      <c r="A98" s="28" t="s">
        <v>43</v>
      </c>
      <c r="E98" s="29" t="s">
        <v>461</v>
      </c>
    </row>
    <row r="99" spans="1:5" ht="12.75">
      <c r="A99" s="30" t="s">
        <v>45</v>
      </c>
      <c r="E99" s="31" t="s">
        <v>462</v>
      </c>
    </row>
    <row r="100" spans="1:5" ht="51">
      <c r="A100" t="s">
        <v>46</v>
      </c>
      <c r="E100" s="29" t="s">
        <v>241</v>
      </c>
    </row>
    <row r="101" spans="1:16" ht="12.75">
      <c r="A101" s="18" t="s">
        <v>38</v>
      </c>
      <c s="23" t="s">
        <v>210</v>
      </c>
      <c s="23" t="s">
        <v>243</v>
      </c>
      <c s="18" t="s">
        <v>40</v>
      </c>
      <c s="24" t="s">
        <v>244</v>
      </c>
      <c s="25" t="s">
        <v>118</v>
      </c>
      <c s="26">
        <v>522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38.25">
      <c r="A102" s="28" t="s">
        <v>43</v>
      </c>
      <c r="E102" s="29" t="s">
        <v>463</v>
      </c>
    </row>
    <row r="103" spans="1:5" ht="25.5">
      <c r="A103" s="30" t="s">
        <v>45</v>
      </c>
      <c r="E103" s="31" t="s">
        <v>350</v>
      </c>
    </row>
    <row r="104" spans="1:5" ht="51">
      <c r="A104" t="s">
        <v>46</v>
      </c>
      <c r="E104" s="29" t="s">
        <v>247</v>
      </c>
    </row>
    <row r="105" spans="1:16" ht="12.75">
      <c r="A105" s="18" t="s">
        <v>38</v>
      </c>
      <c s="23" t="s">
        <v>217</v>
      </c>
      <c s="23" t="s">
        <v>249</v>
      </c>
      <c s="18" t="s">
        <v>40</v>
      </c>
      <c s="24" t="s">
        <v>250</v>
      </c>
      <c s="25" t="s">
        <v>118</v>
      </c>
      <c s="26">
        <v>1044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38.25">
      <c r="A106" s="28" t="s">
        <v>43</v>
      </c>
      <c r="E106" s="29" t="s">
        <v>464</v>
      </c>
    </row>
    <row r="107" spans="1:5" ht="38.25">
      <c r="A107" s="30" t="s">
        <v>45</v>
      </c>
      <c r="E107" s="31" t="s">
        <v>465</v>
      </c>
    </row>
    <row r="108" spans="1:5" ht="51">
      <c r="A108" t="s">
        <v>46</v>
      </c>
      <c r="E108" s="29" t="s">
        <v>247</v>
      </c>
    </row>
    <row r="109" spans="1:16" ht="12.75">
      <c r="A109" s="18" t="s">
        <v>38</v>
      </c>
      <c s="23" t="s">
        <v>223</v>
      </c>
      <c s="23" t="s">
        <v>254</v>
      </c>
      <c s="18" t="s">
        <v>40</v>
      </c>
      <c s="24" t="s">
        <v>255</v>
      </c>
      <c s="25" t="s">
        <v>118</v>
      </c>
      <c s="26">
        <v>522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25.5">
      <c r="A110" s="28" t="s">
        <v>43</v>
      </c>
      <c r="E110" s="29" t="s">
        <v>466</v>
      </c>
    </row>
    <row r="111" spans="1:5" ht="12.75">
      <c r="A111" s="30" t="s">
        <v>45</v>
      </c>
      <c r="E111" s="31" t="s">
        <v>354</v>
      </c>
    </row>
    <row r="112" spans="1:5" ht="140.25">
      <c r="A112" t="s">
        <v>46</v>
      </c>
      <c r="E112" s="29" t="s">
        <v>258</v>
      </c>
    </row>
    <row r="113" spans="1:16" ht="25.5">
      <c r="A113" s="18" t="s">
        <v>38</v>
      </c>
      <c s="23" t="s">
        <v>230</v>
      </c>
      <c s="23" t="s">
        <v>260</v>
      </c>
      <c s="18" t="s">
        <v>40</v>
      </c>
      <c s="24" t="s">
        <v>261</v>
      </c>
      <c s="25" t="s">
        <v>118</v>
      </c>
      <c s="26">
        <v>522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25.5">
      <c r="A114" s="28" t="s">
        <v>43</v>
      </c>
      <c r="E114" s="29" t="s">
        <v>467</v>
      </c>
    </row>
    <row r="115" spans="1:5" ht="12.75">
      <c r="A115" s="30" t="s">
        <v>45</v>
      </c>
      <c r="E115" s="31" t="s">
        <v>354</v>
      </c>
    </row>
    <row r="116" spans="1:5" ht="140.25">
      <c r="A116" t="s">
        <v>46</v>
      </c>
      <c r="E116" s="29" t="s">
        <v>258</v>
      </c>
    </row>
    <row r="117" spans="1:16" ht="25.5">
      <c r="A117" s="18" t="s">
        <v>38</v>
      </c>
      <c s="23" t="s">
        <v>236</v>
      </c>
      <c s="23" t="s">
        <v>264</v>
      </c>
      <c s="18" t="s">
        <v>40</v>
      </c>
      <c s="24" t="s">
        <v>265</v>
      </c>
      <c s="25" t="s">
        <v>118</v>
      </c>
      <c s="26">
        <v>522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38.25">
      <c r="A118" s="28" t="s">
        <v>43</v>
      </c>
      <c r="E118" s="29" t="s">
        <v>468</v>
      </c>
    </row>
    <row r="119" spans="1:5" ht="12.75">
      <c r="A119" s="30" t="s">
        <v>45</v>
      </c>
      <c r="E119" s="31" t="s">
        <v>469</v>
      </c>
    </row>
    <row r="120" spans="1:5" ht="153">
      <c r="A120" t="s">
        <v>46</v>
      </c>
      <c r="E120" s="29" t="s">
        <v>268</v>
      </c>
    </row>
    <row r="121" spans="1:16" ht="12.75">
      <c r="A121" s="18" t="s">
        <v>38</v>
      </c>
      <c s="23" t="s">
        <v>242</v>
      </c>
      <c s="23" t="s">
        <v>358</v>
      </c>
      <c s="18" t="s">
        <v>40</v>
      </c>
      <c s="24" t="s">
        <v>359</v>
      </c>
      <c s="25" t="s">
        <v>118</v>
      </c>
      <c s="26">
        <v>50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12.75">
      <c r="A122" s="28" t="s">
        <v>43</v>
      </c>
      <c r="E122" s="29" t="s">
        <v>360</v>
      </c>
    </row>
    <row r="123" spans="1:5" ht="12.75">
      <c r="A123" s="30" t="s">
        <v>45</v>
      </c>
      <c r="E123" s="31" t="s">
        <v>470</v>
      </c>
    </row>
    <row r="124" spans="1:5" ht="153">
      <c r="A124" t="s">
        <v>46</v>
      </c>
      <c r="E124" s="29" t="s">
        <v>362</v>
      </c>
    </row>
    <row r="125" spans="1:16" ht="12.75">
      <c r="A125" s="18" t="s">
        <v>38</v>
      </c>
      <c s="23" t="s">
        <v>248</v>
      </c>
      <c s="23" t="s">
        <v>363</v>
      </c>
      <c s="18" t="s">
        <v>40</v>
      </c>
      <c s="24" t="s">
        <v>364</v>
      </c>
      <c s="25" t="s">
        <v>118</v>
      </c>
      <c s="26">
        <v>5.44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25.5">
      <c r="A126" s="28" t="s">
        <v>43</v>
      </c>
      <c r="E126" s="29" t="s">
        <v>471</v>
      </c>
    </row>
    <row r="127" spans="1:5" ht="12.75">
      <c r="A127" s="30" t="s">
        <v>45</v>
      </c>
      <c r="E127" s="31" t="s">
        <v>366</v>
      </c>
    </row>
    <row r="128" spans="1:5" ht="153">
      <c r="A128" t="s">
        <v>46</v>
      </c>
      <c r="E128" s="29" t="s">
        <v>362</v>
      </c>
    </row>
    <row r="129" spans="1:16" ht="25.5">
      <c r="A129" s="18" t="s">
        <v>38</v>
      </c>
      <c s="23" t="s">
        <v>253</v>
      </c>
      <c s="23" t="s">
        <v>367</v>
      </c>
      <c s="18" t="s">
        <v>40</v>
      </c>
      <c s="24" t="s">
        <v>368</v>
      </c>
      <c s="25" t="s">
        <v>118</v>
      </c>
      <c s="26">
        <v>4.56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38.25">
      <c r="A130" s="28" t="s">
        <v>43</v>
      </c>
      <c r="E130" s="29" t="s">
        <v>472</v>
      </c>
    </row>
    <row r="131" spans="1:5" ht="12.75">
      <c r="A131" s="30" t="s">
        <v>45</v>
      </c>
      <c r="E131" s="31" t="s">
        <v>473</v>
      </c>
    </row>
    <row r="132" spans="1:5" ht="153">
      <c r="A132" t="s">
        <v>46</v>
      </c>
      <c r="E132" s="29" t="s">
        <v>274</v>
      </c>
    </row>
    <row r="133" spans="1:18" ht="12.75" customHeight="1">
      <c r="A133" s="5" t="s">
        <v>36</v>
      </c>
      <c s="5"/>
      <c s="35" t="s">
        <v>79</v>
      </c>
      <c s="5"/>
      <c s="21" t="s">
        <v>275</v>
      </c>
      <c s="5"/>
      <c s="5"/>
      <c s="5"/>
      <c s="36">
        <f>0+Q133</f>
      </c>
      <c r="O133">
        <f>0+R133</f>
      </c>
      <c r="Q133">
        <f>0+I134</f>
      </c>
      <c>
        <f>0+O134</f>
      </c>
    </row>
    <row r="134" spans="1:16" ht="12.75">
      <c r="A134" s="18" t="s">
        <v>38</v>
      </c>
      <c s="23" t="s">
        <v>259</v>
      </c>
      <c s="23" t="s">
        <v>277</v>
      </c>
      <c s="18" t="s">
        <v>40</v>
      </c>
      <c s="24" t="s">
        <v>278</v>
      </c>
      <c s="25" t="s">
        <v>129</v>
      </c>
      <c s="26">
        <v>1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12.75">
      <c r="A135" s="28" t="s">
        <v>43</v>
      </c>
      <c r="E135" s="29" t="s">
        <v>279</v>
      </c>
    </row>
    <row r="136" spans="1:5" ht="12.75">
      <c r="A136" s="30" t="s">
        <v>45</v>
      </c>
      <c r="E136" s="31" t="s">
        <v>371</v>
      </c>
    </row>
    <row r="137" spans="1:5" ht="25.5">
      <c r="A137" t="s">
        <v>46</v>
      </c>
      <c r="E137" s="29" t="s">
        <v>280</v>
      </c>
    </row>
    <row r="138" spans="1:18" ht="12.75" customHeight="1">
      <c r="A138" s="5" t="s">
        <v>36</v>
      </c>
      <c s="5"/>
      <c s="35" t="s">
        <v>33</v>
      </c>
      <c s="5"/>
      <c s="21" t="s">
        <v>281</v>
      </c>
      <c s="5"/>
      <c s="5"/>
      <c s="5"/>
      <c s="36">
        <f>0+Q138</f>
      </c>
      <c r="O138">
        <f>0+R138</f>
      </c>
      <c r="Q138">
        <f>0+I139+I143+I147</f>
      </c>
      <c>
        <f>0+O139+O143+O147</f>
      </c>
    </row>
    <row r="139" spans="1:16" ht="12.75">
      <c r="A139" s="18" t="s">
        <v>38</v>
      </c>
      <c s="23" t="s">
        <v>263</v>
      </c>
      <c s="23" t="s">
        <v>288</v>
      </c>
      <c s="18" t="s">
        <v>40</v>
      </c>
      <c s="24" t="s">
        <v>289</v>
      </c>
      <c s="25" t="s">
        <v>162</v>
      </c>
      <c s="26">
        <v>62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25.5">
      <c r="A140" s="28" t="s">
        <v>43</v>
      </c>
      <c r="E140" s="29" t="s">
        <v>474</v>
      </c>
    </row>
    <row r="141" spans="1:5" ht="12.75">
      <c r="A141" s="30" t="s">
        <v>45</v>
      </c>
      <c r="E141" s="31" t="s">
        <v>475</v>
      </c>
    </row>
    <row r="142" spans="1:5" ht="51">
      <c r="A142" t="s">
        <v>46</v>
      </c>
      <c r="E142" s="29" t="s">
        <v>292</v>
      </c>
    </row>
    <row r="143" spans="1:16" ht="12.75">
      <c r="A143" s="18" t="s">
        <v>38</v>
      </c>
      <c s="23" t="s">
        <v>269</v>
      </c>
      <c s="23" t="s">
        <v>377</v>
      </c>
      <c s="18" t="s">
        <v>40</v>
      </c>
      <c s="24" t="s">
        <v>378</v>
      </c>
      <c s="25" t="s">
        <v>162</v>
      </c>
      <c s="26">
        <v>15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25.5">
      <c r="A144" s="28" t="s">
        <v>43</v>
      </c>
      <c r="E144" s="29" t="s">
        <v>476</v>
      </c>
    </row>
    <row r="145" spans="1:5" ht="12.75">
      <c r="A145" s="30" t="s">
        <v>45</v>
      </c>
      <c r="E145" s="31" t="s">
        <v>477</v>
      </c>
    </row>
    <row r="146" spans="1:5" ht="25.5">
      <c r="A146" t="s">
        <v>46</v>
      </c>
      <c r="E146" s="29" t="s">
        <v>381</v>
      </c>
    </row>
    <row r="147" spans="1:16" ht="12.75">
      <c r="A147" s="18" t="s">
        <v>38</v>
      </c>
      <c s="23" t="s">
        <v>276</v>
      </c>
      <c s="23" t="s">
        <v>382</v>
      </c>
      <c s="18" t="s">
        <v>40</v>
      </c>
      <c s="24" t="s">
        <v>383</v>
      </c>
      <c s="25" t="s">
        <v>162</v>
      </c>
      <c s="26">
        <v>15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12.75">
      <c r="A148" s="28" t="s">
        <v>43</v>
      </c>
      <c r="E148" s="29" t="s">
        <v>384</v>
      </c>
    </row>
    <row r="149" spans="1:5" ht="12.75">
      <c r="A149" s="30" t="s">
        <v>45</v>
      </c>
      <c r="E149" s="31" t="s">
        <v>40</v>
      </c>
    </row>
    <row r="150" spans="1:5" ht="38.25">
      <c r="A150" t="s">
        <v>46</v>
      </c>
      <c r="E150" s="29" t="s">
        <v>385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478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478</v>
      </c>
      <c s="5"/>
      <c s="14" t="s">
        <v>479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281</v>
      </c>
      <c s="19"/>
      <c s="19"/>
      <c s="19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25.5">
      <c r="A9" s="18" t="s">
        <v>38</v>
      </c>
      <c s="23" t="s">
        <v>22</v>
      </c>
      <c s="23" t="s">
        <v>480</v>
      </c>
      <c s="18" t="s">
        <v>40</v>
      </c>
      <c s="24" t="s">
        <v>481</v>
      </c>
      <c s="25" t="s">
        <v>129</v>
      </c>
      <c s="26">
        <v>26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482</v>
      </c>
    </row>
    <row r="11" spans="1:5" ht="306">
      <c r="A11" s="30" t="s">
        <v>45</v>
      </c>
      <c r="E11" s="31" t="s">
        <v>483</v>
      </c>
    </row>
    <row r="12" spans="1:5" ht="25.5">
      <c r="A12" t="s">
        <v>46</v>
      </c>
      <c r="E12" s="29" t="s">
        <v>484</v>
      </c>
    </row>
    <row r="13" spans="1:16" ht="25.5">
      <c r="A13" s="18" t="s">
        <v>38</v>
      </c>
      <c s="23" t="s">
        <v>16</v>
      </c>
      <c s="23" t="s">
        <v>485</v>
      </c>
      <c s="18" t="s">
        <v>40</v>
      </c>
      <c s="24" t="s">
        <v>486</v>
      </c>
      <c s="25" t="s">
        <v>129</v>
      </c>
      <c s="26">
        <v>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487</v>
      </c>
    </row>
    <row r="15" spans="1:5" ht="12.75">
      <c r="A15" s="30" t="s">
        <v>45</v>
      </c>
      <c r="E15" s="31" t="s">
        <v>488</v>
      </c>
    </row>
    <row r="16" spans="1:5" ht="63.75">
      <c r="A16" t="s">
        <v>46</v>
      </c>
      <c r="E16" s="29" t="s">
        <v>489</v>
      </c>
    </row>
    <row r="17" spans="1:16" ht="12.75">
      <c r="A17" s="18" t="s">
        <v>38</v>
      </c>
      <c s="23" t="s">
        <v>15</v>
      </c>
      <c s="23" t="s">
        <v>490</v>
      </c>
      <c s="18" t="s">
        <v>40</v>
      </c>
      <c s="24" t="s">
        <v>491</v>
      </c>
      <c s="25" t="s">
        <v>129</v>
      </c>
      <c s="26">
        <v>15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492</v>
      </c>
    </row>
    <row r="19" spans="1:5" ht="63.75">
      <c r="A19" s="30" t="s">
        <v>45</v>
      </c>
      <c r="E19" s="31" t="s">
        <v>493</v>
      </c>
    </row>
    <row r="20" spans="1:5" ht="25.5">
      <c r="A20" t="s">
        <v>46</v>
      </c>
      <c r="E20" s="29" t="s">
        <v>494</v>
      </c>
    </row>
    <row r="21" spans="1:16" ht="12.75">
      <c r="A21" s="18" t="s">
        <v>38</v>
      </c>
      <c s="23" t="s">
        <v>26</v>
      </c>
      <c s="23" t="s">
        <v>495</v>
      </c>
      <c s="18" t="s">
        <v>40</v>
      </c>
      <c s="24" t="s">
        <v>496</v>
      </c>
      <c s="25" t="s">
        <v>118</v>
      </c>
      <c s="26">
        <v>30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25.5">
      <c r="A22" s="28" t="s">
        <v>43</v>
      </c>
      <c r="E22" s="29" t="s">
        <v>482</v>
      </c>
    </row>
    <row r="23" spans="1:5" ht="12.75">
      <c r="A23" s="30" t="s">
        <v>45</v>
      </c>
      <c r="E23" s="31" t="s">
        <v>497</v>
      </c>
    </row>
    <row r="24" spans="1:5" ht="25.5">
      <c r="A24" t="s">
        <v>46</v>
      </c>
      <c r="E24" s="29" t="s">
        <v>484</v>
      </c>
    </row>
    <row r="25" spans="1:16" ht="12.75">
      <c r="A25" s="18" t="s">
        <v>38</v>
      </c>
      <c s="23" t="s">
        <v>28</v>
      </c>
      <c s="23" t="s">
        <v>498</v>
      </c>
      <c s="18" t="s">
        <v>40</v>
      </c>
      <c s="24" t="s">
        <v>499</v>
      </c>
      <c s="25" t="s">
        <v>129</v>
      </c>
      <c s="26">
        <v>4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25.5">
      <c r="A26" s="28" t="s">
        <v>43</v>
      </c>
      <c r="E26" s="29" t="s">
        <v>482</v>
      </c>
    </row>
    <row r="27" spans="1:5" ht="12.75">
      <c r="A27" s="30" t="s">
        <v>45</v>
      </c>
      <c r="E27" s="31" t="s">
        <v>500</v>
      </c>
    </row>
    <row r="28" spans="1:5" ht="25.5">
      <c r="A28" t="s">
        <v>46</v>
      </c>
      <c r="E28" s="29" t="s">
        <v>484</v>
      </c>
    </row>
    <row r="29" spans="1:16" ht="25.5">
      <c r="A29" s="18" t="s">
        <v>38</v>
      </c>
      <c s="23" t="s">
        <v>30</v>
      </c>
      <c s="23" t="s">
        <v>501</v>
      </c>
      <c s="18" t="s">
        <v>40</v>
      </c>
      <c s="24" t="s">
        <v>502</v>
      </c>
      <c s="25" t="s">
        <v>129</v>
      </c>
      <c s="26">
        <v>17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25.5">
      <c r="A30" s="28" t="s">
        <v>43</v>
      </c>
      <c r="E30" s="29" t="s">
        <v>482</v>
      </c>
    </row>
    <row r="31" spans="1:5" ht="12.75">
      <c r="A31" s="30" t="s">
        <v>45</v>
      </c>
      <c r="E31" s="31" t="s">
        <v>40</v>
      </c>
    </row>
    <row r="32" spans="1:5" ht="25.5">
      <c r="A32" t="s">
        <v>46</v>
      </c>
      <c r="E32" s="29" t="s">
        <v>503</v>
      </c>
    </row>
    <row r="33" spans="1:16" ht="12.75">
      <c r="A33" s="18" t="s">
        <v>38</v>
      </c>
      <c s="23" t="s">
        <v>76</v>
      </c>
      <c s="23" t="s">
        <v>504</v>
      </c>
      <c s="18" t="s">
        <v>40</v>
      </c>
      <c s="24" t="s">
        <v>505</v>
      </c>
      <c s="25" t="s">
        <v>129</v>
      </c>
      <c s="26">
        <v>6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25.5">
      <c r="A34" s="28" t="s">
        <v>43</v>
      </c>
      <c r="E34" s="29" t="s">
        <v>482</v>
      </c>
    </row>
    <row r="35" spans="1:5" ht="12.75">
      <c r="A35" s="30" t="s">
        <v>45</v>
      </c>
      <c r="E35" s="31" t="s">
        <v>506</v>
      </c>
    </row>
    <row r="36" spans="1:5" ht="25.5">
      <c r="A36" t="s">
        <v>46</v>
      </c>
      <c r="E36" s="29" t="s">
        <v>503</v>
      </c>
    </row>
    <row r="37" spans="1:16" ht="25.5">
      <c r="A37" s="18" t="s">
        <v>38</v>
      </c>
      <c s="23" t="s">
        <v>79</v>
      </c>
      <c s="23" t="s">
        <v>507</v>
      </c>
      <c s="18" t="s">
        <v>40</v>
      </c>
      <c s="24" t="s">
        <v>508</v>
      </c>
      <c s="25" t="s">
        <v>118</v>
      </c>
      <c s="26">
        <v>223.625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509</v>
      </c>
    </row>
    <row r="39" spans="1:5" ht="12.75">
      <c r="A39" s="30" t="s">
        <v>45</v>
      </c>
      <c r="E39" s="31" t="s">
        <v>40</v>
      </c>
    </row>
    <row r="40" spans="1:5" ht="38.25">
      <c r="A40" t="s">
        <v>46</v>
      </c>
      <c r="E40" s="29" t="s">
        <v>510</v>
      </c>
    </row>
    <row r="41" spans="1:16" ht="25.5">
      <c r="A41" s="18" t="s">
        <v>38</v>
      </c>
      <c s="23" t="s">
        <v>33</v>
      </c>
      <c s="23" t="s">
        <v>511</v>
      </c>
      <c s="18" t="s">
        <v>40</v>
      </c>
      <c s="24" t="s">
        <v>512</v>
      </c>
      <c s="25" t="s">
        <v>118</v>
      </c>
      <c s="26">
        <v>223.625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25.5">
      <c r="A42" s="28" t="s">
        <v>43</v>
      </c>
      <c r="E42" s="29" t="s">
        <v>513</v>
      </c>
    </row>
    <row r="43" spans="1:5" ht="89.25">
      <c r="A43" s="30" t="s">
        <v>45</v>
      </c>
      <c r="E43" s="31" t="s">
        <v>514</v>
      </c>
    </row>
    <row r="44" spans="1:5" ht="38.25">
      <c r="A44" t="s">
        <v>46</v>
      </c>
      <c r="E44" s="29" t="s">
        <v>510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515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515</v>
      </c>
      <c s="5"/>
      <c s="14" t="s">
        <v>516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281</v>
      </c>
      <c s="19"/>
      <c s="19"/>
      <c s="19"/>
      <c s="22">
        <f>0+Q8</f>
      </c>
      <c r="O8">
        <f>0+R8</f>
      </c>
      <c r="Q8">
        <f>0+I9+I13+I17+I21+I25+I29+I33+I37+I41+I45+I49+I53+I57+I61+I65+I69+I73+I77+I81+I85+I89+I93+I97+I101+I105</f>
      </c>
      <c>
        <f>0+O9+O13+O17+O21+O25+O29+O33+O37+O41+O45+O49+O53+O57+O61+O65+O69+O73+O77+O81+O85+O89+O93+O97+O101+O105</f>
      </c>
    </row>
    <row r="9" spans="1:16" ht="25.5">
      <c r="A9" s="18" t="s">
        <v>38</v>
      </c>
      <c s="23" t="s">
        <v>22</v>
      </c>
      <c s="23" t="s">
        <v>517</v>
      </c>
      <c s="18" t="s">
        <v>40</v>
      </c>
      <c s="24" t="s">
        <v>518</v>
      </c>
      <c s="25" t="s">
        <v>162</v>
      </c>
      <c s="26">
        <v>32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38.25">
      <c r="A10" s="28" t="s">
        <v>43</v>
      </c>
      <c r="E10" s="29" t="s">
        <v>519</v>
      </c>
    </row>
    <row r="11" spans="1:5" ht="12.75">
      <c r="A11" s="30" t="s">
        <v>45</v>
      </c>
      <c r="E11" s="31" t="s">
        <v>520</v>
      </c>
    </row>
    <row r="12" spans="1:5" ht="76.5">
      <c r="A12" t="s">
        <v>46</v>
      </c>
      <c r="E12" s="29" t="s">
        <v>521</v>
      </c>
    </row>
    <row r="13" spans="1:16" ht="12.75">
      <c r="A13" s="18" t="s">
        <v>38</v>
      </c>
      <c s="23" t="s">
        <v>16</v>
      </c>
      <c s="23" t="s">
        <v>522</v>
      </c>
      <c s="18" t="s">
        <v>40</v>
      </c>
      <c s="24" t="s">
        <v>523</v>
      </c>
      <c s="25" t="s">
        <v>162</v>
      </c>
      <c s="26">
        <v>32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524</v>
      </c>
    </row>
    <row r="15" spans="1:5" ht="12.75">
      <c r="A15" s="30" t="s">
        <v>45</v>
      </c>
      <c r="E15" s="31" t="s">
        <v>525</v>
      </c>
    </row>
    <row r="16" spans="1:5" ht="38.25">
      <c r="A16" t="s">
        <v>46</v>
      </c>
      <c r="E16" s="29" t="s">
        <v>286</v>
      </c>
    </row>
    <row r="17" spans="1:16" ht="12.75">
      <c r="A17" s="18" t="s">
        <v>38</v>
      </c>
      <c s="23" t="s">
        <v>15</v>
      </c>
      <c s="23" t="s">
        <v>526</v>
      </c>
      <c s="18" t="s">
        <v>40</v>
      </c>
      <c s="24" t="s">
        <v>527</v>
      </c>
      <c s="25" t="s">
        <v>528</v>
      </c>
      <c s="26">
        <v>8640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529</v>
      </c>
    </row>
    <row r="19" spans="1:5" ht="25.5">
      <c r="A19" s="30" t="s">
        <v>45</v>
      </c>
      <c r="E19" s="31" t="s">
        <v>530</v>
      </c>
    </row>
    <row r="20" spans="1:5" ht="25.5">
      <c r="A20" t="s">
        <v>46</v>
      </c>
      <c r="E20" s="29" t="s">
        <v>531</v>
      </c>
    </row>
    <row r="21" spans="1:16" ht="25.5">
      <c r="A21" s="18" t="s">
        <v>38</v>
      </c>
      <c s="23" t="s">
        <v>26</v>
      </c>
      <c s="23" t="s">
        <v>485</v>
      </c>
      <c s="18" t="s">
        <v>98</v>
      </c>
      <c s="24" t="s">
        <v>486</v>
      </c>
      <c s="25" t="s">
        <v>129</v>
      </c>
      <c s="26">
        <v>70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25.5">
      <c r="A22" s="28" t="s">
        <v>43</v>
      </c>
      <c r="E22" s="29" t="s">
        <v>532</v>
      </c>
    </row>
    <row r="23" spans="1:5" ht="331.5">
      <c r="A23" s="30" t="s">
        <v>45</v>
      </c>
      <c r="E23" s="31" t="s">
        <v>533</v>
      </c>
    </row>
    <row r="24" spans="1:5" ht="63.75">
      <c r="A24" t="s">
        <v>46</v>
      </c>
      <c r="E24" s="29" t="s">
        <v>489</v>
      </c>
    </row>
    <row r="25" spans="1:16" ht="25.5">
      <c r="A25" s="18" t="s">
        <v>38</v>
      </c>
      <c s="23" t="s">
        <v>28</v>
      </c>
      <c s="23" t="s">
        <v>485</v>
      </c>
      <c s="18" t="s">
        <v>104</v>
      </c>
      <c s="24" t="s">
        <v>486</v>
      </c>
      <c s="25" t="s">
        <v>129</v>
      </c>
      <c s="26">
        <v>2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38.25">
      <c r="A26" s="28" t="s">
        <v>43</v>
      </c>
      <c r="E26" s="29" t="s">
        <v>534</v>
      </c>
    </row>
    <row r="27" spans="1:5" ht="12.75">
      <c r="A27" s="30" t="s">
        <v>45</v>
      </c>
      <c r="E27" s="31" t="s">
        <v>535</v>
      </c>
    </row>
    <row r="28" spans="1:5" ht="63.75">
      <c r="A28" t="s">
        <v>46</v>
      </c>
      <c r="E28" s="29" t="s">
        <v>489</v>
      </c>
    </row>
    <row r="29" spans="1:16" ht="12.75">
      <c r="A29" s="18" t="s">
        <v>38</v>
      </c>
      <c s="23" t="s">
        <v>30</v>
      </c>
      <c s="23" t="s">
        <v>490</v>
      </c>
      <c s="18" t="s">
        <v>98</v>
      </c>
      <c s="24" t="s">
        <v>491</v>
      </c>
      <c s="25" t="s">
        <v>129</v>
      </c>
      <c s="26">
        <v>65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25.5">
      <c r="A30" s="28" t="s">
        <v>43</v>
      </c>
      <c r="E30" s="29" t="s">
        <v>524</v>
      </c>
    </row>
    <row r="31" spans="1:5" ht="38.25">
      <c r="A31" s="30" t="s">
        <v>45</v>
      </c>
      <c r="E31" s="31" t="s">
        <v>536</v>
      </c>
    </row>
    <row r="32" spans="1:5" ht="25.5">
      <c r="A32" t="s">
        <v>46</v>
      </c>
      <c r="E32" s="29" t="s">
        <v>494</v>
      </c>
    </row>
    <row r="33" spans="1:16" ht="12.75">
      <c r="A33" s="18" t="s">
        <v>38</v>
      </c>
      <c s="23" t="s">
        <v>76</v>
      </c>
      <c s="23" t="s">
        <v>490</v>
      </c>
      <c s="18" t="s">
        <v>104</v>
      </c>
      <c s="24" t="s">
        <v>491</v>
      </c>
      <c s="25" t="s">
        <v>129</v>
      </c>
      <c s="26">
        <v>2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38.25">
      <c r="A34" s="28" t="s">
        <v>43</v>
      </c>
      <c r="E34" s="29" t="s">
        <v>537</v>
      </c>
    </row>
    <row r="35" spans="1:5" ht="12.75">
      <c r="A35" s="30" t="s">
        <v>45</v>
      </c>
      <c r="E35" s="31" t="s">
        <v>535</v>
      </c>
    </row>
    <row r="36" spans="1:5" ht="25.5">
      <c r="A36" t="s">
        <v>46</v>
      </c>
      <c r="E36" s="29" t="s">
        <v>494</v>
      </c>
    </row>
    <row r="37" spans="1:16" ht="12.75">
      <c r="A37" s="18" t="s">
        <v>38</v>
      </c>
      <c s="23" t="s">
        <v>79</v>
      </c>
      <c s="23" t="s">
        <v>538</v>
      </c>
      <c s="18" t="s">
        <v>98</v>
      </c>
      <c s="24" t="s">
        <v>539</v>
      </c>
      <c s="25" t="s">
        <v>540</v>
      </c>
      <c s="26">
        <v>7500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25.5">
      <c r="A38" s="28" t="s">
        <v>43</v>
      </c>
      <c r="E38" s="29" t="s">
        <v>529</v>
      </c>
    </row>
    <row r="39" spans="1:5" ht="38.25">
      <c r="A39" s="30" t="s">
        <v>45</v>
      </c>
      <c r="E39" s="31" t="s">
        <v>541</v>
      </c>
    </row>
    <row r="40" spans="1:5" ht="25.5">
      <c r="A40" t="s">
        <v>46</v>
      </c>
      <c r="E40" s="29" t="s">
        <v>542</v>
      </c>
    </row>
    <row r="41" spans="1:16" ht="12.75">
      <c r="A41" s="18" t="s">
        <v>38</v>
      </c>
      <c s="23" t="s">
        <v>33</v>
      </c>
      <c s="23" t="s">
        <v>538</v>
      </c>
      <c s="18" t="s">
        <v>104</v>
      </c>
      <c s="24" t="s">
        <v>539</v>
      </c>
      <c s="25" t="s">
        <v>540</v>
      </c>
      <c s="26">
        <v>480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25.5">
      <c r="A42" s="28" t="s">
        <v>43</v>
      </c>
      <c r="E42" s="29" t="s">
        <v>529</v>
      </c>
    </row>
    <row r="43" spans="1:5" ht="12.75">
      <c r="A43" s="30" t="s">
        <v>45</v>
      </c>
      <c r="E43" s="31" t="s">
        <v>543</v>
      </c>
    </row>
    <row r="44" spans="1:5" ht="25.5">
      <c r="A44" t="s">
        <v>46</v>
      </c>
      <c r="E44" s="29" t="s">
        <v>542</v>
      </c>
    </row>
    <row r="45" spans="1:16" ht="12.75">
      <c r="A45" s="18" t="s">
        <v>38</v>
      </c>
      <c s="23" t="s">
        <v>35</v>
      </c>
      <c s="23" t="s">
        <v>544</v>
      </c>
      <c s="18" t="s">
        <v>40</v>
      </c>
      <c s="24" t="s">
        <v>545</v>
      </c>
      <c s="25" t="s">
        <v>129</v>
      </c>
      <c s="26">
        <v>13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25.5">
      <c r="A46" s="28" t="s">
        <v>43</v>
      </c>
      <c r="E46" s="29" t="s">
        <v>532</v>
      </c>
    </row>
    <row r="47" spans="1:5" ht="89.25">
      <c r="A47" s="30" t="s">
        <v>45</v>
      </c>
      <c r="E47" s="31" t="s">
        <v>546</v>
      </c>
    </row>
    <row r="48" spans="1:5" ht="63.75">
      <c r="A48" t="s">
        <v>46</v>
      </c>
      <c r="E48" s="29" t="s">
        <v>489</v>
      </c>
    </row>
    <row r="49" spans="1:16" ht="12.75">
      <c r="A49" s="18" t="s">
        <v>38</v>
      </c>
      <c s="23" t="s">
        <v>86</v>
      </c>
      <c s="23" t="s">
        <v>547</v>
      </c>
      <c s="18" t="s">
        <v>40</v>
      </c>
      <c s="24" t="s">
        <v>548</v>
      </c>
      <c s="25" t="s">
        <v>129</v>
      </c>
      <c s="26">
        <v>13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25.5">
      <c r="A50" s="28" t="s">
        <v>43</v>
      </c>
      <c r="E50" s="29" t="s">
        <v>524</v>
      </c>
    </row>
    <row r="51" spans="1:5" ht="38.25">
      <c r="A51" s="30" t="s">
        <v>45</v>
      </c>
      <c r="E51" s="31" t="s">
        <v>549</v>
      </c>
    </row>
    <row r="52" spans="1:5" ht="25.5">
      <c r="A52" t="s">
        <v>46</v>
      </c>
      <c r="E52" s="29" t="s">
        <v>494</v>
      </c>
    </row>
    <row r="53" spans="1:16" ht="12.75">
      <c r="A53" s="18" t="s">
        <v>38</v>
      </c>
      <c s="23" t="s">
        <v>89</v>
      </c>
      <c s="23" t="s">
        <v>550</v>
      </c>
      <c s="18" t="s">
        <v>40</v>
      </c>
      <c s="24" t="s">
        <v>551</v>
      </c>
      <c s="25" t="s">
        <v>540</v>
      </c>
      <c s="26">
        <v>1500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25.5">
      <c r="A54" s="28" t="s">
        <v>43</v>
      </c>
      <c r="E54" s="29" t="s">
        <v>529</v>
      </c>
    </row>
    <row r="55" spans="1:5" ht="38.25">
      <c r="A55" s="30" t="s">
        <v>45</v>
      </c>
      <c r="E55" s="31" t="s">
        <v>552</v>
      </c>
    </row>
    <row r="56" spans="1:5" ht="25.5">
      <c r="A56" t="s">
        <v>46</v>
      </c>
      <c r="E56" s="29" t="s">
        <v>542</v>
      </c>
    </row>
    <row r="57" spans="1:16" ht="12.75">
      <c r="A57" s="18" t="s">
        <v>38</v>
      </c>
      <c s="23" t="s">
        <v>92</v>
      </c>
      <c s="23" t="s">
        <v>553</v>
      </c>
      <c s="18" t="s">
        <v>40</v>
      </c>
      <c s="24" t="s">
        <v>554</v>
      </c>
      <c s="25" t="s">
        <v>129</v>
      </c>
      <c s="26">
        <v>46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25.5">
      <c r="A58" s="28" t="s">
        <v>43</v>
      </c>
      <c r="E58" s="29" t="s">
        <v>532</v>
      </c>
    </row>
    <row r="59" spans="1:5" ht="38.25">
      <c r="A59" s="30" t="s">
        <v>45</v>
      </c>
      <c r="E59" s="31" t="s">
        <v>555</v>
      </c>
    </row>
    <row r="60" spans="1:5" ht="63.75">
      <c r="A60" t="s">
        <v>46</v>
      </c>
      <c r="E60" s="29" t="s">
        <v>556</v>
      </c>
    </row>
    <row r="61" spans="1:16" ht="12.75">
      <c r="A61" s="18" t="s">
        <v>38</v>
      </c>
      <c s="23" t="s">
        <v>159</v>
      </c>
      <c s="23" t="s">
        <v>557</v>
      </c>
      <c s="18" t="s">
        <v>40</v>
      </c>
      <c s="24" t="s">
        <v>558</v>
      </c>
      <c s="25" t="s">
        <v>129</v>
      </c>
      <c s="26">
        <v>46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25.5">
      <c r="A62" s="28" t="s">
        <v>43</v>
      </c>
      <c r="E62" s="29" t="s">
        <v>524</v>
      </c>
    </row>
    <row r="63" spans="1:5" ht="38.25">
      <c r="A63" s="30" t="s">
        <v>45</v>
      </c>
      <c r="E63" s="31" t="s">
        <v>559</v>
      </c>
    </row>
    <row r="64" spans="1:5" ht="25.5">
      <c r="A64" t="s">
        <v>46</v>
      </c>
      <c r="E64" s="29" t="s">
        <v>494</v>
      </c>
    </row>
    <row r="65" spans="1:16" ht="12.75">
      <c r="A65" s="18" t="s">
        <v>38</v>
      </c>
      <c s="23" t="s">
        <v>165</v>
      </c>
      <c s="23" t="s">
        <v>560</v>
      </c>
      <c s="18" t="s">
        <v>40</v>
      </c>
      <c s="24" t="s">
        <v>561</v>
      </c>
      <c s="25" t="s">
        <v>540</v>
      </c>
      <c s="26">
        <v>5160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25.5">
      <c r="A66" s="28" t="s">
        <v>43</v>
      </c>
      <c r="E66" s="29" t="s">
        <v>529</v>
      </c>
    </row>
    <row r="67" spans="1:5" ht="38.25">
      <c r="A67" s="30" t="s">
        <v>45</v>
      </c>
      <c r="E67" s="31" t="s">
        <v>562</v>
      </c>
    </row>
    <row r="68" spans="1:5" ht="25.5">
      <c r="A68" t="s">
        <v>46</v>
      </c>
      <c r="E68" s="29" t="s">
        <v>563</v>
      </c>
    </row>
    <row r="69" spans="1:16" ht="12.75">
      <c r="A69" s="18" t="s">
        <v>38</v>
      </c>
      <c s="23" t="s">
        <v>172</v>
      </c>
      <c s="23" t="s">
        <v>564</v>
      </c>
      <c s="18" t="s">
        <v>40</v>
      </c>
      <c s="24" t="s">
        <v>565</v>
      </c>
      <c s="25" t="s">
        <v>129</v>
      </c>
      <c s="26">
        <v>4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25.5">
      <c r="A70" s="28" t="s">
        <v>43</v>
      </c>
      <c r="E70" s="29" t="s">
        <v>532</v>
      </c>
    </row>
    <row r="71" spans="1:5" ht="38.25">
      <c r="A71" s="30" t="s">
        <v>45</v>
      </c>
      <c r="E71" s="31" t="s">
        <v>566</v>
      </c>
    </row>
    <row r="72" spans="1:5" ht="76.5">
      <c r="A72" t="s">
        <v>46</v>
      </c>
      <c r="E72" s="29" t="s">
        <v>567</v>
      </c>
    </row>
    <row r="73" spans="1:16" ht="12.75">
      <c r="A73" s="18" t="s">
        <v>38</v>
      </c>
      <c s="23" t="s">
        <v>177</v>
      </c>
      <c s="23" t="s">
        <v>568</v>
      </c>
      <c s="18" t="s">
        <v>40</v>
      </c>
      <c s="24" t="s">
        <v>569</v>
      </c>
      <c s="25" t="s">
        <v>129</v>
      </c>
      <c s="26">
        <v>4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25.5">
      <c r="A74" s="28" t="s">
        <v>43</v>
      </c>
      <c r="E74" s="29" t="s">
        <v>524</v>
      </c>
    </row>
    <row r="75" spans="1:5" ht="38.25">
      <c r="A75" s="30" t="s">
        <v>45</v>
      </c>
      <c r="E75" s="31" t="s">
        <v>570</v>
      </c>
    </row>
    <row r="76" spans="1:5" ht="25.5">
      <c r="A76" t="s">
        <v>46</v>
      </c>
      <c r="E76" s="29" t="s">
        <v>571</v>
      </c>
    </row>
    <row r="77" spans="1:16" ht="12.75">
      <c r="A77" s="18" t="s">
        <v>38</v>
      </c>
      <c s="23" t="s">
        <v>183</v>
      </c>
      <c s="23" t="s">
        <v>572</v>
      </c>
      <c s="18" t="s">
        <v>40</v>
      </c>
      <c s="24" t="s">
        <v>573</v>
      </c>
      <c s="25" t="s">
        <v>540</v>
      </c>
      <c s="26">
        <v>480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25.5">
      <c r="A78" s="28" t="s">
        <v>43</v>
      </c>
      <c r="E78" s="29" t="s">
        <v>529</v>
      </c>
    </row>
    <row r="79" spans="1:5" ht="38.25">
      <c r="A79" s="30" t="s">
        <v>45</v>
      </c>
      <c r="E79" s="31" t="s">
        <v>574</v>
      </c>
    </row>
    <row r="80" spans="1:5" ht="25.5">
      <c r="A80" t="s">
        <v>46</v>
      </c>
      <c r="E80" s="29" t="s">
        <v>575</v>
      </c>
    </row>
    <row r="81" spans="1:16" ht="12.75">
      <c r="A81" s="18" t="s">
        <v>38</v>
      </c>
      <c s="23" t="s">
        <v>189</v>
      </c>
      <c s="23" t="s">
        <v>576</v>
      </c>
      <c s="18" t="s">
        <v>40</v>
      </c>
      <c s="24" t="s">
        <v>577</v>
      </c>
      <c s="25" t="s">
        <v>129</v>
      </c>
      <c s="26">
        <v>4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25.5">
      <c r="A82" s="28" t="s">
        <v>43</v>
      </c>
      <c r="E82" s="29" t="s">
        <v>532</v>
      </c>
    </row>
    <row r="83" spans="1:5" ht="12.75">
      <c r="A83" s="30" t="s">
        <v>45</v>
      </c>
      <c r="E83" s="31" t="s">
        <v>578</v>
      </c>
    </row>
    <row r="84" spans="1:5" ht="76.5">
      <c r="A84" t="s">
        <v>46</v>
      </c>
      <c r="E84" s="29" t="s">
        <v>567</v>
      </c>
    </row>
    <row r="85" spans="1:16" ht="12.75">
      <c r="A85" s="18" t="s">
        <v>38</v>
      </c>
      <c s="23" t="s">
        <v>195</v>
      </c>
      <c s="23" t="s">
        <v>579</v>
      </c>
      <c s="18" t="s">
        <v>40</v>
      </c>
      <c s="24" t="s">
        <v>580</v>
      </c>
      <c s="25" t="s">
        <v>129</v>
      </c>
      <c s="26">
        <v>2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25.5">
      <c r="A86" s="28" t="s">
        <v>43</v>
      </c>
      <c r="E86" s="29" t="s">
        <v>524</v>
      </c>
    </row>
    <row r="87" spans="1:5" ht="12.75">
      <c r="A87" s="30" t="s">
        <v>45</v>
      </c>
      <c r="E87" s="31" t="s">
        <v>581</v>
      </c>
    </row>
    <row r="88" spans="1:5" ht="25.5">
      <c r="A88" t="s">
        <v>46</v>
      </c>
      <c r="E88" s="29" t="s">
        <v>571</v>
      </c>
    </row>
    <row r="89" spans="1:16" ht="12.75">
      <c r="A89" s="18" t="s">
        <v>38</v>
      </c>
      <c s="23" t="s">
        <v>201</v>
      </c>
      <c s="23" t="s">
        <v>582</v>
      </c>
      <c s="18" t="s">
        <v>40</v>
      </c>
      <c s="24" t="s">
        <v>583</v>
      </c>
      <c s="25" t="s">
        <v>540</v>
      </c>
      <c s="26">
        <v>120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25.5">
      <c r="A90" s="28" t="s">
        <v>43</v>
      </c>
      <c r="E90" s="29" t="s">
        <v>529</v>
      </c>
    </row>
    <row r="91" spans="1:5" ht="12.75">
      <c r="A91" s="30" t="s">
        <v>45</v>
      </c>
      <c r="E91" s="31" t="s">
        <v>584</v>
      </c>
    </row>
    <row r="92" spans="1:5" ht="25.5">
      <c r="A92" t="s">
        <v>46</v>
      </c>
      <c r="E92" s="29" t="s">
        <v>575</v>
      </c>
    </row>
    <row r="93" spans="1:16" ht="12.75">
      <c r="A93" s="18" t="s">
        <v>38</v>
      </c>
      <c s="23" t="s">
        <v>204</v>
      </c>
      <c s="23" t="s">
        <v>585</v>
      </c>
      <c s="18" t="s">
        <v>40</v>
      </c>
      <c s="24" t="s">
        <v>586</v>
      </c>
      <c s="25" t="s">
        <v>129</v>
      </c>
      <c s="26">
        <v>18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25.5">
      <c r="A94" s="28" t="s">
        <v>43</v>
      </c>
      <c r="E94" s="29" t="s">
        <v>532</v>
      </c>
    </row>
    <row r="95" spans="1:5" ht="51">
      <c r="A95" s="30" t="s">
        <v>45</v>
      </c>
      <c r="E95" s="31" t="s">
        <v>587</v>
      </c>
    </row>
    <row r="96" spans="1:5" ht="63.75">
      <c r="A96" t="s">
        <v>46</v>
      </c>
      <c r="E96" s="29" t="s">
        <v>588</v>
      </c>
    </row>
    <row r="97" spans="1:16" ht="12.75">
      <c r="A97" s="18" t="s">
        <v>38</v>
      </c>
      <c s="23" t="s">
        <v>210</v>
      </c>
      <c s="23" t="s">
        <v>589</v>
      </c>
      <c s="18" t="s">
        <v>40</v>
      </c>
      <c s="24" t="s">
        <v>590</v>
      </c>
      <c s="25" t="s">
        <v>129</v>
      </c>
      <c s="26">
        <v>12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25.5">
      <c r="A98" s="28" t="s">
        <v>43</v>
      </c>
      <c r="E98" s="29" t="s">
        <v>524</v>
      </c>
    </row>
    <row r="99" spans="1:5" ht="38.25">
      <c r="A99" s="30" t="s">
        <v>45</v>
      </c>
      <c r="E99" s="31" t="s">
        <v>591</v>
      </c>
    </row>
    <row r="100" spans="1:5" ht="25.5">
      <c r="A100" t="s">
        <v>46</v>
      </c>
      <c r="E100" s="29" t="s">
        <v>571</v>
      </c>
    </row>
    <row r="101" spans="1:16" ht="12.75">
      <c r="A101" s="18" t="s">
        <v>38</v>
      </c>
      <c s="23" t="s">
        <v>217</v>
      </c>
      <c s="23" t="s">
        <v>592</v>
      </c>
      <c s="18" t="s">
        <v>40</v>
      </c>
      <c s="24" t="s">
        <v>593</v>
      </c>
      <c s="25" t="s">
        <v>540</v>
      </c>
      <c s="26">
        <v>1200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25.5">
      <c r="A102" s="28" t="s">
        <v>43</v>
      </c>
      <c r="E102" s="29" t="s">
        <v>529</v>
      </c>
    </row>
    <row r="103" spans="1:5" ht="38.25">
      <c r="A103" s="30" t="s">
        <v>45</v>
      </c>
      <c r="E103" s="31" t="s">
        <v>594</v>
      </c>
    </row>
    <row r="104" spans="1:5" ht="25.5">
      <c r="A104" t="s">
        <v>46</v>
      </c>
      <c r="E104" s="29" t="s">
        <v>575</v>
      </c>
    </row>
    <row r="105" spans="1:16" ht="12.75">
      <c r="A105" s="18" t="s">
        <v>38</v>
      </c>
      <c s="23" t="s">
        <v>223</v>
      </c>
      <c s="23" t="s">
        <v>595</v>
      </c>
      <c s="18" t="s">
        <v>40</v>
      </c>
      <c s="24" t="s">
        <v>596</v>
      </c>
      <c s="25" t="s">
        <v>162</v>
      </c>
      <c s="26">
        <v>52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38.25">
      <c r="A106" s="28" t="s">
        <v>43</v>
      </c>
      <c r="E106" s="29" t="s">
        <v>597</v>
      </c>
    </row>
    <row r="107" spans="1:5" ht="51">
      <c r="A107" s="30" t="s">
        <v>45</v>
      </c>
      <c r="E107" s="31" t="s">
        <v>598</v>
      </c>
    </row>
    <row r="108" spans="1:5" ht="25.5">
      <c r="A108" t="s">
        <v>46</v>
      </c>
      <c r="E108" s="29" t="s">
        <v>599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0+O8+O17+O38+O43+O76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600</v>
      </c>
      <c s="32">
        <f>0+I8+I17+I38+I43+I76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600</v>
      </c>
      <c s="5"/>
      <c s="14" t="s">
        <v>601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97</v>
      </c>
      <c s="18" t="s">
        <v>98</v>
      </c>
      <c s="24" t="s">
        <v>99</v>
      </c>
      <c s="25" t="s">
        <v>100</v>
      </c>
      <c s="26">
        <v>530.43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101</v>
      </c>
    </row>
    <row r="11" spans="1:5" ht="51">
      <c r="A11" s="30" t="s">
        <v>45</v>
      </c>
      <c r="E11" s="31" t="s">
        <v>602</v>
      </c>
    </row>
    <row r="12" spans="1:5" ht="25.5">
      <c r="A12" t="s">
        <v>46</v>
      </c>
      <c r="E12" s="29" t="s">
        <v>103</v>
      </c>
    </row>
    <row r="13" spans="1:16" ht="12.75">
      <c r="A13" s="18" t="s">
        <v>38</v>
      </c>
      <c s="23" t="s">
        <v>16</v>
      </c>
      <c s="23" t="s">
        <v>97</v>
      </c>
      <c s="18" t="s">
        <v>104</v>
      </c>
      <c s="24" t="s">
        <v>99</v>
      </c>
      <c s="25" t="s">
        <v>100</v>
      </c>
      <c s="26">
        <v>5.808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108</v>
      </c>
    </row>
    <row r="15" spans="1:5" ht="38.25">
      <c r="A15" s="30" t="s">
        <v>45</v>
      </c>
      <c r="E15" s="31" t="s">
        <v>603</v>
      </c>
    </row>
    <row r="16" spans="1:5" ht="25.5">
      <c r="A16" t="s">
        <v>46</v>
      </c>
      <c r="E16" s="29" t="s">
        <v>103</v>
      </c>
    </row>
    <row r="17" spans="1:18" ht="12.75" customHeight="1">
      <c r="A17" s="5" t="s">
        <v>36</v>
      </c>
      <c s="5"/>
      <c s="35" t="s">
        <v>22</v>
      </c>
      <c s="5"/>
      <c s="21" t="s">
        <v>115</v>
      </c>
      <c s="5"/>
      <c s="5"/>
      <c s="5"/>
      <c s="36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18" t="s">
        <v>38</v>
      </c>
      <c s="23" t="s">
        <v>15</v>
      </c>
      <c s="23" t="s">
        <v>604</v>
      </c>
      <c s="18" t="s">
        <v>40</v>
      </c>
      <c s="24" t="s">
        <v>605</v>
      </c>
      <c s="25" t="s">
        <v>134</v>
      </c>
      <c s="26">
        <v>138.975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606</v>
      </c>
    </row>
    <row r="20" spans="1:5" ht="51">
      <c r="A20" s="30" t="s">
        <v>45</v>
      </c>
      <c r="E20" s="31" t="s">
        <v>607</v>
      </c>
    </row>
    <row r="21" spans="1:5" ht="318.75">
      <c r="A21" t="s">
        <v>46</v>
      </c>
      <c r="E21" s="29" t="s">
        <v>608</v>
      </c>
    </row>
    <row r="22" spans="1:16" ht="12.75">
      <c r="A22" s="18" t="s">
        <v>38</v>
      </c>
      <c s="23" t="s">
        <v>26</v>
      </c>
      <c s="23" t="s">
        <v>609</v>
      </c>
      <c s="18" t="s">
        <v>40</v>
      </c>
      <c s="24" t="s">
        <v>610</v>
      </c>
      <c s="25" t="s">
        <v>134</v>
      </c>
      <c s="26">
        <v>110.24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611</v>
      </c>
    </row>
    <row r="24" spans="1:5" ht="12.75">
      <c r="A24" s="30" t="s">
        <v>45</v>
      </c>
      <c r="E24" s="31" t="s">
        <v>612</v>
      </c>
    </row>
    <row r="25" spans="1:5" ht="318.75">
      <c r="A25" t="s">
        <v>46</v>
      </c>
      <c r="E25" s="29" t="s">
        <v>608</v>
      </c>
    </row>
    <row r="26" spans="1:16" ht="12.75">
      <c r="A26" s="18" t="s">
        <v>38</v>
      </c>
      <c s="23" t="s">
        <v>28</v>
      </c>
      <c s="23" t="s">
        <v>613</v>
      </c>
      <c s="18" t="s">
        <v>40</v>
      </c>
      <c s="24" t="s">
        <v>614</v>
      </c>
      <c s="25" t="s">
        <v>134</v>
      </c>
      <c s="26">
        <v>16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615</v>
      </c>
    </row>
    <row r="28" spans="1:5" ht="12.75">
      <c r="A28" s="30" t="s">
        <v>45</v>
      </c>
      <c r="E28" s="31" t="s">
        <v>616</v>
      </c>
    </row>
    <row r="29" spans="1:5" ht="318.75">
      <c r="A29" t="s">
        <v>46</v>
      </c>
      <c r="E29" s="29" t="s">
        <v>608</v>
      </c>
    </row>
    <row r="30" spans="1:16" ht="12.75">
      <c r="A30" s="18" t="s">
        <v>38</v>
      </c>
      <c s="23" t="s">
        <v>30</v>
      </c>
      <c s="23" t="s">
        <v>617</v>
      </c>
      <c s="18" t="s">
        <v>40</v>
      </c>
      <c s="24" t="s">
        <v>618</v>
      </c>
      <c s="25" t="s">
        <v>134</v>
      </c>
      <c s="26">
        <v>123.84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619</v>
      </c>
    </row>
    <row r="32" spans="1:5" ht="63.75">
      <c r="A32" s="30" t="s">
        <v>45</v>
      </c>
      <c r="E32" s="31" t="s">
        <v>620</v>
      </c>
    </row>
    <row r="33" spans="1:5" ht="229.5">
      <c r="A33" t="s">
        <v>46</v>
      </c>
      <c r="E33" s="29" t="s">
        <v>621</v>
      </c>
    </row>
    <row r="34" spans="1:16" ht="12.75">
      <c r="A34" s="18" t="s">
        <v>38</v>
      </c>
      <c s="23" t="s">
        <v>76</v>
      </c>
      <c s="23" t="s">
        <v>622</v>
      </c>
      <c s="18" t="s">
        <v>40</v>
      </c>
      <c s="24" t="s">
        <v>623</v>
      </c>
      <c s="25" t="s">
        <v>134</v>
      </c>
      <c s="26">
        <v>26.343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624</v>
      </c>
    </row>
    <row r="36" spans="1:5" ht="38.25">
      <c r="A36" s="30" t="s">
        <v>45</v>
      </c>
      <c r="E36" s="31" t="s">
        <v>625</v>
      </c>
    </row>
    <row r="37" spans="1:5" ht="293.25">
      <c r="A37" t="s">
        <v>46</v>
      </c>
      <c r="E37" s="29" t="s">
        <v>626</v>
      </c>
    </row>
    <row r="38" spans="1:18" ht="12.75" customHeight="1">
      <c r="A38" s="5" t="s">
        <v>36</v>
      </c>
      <c s="5"/>
      <c s="35" t="s">
        <v>26</v>
      </c>
      <c s="5"/>
      <c s="21" t="s">
        <v>335</v>
      </c>
      <c s="5"/>
      <c s="5"/>
      <c s="5"/>
      <c s="36">
        <f>0+Q38</f>
      </c>
      <c r="O38">
        <f>0+R38</f>
      </c>
      <c r="Q38">
        <f>0+I39</f>
      </c>
      <c>
        <f>0+O39</f>
      </c>
    </row>
    <row r="39" spans="1:16" ht="12.75">
      <c r="A39" s="18" t="s">
        <v>38</v>
      </c>
      <c s="23" t="s">
        <v>79</v>
      </c>
      <c s="23" t="s">
        <v>627</v>
      </c>
      <c s="18" t="s">
        <v>40</v>
      </c>
      <c s="24" t="s">
        <v>628</v>
      </c>
      <c s="25" t="s">
        <v>134</v>
      </c>
      <c s="26">
        <v>8.268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25.5">
      <c r="A40" s="28" t="s">
        <v>43</v>
      </c>
      <c r="E40" s="29" t="s">
        <v>629</v>
      </c>
    </row>
    <row r="41" spans="1:5" ht="12.75">
      <c r="A41" s="30" t="s">
        <v>45</v>
      </c>
      <c r="E41" s="31" t="s">
        <v>630</v>
      </c>
    </row>
    <row r="42" spans="1:5" ht="38.25">
      <c r="A42" t="s">
        <v>46</v>
      </c>
      <c r="E42" s="29" t="s">
        <v>340</v>
      </c>
    </row>
    <row r="43" spans="1:18" ht="12.75" customHeight="1">
      <c r="A43" s="5" t="s">
        <v>36</v>
      </c>
      <c s="5"/>
      <c s="35" t="s">
        <v>79</v>
      </c>
      <c s="5"/>
      <c s="21" t="s">
        <v>275</v>
      </c>
      <c s="5"/>
      <c s="5"/>
      <c s="5"/>
      <c s="36">
        <f>0+Q43</f>
      </c>
      <c r="O43">
        <f>0+R43</f>
      </c>
      <c r="Q43">
        <f>0+I44+I48+I52+I56+I60+I64+I68+I72</f>
      </c>
      <c>
        <f>0+O44+O48+O52+O56+O60+O64+O68+O72</f>
      </c>
    </row>
    <row r="44" spans="1:16" ht="12.75">
      <c r="A44" s="18" t="s">
        <v>38</v>
      </c>
      <c s="23" t="s">
        <v>33</v>
      </c>
      <c s="23" t="s">
        <v>631</v>
      </c>
      <c s="18" t="s">
        <v>40</v>
      </c>
      <c s="24" t="s">
        <v>632</v>
      </c>
      <c s="25" t="s">
        <v>162</v>
      </c>
      <c s="26">
        <v>68.9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25.5">
      <c r="A45" s="28" t="s">
        <v>43</v>
      </c>
      <c r="E45" s="29" t="s">
        <v>633</v>
      </c>
    </row>
    <row r="46" spans="1:5" ht="12.75">
      <c r="A46" s="30" t="s">
        <v>45</v>
      </c>
      <c r="E46" s="31" t="s">
        <v>634</v>
      </c>
    </row>
    <row r="47" spans="1:5" ht="255">
      <c r="A47" t="s">
        <v>46</v>
      </c>
      <c r="E47" s="29" t="s">
        <v>635</v>
      </c>
    </row>
    <row r="48" spans="1:16" ht="12.75">
      <c r="A48" s="18" t="s">
        <v>38</v>
      </c>
      <c s="23" t="s">
        <v>35</v>
      </c>
      <c s="23" t="s">
        <v>636</v>
      </c>
      <c s="18" t="s">
        <v>40</v>
      </c>
      <c s="24" t="s">
        <v>637</v>
      </c>
      <c s="25" t="s">
        <v>129</v>
      </c>
      <c s="26">
        <v>1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25.5">
      <c r="A49" s="28" t="s">
        <v>43</v>
      </c>
      <c r="E49" s="29" t="s">
        <v>638</v>
      </c>
    </row>
    <row r="50" spans="1:5" ht="12.75">
      <c r="A50" s="30" t="s">
        <v>45</v>
      </c>
      <c r="E50" s="31" t="s">
        <v>40</v>
      </c>
    </row>
    <row r="51" spans="1:5" ht="242.25">
      <c r="A51" t="s">
        <v>46</v>
      </c>
      <c r="E51" s="29" t="s">
        <v>639</v>
      </c>
    </row>
    <row r="52" spans="1:16" ht="12.75">
      <c r="A52" s="18" t="s">
        <v>38</v>
      </c>
      <c s="23" t="s">
        <v>86</v>
      </c>
      <c s="23" t="s">
        <v>640</v>
      </c>
      <c s="18" t="s">
        <v>40</v>
      </c>
      <c s="24" t="s">
        <v>641</v>
      </c>
      <c s="25" t="s">
        <v>129</v>
      </c>
      <c s="26">
        <v>12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12.75">
      <c r="A53" s="28" t="s">
        <v>43</v>
      </c>
      <c r="E53" s="29" t="s">
        <v>642</v>
      </c>
    </row>
    <row r="54" spans="1:5" ht="12.75">
      <c r="A54" s="30" t="s">
        <v>45</v>
      </c>
      <c r="E54" s="31" t="s">
        <v>40</v>
      </c>
    </row>
    <row r="55" spans="1:5" ht="76.5">
      <c r="A55" t="s">
        <v>46</v>
      </c>
      <c r="E55" s="29" t="s">
        <v>643</v>
      </c>
    </row>
    <row r="56" spans="1:16" ht="12.75">
      <c r="A56" s="18" t="s">
        <v>38</v>
      </c>
      <c s="23" t="s">
        <v>89</v>
      </c>
      <c s="23" t="s">
        <v>644</v>
      </c>
      <c s="18" t="s">
        <v>40</v>
      </c>
      <c s="24" t="s">
        <v>645</v>
      </c>
      <c s="25" t="s">
        <v>129</v>
      </c>
      <c s="26">
        <v>1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25.5">
      <c r="A57" s="28" t="s">
        <v>43</v>
      </c>
      <c r="E57" s="29" t="s">
        <v>646</v>
      </c>
    </row>
    <row r="58" spans="1:5" ht="12.75">
      <c r="A58" s="30" t="s">
        <v>45</v>
      </c>
      <c r="E58" s="31" t="s">
        <v>40</v>
      </c>
    </row>
    <row r="59" spans="1:5" ht="51">
      <c r="A59" t="s">
        <v>46</v>
      </c>
      <c r="E59" s="29" t="s">
        <v>647</v>
      </c>
    </row>
    <row r="60" spans="1:16" ht="12.75">
      <c r="A60" s="18" t="s">
        <v>38</v>
      </c>
      <c s="23" t="s">
        <v>92</v>
      </c>
      <c s="23" t="s">
        <v>648</v>
      </c>
      <c s="18" t="s">
        <v>40</v>
      </c>
      <c s="24" t="s">
        <v>649</v>
      </c>
      <c s="25" t="s">
        <v>129</v>
      </c>
      <c s="26">
        <v>3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25.5">
      <c r="A61" s="28" t="s">
        <v>43</v>
      </c>
      <c r="E61" s="29" t="s">
        <v>646</v>
      </c>
    </row>
    <row r="62" spans="1:5" ht="12.75">
      <c r="A62" s="30" t="s">
        <v>45</v>
      </c>
      <c r="E62" s="31" t="s">
        <v>40</v>
      </c>
    </row>
    <row r="63" spans="1:5" ht="51">
      <c r="A63" t="s">
        <v>46</v>
      </c>
      <c r="E63" s="29" t="s">
        <v>647</v>
      </c>
    </row>
    <row r="64" spans="1:16" ht="12.75">
      <c r="A64" s="18" t="s">
        <v>38</v>
      </c>
      <c s="23" t="s">
        <v>159</v>
      </c>
      <c s="23" t="s">
        <v>650</v>
      </c>
      <c s="18" t="s">
        <v>40</v>
      </c>
      <c s="24" t="s">
        <v>651</v>
      </c>
      <c s="25" t="s">
        <v>129</v>
      </c>
      <c s="26">
        <v>1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25.5">
      <c r="A65" s="28" t="s">
        <v>43</v>
      </c>
      <c r="E65" s="29" t="s">
        <v>646</v>
      </c>
    </row>
    <row r="66" spans="1:5" ht="12.75">
      <c r="A66" s="30" t="s">
        <v>45</v>
      </c>
      <c r="E66" s="31" t="s">
        <v>40</v>
      </c>
    </row>
    <row r="67" spans="1:5" ht="51">
      <c r="A67" t="s">
        <v>46</v>
      </c>
      <c r="E67" s="29" t="s">
        <v>647</v>
      </c>
    </row>
    <row r="68" spans="1:16" ht="12.75">
      <c r="A68" s="18" t="s">
        <v>38</v>
      </c>
      <c s="23" t="s">
        <v>165</v>
      </c>
      <c s="23" t="s">
        <v>652</v>
      </c>
      <c s="18" t="s">
        <v>40</v>
      </c>
      <c s="24" t="s">
        <v>653</v>
      </c>
      <c s="25" t="s">
        <v>129</v>
      </c>
      <c s="26">
        <v>4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25.5">
      <c r="A69" s="28" t="s">
        <v>43</v>
      </c>
      <c r="E69" s="29" t="s">
        <v>646</v>
      </c>
    </row>
    <row r="70" spans="1:5" ht="12.75">
      <c r="A70" s="30" t="s">
        <v>45</v>
      </c>
      <c r="E70" s="31" t="s">
        <v>40</v>
      </c>
    </row>
    <row r="71" spans="1:5" ht="51">
      <c r="A71" t="s">
        <v>46</v>
      </c>
      <c r="E71" s="29" t="s">
        <v>647</v>
      </c>
    </row>
    <row r="72" spans="1:16" ht="12.75">
      <c r="A72" s="18" t="s">
        <v>38</v>
      </c>
      <c s="23" t="s">
        <v>172</v>
      </c>
      <c s="23" t="s">
        <v>654</v>
      </c>
      <c s="18" t="s">
        <v>40</v>
      </c>
      <c s="24" t="s">
        <v>655</v>
      </c>
      <c s="25" t="s">
        <v>162</v>
      </c>
      <c s="26">
        <v>68.9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25.5">
      <c r="A73" s="28" t="s">
        <v>43</v>
      </c>
      <c r="E73" s="29" t="s">
        <v>656</v>
      </c>
    </row>
    <row r="74" spans="1:5" ht="12.75">
      <c r="A74" s="30" t="s">
        <v>45</v>
      </c>
      <c r="E74" s="31" t="s">
        <v>40</v>
      </c>
    </row>
    <row r="75" spans="1:5" ht="25.5">
      <c r="A75" t="s">
        <v>46</v>
      </c>
      <c r="E75" s="29" t="s">
        <v>657</v>
      </c>
    </row>
    <row r="76" spans="1:18" ht="12.75" customHeight="1">
      <c r="A76" s="5" t="s">
        <v>36</v>
      </c>
      <c s="5"/>
      <c s="35" t="s">
        <v>33</v>
      </c>
      <c s="5"/>
      <c s="21" t="s">
        <v>281</v>
      </c>
      <c s="5"/>
      <c s="5"/>
      <c s="5"/>
      <c s="36">
        <f>0+Q76</f>
      </c>
      <c r="O76">
        <f>0+R76</f>
      </c>
      <c r="Q76">
        <f>0+I77+I81+I85</f>
      </c>
      <c>
        <f>0+O77+O81+O85</f>
      </c>
    </row>
    <row r="77" spans="1:16" ht="12.75">
      <c r="A77" s="18" t="s">
        <v>38</v>
      </c>
      <c s="23" t="s">
        <v>177</v>
      </c>
      <c s="23" t="s">
        <v>658</v>
      </c>
      <c s="18" t="s">
        <v>40</v>
      </c>
      <c s="24" t="s">
        <v>659</v>
      </c>
      <c s="25" t="s">
        <v>129</v>
      </c>
      <c s="26">
        <v>9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38.25">
      <c r="A78" s="28" t="s">
        <v>43</v>
      </c>
      <c r="E78" s="29" t="s">
        <v>660</v>
      </c>
    </row>
    <row r="79" spans="1:5" ht="12.75">
      <c r="A79" s="30" t="s">
        <v>45</v>
      </c>
      <c r="E79" s="31" t="s">
        <v>40</v>
      </c>
    </row>
    <row r="80" spans="1:5" ht="89.25">
      <c r="A80" t="s">
        <v>46</v>
      </c>
      <c r="E80" s="29" t="s">
        <v>661</v>
      </c>
    </row>
    <row r="81" spans="1:16" ht="12.75">
      <c r="A81" s="18" t="s">
        <v>38</v>
      </c>
      <c s="23" t="s">
        <v>183</v>
      </c>
      <c s="23" t="s">
        <v>662</v>
      </c>
      <c s="18" t="s">
        <v>40</v>
      </c>
      <c s="24" t="s">
        <v>663</v>
      </c>
      <c s="25" t="s">
        <v>129</v>
      </c>
      <c s="26">
        <v>1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38.25">
      <c r="A82" s="28" t="s">
        <v>43</v>
      </c>
      <c r="E82" s="29" t="s">
        <v>664</v>
      </c>
    </row>
    <row r="83" spans="1:5" ht="12.75">
      <c r="A83" s="30" t="s">
        <v>45</v>
      </c>
      <c r="E83" s="31" t="s">
        <v>40</v>
      </c>
    </row>
    <row r="84" spans="1:5" ht="89.25">
      <c r="A84" t="s">
        <v>46</v>
      </c>
      <c r="E84" s="29" t="s">
        <v>661</v>
      </c>
    </row>
    <row r="85" spans="1:16" ht="12.75">
      <c r="A85" s="18" t="s">
        <v>38</v>
      </c>
      <c s="23" t="s">
        <v>189</v>
      </c>
      <c s="23" t="s">
        <v>665</v>
      </c>
      <c s="18" t="s">
        <v>40</v>
      </c>
      <c s="24" t="s">
        <v>666</v>
      </c>
      <c s="25" t="s">
        <v>162</v>
      </c>
      <c s="26">
        <v>29.8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40</v>
      </c>
    </row>
    <row r="87" spans="1:5" ht="12.75">
      <c r="A87" s="30" t="s">
        <v>45</v>
      </c>
      <c r="E87" s="31" t="s">
        <v>40</v>
      </c>
    </row>
    <row r="88" spans="1:5" ht="76.5">
      <c r="A88" t="s">
        <v>46</v>
      </c>
      <c r="E88" s="29" t="s">
        <v>667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