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001" sheetId="3" r:id="rId3"/>
    <sheet name="SO 001.1" sheetId="4" r:id="rId4"/>
    <sheet name="SO 002" sheetId="5" r:id="rId5"/>
    <sheet name="SO 105" sheetId="6" r:id="rId6"/>
    <sheet name="SO 111" sheetId="7" r:id="rId7"/>
    <sheet name="SO 121" sheetId="8" r:id="rId8"/>
    <sheet name="SO 132" sheetId="9" r:id="rId9"/>
    <sheet name="SO 201" sheetId="10" r:id="rId10"/>
    <sheet name="SO 302" sheetId="11" r:id="rId11"/>
    <sheet name="SO 421.1" sheetId="12" r:id="rId12"/>
    <sheet name="SO 801_001" sheetId="13" r:id="rId13"/>
    <sheet name="SO 801_002" sheetId="14" r:id="rId14"/>
  </sheets>
  <definedNames/>
  <calcPr/>
  <webPublishing/>
</workbook>
</file>

<file path=xl/sharedStrings.xml><?xml version="1.0" encoding="utf-8"?>
<sst xmlns="http://schemas.openxmlformats.org/spreadsheetml/2006/main" count="4771" uniqueCount="1077">
  <si>
    <t>ASPE10</t>
  </si>
  <si>
    <t>S</t>
  </si>
  <si>
    <t>Soupis prací objektu</t>
  </si>
  <si>
    <t xml:space="preserve">Stavba: </t>
  </si>
  <si>
    <t>II/152, II/394</t>
  </si>
  <si>
    <t>Ivančice, okružní křižovatka – U Tří Kohoutů- město</t>
  </si>
  <si>
    <t>O</t>
  </si>
  <si>
    <t>Objekt:</t>
  </si>
  <si>
    <t>000</t>
  </si>
  <si>
    <t>Ostatní a vedlejší náklady - město Ivančice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</si>
  <si>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</si>
  <si>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</si>
  <si>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</si>
  <si>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</si>
  <si>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</si>
  <si>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</si>
  <si>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</si>
  <si>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</si>
  <si>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</si>
  <si>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</si>
  <si>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</si>
  <si>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</si>
  <si>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</si>
  <si>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</si>
  <si>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</si>
  <si>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</si>
  <si>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</si>
  <si>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</si>
  <si>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</si>
  <si>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</si>
  <si>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</si>
  <si>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</si>
  <si>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</si>
  <si>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</si>
  <si>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</si>
  <si>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</si>
  <si>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</si>
  <si>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</si>
  <si>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</si>
  <si>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</si>
  <si>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</si>
  <si>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</si>
  <si>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</si>
  <si>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</si>
  <si>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</si>
  <si>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</si>
  <si>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</si>
  <si>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</si>
  <si>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</si>
  <si>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</si>
  <si>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</si>
  <si>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</si>
  <si>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</si>
  <si>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</si>
  <si>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</si>
  <si>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</si>
  <si>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</si>
  <si>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</si>
  <si>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</si>
  <si>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</si>
  <si>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</si>
  <si>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</si>
  <si>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</si>
  <si>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</si>
  <si>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</si>
  <si>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</si>
  <si>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</si>
  <si>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</si>
  <si>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</si>
  <si>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</si>
  <si>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00009</t>
  </si>
  <si>
    <t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</si>
  <si>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</si>
  <si>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</si>
  <si>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00017</t>
  </si>
  <si>
    <t>Havarijní, povodňový plán - popsáno v projektové dokumentaci a ve vyhl. č. 24/2011 Sb.</t>
  </si>
  <si>
    <t>7</t>
  </si>
  <si>
    <t>00018</t>
  </si>
  <si>
    <t>Návrh technologického postupu prací - popsáno v obchodních podmínkách</t>
  </si>
  <si>
    <t>SO 001</t>
  </si>
  <si>
    <t>Demolice č.p. 18</t>
  </si>
  <si>
    <t>014102</t>
  </si>
  <si>
    <t>POPLATKY ZA SKLÁDKU</t>
  </si>
  <si>
    <t>T</t>
  </si>
  <si>
    <t>poplatky za uložení směsného stavebního odpadu (beton, cihla, tašky, kamenina)</t>
  </si>
  <si>
    <t>kámen 
 - Hlavní budova: 
Základové pásy pod obvodovými zdmi 2,6*1*0,8*46=95,680 [A] 
Základové pásy pod vnitřními zdmi 2,6*0,7*0,8*13=18,928 [B] 
 - Zahradní domek:  
Základové pásy pod obvodovými zdmi: 2,6*0,7*0,8*28=40,768 [C] 
Základové pásy pod zdí kolem chodníku: 2,6*0,7*0,8*4=5,824 [D] 
cihly, tvarnice, tašky 
 - Hlavní budova: 
obvodové nosné zdi: 1,8*0,45*3,5*46=130,410 [E] 
obvodové nosné zdi sklepa pod pravou polovinou hlavní budovy: 1,8*0,7*0,8*31,35=31,601 [F] 
vnitřní nosné zdi: 1,8*0,3*3,5*13=24,570 [G] 
vnitřní nosné zdi sklepa pod pravou polovinou hlavní budovy: 1,8*0,45*0,8*4,5=2,916 [H] 
příčky 1,8*0,2*3*13=14,040 [I] 
cihlová střešní krytina 1,8*17,13*0,012*10=3,700 [J] 
 - Zahradní domek: 
obvodové nosné zdi: 1,8*0,45*3,5*28=79,380 [K] 
zeď kolem chodníku: 1,8*0,45*1,8*4=5,832 [L] 
cihlová střešní krytina 1,8*8,5*0,012*8=1,469 [M] 
beton 
 - podlaha 2,3*2*5*0,12*13=35,880 [N] 
 - zahradní domek 2,3*8*0,12*6=13,248 [O] 
Celkem: A+B+C+D+E+F+G+H+I+J+K+L+M+N+O=504,246 [P]</t>
  </si>
  <si>
    <t>zahrnuje veškeré poplatky provozovateli skládky související s uložením odpadu na skládce.</t>
  </si>
  <si>
    <t>014202</t>
  </si>
  <si>
    <t>POPLATKY ZA ZEMNÍK -ZEMINA</t>
  </si>
  <si>
    <t>nákup chybějící ornice</t>
  </si>
  <si>
    <t>položka 18232: 2*0,15*335=100,500 [A]</t>
  </si>
  <si>
    <t>zahrnuje veškeré poplatky majiteli zemníku související s nákupem zeminy (nikoliv s otvírkou zemníku)</t>
  </si>
  <si>
    <t>Zemní práce</t>
  </si>
  <si>
    <t>11130</t>
  </si>
  <si>
    <t>SEJMUTÍ DRNU</t>
  </si>
  <si>
    <t>M2</t>
  </si>
  <si>
    <t>seříznutí drnu z prostoru dvoru, tl. 0,15m 
včetně odvozu a likvidace v režii zhotovitele 
odečteno acad, viz příloha G1_Zam</t>
  </si>
  <si>
    <t>10*10=100,000 [A]</t>
  </si>
  <si>
    <t>včetně vodorovné dopravy</t>
  </si>
  <si>
    <t>11204</t>
  </si>
  <si>
    <t>KÁCENÍ STROMŮ D KMENE DO 0,3M S ODSTRANĚNÍM PAŘEZŮ</t>
  </si>
  <si>
    <t>KUS</t>
  </si>
  <si>
    <t>včetně štěpkování, odvoz a likvidace v režii zhotovitele</t>
  </si>
  <si>
    <t>na dvoře domu č.p. 18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</si>
  <si>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</si>
  <si>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12573</t>
  </si>
  <si>
    <t>VYKOPÁVKY ZE ZEMNÍKŮ A SKLÁDEK TŘ. I</t>
  </si>
  <si>
    <t>M3</t>
  </si>
  <si>
    <t>vykopání a dovoz zeminy vhodné pro ohumusování plochy po odstranění budovy 
položka je včetně veškeré dopravy</t>
  </si>
  <si>
    <t>položka 18232: 0,15*335=50,250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</si>
  <si>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</si>
  <si>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18210</t>
  </si>
  <si>
    <t>ÚPRAVA POVRCHŮ SROVNÁNÍM ÚZEMÍ</t>
  </si>
  <si>
    <t>Srovnání území - vyrovnání do úrovně okolního terénu</t>
  </si>
  <si>
    <t>10*0,5*33,5=167,500 [A]</t>
  </si>
  <si>
    <t>položka zahrnuje srovnání výškových rozdílů terénu</t>
  </si>
  <si>
    <t>18232</t>
  </si>
  <si>
    <t>ROZPROSTŘENÍ ORNICE V ROVINĚ V TL DO 0,15M</t>
  </si>
  <si>
    <t>rozprostření nakupované zeminy vhodné k ohumusování na plochu po odstranění budovy 
odečteno acad, viz příloha B2_KSIT</t>
  </si>
  <si>
    <t>10*33,5=335,000 [A]</t>
  </si>
  <si>
    <t>položka zahrnuje:  
nutné přemístění ornice z dočasných skládek vzdálených do 50m  
rozprostření ornice v předepsané tloušťce v rovině a ve svahu do 1:5</t>
  </si>
  <si>
    <t>8</t>
  </si>
  <si>
    <t>18241</t>
  </si>
  <si>
    <t>ZALOŽENÍ TRÁVNÍKU RUČNÍM VÝSEVEM</t>
  </si>
  <si>
    <t>položka 18232 včetně zálevání v počtu 4x</t>
  </si>
  <si>
    <t>Zahrnuje dodání předepsané travní směsi, její výsev na ornici, zalévání, první pokosení, to vše bez ohledu na sklon terénu</t>
  </si>
  <si>
    <t>18247</t>
  </si>
  <si>
    <t>OŠETŘOVÁNÍ TRÁVNÍKU</t>
  </si>
  <si>
    <t>v počtu ošetřování 1x 
položka 18232</t>
  </si>
  <si>
    <t>Zahrnuje pokosení se shrabáním, naložení shrabků na dopravní prostředek, s odvozem a se složením, to vše bez ohledu na sklon terénu  
zahrnuje nutné zalití a hnojení</t>
  </si>
  <si>
    <t>Ostatní konstrukce a práce</t>
  </si>
  <si>
    <t>917224</t>
  </si>
  <si>
    <t>SILNIČNÍ A CHODNÍKOVÉ OBRUBY Z BETONOVÝCH OBRUBNÍKŮ ŠÍŘ 150MM</t>
  </si>
  <si>
    <t>M</t>
  </si>
  <si>
    <t>chodníkové obrubníky 80/200/1000 vč. bet. lože</t>
  </si>
  <si>
    <t>ukončení stávajícího chodníku na ulici Dr. Novotného</t>
  </si>
  <si>
    <t>Položka zahrnuje:  
dodání a pokládku betonových obrubníků o rozměrech předepsaných zadávací dokumentací  
betonové lože i boční betonovou opěrku.</t>
  </si>
  <si>
    <t>11</t>
  </si>
  <si>
    <t>981237</t>
  </si>
  <si>
    <t>DEMOLICE BUDOV CIHEL S PODÍLEM KONSTR DO 20%, ODVOZ DO 16KM</t>
  </si>
  <si>
    <t>M3OP</t>
  </si>
  <si>
    <t>kompletní demolice objektu včetně odpojení od technické infrastruktury 
odvoz a likvidace dřevěných a ocelových částí stavby v režii zhotovitele 
odečteno acad, viz příloha H1_Zam</t>
  </si>
  <si>
    <t>Hlavní budova - I. Patro: 11*3,5*14=539,000 [A] 
Hlavní budova - střecha: 0,5*11*3*14=231,000 [B] 
Vedlejší budova - I. Patro: 6*2,5*8=120,000 [C] 
Vedlejší budova - střecha: 0,5*6*2,5*8=60,000 [D] 
Celkem: A+B+C+D=950,000 [E]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</si>
  <si>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</si>
  <si>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SO 001.1</t>
  </si>
  <si>
    <t>Demolice č.p. 1</t>
  </si>
  <si>
    <t>a</t>
  </si>
  <si>
    <t>kámen: 2,6*57,92=150,592 [A] 
cihly, tvarnice, tašky: 1,8*140,916=253,649 [B] 
beton: 2,3*31,26=71,898 [C] 
Celkem: A+B+C=476,139 [D]</t>
  </si>
  <si>
    <t>b</t>
  </si>
  <si>
    <t>poplatky za uložení stavebního materiálu obsahující azbest</t>
  </si>
  <si>
    <t>eternitová střecha: 15,28*18*16/1000=4,401 [A]</t>
  </si>
  <si>
    <t>c</t>
  </si>
  <si>
    <t>položka 18232: 2*0,15*512=153,600 [A]</t>
  </si>
  <si>
    <t>16*21=336,000 [A]</t>
  </si>
  <si>
    <t>na dvoře domu č.p. 1</t>
  </si>
  <si>
    <t>položka 18232: 0,15*512=76,800 [A]</t>
  </si>
  <si>
    <t>16*0,5*32=256,000 [A]</t>
  </si>
  <si>
    <t>16*32=512,000 [A]</t>
  </si>
  <si>
    <t>12</t>
  </si>
  <si>
    <t>kompletní demolice objektu včetně odpojení od technické infrastruktury 
odvoz a likvidace dřevěných a ocelových částí stavby v režii zhotovitele</t>
  </si>
  <si>
    <t>Hlavní budova - I. Patro: 12*3,5*16=672,000 [A] 
Hlavní budova - střecha: 0,4*12*3*16=230,400 [B] 
Celkem: A+B=902,400 [C]</t>
  </si>
  <si>
    <t>SO 002</t>
  </si>
  <si>
    <t>Demolice prodejních stánků</t>
  </si>
  <si>
    <t>základy: 2,3*6*0,5*0,8*22=121,440 [A] 
panely tvořící stěny stánků: 2,3*6*0,15*3*18=111,780 [B] 
dlažba před vchody včetně podkladu: 2*3*0,3*32,5=58,500 [C] 
opěrná zídka: 0,2*0,8*32,5=5,200 [D] 
průchod za stánky: 2,5*0,5*31,5=39,375 [E] 
Celkem: A+B+C+D+E=336,295 [F]</t>
  </si>
  <si>
    <t>11,5*0,5*32,5=186,875 [A]</t>
  </si>
  <si>
    <t>988177</t>
  </si>
  <si>
    <t>DEMOLICE DROB STAVEB S POD KONST DO 10% KOV, ODVOZ DO 16KM</t>
  </si>
  <si>
    <t>kompletní demolice objektů včetně odpojení od technické infrastruktury 
odvoz a likvidace dřevěných a ocelových částí stavby v režii zhotovitele</t>
  </si>
  <si>
    <t>6*5*4*6=720,000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</si>
  <si>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  
- rozpojení zdiva na suť schopnou odvozu na skládku 
- kropení a vytváření vodní clony 
- bezpečnostní opatření, vyplývající z předpisů o bezpečnosti práce 
- podpěrné konstrukce jakékoli výšky 
- úpravu pláně po demolici s návazností na přilehlý terén 
- odpojení od sousedních nedemolovaných objektů 
- jakékoli lešení a práce bez pevné pracovní podlahy 
- naložení, dopravu a složení suti 
- ochranná ohrazení a sítě 
- ochranná zařízení proti poškození okolních objektů 
- eventuelní nutnou asistenci požárních či bezpečnostních sborů</t>
  </si>
  <si>
    <t>SO 105</t>
  </si>
  <si>
    <t>Ulice Mřenková</t>
  </si>
  <si>
    <t>poplatky za uložení kamení a dlažby</t>
  </si>
  <si>
    <t>položka 113187: 2,6*3,28=8,528 [A] 
položka 113327: 1,9*52,92=100,548 [B] 
položka 123737: 2*36,4=72,800 [C] 
Celkem: A+B+C=181,876 [D]</t>
  </si>
  <si>
    <t>poplatky za uložení betonu</t>
  </si>
  <si>
    <t>položka 113524: 2,3*2,4=5,520 [A]</t>
  </si>
  <si>
    <t>seříznutí drnu, tl. 0,15m 
včetně odvozu a likvidace v režii zhotovitele 
odečteno acad, viz příloha H1_Zam</t>
  </si>
  <si>
    <t>4,5*11=49,500 [A]</t>
  </si>
  <si>
    <t>11313</t>
  </si>
  <si>
    <t>ODSTRANĚNÍ KRYTU ZPEVNĚNÝCH PLOCH S ASFALTOVÝM POJIVEM</t>
  </si>
  <si>
    <t>odstranění asf. krytu po frézování v místech znaků inženýrských sítí 
včetně odvozu a likvidace v režii zhotovitele 
odečteno acad, viz příloha H1_Zam</t>
  </si>
  <si>
    <t>vodovod: 1*2,5*0,15*1=0,375 [A] 
vpusti: 1*2,5*0,15*1=0,375 [B] 
poklop kanalizace: 1*2,5*0,15*1=0,375 [C] 
Celkem: A+B+C=1,125 [D]</t>
  </si>
  <si>
    <t>Položka zahrnuje veškerou manipulaci s vybouranou sutí a s vybouranými hmotami vč. uložení na skládku. Nezahrnuje poplatek za skládku.</t>
  </si>
  <si>
    <t>113187</t>
  </si>
  <si>
    <t>ODSTRANĚNÍ KRYTU ZPEVNĚNÝCH PLOCH Z DLAŽDIC, ODVOZ DO 16KM</t>
  </si>
  <si>
    <t>odstranění dlažby včetně podkladu 
včetně odvozu a uložení na skládku 
odečteno acad, viz příloha H1_Zam</t>
  </si>
  <si>
    <t>přídlažba vpravo: 0,2*0,2*32=1,280 [A] 
přídlažba vlevo: 0,2*0,2*38=1,520 [B] 
mezi obrubníky vlevo: 0,2*0,2*12=0,480 [C] 
Celkem: A+B+C=3,280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</si>
  <si>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</si>
  <si>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</si>
  <si>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</si>
  <si>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podkladních vrstev 
odvoz na skládku vč. uložení 
odečteno acad, viz příloha H1_Zam</t>
  </si>
  <si>
    <t>dle položky 11372: 5,4*0,35*28=52,920 [A]</t>
  </si>
  <si>
    <t>11333</t>
  </si>
  <si>
    <t>ODSTRANĚNÍ PODKLADU ZPEVNĚNÝCH PLOCH S ASFALT POJIVEM</t>
  </si>
  <si>
    <t>odstranění asf. vrstev po frézování 
včetně odvozu a likvidace v režii zhotovitele 
odečteno acad, viz příloha H1_Zam</t>
  </si>
  <si>
    <t>dle položky 11372: 5,4*0,05*28=7,560 [A]</t>
  </si>
  <si>
    <t>113524</t>
  </si>
  <si>
    <t>ODSTRANĚNÍ CHODNÍKOVÝCH A SILNIČNÍCH OBRUBNÍKŮ BETONOVÝCH, ODVOZ DO 5KM</t>
  </si>
  <si>
    <t>odvoz na skládku vč. uložení 
odečteno acad, viz příloha H1_Zam</t>
  </si>
  <si>
    <t>vpravo: 32=32,000 [A] 
vlevo: 32=32,000 [B] 
Celkem: A+B=64,000 [C]</t>
  </si>
  <si>
    <t>11352B</t>
  </si>
  <si>
    <t>ODSTRANĚNÍ CHODNÍKOVÝCH A SILNIČNÍCH OBRUBNÍKŮ BETONOVÝCH - DOPRAVA</t>
  </si>
  <si>
    <t>tkm</t>
  </si>
  <si>
    <t>odvoz na skládku vč. uložení</t>
  </si>
  <si>
    <t>položka 113524: 2,3*11*0,15*0,25*64=60,720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</si>
  <si>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</si>
  <si>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</si>
  <si>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</si>
  <si>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včetně odvozu a likvidace v režii zhotovitele 
odečteno acad, viz příloha H1_Zam</t>
  </si>
  <si>
    <t>odstavná plocha: 10,6*0,1*14=14,840 [A] 
ulice Mřenková: 5,4*0,1*28=15,120 [B] 
Celkem: A+B=29,960 [C]</t>
  </si>
  <si>
    <t>123737</t>
  </si>
  <si>
    <t>ODKOP PRO SPOD STAVBU SILNIC A ŽELEZNIC TŘ. I, ODVOZ DO 16KM</t>
  </si>
  <si>
    <t>odkop pro položení podkladních vrstev a výměnu podloží, odvoz na skládku vč. uložení 
viz příloha 105_05_PPR</t>
  </si>
  <si>
    <t>6,5*0,2*28=36,400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</si>
  <si>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</si>
  <si>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</si>
  <si>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</si>
  <si>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v místě výměny podloží, zemina CBR &gt; 15 %, tl.0.3m 
viz příloha 105_04_VPR a 105_05_PPR</t>
  </si>
  <si>
    <t>6,5*0,3*28=54,600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</si>
  <si>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</si>
  <si>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</si>
  <si>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17380</t>
  </si>
  <si>
    <t>ZEMNÍ KRAJNICE A DOSYPÁVKY Z NAKUPOVANÝCH MATERIÁLŮ</t>
  </si>
  <si>
    <t>zhutněno na 100% PS 
viz příloha 105_04_VPR a 105_05_PPR</t>
  </si>
  <si>
    <t>vlevo: 0,2*0,2*15=0,600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</si>
  <si>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</si>
  <si>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</si>
  <si>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14</t>
  </si>
  <si>
    <t>212635</t>
  </si>
  <si>
    <t>TRATIVODY KOMPL Z TRUB Z PLAST HM DN DO 150MM, RÝHA TŘ I</t>
  </si>
  <si>
    <t>drenáž podél větví 
DN 150 z PE-HD, perforovaná s plným dnem, kruhová pevnost SN 8, odolná vůči 
tlakovému čištění. Uložena do lože ze šp 0/22 (pod. sklon &gt;1%), resp. lože z 
betonu c8/10 (pod. sklon &lt;1%) 
tl. 50mm s obsypem z hdk 8/32 
viz příloha 105_04_VPR</t>
  </si>
  <si>
    <t>vpravo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</si>
  <si>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</si>
  <si>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15</t>
  </si>
  <si>
    <t>21461C</t>
  </si>
  <si>
    <t>SEPARAČNÍ GEOTEXTILIE DO 300G/M2</t>
  </si>
  <si>
    <t>separační a filrační netkaná geotextilie min. 300g/m2 
viz příloha 105_04_VPR</t>
  </si>
  <si>
    <t>položka 212635: 2*24=48,000 [A] 
položka 17180: 6,5*28=182,000 [B] 
Celkem: A+B=230,000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</si>
  <si>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</si>
  <si>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</si>
  <si>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16</t>
  </si>
  <si>
    <t>45152</t>
  </si>
  <si>
    <t>PODKLADNÍ A VÝPLŇOVÉ VRSTVY Z KAMENIVA DRCENÉHO</t>
  </si>
  <si>
    <t>lože dlažby z drti fr. 4/8</t>
  </si>
  <si>
    <t>dělicí ostrůvek: 1,7*0,03*3=0,153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</si>
  <si>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</si>
  <si>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</si>
  <si>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17</t>
  </si>
  <si>
    <t>56333</t>
  </si>
  <si>
    <t>VOZOVKOVÉ VRSTVY ZE ŠTĚRKODRTI TL. DO 150MM</t>
  </si>
  <si>
    <t>ŠDA 0/32, min tl. 150mm, se zhutněním 
viz příloha 105_02_Situace, 105_04_VPR</t>
  </si>
  <si>
    <t>horní podkladní vrstva 
ulice Mřenková: 6,5*28=182,000 [A] 
odstavná plocha: 8,8*13=114,400 [B] 
Celkem: A+B=296,400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</si>
  <si>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</si>
  <si>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18</t>
  </si>
  <si>
    <t>ŠDB 0/32, min tl. 150 mm, se zhutněním 
viz příloha 105_02_Situace, 105_04_VPR</t>
  </si>
  <si>
    <t>spodní podkladní vrstva 
ulice Mřenková: 7*28=196,000 [A] 
odstavná plocha: 8,8*13=114,400 [B] 
dělicí ostrůvek: 1,7*3=5,100 [C] 
Celkem: A+B+C=315,500 [D]</t>
  </si>
  <si>
    <t>19</t>
  </si>
  <si>
    <t>572123</t>
  </si>
  <si>
    <t>INFILTRAČNÍ POSTŘIK Z EMULZE DO 1,0KG/M2</t>
  </si>
  <si>
    <t>kationaktivní asfaltová emulze 
PI-C, 1,0 kg/m2 po vyštěpení 
viz příloha 105_02_Situace, 105_04_VPR</t>
  </si>
  <si>
    <t>pod asfaltovou podkladní vrstvu 
položka 574E66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</si>
  <si>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</si>
  <si>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20</t>
  </si>
  <si>
    <t>572214</t>
  </si>
  <si>
    <t>SPOJOVACÍ POSTŘIK Z MODIFIK EMULZE DO 0,5KG/M2</t>
  </si>
  <si>
    <t>modif. kationaktivní asfaltová emulze 
PS-CP, 0,4 kg/m2 po vyštěpení 
viz příloha 105_02_Situace, 105_04_VPR</t>
  </si>
  <si>
    <t>plocha pod obrusnou vrstvou, položka 574O30</t>
  </si>
  <si>
    <t>21</t>
  </si>
  <si>
    <t>574E66</t>
  </si>
  <si>
    <t>ASFALTOVÝ BETON PRO PODKLADNÍ VRSTVY ACP 16+, 16S TL. 70MM</t>
  </si>
  <si>
    <t>ACP 16+ tl. 70 mm 
odečteno acad, viz příloha 105_02_Situace, 105_03_VPR</t>
  </si>
  <si>
    <t>dle položky 574O30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</si>
  <si>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</si>
  <si>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22</t>
  </si>
  <si>
    <t>574O30</t>
  </si>
  <si>
    <t>ASFALTOVÝ BETON VELMI TENKÝ MODIFIK SE SNÍŽENOU HLUČNOSTÍ BBTM 5 NH TL. DO 30MM</t>
  </si>
  <si>
    <t>BBTM 5 NH CRMB tl. 30 mm 
asfalt modifikovaný pryžovým granulátem 
odečteno acad, viz příloha 105_02_Situace, 105_04_VPR</t>
  </si>
  <si>
    <t>ulice Mřenková: 6,5*28=182,000 [A] 
odstavná plocha: 8,8*13=114,400 [B] 
Celkem: A+B=296,400 [C]</t>
  </si>
  <si>
    <t>-modifikovaný polymerem PMB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</si>
  <si>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23</t>
  </si>
  <si>
    <t>58210</t>
  </si>
  <si>
    <t>DLÁŽDĚNÉ KRYTY Z VELKÝCH KOSTEK BEZ LOŽE</t>
  </si>
  <si>
    <t>velká žulová dlažba - řádková v. 160 mm</t>
  </si>
  <si>
    <t>dělicí ostrůvek: 1,7*3=5,100 [A]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</si>
  <si>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</si>
  <si>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</si>
  <si>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24</t>
  </si>
  <si>
    <t>89921</t>
  </si>
  <si>
    <t>VÝŠKOVÁ ÚPRAVA POKLOPŮ</t>
  </si>
  <si>
    <t>odečteno acad, viz příloha H_01_Zam</t>
  </si>
  <si>
    <t>poklopy stávající kanalizace</t>
  </si>
  <si>
    <t>- položka výškové úpravy zahrnuje všechny nutné práce a materiály pro zvýšení nebo snížení zařízení (včetně nutné úpravy stávajícího povrchu vozovky nebo chodníku).</t>
  </si>
  <si>
    <t>25</t>
  </si>
  <si>
    <t>89923</t>
  </si>
  <si>
    <t>VÝŠKOVÁ ÚPRAVA KRYCÍCH HRNCŮ</t>
  </si>
  <si>
    <t>poklopy stávajícího vodovodu</t>
  </si>
  <si>
    <t>26</t>
  </si>
  <si>
    <t>silniční obrubníky 150/250/1000 vč. bet. lože vč. nájezdových a náběhových 
viz příloha 105_02_Situace, 105_04_VPR</t>
  </si>
  <si>
    <t>kolem dělicího ostrůvku: 10=10,000 [A] 
kolem odstavne plochy a zelenho pasu: 25=25,000 [B] 
Celkem: A+B=35,000 [C]</t>
  </si>
  <si>
    <t>27</t>
  </si>
  <si>
    <t>919112</t>
  </si>
  <si>
    <t>ŘEZÁNÍ ASFALTOVÉHO KRYTU VOZOVEK TL DO 100MM</t>
  </si>
  <si>
    <t>spáry v napojení na stávající komunikaci 
odečteno acad, viz příloha 105_02_Situace</t>
  </si>
  <si>
    <t>začátek úseku</t>
  </si>
  <si>
    <t>položka zahrnuje řezání vozovkové vrstvy v předepsané tloušťce, včetně spotřeby vody</t>
  </si>
  <si>
    <t>28</t>
  </si>
  <si>
    <t>931325</t>
  </si>
  <si>
    <t>TĚSNĚNÍ DILATAČ SPAR ASF ZÁLIVKOU MODIFIK PRŮŘ DO 600MM2</t>
  </si>
  <si>
    <t>položka 919112</t>
  </si>
  <si>
    <t>položka zahrnuje dodávku a osazení předepsaného materiálu, očištění ploch spáry před úpravou, očištění okolí spáry po úpravě  
nezahrnuje těsnící profil</t>
  </si>
  <si>
    <t>SO 111</t>
  </si>
  <si>
    <t>Komunikace pro pěší</t>
  </si>
  <si>
    <t>položka 113177: 2,6*4,05=10,530 [A] 
položka 113187: 2,6*162,28=421,928 [B] 
položka 113327: 1,9*18,2=34,580 [C] 
položka 123737: 2*136,925=273,850 [D] 
Celkem: A+B+C+D=740,888 [E]</t>
  </si>
  <si>
    <t>d</t>
  </si>
  <si>
    <t>položka 113524: 2,3*4,475=10,293 [A]</t>
  </si>
  <si>
    <t>11120</t>
  </si>
  <si>
    <t>ODSTRANĚNÍ KŘOVIN</t>
  </si>
  <si>
    <t>park Dr. Novotného: 12=12,000 [A] 
ulice Dolní Hlinky: 30=30,000 [B] 
Celkem: A+B=42,000 [C]</t>
  </si>
  <si>
    <t>odstranění křovin a stromů do průměru 100 mm  
doprava dřevin bez ohledu na vzdálenost  
spálení na hromadách nebo štěpkování</t>
  </si>
  <si>
    <t>seříznutí drnu tl. 0,15m 
včetně odvozu a likvidace v režii zhotovitele 
odečteno acad, viz příloha H1_Zam</t>
  </si>
  <si>
    <t>roh ulice T. Procházky - Dolní Hlinky: 1,2*20=24,000 [A] 
park Dr. Novotného: 7*34=238,000 [B] 
ulice Dolní Hlinky: 2*35=70,000 [C] 
cykloprodejna: 5*9=45,000 [D] 
Celkem: A+B+C+D=377,000 [E]</t>
  </si>
  <si>
    <t>11201</t>
  </si>
  <si>
    <t>KÁCENÍ STROMŮ D KMENE DO 0,5M S ODSTRANĚNÍM PAŘEZŮ</t>
  </si>
  <si>
    <t>park Dr. Novotného</t>
  </si>
  <si>
    <t>11202</t>
  </si>
  <si>
    <t>KÁCENÍ STROMŮ D KMENE DO 0,9M S ODSTRANĚNÍM PAŘEZŮ</t>
  </si>
  <si>
    <t>vodovod: 3*2,5*0,15*1=1,125 [A]</t>
  </si>
  <si>
    <t>113177</t>
  </si>
  <si>
    <t>ODSTRAN KRYTU ZPEVNĚNÝCH PLOCH Z DLAŽEB KOSTEK, ODVOZ DO 16KM</t>
  </si>
  <si>
    <t>odstranění dlažby včetně lože 
odvoz na skládku vč. uložení 
odečteno acad, viz příloha H1_Zam</t>
  </si>
  <si>
    <t>ulice Dolní Hlinky: 4,5*0,2*4,5=4,050 [A]</t>
  </si>
  <si>
    <t>ulice Oslavanská vpravo: 2,5*0,2*40=20,000 [A] 
ulice Oslavanská vlevo: 2*0,2*66=26,400 [B] 
ulice T.Procházky vpravo: 1,6*0,2*51=16,320 [C] 
ulice T.Procházky vlevo: 3*0,2*66=39,600 [D] 
ulice Dr. Novotného: 2*0,2*63=25,200 [E] 
ulice Dolní Hlinky: 2,2*0,2*53=23,320 [F] 
ulice Mřenková: 2,2*0,2*26=11,440 [G] 
Celkem: A+B+C+D+E+F+G=162,280 [H]</t>
  </si>
  <si>
    <t>odstavná plocha před cykloprodejnou na ulici Mřenková: 7*0,2*13=18,200 [A]</t>
  </si>
  <si>
    <t>silniční 
ulice Oslavanská: 17=17,000 [A] 
ulice Dolní Hlinky: 65=65,000 [B] 
chodníkové 
ulice Oslavanská: 40=40,000 [C] 
u cykloprodejny: 30=30,000 [D] 
Celkem: A+B+C+D=152,000 [E]</t>
  </si>
  <si>
    <t>položka 113524: 2,3*11*0,15*0,25*82+2,3*9*0,1*0,2*70=106,778 [A]</t>
  </si>
  <si>
    <t>113534</t>
  </si>
  <si>
    <t>ODSTRANĚNÍ CHODNÍKOVÝCH KAMENNÝCH OBRUBNÍKŮ, ODVOZ DO 5KM</t>
  </si>
  <si>
    <t>ulice Dr. Novotného</t>
  </si>
  <si>
    <t>11353B</t>
  </si>
  <si>
    <t>ODSTRANĚNÍ CHODNÍKOVÝCH KAMENNÝCH OBRUBNÍKŮ - DOPRAVA</t>
  </si>
  <si>
    <t>položka 113534: 2,6*11*0,3*0,2*59=101,244 [A]</t>
  </si>
  <si>
    <t>vjezd č.p. 620: 1,7*0,1*4,5=0,765 [A]</t>
  </si>
  <si>
    <t>odkop pro položení podkladních vrstev, odvoz na skládku vč. uložení 
viz příloha 111_05_PPR</t>
  </si>
  <si>
    <t>ulice Oslavanská vlevo: 2*0,1*85=17,000 [A] 
ulice Oslavanská vpravo: 3,5*0,1*40=14,000 [B] 
ulice T.Procházky vlevo: 5,3*0,1*70=37,100 [C] 
ulice Dr.Novotného a T. Procházky: 2,85*0,1*145=41,325 [D] 
ulice Dolní Hlinky a Mřenková: 2,75*0,1*100=27,500 [E] 
Celkem: A+B+C+D+E=136,925 [F]</t>
  </si>
  <si>
    <t>dle položky 56333: 0,03*1340,15=40,205 [A] 
dle položky 56335: 0,04*60,9=2,436 [B] 
Celkem: A+B=42,641 [C]</t>
  </si>
  <si>
    <t>ŠDB 0/32, min tl. 150mm, se zhutněním 
viz příloha 111_02_Situace, 111_04_VPR</t>
  </si>
  <si>
    <t>dle položky 582601: 1308,83=1 308,830 [A] 
dle položky 58260A: 31,32=31,320 [B] 
Celkem: A+B=1 340,150 [C]</t>
  </si>
  <si>
    <t>56335</t>
  </si>
  <si>
    <t>VOZOVKOVÉ VRSTVY ZE ŠTĚRKODRTI TL. DO 250MM</t>
  </si>
  <si>
    <t>ŠDB 0/32, min tl. 250mm, se zhutněním 
viz příloha 111_02_Situace, 111_04_VPR</t>
  </si>
  <si>
    <t>dle položky 582605: 51,38=51,380 [A] 
dle položky 58260B: 9,52=9,520 [B] 
Celkem: A+B=60,900 [C]</t>
  </si>
  <si>
    <t>582601</t>
  </si>
  <si>
    <t>KRYTY Z BETON DLAŽDIC SE ZÁMKEM ŠEDÝCH TL 60MM BEZ LOŽE</t>
  </si>
  <si>
    <t>bet. dlažba zámková tl. 60 mm; 
odečteno acad, viz příloha 111_02_Situace</t>
  </si>
  <si>
    <t>ulice Oslavanská vlevo: 2,1*74=155,400 [A] 
ulice Oslavanská vpravo: 3,5*40=140,000 [B] 
ulice T.Procházky vlevo + chodník kolem odstavné plochy: 5,3*70=371,000 [C] 
ulice Dr.Novotného a T. Procházky: 2,75*145=398,750 [D] 
ulice Dolní Hlinky a Mřenková: 2,75*100=275,000 [E] 
mínus položka 58260A: -31,32=-31,320 [F] 
Celkem: A+B+C+D+E+F=1 308,830 [G]</t>
  </si>
  <si>
    <t>582605</t>
  </si>
  <si>
    <t>KRYTY Z BETON DLAŽDIC SE ZÁMKEM BAREV TL 80MM BEZ LOŽE</t>
  </si>
  <si>
    <t>bet. dlažba zámková tl. 80 mm ve vjezdech; 
odečteno acad, viz příloha 111_02_Situace</t>
  </si>
  <si>
    <t>vjezdy na ulici Oslavanská: 2*5+2,2*5=21,000 [A] 
vjezdy na ulici T.Procházky: 3*5,8+2,5*3=24,900 [B] 
vjezdy na ulici Dolní Hlinky: 3*5=15,000 [C] 
mínus položka 58260B: -9,52=-9,520 [D] 
Celkem: A+B+C+D=51,380 [E]</t>
  </si>
  <si>
    <t>58260A</t>
  </si>
  <si>
    <t>KRYTY Z BETON DLAŽDIC SE ZÁMKEM BAREV RELIÉFNÍCH TL 60MM BEZ LOŽE</t>
  </si>
  <si>
    <t>bet. dlažba reliéf. zámková tl. 60 mm; 
barva červená 
signální a varovné pásy 
odečteno acad, viz příloha 111_02_Situace</t>
  </si>
  <si>
    <t>přechod Oslavanská: 2*0,4*5,5+2*0,8*2=7,600 [A] 
přechod T.Procházky: 2*0,4*5,5+0,8*8=10,800 [B] 
přechod Dolní Hlinky: 2*0,4*5,5+0,8*1,5=5,600 [C] 
místo pro přecházení Mřenková: 0,4*10,9+0,8*3,7=7,320 [D] 
Celkem: A+B+C+D=31,320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</si>
  <si>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</si>
  <si>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58260B</t>
  </si>
  <si>
    <t>KRYTY Z BETON DLAŽDIC SE ZÁMKEM BAREV RELIÉFNÍCH TL 80MM BEZ LOŽE</t>
  </si>
  <si>
    <t>bet. dlažba reliéf. zámková tl. 80 mm ve vjezdech; 
barva červená 
odečteno acad, viz příloha 111_02_Situace</t>
  </si>
  <si>
    <t>vjezdy na ulici Oslavanská: 0,4*5+0,4*5=4,000 [A] 
vjezdy na ulici T.Procházky: 0,4*5,8+0,4*3=3,520 [B] 
vjezdy na ulici Dolní Hlinky: 0,4*5=2,000 [C] 
Celkem: A+B+C=9,520 [D]</t>
  </si>
  <si>
    <t>587206</t>
  </si>
  <si>
    <t>PŘEDLÁŽDĚNÍ KRYTU Z BETONOVÝCH DLAŽDIC SE ZÁMKEM</t>
  </si>
  <si>
    <t>předláždění krytu chodníků před etapami II a III 
včetně doplnění poškozených dlaždic 
včetně podkladu do potřebné výškové, příp. směrové úrovně 
včetně zapískování spár suchým křemičitým pískem 
včetně případného řezání dlažby</t>
  </si>
  <si>
    <t>ulice Oslavanská: 2*3*1=6,000 [A] 
ulice T.Procházky: 2*13=26,000 [B] 
Celkem: A+B=32,000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</si>
  <si>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</si>
  <si>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9111A1</t>
  </si>
  <si>
    <t>ZÁBRADLÍ SILNIČNÍ S VODOR MADLY - DODÁVKA A MONTÁŽ</t>
  </si>
  <si>
    <t>zábradlí podél palisádové zdi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</si>
  <si>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</si>
  <si>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29</t>
  </si>
  <si>
    <t>9111A3</t>
  </si>
  <si>
    <t>ZÁBRADLÍ SILNIČNÍ S VODOR MADLY - DEMONTÁŽ S PŘESUNEM</t>
  </si>
  <si>
    <t>odvoz a likvidace v režii zhotovitele 
viz příloha H1_ZAM</t>
  </si>
  <si>
    <t>roh ulice T.Procházky a Dolní Hlinky: 18=18,000 [A] 
ulice Dolní Hlinky: 12=12,000 [B] 
Celkem: A+B=30,000 [C]</t>
  </si>
  <si>
    <t>položka zahrnuje:  
- demontáž a odstranění zařízení  
- jeho odvoz na předepsané místo</t>
  </si>
  <si>
    <t>30</t>
  </si>
  <si>
    <t>91710</t>
  </si>
  <si>
    <t>OBRUBY Z BETONOVÝCH PALISÁD</t>
  </si>
  <si>
    <t>mezi chodníky ulic Dolní Hlinky a Dr. Novotného vč. bet. lože 
viz příloha 111_02_Situace, 111_04_VPR</t>
  </si>
  <si>
    <t>0,18*0,8*35=5,040 [A]</t>
  </si>
  <si>
    <t>Položka zahrnuje:  
dodání a pokládku betonových palisád o rozměrech předepsaných zadávací dokumentací  
betonové lože i boční betonovou opěrku.</t>
  </si>
  <si>
    <t>31</t>
  </si>
  <si>
    <t>917212</t>
  </si>
  <si>
    <t>ZÁHONOVÉ OBRUBY Z BETONOVÝCH OBRUBNÍKŮ ŠÍŘ 80MM</t>
  </si>
  <si>
    <t>obrubníky 80/200/1000 vč. bet. lože 
viz příloha 111_02_Situace, 111_04_VPR</t>
  </si>
  <si>
    <t>ulice Oslavanská vpravo: 20=20,000 [A] 
roh Oslavanská a T.Procházky: 54=54,000 [B] 
ulice T.Procházky vpravo: 54=54,000 [C] 
ulice Dr. Novotného: 39=39,000 [D] 
ulice Dolní Hlinky vpravo: 31=31,000 [E] 
ulice Dolní Hlinky vlevo: 54=54,000 [F] 
ulice Mřenková: 38=38,000 [G] 
Celkem: A+B+C+D+E+F+G=290,000 [H]</t>
  </si>
  <si>
    <t>32</t>
  </si>
  <si>
    <t>silniční obrubníky 150/250/1000 vč. bet. lože vč. nájezdových a náběhových 
viz příloha 111_02_Situace, 111_04_VPR</t>
  </si>
  <si>
    <t>ulice Oslavanská vpravo: 39=39,000 [A] 
ulice Oslavanská vlevo: 118=118,000 [B] 
roh Oslavanská a T.Procházky: 38=38,000 [C] 
ulice T.Procházky vlevo: 77=77,000 [D] 
ulice T.Procházky vpravo: 59=59,000 [E] 
ulice Dr. Novotného: 39=39,000 [F] 
ulice Dolní Hlinky vpravo: 81=81,000 [G] 
ulice Dolní Hlinky vlevo: 67=67,000 [H] 
ulice Mřenková: 31=31,000 [I] 
Celkem: A+B+C+D+E+F+G+H+I=549,000 [J]</t>
  </si>
  <si>
    <t>33</t>
  </si>
  <si>
    <t>91781</t>
  </si>
  <si>
    <t>VÝŠKOVÁ ÚPRAVA OBRUBNÍKŮ BETONOVÝCH</t>
  </si>
  <si>
    <t>výšková rektifikace a vyrovnání obrub před etapami II a III 
včetně doplnění poškozených obrubníků 
vč. odvozu k recyklaci poškozených obrubníků</t>
  </si>
  <si>
    <t>ulice Oslavanská: 7=7,000 [A] 
ulice T.Procházky: 34=34,000 [B] 
Celkem: A+B=41,000 [C]</t>
  </si>
  <si>
    <t>Položka výšková úprava obrub zahrnuje jejich vytrhání, očištění, manipulaci, nové betonové lože a osazení. Případné nutné doplnění novými obrubami se uvede v položkách 9172 až 9177.</t>
  </si>
  <si>
    <t>SO 121</t>
  </si>
  <si>
    <t>Obslužná komunikace a parkovací pruhy</t>
  </si>
  <si>
    <t>položka 113177: 2,6*8,21=21,346 [A] 
položka 113327: 1,9*53,65=101,935 [B] 
položka 123737: 2*18,85=37,700 [C] 
Celkem: A+B+C=160,981 [D]</t>
  </si>
  <si>
    <t>parkovací místa - Oslavanská: 2,8*18=50,400 [A] 
park Dr. Novotného: 5*5=25,000 [B] 
Celkem: A+B=75,400 [C]</t>
  </si>
  <si>
    <t>obrubníky na ulici Dr. Novotného: 0,2*0,2*14=0,560 [A] 
komunikace Dr.Novotného: 4,5*0,2*8,5=7,650 [B] 
Celkem: A+B=8,210 [C]</t>
  </si>
  <si>
    <t>dle položky 11372: 5,8*0,25*37=53,650 [A]</t>
  </si>
  <si>
    <t>dle položky 11372: 5,8*0,05*37=10,730 [A]</t>
  </si>
  <si>
    <t>Dr. Novotného: 5,8*0,1*37=21,460 [A]</t>
  </si>
  <si>
    <t>odkop pro položení podkladních vrstev, odvoz na skládku vč. uložení 
viz příloha 121_05_PPR</t>
  </si>
  <si>
    <t>parkovací místa Oslavanská: 2,8*0,25*18=12,600 [A] 
obratiště Dr. Novotného: 5*0,25*5=6,250 [B] 
Celkem: A+B=18,850 [C]</t>
  </si>
  <si>
    <t>DN 150 z PE-HD, perforovaná s plným dnem, kruhová pevnost SN 8, odolná vůči 
tlakovému čištění. Uložena do lože ze šp 0/22 (pod. sklon &gt;1%), resp. lože z 
betonu c8/10 (pod. sklon &lt;1%) 
tl. 50mm s obsypem z hdk 8/32 
viz příloha 121_04_VPR</t>
  </si>
  <si>
    <t>podél obratiště T.Procházky</t>
  </si>
  <si>
    <t>filrační netkaná geotextilie min. 300g/m2 
viz příloha 121_04_VPR</t>
  </si>
  <si>
    <t>položka 212635: 2*24=48,000 [A]</t>
  </si>
  <si>
    <t>dle položky 58220: 0,04*309,5=12,380 [A] 
dle položky 582605: 0,04*158,4=6,336 [B] 
Celkem: A+B=18,716 [C]</t>
  </si>
  <si>
    <t>ŠDB 0/32, min tl. 250mm, se zhutněním 
viz příloha 121_02_Situace, 121_04_VPR</t>
  </si>
  <si>
    <t>dle položky 58220: 1,05*309,5=324,975 [A] 
dle položky 582605: 1,05*158,4=166,320 [B] 
Celkem: A+B=491,295 [C]</t>
  </si>
  <si>
    <t>58220</t>
  </si>
  <si>
    <t>DLÁŽDĚNÉ KRYTY Z DROBNÝCH KOSTEK BEZ LOŽE</t>
  </si>
  <si>
    <t>žulová kostka v. 100 mm 
odečteno acad, viz příloha 121_02_Situace</t>
  </si>
  <si>
    <t>parkovací místa ulice Oslavanská: 2*12+3,5*7=48,500 [A] 
parkovací místa ulice Dolní Hlinky: 2*22,5=45,000 [B] 
obratiště a ulice Dr. Novotného: 5*36=180,000 [C] 
parkovací místa ulice Dr. Novotného: 2*18=36,000 [D] 
Celkem: A+B+C+D=309,500 [E]</t>
  </si>
  <si>
    <t>bet. dlažba zámková červená tl. 80 mm; 
odečteno acad, viz příloha 121_02_Situace</t>
  </si>
  <si>
    <t>obratiště T.Procházky: 7,2*22=158,400 [A]</t>
  </si>
  <si>
    <t>587202</t>
  </si>
  <si>
    <t>PŘEDLÁŽDĚNÍ KRYTU Z DROBNÝCH KOSTEK</t>
  </si>
  <si>
    <t>výšková rektifikace a vyrovnání kostek 
včetně doplnění poškozených kostek 
vč. odvozu poškozených kostek</t>
  </si>
  <si>
    <t>2,5*12=30,000 [A]</t>
  </si>
  <si>
    <t>916A1</t>
  </si>
  <si>
    <t>PARKOVACÍ SLOUPKY A ZÁBRANY KOVOVÉ</t>
  </si>
  <si>
    <t>zahrazovací sloupek kruhového profilu 
včetně uchycení</t>
  </si>
  <si>
    <t>obratiště T. Procházky u přechodu pro chodce</t>
  </si>
  <si>
    <t>položka zahrnuje dodání zařízení v předepsaném provedení včetně jeho osazení</t>
  </si>
  <si>
    <t>silniční obrubníky 150/250/1000 vč. bet. lože vč. nájezdových a náběhových 
viz příloha 121_02_Situace, 121_04_VPR</t>
  </si>
  <si>
    <t>parkovací místa Oslavanská: 21=21,000 [A] 
obratiště T. Procházky: 19=19,000 [B] 
obratiště, parkovací místa a ulice Dr. Novotného: 78=78,000 [C] 
parkovací místa Dolní Hlinky: 25=25,000 [D] 
Celkem: A+B+C+D=143,000 [E]</t>
  </si>
  <si>
    <t>SO 132</t>
  </si>
  <si>
    <t>Dopravní značení město</t>
  </si>
  <si>
    <t>914171</t>
  </si>
  <si>
    <t>DOPRAVNÍ ZNAČKY ZÁKLADNÍ VELIKOSTI HLINÍKOVÉ FÓLIE TŘ 2 - DODÁVKA A MONTÁŽ</t>
  </si>
  <si>
    <t>Nové dopravní značení 
viz příloha 132_02_SIT</t>
  </si>
  <si>
    <t>ulice Oslavanská 
IP12: 1=1,000 [A] 
ulice T.Procházky 
IS24a: 1=1,000 [B] 
ulice Mřenková 
B4: 1=1,000 [C] 
Celkem: A+B+C=3,000 [D]</t>
  </si>
  <si>
    <t>položka zahrnuje:  
- dodávku a montáž značek v požadovaném provedení</t>
  </si>
  <si>
    <t>914172</t>
  </si>
  <si>
    <t>DOPRAVNÍ ZNAČKY ZÁKLADNÍ VELIKOSTI HLINÍKOVÉ FÓLIE TŘ 2 - MONTÁŽ S PŘEMÍSTĚNÍM</t>
  </si>
  <si>
    <t>přemístění stávajících značek včetně sloupků a patek 
viz příloha 132_02_SIT</t>
  </si>
  <si>
    <t>ulice Oslavanská: 11=11,000 [A] 
ulice T.Procházky: 6=6,000 [B] 
ulice Dolní Hlinky: 6=6,000 [C] 
ulice Mřenková: 2=2,000 [D] 
ulice Dr. Novotného: 2=2,000 [E] 
Celkem: A+B+C+D+E=27,000 [F]</t>
  </si>
  <si>
    <t>položka zahrnuje:  
- dopravu demontované značky z dočasné skládky  
- osazení a montáž značky na místě určeném projektem  
- nutnou opravu poškozených částí  
nezahrnuje dodávku značky</t>
  </si>
  <si>
    <t>914173</t>
  </si>
  <si>
    <t>DOPRAVNÍ ZNAČKY ZÁKLADNÍ VELIKOSTI HLINÍKOVÉ FÓLIE TŘ 2 - DEMONTÁŽ</t>
  </si>
  <si>
    <t>odvoz a likvidace v režii zhotovitele včetně patek a sloupků 
viz příloha H1_ZAM</t>
  </si>
  <si>
    <t>ulice Dolní Hlinky: 1=1,000 [A] 
ulice Dr. Novotného: 3=3,000 [B] 
ülice Mřenková: 3=3,000 [C] 
Celkem: A+B+C=7,000 [D]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</si>
  <si>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</si>
  <si>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</si>
  <si>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</si>
  <si>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</si>
  <si>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</si>
  <si>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</si>
  <si>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definitivní dopravní značení 
viz příloha 132_02_SIT</t>
  </si>
  <si>
    <t>V4: 0,25*60=15,000 [A]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</si>
  <si>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</si>
  <si>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</si>
  <si>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</si>
  <si>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V4: 0,25*60=15,000 [A] 
V10b: 0,125*10=1,250 [B] 
Celkem: A+B=16,250 [C]</t>
  </si>
  <si>
    <t>91551</t>
  </si>
  <si>
    <t>VODOROVNÉ DOPRAVNÍ ZNAČENÍ - PŘEDEM PŘIPRAVENÉ SYMBOLY</t>
  </si>
  <si>
    <t>V10f</t>
  </si>
  <si>
    <t>položka zahrnuje:  
- dodání a pokládku předepsaného symbolu  
- zahrnuje předznačení a reflexní úpravu</t>
  </si>
  <si>
    <t>SO 201</t>
  </si>
  <si>
    <t>Ochrana zatrubněného potoka</t>
  </si>
  <si>
    <t>poplatky za uložení nevhodných zemin z výkopů pol 131737a 
poplatky za uložení zemin z pilotážní plošiny pol 131737b 
poplatky za uložení zeminy pol 132937</t>
  </si>
  <si>
    <t>2*907,144=1 814,288 [A] 
2*592.876=1 185,752 [B] 
2*8,722=17,444 [D] 
Celkem: A+B+D=3 017,484 [E]</t>
  </si>
  <si>
    <t>poplatky za uložení betonu, tvárnic, kamene, dle položky 966168</t>
  </si>
  <si>
    <t>2.2*213.5=469,700 [A]</t>
  </si>
  <si>
    <t>014132</t>
  </si>
  <si>
    <t>POPLATKY ZA SKLÁDKU TYP S-NO (NEBEZPEČNÝ ODPAD)</t>
  </si>
  <si>
    <t>izolace mostní konstrukce, dle položky 97817</t>
  </si>
  <si>
    <t>2.4*0.01*392=9,408 [A]</t>
  </si>
  <si>
    <t>11527</t>
  </si>
  <si>
    <t>PŘEV VOD NA POVRCHU POTR DN DO 1000MM NEBO ŽLAB R.O. DO 3,6M</t>
  </si>
  <si>
    <t>zatrubnění potoka DN 1000</t>
  </si>
  <si>
    <t>Položka převedení vody na povrchu zahrnuje zřízení, udržování a odstranění příslušného zařízení. Převedení vody se uvádí buď průměrem potrubí (DN) nebo délkou rozvinutého obvodu žlabu (r.o.).</t>
  </si>
  <si>
    <t>131737</t>
  </si>
  <si>
    <t>HLOUBENÍ JAM ZAPAŽ I NEPAŽ TŘ. I, ODVOZ DO 16KM</t>
  </si>
  <si>
    <t>Výkopy pro demolici stávající konstrukce a nový objekt, uložení na skládku dle položky 014102</t>
  </si>
  <si>
    <t>Výkopy za opěrou 1 2.5*2.62*63=412,650 [A] 
Výkopy za opěrou 2  2.5*2.62*71.5=468,325 [B] 
Výkopy za opěrou 1, podél pažení na začátku úseku  0.56*2.62*9.8=14,379 [C] 
Výkopy za opěrou 1, podél pažení na konci úseku  1.5*2.62*3=11,790 [D] 
Celkem: A+B+C+D=907,144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</si>
  <si>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</si>
  <si>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odkop pilotážních plošin, dle položky 17481b, včetně uložení na skládku dle položky 014102</t>
  </si>
  <si>
    <t>132937</t>
  </si>
  <si>
    <t>HLOUBENÍ RÝH ŠÍŘ DO 2M PAŽ I NEPAŽ TŘ. III, ODVOZ DO 16KM</t>
  </si>
  <si>
    <t>hloubení rýhy pro obnovu kanalizace DN 1000 SL 1.85*1.75*4=12,950 [A] 
plocha kanalizace  -4*1.057=-4,228 [B] 
Celkem: A+B=8,722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</si>
  <si>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</si>
  <si>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zásyp přechodové oblasti vhodnou zeminou, do úrovně těsnící vrstvy, vč. předepsaného zhutnění</t>
  </si>
  <si>
    <t>zásyp rubu OP1  3.25*1.1*63=225,225 [A] 
zásyp rubu OP2  3.25*1.1*71.5=255,613 [B] 
zásyp výkopu mezi základy  1.4*0.58*70=56,840 [C] 
Celkem: A+B+C=537,678 [D]</t>
  </si>
  <si>
    <t>vytvoření pilotážní plošiny, vč. předepsaného zhutnění</t>
  </si>
  <si>
    <t>při OP1  2.9*1.52*63=277,704 [A] 
při OP2  2.9*1.52*71,5=315,172 [B] 
Celkem: A+B=592,876 [C]</t>
  </si>
  <si>
    <t>17511</t>
  </si>
  <si>
    <t>OBSYP POTRUBÍ A OBJEKTŮ SE ZHUTNĚNÍM</t>
  </si>
  <si>
    <t>obsyp kanalizace DN 1000 SL, dle položky 132938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</si>
  <si>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</si>
  <si>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21203</t>
  </si>
  <si>
    <t>TRATIVODY KOMPLET Z TRUB NEKOV DN DO 150MM</t>
  </si>
  <si>
    <t>rubová drenáž za novým základem  
DN 150 mm  Sn12 + obsypu štěrkodrtí,</t>
  </si>
  <si>
    <t>za OP1  71=71,000 [A] 
za OP2  70=70,000 [B] 
Celkem: A+B=141,000 [C]</t>
  </si>
  <si>
    <t>22694</t>
  </si>
  <si>
    <t>ZÁPOROVÉ PAŽENÍ Z KOVU DOČASNÉ</t>
  </si>
  <si>
    <t>položka čerpána v průběhu celé stavby  
záporové pažení, ochrana výkopů a stávajících konstrukcí ocelový HEB 140 z ocelo S335, á 0,75m 33,8kg/m</t>
  </si>
  <si>
    <t>začátek zatrubnění  33.8*21*8/1000=5,678 [A] 
konec zatrubnění  33.8*11*8/1000=2,974 [B] 
Celkem: A+B=8,652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</si>
  <si>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</si>
  <si>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</si>
  <si>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</si>
  <si>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začátek zatrubnění  3.5*14.7=51,450 [A] 
konec zatrubnění  3.5*7=24,500 [B] 
Celkem: A+B=75,950 [C]</t>
  </si>
  <si>
    <t>položka zahrnuje osazení pažin bez ohledu na druh, jejich opotřebení a jejich odstranění</t>
  </si>
  <si>
    <t>227831</t>
  </si>
  <si>
    <t>MIKROPILOTY KOMPLET D DO 150MM NA POVRCHU</t>
  </si>
  <si>
    <t>prům. trubky 89/10 mm, cena za komplet, 3,0/2,0m, sklon 10%, tahotlakové hlavice</t>
  </si>
  <si>
    <t>OP1  2*35*3=210,000 [A] 
OP2  2*35*3=210,000 [B] 
Celkem: A+B=420,000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</si>
  <si>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</si>
  <si>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237172</t>
  </si>
  <si>
    <t>ODŘEZÁNÍ ŠTĚTOVÝCH STĚN Z KOVOVÝCH DÍLCŮ</t>
  </si>
  <si>
    <t>zkrácení profilů o 0,5m</t>
  </si>
  <si>
    <t>začátek zatrubnění  21*0.5=10,500 [A] 
konec zatrubnění  11*0.5=5,500 [B] 
Celkem: A+B=16,000 [C]</t>
  </si>
  <si>
    <t>položka zahrnuje odstranění stěn včetně odvozu a uložení na skládku</t>
  </si>
  <si>
    <t>26123</t>
  </si>
  <si>
    <t>VRTY PRO KOTVENÍ, INJEKTÁŽ A MIKROPILOTY NA POVRCHU TŘ. II D DO 150MM</t>
  </si>
  <si>
    <t>vrty pro mikropiloty, vrtáno z úrovně pilotážní plošiny (včetně hluchého vrtání 1,0m, vč. přemístění vrtné soupravy do stavební jámy</t>
  </si>
  <si>
    <t>OP1  2*35*4=280,000 [A] 
OP2  2*35*4=280,000 [B] 
Celkem: A+B=560,000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</si>
  <si>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</si>
  <si>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264115</t>
  </si>
  <si>
    <t>VRTY PRO PILOTY TŘ. I D DO 300MM</t>
  </si>
  <si>
    <t>Vrty prům 250mmn pro HEB 140 (záporové pažení) vrtáno z komunikace á 0.75m</t>
  </si>
  <si>
    <t>začátek zatrubnění  21*8=168,000 [A] 
konec zatrubnění  11*8=88,000 [B] 
Celkem: A+B=256,000 [C]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</si>
  <si>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</si>
  <si>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272325</t>
  </si>
  <si>
    <t>ZÁKLADY ZE ŽELEZOBETONU DO C30/37</t>
  </si>
  <si>
    <t>"komplet včetně nátěrů zasypaných ploch proti zemní vlhkosti, výplní a těsnění pracovních spár"</t>
  </si>
  <si>
    <t>základ OP1  1.3*0.515*70.27=47,046 [A] 
základ OP2  1.3*0.515*69.59=46,591 [B] 
Celkem: A+B=93,637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</si>
  <si>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</si>
  <si>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</si>
  <si>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</si>
  <si>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parametrícká spotřeba 120kg/m3</t>
  </si>
  <si>
    <t>0.12*93.636=11,236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</si>
  <si>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</si>
  <si>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</si>
  <si>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</si>
  <si>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PE folie v těsnící vrstvě, vykázána 2x plocha ((1+1)x300g/m2)</t>
  </si>
  <si>
    <t>přechodová oblast za OP1  2*2.45*62=303,800 [A] 
přechodová oblast za OP1  2*2.45*75=367,500 [B] 
Celkem: A+B=671,300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</si>
  <si>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</si>
  <si>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</si>
  <si>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</si>
  <si>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vrstva</t>
  </si>
  <si>
    <t>přechodová oblast za OP1  1*2.45*62=151,900 [A] 
přechodová oblast za OP2  1*2.45*75=183,750 [B] 
Celkem: A+B=335,650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</si>
  <si>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</si>
  <si>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</si>
  <si>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389325</t>
  </si>
  <si>
    <t>MOSTNÍ RÁMOVÉ KONSTRUKCE ZE ŽELEZOBETONU C30/37</t>
  </si>
  <si>
    <t>žb konstrukce rámu, komplet vč. Výplně a těsnění pracovních a dilatačních spár, epoxidového nátěru, vč. Skruže</t>
  </si>
  <si>
    <t>dilatační celek 1 - stěna proměnná  2*0.3*0.645*10=3,870 [A] 
dilatační celek 2 - stěna proměnná  2*0,3*0,565*10=3,390 [B] 
dilatační celek 3 - stěna proměnná  2*0.3*0.395*10=2,370 [C] 
dilatační celek 4 - stěna proměnná  2*0,3*0,513*10=3,078 [D] 
dilatační celek 5 - stěna proměnná  2*0.3*0.433*10=2,598 [E] 
dilatační celek 6 - stěna proměnná  2*0.3*0.555*10=3,330 [F] 
dilatační celek 7 - stěna proměnná  2*0.3*0.473*10=2,838 [G] 
dilatační celek 1-7 - Klenba             4.95*0.25*70=86,625 [H] 
Celkem: A+B+C+D+E+F+G+H=108,099 [I]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</si>
  <si>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</si>
  <si>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389365</t>
  </si>
  <si>
    <t>VÝZTUŽ MOSTNÍ RÁMOVÉ KONSTRUKCE Z OCELI 10505, B500B</t>
  </si>
  <si>
    <t>parametrická spotřeba 180kg/m3</t>
  </si>
  <si>
    <t>0.18*108.099=19,458 [A]</t>
  </si>
  <si>
    <t>451312</t>
  </si>
  <si>
    <t>PODKLADNÍ A VÝPLŇOVÉ VRSTVY Z PROSTÉHO BETONU C12/15</t>
  </si>
  <si>
    <t>podkladní beton pod rubovou drenáž C12/12n</t>
  </si>
  <si>
    <t>za OP1, průměrná výška  0.2*0.67*70=9,380 [A] 
za OP2, průměrná výška  0.2*0.67*70=9,380 [B] 
Celkem: A+B=18,760 [C]</t>
  </si>
  <si>
    <t>podkladní beton pod základy C12/15n</t>
  </si>
  <si>
    <t>základ OP1  1.6*0.15*70.27=16,865 [A] 
základ OP2  1.6*0.15*69.59=16,702 [B] 
Celkem: A+B=33,567 [C]</t>
  </si>
  <si>
    <t>451314</t>
  </si>
  <si>
    <t>PODKLADNÍ A VÝPLŇOVÉ VRSTVY Z PROSTÉHO BETONU C25/30</t>
  </si>
  <si>
    <t>podkladní beton tl. 150mm C25/30n pod dlažbu</t>
  </si>
  <si>
    <t>2.8*0.15*70=29,400 [A]</t>
  </si>
  <si>
    <t>45160</t>
  </si>
  <si>
    <t>PODKL A VÝPLŇ VRSTVY Z MEZEROVITÉHO BETONU</t>
  </si>
  <si>
    <t>obsyp rubové drenáže drenážním betonem</t>
  </si>
  <si>
    <t>za OP1  0.3*0.3*70.27=6,324 [A] 
za OP2  0.3*0.3*69.59=6,263 [B] 
Celkem: A+B=12,587 [C]</t>
  </si>
  <si>
    <t>Položka zahrnuje dodávku mezerovitého betonu a jeho uložení se zhutněním, včetně mimostaveništní a vnitrostaveništní dopravy (rovněž přesuny)</t>
  </si>
  <si>
    <t>45860</t>
  </si>
  <si>
    <t>VÝPLŇ ZA OPĚRAMI A ZDMI Z MEZEROVITÉHO BETONU</t>
  </si>
  <si>
    <t>zásyp přechodové oblasti za opěrami mezerovitým betonem MCB 12. Včetně materiálu</t>
  </si>
  <si>
    <t>za OP1  1.2*1.51*63=114,156 [A] 
za OP2  1.2*1.51*71.5=129,558 [B] 
Celkem: A+B=243,714 [C]</t>
  </si>
  <si>
    <t>položka zahrnuje:  
- dodávku mezerovitého betonu předepsané kvality a zásyp se zhutněním včetně mimostaveništní a vnitrostaveništní dopravy</t>
  </si>
  <si>
    <t>465512</t>
  </si>
  <si>
    <t>DLAŽBY Z LOMOVÉHO KAMENE NA MC</t>
  </si>
  <si>
    <t>koryta z lom. kamene tl. 200mm do betonu</t>
  </si>
  <si>
    <t>2.8*0.2*70=39,200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</si>
  <si>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</si>
  <si>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</si>
  <si>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711112</t>
  </si>
  <si>
    <t>IZOLACE BĚŽNÝCH KONSTRUKCÍ PROTI ZEMNÍ VLHKOSTI ASFALTOVÝMI PÁSY</t>
  </si>
  <si>
    <t>celá rubová plocha NK</t>
  </si>
  <si>
    <t>7.8*70=546,000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</si>
  <si>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</si>
  <si>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711442</t>
  </si>
  <si>
    <t>IZOLACE MOSTOVEK CELOPLOŠNÁ ASFALTOVÝMI PÁSY S PEČETÍCÍ VRSTVOU</t>
  </si>
  <si>
    <t>NAIP tl. 5mm, natavované asfaltové pásy+pečetící epoxidová vrtva, vykázaná procha povrchu NK</t>
  </si>
  <si>
    <t>celá rubová plocha NK  5.8*70=406,000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</si>
  <si>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</si>
  <si>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84471</t>
  </si>
  <si>
    <t>POTRUBÍ ODPADNÍ Z TRUB SKLOLAMINÁTOVÝCH DN DO 1000MM</t>
  </si>
  <si>
    <t>obnova stávajícího potrubí DN 1000 SL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</si>
  <si>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</si>
  <si>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966167</t>
  </si>
  <si>
    <t>BOURÁNÍ KONSTRUKCÍ ZE ŽELEZOBETONU S ODVOZEM DO 16KM</t>
  </si>
  <si>
    <t>demolice stávajícího žb uzavřeného rámu zatrubnění, plocha konstrukce odečtena z Cadu, položka uložení na skládku 014102</t>
  </si>
  <si>
    <t>70*3.05=213,500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</si>
  <si>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</si>
  <si>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34</t>
  </si>
  <si>
    <t>969271</t>
  </si>
  <si>
    <t>VYBOURÁNÍ POTRUBÍ DN DO 1000MM KANALIZAČ</t>
  </si>
  <si>
    <t>odstranění stávající kanalizace vyvedené do zatrubněného potoka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</si>
  <si>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</si>
  <si>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35</t>
  </si>
  <si>
    <t>97817</t>
  </si>
  <si>
    <t>ODSTRANĚNÍ MOSTNÍ IZOLACE</t>
  </si>
  <si>
    <t>odstranění stávající izolace</t>
  </si>
  <si>
    <t>celá rubová plocha NK  5.6*70=392,000 [A]</t>
  </si>
  <si>
    <t>SO 302</t>
  </si>
  <si>
    <t>Odvodnění zpevněných ploch část město</t>
  </si>
  <si>
    <t>poplatky za uložení zemin</t>
  </si>
  <si>
    <t>položka 131737: 2*19,55=39,100 [A] 
položka 132737: 2*24,48=48,960 [B] 
Celkem: A+B=88,060 [C]</t>
  </si>
  <si>
    <t>položka 96687: 2*0,45=0,900 [A] 
položka 969233: 0,059*4,2=0,248 [B] 
Celkem: A+B=1,148 [C]</t>
  </si>
  <si>
    <t>hloubení jámy pro odstranění stáv. uliční vpusti a osazení nových vpustí, 
včetně odvozu na skládku a uložení 
odečteno acad, viz příloha H1_Zam a SO_302</t>
  </si>
  <si>
    <t>stávající vpusti: 2*2*1,7*2=13,600 [A] 
mínus objem vpusti: -2*0,5*1,7*0,5=-0,850 [B] 
nové vpusti: 1*2*1,7*2=6,800 [C] 
Celkem: A+B+C=19,550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</si>
  <si>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</si>
  <si>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132737</t>
  </si>
  <si>
    <t>HLOUBENÍ RÝH ŠÍŘ DO 2M PAŽ I NEPAŽ TŘ. I, ODVOZ DO 16KM</t>
  </si>
  <si>
    <t>hloubení rýh pro odvodnění uličních vpustí, 
včetně odvozu na skládku a uložení 
viz příloha SO_302</t>
  </si>
  <si>
    <t>0,8*2*15,3=24,480 [A]</t>
  </si>
  <si>
    <t>17481</t>
  </si>
  <si>
    <t>ZÁSYP JAM A RÝH Z NAKUPOVANÝCH MATERIÁLŮ</t>
  </si>
  <si>
    <t>zásyp výkopu kolem nových vpustí, zásyp po odstranění vpustí a výústních 
potrubí, včetně zhutnění 
viz příloha SO_302</t>
  </si>
  <si>
    <t>vpusti, DV 6,9,15: 3*2*1,7*2=20,400 [A] 
mínus objem vpusti: -3*0,5*1,7*0,5=-1,275 [B] 
potrubí napojující nové UV na stávající kanalizaci: 0,8*0,75*15,3=9,180 [C] 
Celkem: A+B+C=28,305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</si>
  <si>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</si>
  <si>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</si>
  <si>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</si>
  <si>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hutněný obsyp potrubí pískem 0/4 
viz příloha SO_302</t>
  </si>
  <si>
    <t>obsyp potrubí napojující nové UV na stávající kanalizaci: 0,8*0,5*15,3=6,120 [A] 
mínus objem potrubí: -3,14*0,075*0,075*15,3=-0,270 [B] 
Celkem: A+B=5,850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</si>
  <si>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</si>
  <si>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45157</t>
  </si>
  <si>
    <t>PODKLADNÍ A VÝPLŇOVÉ VRSTVY Z KAMENIVA TĚŽENÉHO</t>
  </si>
  <si>
    <t>pískové lože fr 0/4 tl. 150 mm pod potrubím 
viz příloha SO_302</t>
  </si>
  <si>
    <t>podsyp potrubí napojující nové UV na stávající kanalizaci: 0,8*0,15*15,3=1,836 [A]</t>
  </si>
  <si>
    <t>87133</t>
  </si>
  <si>
    <t>POTRUBÍ Z TRUB PLASTOVÝCH TLAKOVÝCH HRDLOVÝCH DN DO 150MM</t>
  </si>
  <si>
    <t>PP SN 12 – třívrstvý, oboustranně hladký, DN 150 
viz příloha SO_302_02_SIT</t>
  </si>
  <si>
    <t>výústní potrubí nových vpustí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</si>
  <si>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</si>
  <si>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89712</t>
  </si>
  <si>
    <t>VPUSŤ KANALIZAČNÍ ULIČNÍ KOMPLETNÍ Z BETONOVÝCH DÍLCŮ</t>
  </si>
  <si>
    <t>viz příloha SO_302_02_SIT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</si>
  <si>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</si>
  <si>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89945</t>
  </si>
  <si>
    <t>VÝŘEZ, VÝSEK, ÚTES NA POTRUBÍ DN DO 300MM</t>
  </si>
  <si>
    <t>napojení nových vpustí na stávající kanalizaci 
viz příloha SO_301_02_SIT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</si>
  <si>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</si>
  <si>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89947</t>
  </si>
  <si>
    <t>VÝŘEZ, VÝSEK, ÚTES NA POTRUBÍ DN DO 600MM</t>
  </si>
  <si>
    <t>89980</t>
  </si>
  <si>
    <t>TELEVIZNÍ PROHLÍDKA POTRUBÍ</t>
  </si>
  <si>
    <t>prohlídka kanalizačních přípojek po skončení stavby 
viz příloha SO_302_02_SIT</t>
  </si>
  <si>
    <t>položka zahrnuje prohlídku potrubí televizní kamerou, záznam prohlídky na nosičích DVD a vyhotovení závěrečného písemného protokolu</t>
  </si>
  <si>
    <t>93542</t>
  </si>
  <si>
    <t>ŽLABY Z DÍLCŮ Z POLYMERBETONU SVĚTLÉ ŠÍŘKY DO 150MM VČETNĚ MŘÍŽÍ</t>
  </si>
  <si>
    <t>příčný odvodnovací žlab D400 
viz příloha SO_302_02_SIT</t>
  </si>
  <si>
    <t>parkovací záliv ul. Oslavanská: 3=3,000 [A] 
ulice Mřenková: 6=6,000 [B] 
Celkem: A+B=9,000 [C]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</si>
  <si>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</si>
  <si>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96687</t>
  </si>
  <si>
    <t>VYBOURÁNÍ ULIČNÍCH VPUSTÍ KOMPLETNÍCH</t>
  </si>
  <si>
    <t>vybourání stávajících vpustí včetně odvozu 
rámy a mříže - odvoz a likvidace v režii zhotovitele 
odečteno acad, viz příloha H1_Zam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</si>
  <si>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</si>
  <si>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969233</t>
  </si>
  <si>
    <t>VYBOURÁNÍ POTRUBÍ DN DO 150MM KANALIZAČ</t>
  </si>
  <si>
    <t>stávající potrubí od vpustí, 
včetně odvozu na skládku 
odečteno acad, viz příloha H1_Zam</t>
  </si>
  <si>
    <t>SO 421.1</t>
  </si>
  <si>
    <t>Úpravy VO - přípojka</t>
  </si>
  <si>
    <t>015111</t>
  </si>
  <si>
    <t>POPLATKY ZA LIKVIDACŮ ODPADŮ NEKONTAMINOVANÝCH - 17 05 04  VYTĚŽENÉ ZEMINY A HORNINY -  I. TŘÍDA TĚŽITELNOSTI</t>
  </si>
  <si>
    <t>Viz. projektová dokumentace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</si>
  <si>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</si>
  <si>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11090</t>
  </si>
  <si>
    <t>VŠEOBECNÉ VYKLIZENÍ OSTATNÍCH PLOCH</t>
  </si>
  <si>
    <t>zahrnuje odstranění všech překážek pro uskutečnění stavby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</si>
  <si>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</si>
  <si>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</si>
  <si>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</si>
  <si>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132</t>
  </si>
  <si>
    <t>rýh</t>
  </si>
  <si>
    <t>702211</t>
  </si>
  <si>
    <t>KABELOVÁ CHRÁNIČKA ZEMNÍ DN DO 100 MM</t>
  </si>
  <si>
    <t>1. Položka obsahuje: 
 – přípravu podkladu pro osazení 
2. Položka neobsahuje: 
 X 
3. Způsob měření: 
Měří se metr délkový.</t>
  </si>
  <si>
    <t>702212</t>
  </si>
  <si>
    <t>KABELOVÁ CHRÁNIČKA ZEMNÍ DN PŘES 100 DO 200 MM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</si>
  <si>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</si>
  <si>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</si>
  <si>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</si>
  <si>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</si>
  <si>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</si>
  <si>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743G11</t>
  </si>
  <si>
    <t>SKŘÍŇ ZÁSUVKOVÁ VENKOVNÍ NA STĚNU/KONSTRUKCI DO 2 KS ZÁSUVEK PRŮMYSLOVÝCH (400 V NEBO 230 V)</t>
  </si>
  <si>
    <t>1. Položka obsahuje:  
 – instalaci vč. zapojení  
 – technický popis viz. projektová dokumentace  
2. Položka neobsahuje:  
 X  
3. Způsob měření:  
Udává se počet kusů kompletní konstrukce nebo práce.</t>
  </si>
  <si>
    <t>747211</t>
  </si>
  <si>
    <t>CELKOVÁ PROHLÍDKA, ZKOUŠENÍ, MĚŘENÍ A VYHOTOVENÍ VÝCHOZÍ REVIZNÍ ZPRÁVY, PRO OBJEM IN DO 100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</si>
  <si>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</si>
  <si>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</t>
  </si>
  <si>
    <t>Elektroinstalace - silnoproud</t>
  </si>
  <si>
    <t>742H12</t>
  </si>
  <si>
    <t>KABEL NN ČTYŘ- A PĚTIŽÍLOVÝ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</si>
  <si>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</si>
  <si>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742L12</t>
  </si>
  <si>
    <t>UKONČENÍ DVOU AŽ PĚTIŽÍLOVÉHO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</si>
  <si>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</si>
  <si>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742P13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</si>
  <si>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</si>
  <si>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</si>
  <si>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742P15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</si>
  <si>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</si>
  <si>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</si>
  <si>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</si>
  <si>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</si>
  <si>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</si>
  <si>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</si>
  <si>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</si>
  <si>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Udává se cena za kompletní provedení.</t>
  </si>
  <si>
    <t>SO 801</t>
  </si>
  <si>
    <t>Vegetační úpravy</t>
  </si>
  <si>
    <t>001</t>
  </si>
  <si>
    <t>Vegetace</t>
  </si>
  <si>
    <t>185804511</t>
  </si>
  <si>
    <t>Odplevelení záhonu květin v rovině a svahu do 1:5</t>
  </si>
  <si>
    <t>Odplevelení výsadeb v rovině nebo na svahu do 1:5 záhonů květin</t>
  </si>
  <si>
    <t>D10</t>
  </si>
  <si>
    <t>Zajištění výsadeb po dobu tří let - stromy, smíšené výsadby</t>
  </si>
  <si>
    <t>184202112</t>
  </si>
  <si>
    <t>Kontrola úvazků a kotvení s výměnou kůlů a zhotovení nové bandáže kmene 1x ročně (u 10% stromů)</t>
  </si>
  <si>
    <t>184805312</t>
  </si>
  <si>
    <t>Řez výchovný, alejové stromy  do 6m</t>
  </si>
  <si>
    <t>184806111</t>
  </si>
  <si>
    <t>Řez stromů netrnitých průklestem D koruny do 2 m</t>
  </si>
  <si>
    <t>Řez keřů průklestem stromů netrnitých D koruny do 2m (výchovný řez 1x za 3 let)</t>
  </si>
  <si>
    <t>184921096</t>
  </si>
  <si>
    <t>Dosypávka mulče ( vrstva 10 cm) 1x ve 3. roce (u cca 10% výsadeb)</t>
  </si>
  <si>
    <t>185804211</t>
  </si>
  <si>
    <t>Vypletí záhonu květin (celkem 6x)</t>
  </si>
  <si>
    <t>Vypletí záhonu květin (celkem 6x), včetně odvozu a likvidace v režii zhotovitele</t>
  </si>
  <si>
    <t>185804213</t>
  </si>
  <si>
    <t>Vypletí dřevin soliterních s naložením a odvozem odpadu (2x ročně, celkem 6x)</t>
  </si>
  <si>
    <t>185804252</t>
  </si>
  <si>
    <t>Odstranění odkvetlých a odumřelých částí rostlin s naložením a odvozem do 20km (celkem 6x)</t>
  </si>
  <si>
    <t>KG</t>
  </si>
  <si>
    <t>185804312</t>
  </si>
  <si>
    <t>Zalití rostlin vodou 10 x za 3 roky (stromy 50l/kus)</t>
  </si>
  <si>
    <t>Zalití rostlin vodou 3 x v 1. roce (keře 5l/kus)</t>
  </si>
  <si>
    <t>185851121</t>
  </si>
  <si>
    <t>R1</t>
  </si>
  <si>
    <t>Dovoz vody pro zálivku rostlin za vzdálenost do 6000 m</t>
  </si>
  <si>
    <t>Dovoz vody pro zálivku rostlin na vzdálenost do 6000 m</t>
  </si>
  <si>
    <t>Poznámky:  
1. Ceny lze použít pouze tehdy, když není voda dostupná z vodovodního řádu.  
2. V cenách jsou započteny i náklady na čerpání vody do cisterny.  
3. V cenách nejsou započteny náklady na dodání vody. Tyto náklady se oceňují individuálně.</t>
  </si>
  <si>
    <t>R2</t>
  </si>
  <si>
    <t>Pol9</t>
  </si>
  <si>
    <t>Odstranění úvazků vysazených stromů v 5. roce po vysadbě</t>
  </si>
  <si>
    <t>KS</t>
  </si>
  <si>
    <t>R.42</t>
  </si>
  <si>
    <t>Kůly frézované  do 3m (3ks/strom)</t>
  </si>
  <si>
    <t>R.43</t>
  </si>
  <si>
    <t>Příčky</t>
  </si>
  <si>
    <t>R.44</t>
  </si>
  <si>
    <t>Popruh ( 1,5 bm/strom)</t>
  </si>
  <si>
    <t>bm</t>
  </si>
  <si>
    <t>R.45</t>
  </si>
  <si>
    <t>Juta (3m2/strom)</t>
  </si>
  <si>
    <t>R.46</t>
  </si>
  <si>
    <t>Voda pro zálivku rostlin (50l/strom)</t>
  </si>
  <si>
    <t>R.47</t>
  </si>
  <si>
    <t>Voda pro zálivku rostlin (5l/keř)</t>
  </si>
  <si>
    <t>R.48</t>
  </si>
  <si>
    <t>Drcená borka vč. dovozu (vrstva 0,1m)</t>
  </si>
  <si>
    <t>D2</t>
  </si>
  <si>
    <t>Výsadba stromů</t>
  </si>
  <si>
    <t>183101115</t>
  </si>
  <si>
    <t>Hloubení jamek bez výměny půdy zeminy tř 1 až 4 obj přes 0,125 do 0,4 m3 v rovině a svahu do 1:5</t>
  </si>
  <si>
    <t>Jamky pro výsadbu bez výměny půdy horniny tř 1-4 objem do 0,4 m3 v rovině a svahu do 1:5 (stromy KTS)</t>
  </si>
  <si>
    <t>183101121</t>
  </si>
  <si>
    <t>Hloubení jamek bez výměny půdy zeminy tř 1 až 4 obj přes 0,4 do 1 m3 v rovině a svahu do 1:5</t>
  </si>
  <si>
    <t>Jamky pro výsadbu bez výměny půdy horniny tř 1-4 objem do 1 m3 v rovině a svahu do 1:5 (stromy 14/16 )</t>
  </si>
  <si>
    <t>184102115</t>
  </si>
  <si>
    <t>Výsadba dřeviny s balem D přes 0,5 do 0,6 m do jamky se zalitím v rovině a svahu do 1:5</t>
  </si>
  <si>
    <t>Výsadba dřeviny s balem do jamky se zalitím v rovině a svahu do 1:5 D balu do 0,6 m</t>
  </si>
  <si>
    <t>184102116</t>
  </si>
  <si>
    <t>Výsadba dřeviny s balem D přes 0,6 do 0,8 m do jamky se zalitím v rovině a svahu do 1:5</t>
  </si>
  <si>
    <t>Výsadba dřeviny s balem do jamky se zalitím v rovině a svahu do 1:5 D balu do 0,8 m</t>
  </si>
  <si>
    <t>184215111</t>
  </si>
  <si>
    <t>Ukotvení kmene dřevin jedním kůlem D do 0,1 m dl do 1 m</t>
  </si>
  <si>
    <t>Osazení kůlu k dřevině s uvázáním l do 2 m ( KTS, prostokořenné)</t>
  </si>
  <si>
    <t>184215133</t>
  </si>
  <si>
    <t>Ukotvení kmene dřevin třemi kůly D do 0,1 m dl přes 2 do 3 m</t>
  </si>
  <si>
    <t>Ukotvení dřevin kůly D do 0,1 m l kůlu do 3 m (listnaté stromy)</t>
  </si>
  <si>
    <t>184215411</t>
  </si>
  <si>
    <t>Zhotovení závlahové mísy dřevin D do 0,5 m v rovině nebo na svahu do 1:5</t>
  </si>
  <si>
    <t>Zhotovení závlahové mísy u soliterních dřevin v rovině nebo svahu do 1:5</t>
  </si>
  <si>
    <t>184501114</t>
  </si>
  <si>
    <t>Zhotovení obalu z juty ve dvou vrstvách v rovině a svahu do 1:5 (3m2/strom) (listnaté stromy)</t>
  </si>
  <si>
    <t>184911431</t>
  </si>
  <si>
    <t>Mulčování rostlin kůrou tl přes 0,1 do 0,15 m v rovině a svahu do 1:5</t>
  </si>
  <si>
    <t>Mulčování rostlin tl mulče do 0,15 m v rovině a svahu do 1:5</t>
  </si>
  <si>
    <t>185802114</t>
  </si>
  <si>
    <t>Hnojení půdy umělým hnojivem k jednotlivým rostlinám v rovině a svahu do 1:5</t>
  </si>
  <si>
    <t>Hnojení půdy umělým hnojivem k jednotlivým rostlinám v rovině a svahu do 1:5 (4 tablety = 40g / strom) (stromy s balem)</t>
  </si>
  <si>
    <t>185804311</t>
  </si>
  <si>
    <t>Zalití rostlin vodou plocha do 20 m2</t>
  </si>
  <si>
    <t>Zalití rostlin vodou plocha do 20 m2 (100l/strom) (stromy s balem)</t>
  </si>
  <si>
    <t>Dovoz vody pro zálivku rostlin za vzdálenost do 1000 m</t>
  </si>
  <si>
    <t>Dovoz vody pro zálivku rostlin za vzdálenost do 1000 m (100l/strom) (stromy s balem)</t>
  </si>
  <si>
    <t>Pol1</t>
  </si>
  <si>
    <t>Skládkovné (1 kontejner = 0,5t ) z ořezu stromů</t>
  </si>
  <si>
    <t>Pol2</t>
  </si>
  <si>
    <t>Vytýčení výsadeb</t>
  </si>
  <si>
    <t>Pol8</t>
  </si>
  <si>
    <t>Výchovný řez (V)</t>
  </si>
  <si>
    <t>36</t>
  </si>
  <si>
    <t>Tablety hnojiva (4 ks/strom) (váha tablety 10g)</t>
  </si>
  <si>
    <t>37</t>
  </si>
  <si>
    <t>R.1</t>
  </si>
  <si>
    <t>Kůly 2,5 m (3ks / strom)</t>
  </si>
  <si>
    <t>38</t>
  </si>
  <si>
    <t>R.10</t>
  </si>
  <si>
    <t>Amelanchier lamarckii Baleriana 150-175 KTS</t>
  </si>
  <si>
    <t>39</t>
  </si>
  <si>
    <t>R.2</t>
  </si>
  <si>
    <t>Příčky (3ks / strom)</t>
  </si>
  <si>
    <t>40</t>
  </si>
  <si>
    <t>R.3</t>
  </si>
  <si>
    <t>Popruh (1,5bm/strom)</t>
  </si>
  <si>
    <t>41</t>
  </si>
  <si>
    <t>R.4</t>
  </si>
  <si>
    <t>42</t>
  </si>
  <si>
    <t>R.5</t>
  </si>
  <si>
    <t>Kůly 2m (1ks / strom)</t>
  </si>
  <si>
    <t>43</t>
  </si>
  <si>
    <t>R.6</t>
  </si>
  <si>
    <t>44</t>
  </si>
  <si>
    <t>R.7</t>
  </si>
  <si>
    <t>Drcená borka vč. dovozu (cca 0,15m3/1strom)</t>
  </si>
  <si>
    <t>45</t>
  </si>
  <si>
    <t>R.8</t>
  </si>
  <si>
    <t>Voda pro zálivku (100l/strom)  (stromy s balem)</t>
  </si>
  <si>
    <t>46</t>
  </si>
  <si>
    <t>R.9</t>
  </si>
  <si>
    <t>Acer platanoides14/16</t>
  </si>
  <si>
    <t>D3</t>
  </si>
  <si>
    <t>Plošná úprava terénu před založením výsadeb (keře, trvalky)</t>
  </si>
  <si>
    <t>47</t>
  </si>
  <si>
    <t>181111121</t>
  </si>
  <si>
    <t>Plošná úprava terénu do 500 m2 zemina skupiny 1 až 4 nerovnosti přes 100 do 150 mm v rovinně a svahu do 1:5</t>
  </si>
  <si>
    <t>Plošná úprava terénu hornina tř 1 - 4 nerovnosti do +/-150 mm v rovinně a svahu do 1:5 (včetně urovnání povrchu)</t>
  </si>
  <si>
    <t>48</t>
  </si>
  <si>
    <t>183205111</t>
  </si>
  <si>
    <t>Založení záhonu v rovině a svahu do 1:5 zemina tř 1 a 2</t>
  </si>
  <si>
    <t>Založení záhonu v rovině a svahu do 1:5 hornina tř 1 a 2</t>
  </si>
  <si>
    <t>49</t>
  </si>
  <si>
    <t>183403131</t>
  </si>
  <si>
    <t>Obdělání půdy rytím zemina tř 1 a 2 v rovině a svahu do 1:5</t>
  </si>
  <si>
    <t>Obdělání půdy rytím do hloubky do 200mm, hornině 1 až 2</t>
  </si>
  <si>
    <t>D4</t>
  </si>
  <si>
    <t>Výsadba keřů</t>
  </si>
  <si>
    <t>50</t>
  </si>
  <si>
    <t>183101113</t>
  </si>
  <si>
    <t>Hloubení jamek bez výměny půdy zeminy tř 1 až 4 obj přes 0,02 do 0,05 m3 v rovině a svahu do 1:5</t>
  </si>
  <si>
    <t>Jamky pro výsadbu bez výměny půdy horniny tř 1-4 objem do 0,05 m3 v rovině a svahu do 1:5</t>
  </si>
  <si>
    <t>51</t>
  </si>
  <si>
    <t>184102111</t>
  </si>
  <si>
    <t>Výsadba dřeviny s balem D přes 0,1 do 0,2 m do jamky se zalitím v rovině a svahu do 1:5</t>
  </si>
  <si>
    <t>Výsadba dřeviny s balem do jamky se zalitím v rovině a svahu do 1:5 D balu do 0,2 m (nižší sazenice)</t>
  </si>
  <si>
    <t>52</t>
  </si>
  <si>
    <t>Hnojení půdy umělým hnojivem k jednotlivým rostlinám v rovině a svahu do 1:5 (2 tablety = 20g / keř)</t>
  </si>
  <si>
    <t>53</t>
  </si>
  <si>
    <t>Zalití rostlin vodou plocha přes 20 m2</t>
  </si>
  <si>
    <t>Zalití rostlin vodou plocha nad 20 m2 (10l / keř)</t>
  </si>
  <si>
    <t>54</t>
  </si>
  <si>
    <t>Dovoz vody pro zálivku rostlin za vzdálenost do 1000 m (10l / keř)</t>
  </si>
  <si>
    <t>55</t>
  </si>
  <si>
    <t>Pol5</t>
  </si>
  <si>
    <t>56</t>
  </si>
  <si>
    <t>R.12</t>
  </si>
  <si>
    <t>kompost na vylepšení půdy  (mocnost 0,02m plošně)</t>
  </si>
  <si>
    <t>57</t>
  </si>
  <si>
    <t>R.13</t>
  </si>
  <si>
    <t>Tablety hnojiva (2 ks / keř) (váha tablety 10g)</t>
  </si>
  <si>
    <t>58</t>
  </si>
  <si>
    <t>R.16</t>
  </si>
  <si>
    <t>Voda pro zálivku rostlin (10l/keř)</t>
  </si>
  <si>
    <t>59</t>
  </si>
  <si>
    <t>R.18</t>
  </si>
  <si>
    <t>Rosa The Fairy (Rosa 'FAIRY DANCE')</t>
  </si>
  <si>
    <t>D6</t>
  </si>
  <si>
    <t>Výsadba trvalek</t>
  </si>
  <si>
    <t>60</t>
  </si>
  <si>
    <t>183101111</t>
  </si>
  <si>
    <t>Jamky pro výsadbu bez výměny půdy horniny tř 1-4 objem do 0,01 m3 v rovině a svahu do 1:5</t>
  </si>
  <si>
    <t>61</t>
  </si>
  <si>
    <t>183204113</t>
  </si>
  <si>
    <t>Výsadba cibulí</t>
  </si>
  <si>
    <t>62</t>
  </si>
  <si>
    <t>183211322</t>
  </si>
  <si>
    <t>Výsadba květin krytokořenných průměru kontejneru přes 80 do 120 mm</t>
  </si>
  <si>
    <t>Výsadba květin hrnkových D květináče 120 mm</t>
  </si>
  <si>
    <t>63</t>
  </si>
  <si>
    <t>Mulčování rostlin drceným kamenem tl mulče do 0,04 m v rovině a svahu do 1:5</t>
  </si>
  <si>
    <t>64</t>
  </si>
  <si>
    <t>185802113</t>
  </si>
  <si>
    <t>Hnojení půdy umělým hnojivem na široko v rovině a svahu do 1:5</t>
  </si>
  <si>
    <t>Hnojení půdy umělým hnojivem na široko v rovině a svahu do 1:5 (plné hnojivo (0,013kg/m2)</t>
  </si>
  <si>
    <t>65</t>
  </si>
  <si>
    <t>185804111</t>
  </si>
  <si>
    <t>Ošetření vysazených květin v rovině a svahu do 1:5</t>
  </si>
  <si>
    <t>Ošetření vysazených květin, vypletí, odtranění odkvetlých částí s odvozem do 20km</t>
  </si>
  <si>
    <t>66</t>
  </si>
  <si>
    <t>Zalití rostlin vodou plocha nad 20 m2</t>
  </si>
  <si>
    <t>67</t>
  </si>
  <si>
    <t>Dovoz vody pro zálivku rostlin za vzdálenost do 1000 m (1l / rostlina)</t>
  </si>
  <si>
    <t>68</t>
  </si>
  <si>
    <t>69</t>
  </si>
  <si>
    <t>Pol6</t>
  </si>
  <si>
    <t>Voda pro zálivku rostlin ( 1l/rostlinu )</t>
  </si>
  <si>
    <t>70</t>
  </si>
  <si>
    <t>Plné hnojivo (0,013kg/m2)</t>
  </si>
  <si>
    <t>71</t>
  </si>
  <si>
    <t>R.20</t>
  </si>
  <si>
    <t>Drcený kámen vč. dovozu (vrstva 0,04m)</t>
  </si>
  <si>
    <t>72</t>
  </si>
  <si>
    <t>R.21</t>
  </si>
  <si>
    <t>ALYSSUM SAXATILE</t>
  </si>
  <si>
    <t>73</t>
  </si>
  <si>
    <t>R.22</t>
  </si>
  <si>
    <t>SANTOLINA CHAMAECYPARISSUS</t>
  </si>
  <si>
    <t>R.23</t>
  </si>
  <si>
    <t>ACHILLEA MILLEFOLIUM´SUMMER FRIUT LEMON</t>
  </si>
  <si>
    <t>75</t>
  </si>
  <si>
    <t>R.24</t>
  </si>
  <si>
    <t>SESLERIA AUTUMNALIS</t>
  </si>
  <si>
    <t>76</t>
  </si>
  <si>
    <t>R.25</t>
  </si>
  <si>
    <t>COREOPSIS VERTICILATA</t>
  </si>
  <si>
    <t>77</t>
  </si>
  <si>
    <t>R.26</t>
  </si>
  <si>
    <t>RUDBECKIA FULGIDA GOLDSTURM</t>
  </si>
  <si>
    <t>78</t>
  </si>
  <si>
    <t>R.27</t>
  </si>
  <si>
    <t>SALVIA NEMOROSA ´OSTFRIESLAND´(CARADONA)</t>
  </si>
  <si>
    <t>79</t>
  </si>
  <si>
    <t>R.28</t>
  </si>
  <si>
    <t>SALVIA NEMOROSA ´ADRIAN´</t>
  </si>
  <si>
    <t>80</t>
  </si>
  <si>
    <t>R.29</t>
  </si>
  <si>
    <t>ALCHEMILLA MOLLIS</t>
  </si>
  <si>
    <t>81</t>
  </si>
  <si>
    <t>R.30</t>
  </si>
  <si>
    <t>PENNISETUM ALOPECUROIDES</t>
  </si>
  <si>
    <t>82</t>
  </si>
  <si>
    <t>R.31</t>
  </si>
  <si>
    <t>CALAMAGROSTIS ACUTIFLORA ´KARL FOERSTER´</t>
  </si>
  <si>
    <t>83</t>
  </si>
  <si>
    <t>R.32</t>
  </si>
  <si>
    <t>DESCHAMPSIA CAESPITOSA</t>
  </si>
  <si>
    <t>84</t>
  </si>
  <si>
    <t>R.34</t>
  </si>
  <si>
    <t>HEMMEROCALIS ´IRON GATE GLACIER´ (ASTOLAT)</t>
  </si>
  <si>
    <t>85</t>
  </si>
  <si>
    <t>R.35</t>
  </si>
  <si>
    <t>HEMMEROCALIS ´GENTLE SHEPARD´</t>
  </si>
  <si>
    <t>86</t>
  </si>
  <si>
    <t>LAVANDULA ANGUSTIFOLIA ´HIDCOTE BLUE STRAIN´</t>
  </si>
  <si>
    <t>87</t>
  </si>
  <si>
    <t>R.36</t>
  </si>
  <si>
    <t>NEPETA X FASSENNII</t>
  </si>
  <si>
    <t>88</t>
  </si>
  <si>
    <t>R.37</t>
  </si>
  <si>
    <t>ECHINACEA ALBA</t>
  </si>
  <si>
    <t>89</t>
  </si>
  <si>
    <t>R.38</t>
  </si>
  <si>
    <t>ASTER DUMOSUS ´PROF. A. KIPPENBERG´</t>
  </si>
  <si>
    <t>90</t>
  </si>
  <si>
    <t>R.39</t>
  </si>
  <si>
    <t>ECHINACEA PURPUREA</t>
  </si>
  <si>
    <t>91</t>
  </si>
  <si>
    <t>R.40</t>
  </si>
  <si>
    <t>LINUM PERENE</t>
  </si>
  <si>
    <t>92</t>
  </si>
  <si>
    <t>R.41</t>
  </si>
  <si>
    <t>GERANIUM MAGNIFICUM / SANGUINEUM</t>
  </si>
  <si>
    <t>93</t>
  </si>
  <si>
    <t>ASTER DUMOSUS ´KRISTINA´</t>
  </si>
  <si>
    <t>94</t>
  </si>
  <si>
    <t>GAURA LINDHEIMERI</t>
  </si>
  <si>
    <t>95</t>
  </si>
  <si>
    <t>ALLIUM SP.</t>
  </si>
  <si>
    <t>96</t>
  </si>
  <si>
    <t>THYMUS PRAECOX</t>
  </si>
  <si>
    <t>97</t>
  </si>
  <si>
    <t>THYMUS PRAECOX ´ALBIFLORUS´</t>
  </si>
  <si>
    <t>98</t>
  </si>
  <si>
    <t>SAXIFRAGA ARENDSII</t>
  </si>
  <si>
    <t>99</t>
  </si>
  <si>
    <t>SAXIFRAGA ARENDSII ´SCARLET´</t>
  </si>
  <si>
    <t>100</t>
  </si>
  <si>
    <t>R.49</t>
  </si>
  <si>
    <t>TULIPA  ´Blue Parrot´</t>
  </si>
  <si>
    <t>101</t>
  </si>
  <si>
    <t>R.50</t>
  </si>
  <si>
    <t>TULIPA ´Carneval de Nice´</t>
  </si>
  <si>
    <t>102</t>
  </si>
  <si>
    <t>R.51</t>
  </si>
  <si>
    <t>TULIPA Mount Tacoma´</t>
  </si>
  <si>
    <t>103</t>
  </si>
  <si>
    <t>R.52</t>
  </si>
  <si>
    <t>ALLIUM SPHAEROCEPHALON</t>
  </si>
  <si>
    <t>104</t>
  </si>
  <si>
    <t>R.53</t>
  </si>
  <si>
    <t>ALLIUM PURPLE SENSATION</t>
  </si>
  <si>
    <t>105</t>
  </si>
  <si>
    <t>R.54</t>
  </si>
  <si>
    <t>NARCISSUS CANALICULATUS</t>
  </si>
  <si>
    <t>106</t>
  </si>
  <si>
    <t>R.55</t>
  </si>
  <si>
    <t>NARCISSUS BABY MOON</t>
  </si>
  <si>
    <t>107</t>
  </si>
  <si>
    <t>R.56</t>
  </si>
  <si>
    <t>NARCISSUS MINOW</t>
  </si>
  <si>
    <t>108</t>
  </si>
  <si>
    <t>R.57</t>
  </si>
  <si>
    <t>TULIPA TARDA DASYSTEMON</t>
  </si>
  <si>
    <t>109</t>
  </si>
  <si>
    <t>R.58</t>
  </si>
  <si>
    <t>TULIPA CONCRETO</t>
  </si>
  <si>
    <t>110</t>
  </si>
  <si>
    <t>R.59</t>
  </si>
  <si>
    <t>NARCISSUS SAILBOHT LEMON</t>
  </si>
  <si>
    <t>111</t>
  </si>
  <si>
    <t>R.60</t>
  </si>
  <si>
    <t>NARCISSUS TETE A TETE</t>
  </si>
  <si>
    <t>112</t>
  </si>
  <si>
    <t>R.61</t>
  </si>
  <si>
    <t>CROCUS MIX</t>
  </si>
  <si>
    <t>D7</t>
  </si>
  <si>
    <t>Plošná úprava terénu před založením TRÁVNÍKU</t>
  </si>
  <si>
    <t>113</t>
  </si>
  <si>
    <t>114</t>
  </si>
  <si>
    <t>183403114</t>
  </si>
  <si>
    <t>Obdělání půdy kultivátorováním v rovině a svahu do 1:5</t>
  </si>
  <si>
    <t>Obdělání půdy kultivátorováním v rovině a svahu do 1:5 (2x)</t>
  </si>
  <si>
    <t>115</t>
  </si>
  <si>
    <t>183403152</t>
  </si>
  <si>
    <t>Obdělání půdy vláčením v rovině a svahu do 1:5</t>
  </si>
  <si>
    <t>Obdělání půdy vláčením v rovině a svahu do 1:5 (2x)</t>
  </si>
  <si>
    <t>116</t>
  </si>
  <si>
    <t>183403153</t>
  </si>
  <si>
    <t>Obdělání půdy hrabáním v rovině a svahu do 1:5</t>
  </si>
  <si>
    <t>Obdělání půdy hrabáním v rovině a svahu do 1:5 (2x)</t>
  </si>
  <si>
    <t>D8</t>
  </si>
  <si>
    <t>Založení  trávníku</t>
  </si>
  <si>
    <t>117</t>
  </si>
  <si>
    <t>181411121</t>
  </si>
  <si>
    <t>Založení lučního trávníku výsevem pl do 1000 m2 v rovině a ve svahu do 1:5</t>
  </si>
  <si>
    <t>Založení  trávníku výsevem v rovině a ve svahu do 1:5 do 1000m2</t>
  </si>
  <si>
    <t>118</t>
  </si>
  <si>
    <t>travní osivo - (20-25g/m2) pro slunná a polostinná stanoviště se středními vláhovými poměry</t>
  </si>
  <si>
    <t>002</t>
  </si>
  <si>
    <t>Vedlejší náklady</t>
  </si>
  <si>
    <t>VRN</t>
  </si>
  <si>
    <t>Vedlejší rozpočtové náklady</t>
  </si>
  <si>
    <t>030001002R</t>
  </si>
  <si>
    <t>Náklady na vybavení/pronájem objektů ZS, náklady na energie, úklid, údržbu a opravy objektů ZS, čištění pojezdových a manipulačních ploch, zabezpečení staveništ</t>
  </si>
  <si>
    <t>KČ</t>
  </si>
  <si>
    <t>Náklady na vybavení/pronájem objektů ZS, náklady na energie, úklid, údržbu a opravy objektů ZS, čištění pojezdových a manipulačních ploch, zabezpečení staveniště apod.</t>
  </si>
  <si>
    <t>1=1,000 [A] 
Celkem: A=1,000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</si>
</sst>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0+O8+O21+O50+O95+O104+O129+O138+O143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469</v>
      </c>
      <c s="32">
        <f>0+I8+I21+I50+I95+I104+I129+I138+I143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469</v>
      </c>
      <c s="5"/>
      <c s="14" t="s">
        <v>470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81</v>
      </c>
      <c s="18" t="s">
        <v>146</v>
      </c>
      <c s="24" t="s">
        <v>82</v>
      </c>
      <c s="25" t="s">
        <v>83</v>
      </c>
      <c s="26">
        <v>3017.484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38.25">
      <c r="A10" s="28" t="s">
        <v>43</v>
      </c>
      <c r="E10" s="29" t="s">
        <v>471</v>
      </c>
    </row>
    <row r="11" spans="1:5" ht="51">
      <c r="A11" s="30" t="s">
        <v>45</v>
      </c>
      <c r="E11" s="31" t="s">
        <v>472</v>
      </c>
    </row>
    <row r="12" spans="1:5" ht="25.5">
      <c r="A12" t="s">
        <v>46</v>
      </c>
      <c r="E12" s="29" t="s">
        <v>86</v>
      </c>
    </row>
    <row r="13" spans="1:16" ht="12.75">
      <c r="A13" s="18" t="s">
        <v>38</v>
      </c>
      <c s="23" t="s">
        <v>16</v>
      </c>
      <c s="23" t="s">
        <v>81</v>
      </c>
      <c s="18" t="s">
        <v>148</v>
      </c>
      <c s="24" t="s">
        <v>82</v>
      </c>
      <c s="25" t="s">
        <v>83</v>
      </c>
      <c s="26">
        <v>469.7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473</v>
      </c>
    </row>
    <row r="15" spans="1:5" ht="12.75">
      <c r="A15" s="30" t="s">
        <v>45</v>
      </c>
      <c r="E15" s="31" t="s">
        <v>474</v>
      </c>
    </row>
    <row r="16" spans="1:5" ht="25.5">
      <c r="A16" t="s">
        <v>46</v>
      </c>
      <c r="E16" s="29" t="s">
        <v>86</v>
      </c>
    </row>
    <row r="17" spans="1:16" ht="12.75">
      <c r="A17" s="18" t="s">
        <v>38</v>
      </c>
      <c s="23" t="s">
        <v>15</v>
      </c>
      <c s="23" t="s">
        <v>475</v>
      </c>
      <c s="18" t="s">
        <v>40</v>
      </c>
      <c s="24" t="s">
        <v>476</v>
      </c>
      <c s="25" t="s">
        <v>83</v>
      </c>
      <c s="26">
        <v>9.408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477</v>
      </c>
    </row>
    <row r="19" spans="1:5" ht="12.75">
      <c r="A19" s="30" t="s">
        <v>45</v>
      </c>
      <c r="E19" s="31" t="s">
        <v>478</v>
      </c>
    </row>
    <row r="20" spans="1:5" ht="25.5">
      <c r="A20" t="s">
        <v>46</v>
      </c>
      <c r="E20" s="29" t="s">
        <v>86</v>
      </c>
    </row>
    <row r="21" spans="1:18" ht="12.75" customHeight="1">
      <c r="A21" s="5" t="s">
        <v>36</v>
      </c>
      <c s="5"/>
      <c s="35" t="s">
        <v>22</v>
      </c>
      <c s="5"/>
      <c s="21" t="s">
        <v>92</v>
      </c>
      <c s="5"/>
      <c s="5"/>
      <c s="5"/>
      <c s="36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18" t="s">
        <v>38</v>
      </c>
      <c s="23" t="s">
        <v>26</v>
      </c>
      <c s="23" t="s">
        <v>479</v>
      </c>
      <c s="18" t="s">
        <v>40</v>
      </c>
      <c s="24" t="s">
        <v>480</v>
      </c>
      <c s="25" t="s">
        <v>133</v>
      </c>
      <c s="26">
        <v>76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481</v>
      </c>
    </row>
    <row r="24" spans="1:5" ht="12.75">
      <c r="A24" s="30" t="s">
        <v>45</v>
      </c>
      <c r="E24" s="31" t="s">
        <v>40</v>
      </c>
    </row>
    <row r="25" spans="1:5" ht="38.25">
      <c r="A25" t="s">
        <v>46</v>
      </c>
      <c r="E25" s="29" t="s">
        <v>482</v>
      </c>
    </row>
    <row r="26" spans="1:16" ht="12.75">
      <c r="A26" s="18" t="s">
        <v>38</v>
      </c>
      <c s="23" t="s">
        <v>28</v>
      </c>
      <c s="23" t="s">
        <v>483</v>
      </c>
      <c s="18" t="s">
        <v>146</v>
      </c>
      <c s="24" t="s">
        <v>484</v>
      </c>
      <c s="25" t="s">
        <v>107</v>
      </c>
      <c s="26">
        <v>907.144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485</v>
      </c>
    </row>
    <row r="28" spans="1:5" ht="63.75">
      <c r="A28" s="30" t="s">
        <v>45</v>
      </c>
      <c r="E28" s="31" t="s">
        <v>486</v>
      </c>
    </row>
    <row r="29" spans="1:5" ht="318.75">
      <c r="A29" t="s">
        <v>46</v>
      </c>
      <c r="E29" s="29" t="s">
        <v>487</v>
      </c>
    </row>
    <row r="30" spans="1:16" ht="12.75">
      <c r="A30" s="18" t="s">
        <v>38</v>
      </c>
      <c s="23" t="s">
        <v>30</v>
      </c>
      <c s="23" t="s">
        <v>483</v>
      </c>
      <c s="18" t="s">
        <v>148</v>
      </c>
      <c s="24" t="s">
        <v>484</v>
      </c>
      <c s="25" t="s">
        <v>107</v>
      </c>
      <c s="26">
        <v>592.876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488</v>
      </c>
    </row>
    <row r="32" spans="1:5" ht="12.75">
      <c r="A32" s="30" t="s">
        <v>45</v>
      </c>
      <c r="E32" s="31" t="s">
        <v>40</v>
      </c>
    </row>
    <row r="33" spans="1:5" ht="318.75">
      <c r="A33" t="s">
        <v>46</v>
      </c>
      <c r="E33" s="29" t="s">
        <v>487</v>
      </c>
    </row>
    <row r="34" spans="1:16" ht="12.75">
      <c r="A34" s="18" t="s">
        <v>38</v>
      </c>
      <c s="23" t="s">
        <v>76</v>
      </c>
      <c s="23" t="s">
        <v>489</v>
      </c>
      <c s="18" t="s">
        <v>40</v>
      </c>
      <c s="24" t="s">
        <v>490</v>
      </c>
      <c s="25" t="s">
        <v>107</v>
      </c>
      <c s="26">
        <v>8.722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38.25">
      <c r="A36" s="30" t="s">
        <v>45</v>
      </c>
      <c r="E36" s="31" t="s">
        <v>491</v>
      </c>
    </row>
    <row r="37" spans="1:5" ht="318.75">
      <c r="A37" t="s">
        <v>46</v>
      </c>
      <c r="E37" s="29" t="s">
        <v>492</v>
      </c>
    </row>
    <row r="38" spans="1:16" ht="12.75">
      <c r="A38" s="18" t="s">
        <v>38</v>
      </c>
      <c s="23" t="s">
        <v>121</v>
      </c>
      <c s="23" t="s">
        <v>215</v>
      </c>
      <c s="18" t="s">
        <v>146</v>
      </c>
      <c s="24" t="s">
        <v>216</v>
      </c>
      <c s="25" t="s">
        <v>107</v>
      </c>
      <c s="26">
        <v>537.678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493</v>
      </c>
    </row>
    <row r="40" spans="1:5" ht="51">
      <c r="A40" s="30" t="s">
        <v>45</v>
      </c>
      <c r="E40" s="31" t="s">
        <v>494</v>
      </c>
    </row>
    <row r="41" spans="1:5" ht="280.5">
      <c r="A41" t="s">
        <v>46</v>
      </c>
      <c r="E41" s="29" t="s">
        <v>219</v>
      </c>
    </row>
    <row r="42" spans="1:16" ht="12.75">
      <c r="A42" s="18" t="s">
        <v>38</v>
      </c>
      <c s="23" t="s">
        <v>33</v>
      </c>
      <c s="23" t="s">
        <v>215</v>
      </c>
      <c s="18" t="s">
        <v>148</v>
      </c>
      <c s="24" t="s">
        <v>216</v>
      </c>
      <c s="25" t="s">
        <v>107</v>
      </c>
      <c s="26">
        <v>592.876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495</v>
      </c>
    </row>
    <row r="44" spans="1:5" ht="38.25">
      <c r="A44" s="30" t="s">
        <v>45</v>
      </c>
      <c r="E44" s="31" t="s">
        <v>496</v>
      </c>
    </row>
    <row r="45" spans="1:5" ht="280.5">
      <c r="A45" t="s">
        <v>46</v>
      </c>
      <c r="E45" s="29" t="s">
        <v>219</v>
      </c>
    </row>
    <row r="46" spans="1:16" ht="12.75">
      <c r="A46" s="18" t="s">
        <v>38</v>
      </c>
      <c s="23" t="s">
        <v>35</v>
      </c>
      <c s="23" t="s">
        <v>497</v>
      </c>
      <c s="18" t="s">
        <v>40</v>
      </c>
      <c s="24" t="s">
        <v>498</v>
      </c>
      <c s="25" t="s">
        <v>107</v>
      </c>
      <c s="26">
        <v>8.722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499</v>
      </c>
    </row>
    <row r="48" spans="1:5" ht="12.75">
      <c r="A48" s="30" t="s">
        <v>45</v>
      </c>
      <c r="E48" s="31" t="s">
        <v>40</v>
      </c>
    </row>
    <row r="49" spans="1:5" ht="280.5">
      <c r="A49" t="s">
        <v>46</v>
      </c>
      <c r="E49" s="29" t="s">
        <v>500</v>
      </c>
    </row>
    <row r="50" spans="1:18" ht="12.75" customHeight="1">
      <c r="A50" s="5" t="s">
        <v>36</v>
      </c>
      <c s="5"/>
      <c s="35" t="s">
        <v>16</v>
      </c>
      <c s="5"/>
      <c s="21" t="s">
        <v>226</v>
      </c>
      <c s="5"/>
      <c s="5"/>
      <c s="5"/>
      <c s="36">
        <f>0+Q50</f>
      </c>
      <c r="O50">
        <f>0+R50</f>
      </c>
      <c r="Q50">
        <f>0+I51+I55+I59+I63+I67+I71+I75+I79+I83+I87+I91</f>
      </c>
      <c>
        <f>0+O51+O55+O59+O63+O67+O71+O75+O79+O83+O87+O91</f>
      </c>
    </row>
    <row r="51" spans="1:16" ht="12.75">
      <c r="A51" s="18" t="s">
        <v>38</v>
      </c>
      <c s="23" t="s">
        <v>137</v>
      </c>
      <c s="23" t="s">
        <v>501</v>
      </c>
      <c s="18" t="s">
        <v>40</v>
      </c>
      <c s="24" t="s">
        <v>502</v>
      </c>
      <c s="25" t="s">
        <v>133</v>
      </c>
      <c s="26">
        <v>141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25.5">
      <c r="A52" s="28" t="s">
        <v>43</v>
      </c>
      <c r="E52" s="29" t="s">
        <v>503</v>
      </c>
    </row>
    <row r="53" spans="1:5" ht="38.25">
      <c r="A53" s="30" t="s">
        <v>45</v>
      </c>
      <c r="E53" s="31" t="s">
        <v>504</v>
      </c>
    </row>
    <row r="54" spans="1:5" ht="165.75">
      <c r="A54" t="s">
        <v>46</v>
      </c>
      <c r="E54" s="29" t="s">
        <v>232</v>
      </c>
    </row>
    <row r="55" spans="1:16" ht="12.75">
      <c r="A55" s="18" t="s">
        <v>38</v>
      </c>
      <c s="23" t="s">
        <v>158</v>
      </c>
      <c s="23" t="s">
        <v>505</v>
      </c>
      <c s="18" t="s">
        <v>40</v>
      </c>
      <c s="24" t="s">
        <v>506</v>
      </c>
      <c s="25" t="s">
        <v>83</v>
      </c>
      <c s="26">
        <v>8.652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38.25">
      <c r="A56" s="28" t="s">
        <v>43</v>
      </c>
      <c r="E56" s="29" t="s">
        <v>507</v>
      </c>
    </row>
    <row r="57" spans="1:5" ht="38.25">
      <c r="A57" s="30" t="s">
        <v>45</v>
      </c>
      <c r="E57" s="31" t="s">
        <v>508</v>
      </c>
    </row>
    <row r="58" spans="1:5" ht="38.25">
      <c r="A58" t="s">
        <v>46</v>
      </c>
      <c r="E58" s="29" t="s">
        <v>509</v>
      </c>
    </row>
    <row r="59" spans="1:16" ht="12.75">
      <c r="A59" s="18" t="s">
        <v>38</v>
      </c>
      <c s="23" t="s">
        <v>220</v>
      </c>
      <c s="23" t="s">
        <v>510</v>
      </c>
      <c s="18" t="s">
        <v>40</v>
      </c>
      <c s="24" t="s">
        <v>511</v>
      </c>
      <c s="25" t="s">
        <v>95</v>
      </c>
      <c s="26">
        <v>75.95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40</v>
      </c>
    </row>
    <row r="61" spans="1:5" ht="38.25">
      <c r="A61" s="30" t="s">
        <v>45</v>
      </c>
      <c r="E61" s="31" t="s">
        <v>512</v>
      </c>
    </row>
    <row r="62" spans="1:5" ht="25.5">
      <c r="A62" t="s">
        <v>46</v>
      </c>
      <c r="E62" s="29" t="s">
        <v>513</v>
      </c>
    </row>
    <row r="63" spans="1:16" ht="12.75">
      <c r="A63" s="18" t="s">
        <v>38</v>
      </c>
      <c s="23" t="s">
        <v>227</v>
      </c>
      <c s="23" t="s">
        <v>514</v>
      </c>
      <c s="18" t="s">
        <v>40</v>
      </c>
      <c s="24" t="s">
        <v>515</v>
      </c>
      <c s="25" t="s">
        <v>133</v>
      </c>
      <c s="26">
        <v>420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516</v>
      </c>
    </row>
    <row r="65" spans="1:5" ht="38.25">
      <c r="A65" s="30" t="s">
        <v>45</v>
      </c>
      <c r="E65" s="31" t="s">
        <v>517</v>
      </c>
    </row>
    <row r="66" spans="1:5" ht="51">
      <c r="A66" t="s">
        <v>46</v>
      </c>
      <c r="E66" s="29" t="s">
        <v>518</v>
      </c>
    </row>
    <row r="67" spans="1:16" ht="12.75">
      <c r="A67" s="18" t="s">
        <v>38</v>
      </c>
      <c s="23" t="s">
        <v>233</v>
      </c>
      <c s="23" t="s">
        <v>519</v>
      </c>
      <c s="18" t="s">
        <v>40</v>
      </c>
      <c s="24" t="s">
        <v>520</v>
      </c>
      <c s="25" t="s">
        <v>133</v>
      </c>
      <c s="26">
        <v>16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521</v>
      </c>
    </row>
    <row r="69" spans="1:5" ht="38.25">
      <c r="A69" s="30" t="s">
        <v>45</v>
      </c>
      <c r="E69" s="31" t="s">
        <v>522</v>
      </c>
    </row>
    <row r="70" spans="1:5" ht="12.75">
      <c r="A70" t="s">
        <v>46</v>
      </c>
      <c r="E70" s="29" t="s">
        <v>523</v>
      </c>
    </row>
    <row r="71" spans="1:16" ht="25.5">
      <c r="A71" s="18" t="s">
        <v>38</v>
      </c>
      <c s="23" t="s">
        <v>240</v>
      </c>
      <c s="23" t="s">
        <v>524</v>
      </c>
      <c s="18" t="s">
        <v>40</v>
      </c>
      <c s="24" t="s">
        <v>525</v>
      </c>
      <c s="25" t="s">
        <v>133</v>
      </c>
      <c s="26">
        <v>560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526</v>
      </c>
    </row>
    <row r="73" spans="1:5" ht="38.25">
      <c r="A73" s="30" t="s">
        <v>45</v>
      </c>
      <c r="E73" s="31" t="s">
        <v>527</v>
      </c>
    </row>
    <row r="74" spans="1:5" ht="63.75">
      <c r="A74" t="s">
        <v>46</v>
      </c>
      <c r="E74" s="29" t="s">
        <v>528</v>
      </c>
    </row>
    <row r="75" spans="1:16" ht="12.75">
      <c r="A75" s="18" t="s">
        <v>38</v>
      </c>
      <c s="23" t="s">
        <v>247</v>
      </c>
      <c s="23" t="s">
        <v>529</v>
      </c>
      <c s="18" t="s">
        <v>40</v>
      </c>
      <c s="24" t="s">
        <v>530</v>
      </c>
      <c s="25" t="s">
        <v>133</v>
      </c>
      <c s="26">
        <v>256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531</v>
      </c>
    </row>
    <row r="77" spans="1:5" ht="38.25">
      <c r="A77" s="30" t="s">
        <v>45</v>
      </c>
      <c r="E77" s="31" t="s">
        <v>532</v>
      </c>
    </row>
    <row r="78" spans="1:5" ht="191.25">
      <c r="A78" t="s">
        <v>46</v>
      </c>
      <c r="E78" s="29" t="s">
        <v>533</v>
      </c>
    </row>
    <row r="79" spans="1:16" ht="12.75">
      <c r="A79" s="18" t="s">
        <v>38</v>
      </c>
      <c s="23" t="s">
        <v>253</v>
      </c>
      <c s="23" t="s">
        <v>534</v>
      </c>
      <c s="18" t="s">
        <v>40</v>
      </c>
      <c s="24" t="s">
        <v>535</v>
      </c>
      <c s="25" t="s">
        <v>107</v>
      </c>
      <c s="26">
        <v>93.637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536</v>
      </c>
    </row>
    <row r="81" spans="1:5" ht="38.25">
      <c r="A81" s="30" t="s">
        <v>45</v>
      </c>
      <c r="E81" s="31" t="s">
        <v>537</v>
      </c>
    </row>
    <row r="82" spans="1:5" ht="369.75">
      <c r="A82" t="s">
        <v>46</v>
      </c>
      <c r="E82" s="29" t="s">
        <v>538</v>
      </c>
    </row>
    <row r="83" spans="1:16" ht="12.75">
      <c r="A83" s="18" t="s">
        <v>38</v>
      </c>
      <c s="23" t="s">
        <v>256</v>
      </c>
      <c s="23" t="s">
        <v>539</v>
      </c>
      <c s="18" t="s">
        <v>40</v>
      </c>
      <c s="24" t="s">
        <v>540</v>
      </c>
      <c s="25" t="s">
        <v>83</v>
      </c>
      <c s="26">
        <v>11.236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541</v>
      </c>
    </row>
    <row r="85" spans="1:5" ht="12.75">
      <c r="A85" s="30" t="s">
        <v>45</v>
      </c>
      <c r="E85" s="31" t="s">
        <v>542</v>
      </c>
    </row>
    <row r="86" spans="1:5" ht="267.75">
      <c r="A86" t="s">
        <v>46</v>
      </c>
      <c r="E86" s="29" t="s">
        <v>543</v>
      </c>
    </row>
    <row r="87" spans="1:16" ht="12.75">
      <c r="A87" s="18" t="s">
        <v>38</v>
      </c>
      <c s="23" t="s">
        <v>262</v>
      </c>
      <c s="23" t="s">
        <v>544</v>
      </c>
      <c s="18" t="s">
        <v>40</v>
      </c>
      <c s="24" t="s">
        <v>545</v>
      </c>
      <c s="25" t="s">
        <v>95</v>
      </c>
      <c s="26">
        <v>671.3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546</v>
      </c>
    </row>
    <row r="89" spans="1:5" ht="38.25">
      <c r="A89" s="30" t="s">
        <v>45</v>
      </c>
      <c r="E89" s="31" t="s">
        <v>547</v>
      </c>
    </row>
    <row r="90" spans="1:5" ht="102">
      <c r="A90" t="s">
        <v>46</v>
      </c>
      <c r="E90" s="29" t="s">
        <v>548</v>
      </c>
    </row>
    <row r="91" spans="1:16" ht="12.75">
      <c r="A91" s="18" t="s">
        <v>38</v>
      </c>
      <c s="23" t="s">
        <v>267</v>
      </c>
      <c s="23" t="s">
        <v>549</v>
      </c>
      <c s="18" t="s">
        <v>40</v>
      </c>
      <c s="24" t="s">
        <v>550</v>
      </c>
      <c s="25" t="s">
        <v>95</v>
      </c>
      <c s="26">
        <v>335.65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551</v>
      </c>
    </row>
    <row r="93" spans="1:5" ht="38.25">
      <c r="A93" s="30" t="s">
        <v>45</v>
      </c>
      <c r="E93" s="31" t="s">
        <v>552</v>
      </c>
    </row>
    <row r="94" spans="1:5" ht="102">
      <c r="A94" t="s">
        <v>46</v>
      </c>
      <c r="E94" s="29" t="s">
        <v>553</v>
      </c>
    </row>
    <row r="95" spans="1:18" ht="12.75" customHeight="1">
      <c r="A95" s="5" t="s">
        <v>36</v>
      </c>
      <c s="5"/>
      <c s="35" t="s">
        <v>15</v>
      </c>
      <c s="5"/>
      <c s="21" t="s">
        <v>554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8" t="s">
        <v>38</v>
      </c>
      <c s="23" t="s">
        <v>273</v>
      </c>
      <c s="23" t="s">
        <v>555</v>
      </c>
      <c s="18" t="s">
        <v>40</v>
      </c>
      <c s="24" t="s">
        <v>556</v>
      </c>
      <c s="25" t="s">
        <v>107</v>
      </c>
      <c s="26">
        <v>108.099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25.5">
      <c r="A97" s="28" t="s">
        <v>43</v>
      </c>
      <c r="E97" s="29" t="s">
        <v>557</v>
      </c>
    </row>
    <row r="98" spans="1:5" ht="114.75">
      <c r="A98" s="30" t="s">
        <v>45</v>
      </c>
      <c r="E98" s="31" t="s">
        <v>558</v>
      </c>
    </row>
    <row r="99" spans="1:5" ht="369.75">
      <c r="A99" t="s">
        <v>46</v>
      </c>
      <c r="E99" s="29" t="s">
        <v>559</v>
      </c>
    </row>
    <row r="100" spans="1:16" ht="12.75">
      <c r="A100" s="18" t="s">
        <v>38</v>
      </c>
      <c s="23" t="s">
        <v>279</v>
      </c>
      <c s="23" t="s">
        <v>560</v>
      </c>
      <c s="18" t="s">
        <v>40</v>
      </c>
      <c s="24" t="s">
        <v>561</v>
      </c>
      <c s="25" t="s">
        <v>83</v>
      </c>
      <c s="26">
        <v>19.458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562</v>
      </c>
    </row>
    <row r="102" spans="1:5" ht="12.75">
      <c r="A102" s="30" t="s">
        <v>45</v>
      </c>
      <c r="E102" s="31" t="s">
        <v>563</v>
      </c>
    </row>
    <row r="103" spans="1:5" ht="267.75">
      <c r="A103" t="s">
        <v>46</v>
      </c>
      <c r="E103" s="29" t="s">
        <v>543</v>
      </c>
    </row>
    <row r="104" spans="1:18" ht="12.75" customHeight="1">
      <c r="A104" s="5" t="s">
        <v>36</v>
      </c>
      <c s="5"/>
      <c s="35" t="s">
        <v>26</v>
      </c>
      <c s="5"/>
      <c s="21" t="s">
        <v>239</v>
      </c>
      <c s="5"/>
      <c s="5"/>
      <c s="5"/>
      <c s="36">
        <f>0+Q104</f>
      </c>
      <c r="O104">
        <f>0+R104</f>
      </c>
      <c r="Q104">
        <f>0+I105+I109+I113+I117+I121+I125</f>
      </c>
      <c>
        <f>0+O105+O109+O113+O117+O121+O125</f>
      </c>
    </row>
    <row r="105" spans="1:16" ht="12.75">
      <c r="A105" s="18" t="s">
        <v>38</v>
      </c>
      <c s="23" t="s">
        <v>286</v>
      </c>
      <c s="23" t="s">
        <v>564</v>
      </c>
      <c s="18" t="s">
        <v>146</v>
      </c>
      <c s="24" t="s">
        <v>565</v>
      </c>
      <c s="25" t="s">
        <v>107</v>
      </c>
      <c s="26">
        <v>18.76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566</v>
      </c>
    </row>
    <row r="107" spans="1:5" ht="38.25">
      <c r="A107" s="30" t="s">
        <v>45</v>
      </c>
      <c r="E107" s="31" t="s">
        <v>567</v>
      </c>
    </row>
    <row r="108" spans="1:5" ht="369.75">
      <c r="A108" t="s">
        <v>46</v>
      </c>
      <c r="E108" s="29" t="s">
        <v>559</v>
      </c>
    </row>
    <row r="109" spans="1:16" ht="12.75">
      <c r="A109" s="18" t="s">
        <v>38</v>
      </c>
      <c s="23" t="s">
        <v>292</v>
      </c>
      <c s="23" t="s">
        <v>564</v>
      </c>
      <c s="18" t="s">
        <v>148</v>
      </c>
      <c s="24" t="s">
        <v>565</v>
      </c>
      <c s="25" t="s">
        <v>107</v>
      </c>
      <c s="26">
        <v>33.567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568</v>
      </c>
    </row>
    <row r="111" spans="1:5" ht="38.25">
      <c r="A111" s="30" t="s">
        <v>45</v>
      </c>
      <c r="E111" s="31" t="s">
        <v>569</v>
      </c>
    </row>
    <row r="112" spans="1:5" ht="369.75">
      <c r="A112" t="s">
        <v>46</v>
      </c>
      <c r="E112" s="29" t="s">
        <v>559</v>
      </c>
    </row>
    <row r="113" spans="1:16" ht="12.75">
      <c r="A113" s="18" t="s">
        <v>38</v>
      </c>
      <c s="23" t="s">
        <v>296</v>
      </c>
      <c s="23" t="s">
        <v>570</v>
      </c>
      <c s="18" t="s">
        <v>40</v>
      </c>
      <c s="24" t="s">
        <v>571</v>
      </c>
      <c s="25" t="s">
        <v>107</v>
      </c>
      <c s="26">
        <v>29.4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572</v>
      </c>
    </row>
    <row r="115" spans="1:5" ht="12.75">
      <c r="A115" s="30" t="s">
        <v>45</v>
      </c>
      <c r="E115" s="31" t="s">
        <v>573</v>
      </c>
    </row>
    <row r="116" spans="1:5" ht="369.75">
      <c r="A116" t="s">
        <v>46</v>
      </c>
      <c r="E116" s="29" t="s">
        <v>559</v>
      </c>
    </row>
    <row r="117" spans="1:16" ht="12.75">
      <c r="A117" s="18" t="s">
        <v>38</v>
      </c>
      <c s="23" t="s">
        <v>299</v>
      </c>
      <c s="23" t="s">
        <v>574</v>
      </c>
      <c s="18" t="s">
        <v>40</v>
      </c>
      <c s="24" t="s">
        <v>575</v>
      </c>
      <c s="25" t="s">
        <v>107</v>
      </c>
      <c s="26">
        <v>12.587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576</v>
      </c>
    </row>
    <row r="119" spans="1:5" ht="38.25">
      <c r="A119" s="30" t="s">
        <v>45</v>
      </c>
      <c r="E119" s="31" t="s">
        <v>577</v>
      </c>
    </row>
    <row r="120" spans="1:5" ht="25.5">
      <c r="A120" t="s">
        <v>46</v>
      </c>
      <c r="E120" s="29" t="s">
        <v>578</v>
      </c>
    </row>
    <row r="121" spans="1:16" ht="12.75">
      <c r="A121" s="18" t="s">
        <v>38</v>
      </c>
      <c s="23" t="s">
        <v>305</v>
      </c>
      <c s="23" t="s">
        <v>579</v>
      </c>
      <c s="18" t="s">
        <v>40</v>
      </c>
      <c s="24" t="s">
        <v>580</v>
      </c>
      <c s="25" t="s">
        <v>107</v>
      </c>
      <c s="26">
        <v>243.714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25.5">
      <c r="A122" s="28" t="s">
        <v>43</v>
      </c>
      <c r="E122" s="29" t="s">
        <v>581</v>
      </c>
    </row>
    <row r="123" spans="1:5" ht="38.25">
      <c r="A123" s="30" t="s">
        <v>45</v>
      </c>
      <c r="E123" s="31" t="s">
        <v>582</v>
      </c>
    </row>
    <row r="124" spans="1:5" ht="38.25">
      <c r="A124" t="s">
        <v>46</v>
      </c>
      <c r="E124" s="29" t="s">
        <v>583</v>
      </c>
    </row>
    <row r="125" spans="1:16" ht="12.75">
      <c r="A125" s="18" t="s">
        <v>38</v>
      </c>
      <c s="23" t="s">
        <v>377</v>
      </c>
      <c s="23" t="s">
        <v>584</v>
      </c>
      <c s="18" t="s">
        <v>40</v>
      </c>
      <c s="24" t="s">
        <v>585</v>
      </c>
      <c s="25" t="s">
        <v>107</v>
      </c>
      <c s="26">
        <v>39.2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586</v>
      </c>
    </row>
    <row r="127" spans="1:5" ht="12.75">
      <c r="A127" s="30" t="s">
        <v>45</v>
      </c>
      <c r="E127" s="31" t="s">
        <v>587</v>
      </c>
    </row>
    <row r="128" spans="1:5" ht="102">
      <c r="A128" t="s">
        <v>46</v>
      </c>
      <c r="E128" s="29" t="s">
        <v>588</v>
      </c>
    </row>
    <row r="129" spans="1:18" ht="12.75" customHeight="1">
      <c r="A129" s="5" t="s">
        <v>36</v>
      </c>
      <c s="5"/>
      <c s="35" t="s">
        <v>76</v>
      </c>
      <c s="5"/>
      <c s="21" t="s">
        <v>589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25.5">
      <c r="A130" s="18" t="s">
        <v>38</v>
      </c>
      <c s="23" t="s">
        <v>383</v>
      </c>
      <c s="23" t="s">
        <v>590</v>
      </c>
      <c s="18" t="s">
        <v>40</v>
      </c>
      <c s="24" t="s">
        <v>591</v>
      </c>
      <c s="25" t="s">
        <v>95</v>
      </c>
      <c s="26">
        <v>546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592</v>
      </c>
    </row>
    <row r="132" spans="1:5" ht="12.75">
      <c r="A132" s="30" t="s">
        <v>45</v>
      </c>
      <c r="E132" s="31" t="s">
        <v>593</v>
      </c>
    </row>
    <row r="133" spans="1:5" ht="191.25">
      <c r="A133" t="s">
        <v>46</v>
      </c>
      <c r="E133" s="29" t="s">
        <v>594</v>
      </c>
    </row>
    <row r="134" spans="1:16" ht="25.5">
      <c r="A134" s="18" t="s">
        <v>38</v>
      </c>
      <c s="23" t="s">
        <v>389</v>
      </c>
      <c s="23" t="s">
        <v>595</v>
      </c>
      <c s="18" t="s">
        <v>40</v>
      </c>
      <c s="24" t="s">
        <v>596</v>
      </c>
      <c s="25" t="s">
        <v>95</v>
      </c>
      <c s="26">
        <v>406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25.5">
      <c r="A135" s="28" t="s">
        <v>43</v>
      </c>
      <c r="E135" s="29" t="s">
        <v>597</v>
      </c>
    </row>
    <row r="136" spans="1:5" ht="12.75">
      <c r="A136" s="30" t="s">
        <v>45</v>
      </c>
      <c r="E136" s="31" t="s">
        <v>598</v>
      </c>
    </row>
    <row r="137" spans="1:5" ht="204">
      <c r="A137" t="s">
        <v>46</v>
      </c>
      <c r="E137" s="29" t="s">
        <v>599</v>
      </c>
    </row>
    <row r="138" spans="1:18" ht="12.75" customHeight="1">
      <c r="A138" s="5" t="s">
        <v>36</v>
      </c>
      <c s="5"/>
      <c s="35" t="s">
        <v>121</v>
      </c>
      <c s="5"/>
      <c s="21" t="s">
        <v>285</v>
      </c>
      <c s="5"/>
      <c s="5"/>
      <c s="5"/>
      <c s="36">
        <f>0+Q138</f>
      </c>
      <c r="O138">
        <f>0+R138</f>
      </c>
      <c r="Q138">
        <f>0+I139</f>
      </c>
      <c>
        <f>0+O139</f>
      </c>
    </row>
    <row r="139" spans="1:16" ht="12.75">
      <c r="A139" s="18" t="s">
        <v>38</v>
      </c>
      <c s="23" t="s">
        <v>394</v>
      </c>
      <c s="23" t="s">
        <v>600</v>
      </c>
      <c s="18" t="s">
        <v>40</v>
      </c>
      <c s="24" t="s">
        <v>601</v>
      </c>
      <c s="25" t="s">
        <v>133</v>
      </c>
      <c s="26">
        <v>4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602</v>
      </c>
    </row>
    <row r="141" spans="1:5" ht="12.75">
      <c r="A141" s="30" t="s">
        <v>45</v>
      </c>
      <c r="E141" s="31" t="s">
        <v>40</v>
      </c>
    </row>
    <row r="142" spans="1:5" ht="255">
      <c r="A142" t="s">
        <v>46</v>
      </c>
      <c r="E142" s="29" t="s">
        <v>603</v>
      </c>
    </row>
    <row r="143" spans="1:18" ht="12.75" customHeight="1">
      <c r="A143" s="5" t="s">
        <v>36</v>
      </c>
      <c s="5"/>
      <c s="35" t="s">
        <v>33</v>
      </c>
      <c s="5"/>
      <c s="21" t="s">
        <v>130</v>
      </c>
      <c s="5"/>
      <c s="5"/>
      <c s="5"/>
      <c s="36">
        <f>0+Q143</f>
      </c>
      <c r="O143">
        <f>0+R143</f>
      </c>
      <c r="Q143">
        <f>0+I144+I148+I152</f>
      </c>
      <c>
        <f>0+O144+O148+O152</f>
      </c>
    </row>
    <row r="144" spans="1:16" ht="12.75">
      <c r="A144" s="18" t="s">
        <v>38</v>
      </c>
      <c s="23" t="s">
        <v>397</v>
      </c>
      <c s="23" t="s">
        <v>604</v>
      </c>
      <c s="18" t="s">
        <v>40</v>
      </c>
      <c s="24" t="s">
        <v>605</v>
      </c>
      <c s="25" t="s">
        <v>107</v>
      </c>
      <c s="26">
        <v>213.5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25.5">
      <c r="A145" s="28" t="s">
        <v>43</v>
      </c>
      <c r="E145" s="29" t="s">
        <v>606</v>
      </c>
    </row>
    <row r="146" spans="1:5" ht="12.75">
      <c r="A146" s="30" t="s">
        <v>45</v>
      </c>
      <c r="E146" s="31" t="s">
        <v>607</v>
      </c>
    </row>
    <row r="147" spans="1:5" ht="102">
      <c r="A147" t="s">
        <v>46</v>
      </c>
      <c r="E147" s="29" t="s">
        <v>608</v>
      </c>
    </row>
    <row r="148" spans="1:16" ht="12.75">
      <c r="A148" s="18" t="s">
        <v>38</v>
      </c>
      <c s="23" t="s">
        <v>609</v>
      </c>
      <c s="23" t="s">
        <v>610</v>
      </c>
      <c s="18" t="s">
        <v>40</v>
      </c>
      <c s="24" t="s">
        <v>611</v>
      </c>
      <c s="25" t="s">
        <v>133</v>
      </c>
      <c s="26">
        <v>4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612</v>
      </c>
    </row>
    <row r="150" spans="1:5" ht="12.75">
      <c r="A150" s="30" t="s">
        <v>45</v>
      </c>
      <c r="E150" s="31" t="s">
        <v>40</v>
      </c>
    </row>
    <row r="151" spans="1:5" ht="76.5">
      <c r="A151" t="s">
        <v>46</v>
      </c>
      <c r="E151" s="29" t="s">
        <v>613</v>
      </c>
    </row>
    <row r="152" spans="1:16" ht="12.75">
      <c r="A152" s="18" t="s">
        <v>38</v>
      </c>
      <c s="23" t="s">
        <v>614</v>
      </c>
      <c s="23" t="s">
        <v>615</v>
      </c>
      <c s="18" t="s">
        <v>40</v>
      </c>
      <c s="24" t="s">
        <v>616</v>
      </c>
      <c s="25" t="s">
        <v>95</v>
      </c>
      <c s="26">
        <v>392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617</v>
      </c>
    </row>
    <row r="154" spans="1:5" ht="12.75">
      <c r="A154" s="30" t="s">
        <v>45</v>
      </c>
      <c r="E154" s="31" t="s">
        <v>618</v>
      </c>
    </row>
    <row r="155" spans="1:5" ht="76.5">
      <c r="A155" t="s">
        <v>46</v>
      </c>
      <c r="E155" s="29" t="s">
        <v>613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0+O8+O17+O34+O39+O60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619</v>
      </c>
      <c s="32">
        <f>0+I8+I17+I34+I39+I60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619</v>
      </c>
      <c s="5"/>
      <c s="14" t="s">
        <v>620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81</v>
      </c>
      <c s="18" t="s">
        <v>146</v>
      </c>
      <c s="24" t="s">
        <v>82</v>
      </c>
      <c s="25" t="s">
        <v>83</v>
      </c>
      <c s="26">
        <v>88.06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621</v>
      </c>
    </row>
    <row r="11" spans="1:5" ht="38.25">
      <c r="A11" s="30" t="s">
        <v>45</v>
      </c>
      <c r="E11" s="31" t="s">
        <v>622</v>
      </c>
    </row>
    <row r="12" spans="1:5" ht="25.5">
      <c r="A12" t="s">
        <v>46</v>
      </c>
      <c r="E12" s="29" t="s">
        <v>86</v>
      </c>
    </row>
    <row r="13" spans="1:16" ht="12.75">
      <c r="A13" s="18" t="s">
        <v>38</v>
      </c>
      <c s="23" t="s">
        <v>16</v>
      </c>
      <c s="23" t="s">
        <v>81</v>
      </c>
      <c s="18" t="s">
        <v>148</v>
      </c>
      <c s="24" t="s">
        <v>82</v>
      </c>
      <c s="25" t="s">
        <v>83</v>
      </c>
      <c s="26">
        <v>1.148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174</v>
      </c>
    </row>
    <row r="15" spans="1:5" ht="38.25">
      <c r="A15" s="30" t="s">
        <v>45</v>
      </c>
      <c r="E15" s="31" t="s">
        <v>623</v>
      </c>
    </row>
    <row r="16" spans="1:5" ht="25.5">
      <c r="A16" t="s">
        <v>46</v>
      </c>
      <c r="E16" s="29" t="s">
        <v>86</v>
      </c>
    </row>
    <row r="17" spans="1:18" ht="12.75" customHeight="1">
      <c r="A17" s="5" t="s">
        <v>36</v>
      </c>
      <c s="5"/>
      <c s="35" t="s">
        <v>22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8" t="s">
        <v>38</v>
      </c>
      <c s="23" t="s">
        <v>15</v>
      </c>
      <c s="23" t="s">
        <v>483</v>
      </c>
      <c s="18" t="s">
        <v>40</v>
      </c>
      <c s="24" t="s">
        <v>484</v>
      </c>
      <c s="25" t="s">
        <v>107</v>
      </c>
      <c s="26">
        <v>19.55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624</v>
      </c>
    </row>
    <row r="20" spans="1:5" ht="51">
      <c r="A20" s="30" t="s">
        <v>45</v>
      </c>
      <c r="E20" s="31" t="s">
        <v>625</v>
      </c>
    </row>
    <row r="21" spans="1:5" ht="318.75">
      <c r="A21" t="s">
        <v>46</v>
      </c>
      <c r="E21" s="29" t="s">
        <v>626</v>
      </c>
    </row>
    <row r="22" spans="1:16" ht="12.75">
      <c r="A22" s="18" t="s">
        <v>38</v>
      </c>
      <c s="23" t="s">
        <v>26</v>
      </c>
      <c s="23" t="s">
        <v>627</v>
      </c>
      <c s="18" t="s">
        <v>40</v>
      </c>
      <c s="24" t="s">
        <v>628</v>
      </c>
      <c s="25" t="s">
        <v>107</v>
      </c>
      <c s="26">
        <v>24.48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629</v>
      </c>
    </row>
    <row r="24" spans="1:5" ht="12.75">
      <c r="A24" s="30" t="s">
        <v>45</v>
      </c>
      <c r="E24" s="31" t="s">
        <v>630</v>
      </c>
    </row>
    <row r="25" spans="1:5" ht="318.75">
      <c r="A25" t="s">
        <v>46</v>
      </c>
      <c r="E25" s="29" t="s">
        <v>626</v>
      </c>
    </row>
    <row r="26" spans="1:16" ht="12.75">
      <c r="A26" s="18" t="s">
        <v>38</v>
      </c>
      <c s="23" t="s">
        <v>28</v>
      </c>
      <c s="23" t="s">
        <v>631</v>
      </c>
      <c s="18" t="s">
        <v>40</v>
      </c>
      <c s="24" t="s">
        <v>632</v>
      </c>
      <c s="25" t="s">
        <v>107</v>
      </c>
      <c s="26">
        <v>28.305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633</v>
      </c>
    </row>
    <row r="28" spans="1:5" ht="51">
      <c r="A28" s="30" t="s">
        <v>45</v>
      </c>
      <c r="E28" s="31" t="s">
        <v>634</v>
      </c>
    </row>
    <row r="29" spans="1:5" ht="229.5">
      <c r="A29" t="s">
        <v>46</v>
      </c>
      <c r="E29" s="29" t="s">
        <v>635</v>
      </c>
    </row>
    <row r="30" spans="1:16" ht="12.75">
      <c r="A30" s="18" t="s">
        <v>38</v>
      </c>
      <c s="23" t="s">
        <v>30</v>
      </c>
      <c s="23" t="s">
        <v>636</v>
      </c>
      <c s="18" t="s">
        <v>40</v>
      </c>
      <c s="24" t="s">
        <v>637</v>
      </c>
      <c s="25" t="s">
        <v>107</v>
      </c>
      <c s="26">
        <v>5.85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638</v>
      </c>
    </row>
    <row r="32" spans="1:5" ht="38.25">
      <c r="A32" s="30" t="s">
        <v>45</v>
      </c>
      <c r="E32" s="31" t="s">
        <v>639</v>
      </c>
    </row>
    <row r="33" spans="1:5" ht="293.25">
      <c r="A33" t="s">
        <v>46</v>
      </c>
      <c r="E33" s="29" t="s">
        <v>640</v>
      </c>
    </row>
    <row r="34" spans="1:18" ht="12.75" customHeight="1">
      <c r="A34" s="5" t="s">
        <v>36</v>
      </c>
      <c s="5"/>
      <c s="35" t="s">
        <v>26</v>
      </c>
      <c s="5"/>
      <c s="21" t="s">
        <v>239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38</v>
      </c>
      <c s="23" t="s">
        <v>76</v>
      </c>
      <c s="23" t="s">
        <v>641</v>
      </c>
      <c s="18" t="s">
        <v>40</v>
      </c>
      <c s="24" t="s">
        <v>642</v>
      </c>
      <c s="25" t="s">
        <v>107</v>
      </c>
      <c s="26">
        <v>1.836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25.5">
      <c r="A36" s="28" t="s">
        <v>43</v>
      </c>
      <c r="E36" s="29" t="s">
        <v>643</v>
      </c>
    </row>
    <row r="37" spans="1:5" ht="12.75">
      <c r="A37" s="30" t="s">
        <v>45</v>
      </c>
      <c r="E37" s="31" t="s">
        <v>644</v>
      </c>
    </row>
    <row r="38" spans="1:5" ht="38.25">
      <c r="A38" t="s">
        <v>46</v>
      </c>
      <c r="E38" s="29" t="s">
        <v>245</v>
      </c>
    </row>
    <row r="39" spans="1:18" ht="12.75" customHeight="1">
      <c r="A39" s="5" t="s">
        <v>36</v>
      </c>
      <c s="5"/>
      <c s="35" t="s">
        <v>121</v>
      </c>
      <c s="5"/>
      <c s="21" t="s">
        <v>285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38</v>
      </c>
      <c s="23" t="s">
        <v>121</v>
      </c>
      <c s="23" t="s">
        <v>645</v>
      </c>
      <c s="18" t="s">
        <v>40</v>
      </c>
      <c s="24" t="s">
        <v>646</v>
      </c>
      <c s="25" t="s">
        <v>133</v>
      </c>
      <c s="26">
        <v>15.3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25.5">
      <c r="A41" s="28" t="s">
        <v>43</v>
      </c>
      <c r="E41" s="29" t="s">
        <v>647</v>
      </c>
    </row>
    <row r="42" spans="1:5" ht="12.75">
      <c r="A42" s="30" t="s">
        <v>45</v>
      </c>
      <c r="E42" s="31" t="s">
        <v>648</v>
      </c>
    </row>
    <row r="43" spans="1:5" ht="255">
      <c r="A43" t="s">
        <v>46</v>
      </c>
      <c r="E43" s="29" t="s">
        <v>649</v>
      </c>
    </row>
    <row r="44" spans="1:16" ht="12.75">
      <c r="A44" s="18" t="s">
        <v>38</v>
      </c>
      <c s="23" t="s">
        <v>33</v>
      </c>
      <c s="23" t="s">
        <v>650</v>
      </c>
      <c s="18" t="s">
        <v>40</v>
      </c>
      <c s="24" t="s">
        <v>651</v>
      </c>
      <c s="25" t="s">
        <v>101</v>
      </c>
      <c s="26">
        <v>3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652</v>
      </c>
    </row>
    <row r="46" spans="1:5" ht="12.75">
      <c r="A46" s="30" t="s">
        <v>45</v>
      </c>
      <c r="E46" s="31" t="s">
        <v>40</v>
      </c>
    </row>
    <row r="47" spans="1:5" ht="76.5">
      <c r="A47" t="s">
        <v>46</v>
      </c>
      <c r="E47" s="29" t="s">
        <v>653</v>
      </c>
    </row>
    <row r="48" spans="1:16" ht="12.75">
      <c r="A48" s="18" t="s">
        <v>38</v>
      </c>
      <c s="23" t="s">
        <v>35</v>
      </c>
      <c s="23" t="s">
        <v>654</v>
      </c>
      <c s="18" t="s">
        <v>40</v>
      </c>
      <c s="24" t="s">
        <v>655</v>
      </c>
      <c s="25" t="s">
        <v>101</v>
      </c>
      <c s="26">
        <v>2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25.5">
      <c r="A49" s="28" t="s">
        <v>43</v>
      </c>
      <c r="E49" s="29" t="s">
        <v>656</v>
      </c>
    </row>
    <row r="50" spans="1:5" ht="12.75">
      <c r="A50" s="30" t="s">
        <v>45</v>
      </c>
      <c r="E50" s="31" t="s">
        <v>40</v>
      </c>
    </row>
    <row r="51" spans="1:5" ht="51">
      <c r="A51" t="s">
        <v>46</v>
      </c>
      <c r="E51" s="29" t="s">
        <v>657</v>
      </c>
    </row>
    <row r="52" spans="1:16" ht="12.75">
      <c r="A52" s="18" t="s">
        <v>38</v>
      </c>
      <c s="23" t="s">
        <v>137</v>
      </c>
      <c s="23" t="s">
        <v>658</v>
      </c>
      <c s="18" t="s">
        <v>40</v>
      </c>
      <c s="24" t="s">
        <v>659</v>
      </c>
      <c s="25" t="s">
        <v>101</v>
      </c>
      <c s="26">
        <v>1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25.5">
      <c r="A53" s="28" t="s">
        <v>43</v>
      </c>
      <c r="E53" s="29" t="s">
        <v>656</v>
      </c>
    </row>
    <row r="54" spans="1:5" ht="12.75">
      <c r="A54" s="30" t="s">
        <v>45</v>
      </c>
      <c r="E54" s="31" t="s">
        <v>40</v>
      </c>
    </row>
    <row r="55" spans="1:5" ht="51">
      <c r="A55" t="s">
        <v>46</v>
      </c>
      <c r="E55" s="29" t="s">
        <v>657</v>
      </c>
    </row>
    <row r="56" spans="1:16" ht="12.75">
      <c r="A56" s="18" t="s">
        <v>38</v>
      </c>
      <c s="23" t="s">
        <v>158</v>
      </c>
      <c s="23" t="s">
        <v>660</v>
      </c>
      <c s="18" t="s">
        <v>40</v>
      </c>
      <c s="24" t="s">
        <v>661</v>
      </c>
      <c s="25" t="s">
        <v>133</v>
      </c>
      <c s="26">
        <v>15.3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25.5">
      <c r="A57" s="28" t="s">
        <v>43</v>
      </c>
      <c r="E57" s="29" t="s">
        <v>662</v>
      </c>
    </row>
    <row r="58" spans="1:5" ht="12.75">
      <c r="A58" s="30" t="s">
        <v>45</v>
      </c>
      <c r="E58" s="31" t="s">
        <v>40</v>
      </c>
    </row>
    <row r="59" spans="1:5" ht="25.5">
      <c r="A59" t="s">
        <v>46</v>
      </c>
      <c r="E59" s="29" t="s">
        <v>663</v>
      </c>
    </row>
    <row r="60" spans="1:18" ht="12.75" customHeight="1">
      <c r="A60" s="5" t="s">
        <v>36</v>
      </c>
      <c s="5"/>
      <c s="35" t="s">
        <v>33</v>
      </c>
      <c s="5"/>
      <c s="21" t="s">
        <v>130</v>
      </c>
      <c s="5"/>
      <c s="5"/>
      <c s="5"/>
      <c s="36">
        <f>0+Q60</f>
      </c>
      <c r="O60">
        <f>0+R60</f>
      </c>
      <c r="Q60">
        <f>0+I61+I65+I69</f>
      </c>
      <c>
        <f>0+O61+O65+O69</f>
      </c>
    </row>
    <row r="61" spans="1:16" ht="12.75">
      <c r="A61" s="18" t="s">
        <v>38</v>
      </c>
      <c s="23" t="s">
        <v>220</v>
      </c>
      <c s="23" t="s">
        <v>664</v>
      </c>
      <c s="18" t="s">
        <v>40</v>
      </c>
      <c s="24" t="s">
        <v>665</v>
      </c>
      <c s="25" t="s">
        <v>133</v>
      </c>
      <c s="26">
        <v>9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666</v>
      </c>
    </row>
    <row r="63" spans="1:5" ht="38.25">
      <c r="A63" s="30" t="s">
        <v>45</v>
      </c>
      <c r="E63" s="31" t="s">
        <v>667</v>
      </c>
    </row>
    <row r="64" spans="1:5" ht="76.5">
      <c r="A64" t="s">
        <v>46</v>
      </c>
      <c r="E64" s="29" t="s">
        <v>668</v>
      </c>
    </row>
    <row r="65" spans="1:16" ht="12.75">
      <c r="A65" s="18" t="s">
        <v>38</v>
      </c>
      <c s="23" t="s">
        <v>227</v>
      </c>
      <c s="23" t="s">
        <v>669</v>
      </c>
      <c s="18" t="s">
        <v>40</v>
      </c>
      <c s="24" t="s">
        <v>670</v>
      </c>
      <c s="25" t="s">
        <v>101</v>
      </c>
      <c s="26">
        <v>2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38.25">
      <c r="A66" s="28" t="s">
        <v>43</v>
      </c>
      <c r="E66" s="29" t="s">
        <v>671</v>
      </c>
    </row>
    <row r="67" spans="1:5" ht="12.75">
      <c r="A67" s="30" t="s">
        <v>45</v>
      </c>
      <c r="E67" s="31" t="s">
        <v>40</v>
      </c>
    </row>
    <row r="68" spans="1:5" ht="89.25">
      <c r="A68" t="s">
        <v>46</v>
      </c>
      <c r="E68" s="29" t="s">
        <v>672</v>
      </c>
    </row>
    <row r="69" spans="1:16" ht="12.75">
      <c r="A69" s="18" t="s">
        <v>38</v>
      </c>
      <c s="23" t="s">
        <v>233</v>
      </c>
      <c s="23" t="s">
        <v>673</v>
      </c>
      <c s="18" t="s">
        <v>40</v>
      </c>
      <c s="24" t="s">
        <v>674</v>
      </c>
      <c s="25" t="s">
        <v>133</v>
      </c>
      <c s="26">
        <v>4.2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38.25">
      <c r="A70" s="28" t="s">
        <v>43</v>
      </c>
      <c r="E70" s="29" t="s">
        <v>675</v>
      </c>
    </row>
    <row r="71" spans="1:5" ht="12.75">
      <c r="A71" s="30" t="s">
        <v>45</v>
      </c>
      <c r="E71" s="31" t="s">
        <v>40</v>
      </c>
    </row>
    <row r="72" spans="1:5" ht="76.5">
      <c r="A72" t="s">
        <v>46</v>
      </c>
      <c r="E72" s="29" t="s">
        <v>613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0+O8+O13+O30+O35+O40+O65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676</v>
      </c>
      <c s="32">
        <f>0+I8+I13+I30+I35+I40+I65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676</v>
      </c>
      <c s="5"/>
      <c s="14" t="s">
        <v>677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38</v>
      </c>
      <c s="23" t="s">
        <v>22</v>
      </c>
      <c s="23" t="s">
        <v>678</v>
      </c>
      <c s="18" t="s">
        <v>40</v>
      </c>
      <c s="24" t="s">
        <v>679</v>
      </c>
      <c s="25" t="s">
        <v>83</v>
      </c>
      <c s="26">
        <v>30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680</v>
      </c>
    </row>
    <row r="12" spans="1:5" ht="140.25">
      <c r="A12" t="s">
        <v>46</v>
      </c>
      <c r="E12" s="29" t="s">
        <v>681</v>
      </c>
    </row>
    <row r="13" spans="1:18" ht="12.75" customHeight="1">
      <c r="A13" s="5" t="s">
        <v>36</v>
      </c>
      <c s="5"/>
      <c s="35" t="s">
        <v>22</v>
      </c>
      <c s="5"/>
      <c s="21" t="s">
        <v>92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16</v>
      </c>
      <c s="23" t="s">
        <v>682</v>
      </c>
      <c s="18" t="s">
        <v>40</v>
      </c>
      <c s="24" t="s">
        <v>683</v>
      </c>
      <c s="25" t="s">
        <v>95</v>
      </c>
      <c s="26">
        <v>55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680</v>
      </c>
    </row>
    <row r="17" spans="1:5" ht="12.75">
      <c r="A17" t="s">
        <v>46</v>
      </c>
      <c r="E17" s="29" t="s">
        <v>684</v>
      </c>
    </row>
    <row r="18" spans="1:16" ht="12.75">
      <c r="A18" s="18" t="s">
        <v>38</v>
      </c>
      <c s="23" t="s">
        <v>15</v>
      </c>
      <c s="23" t="s">
        <v>631</v>
      </c>
      <c s="18" t="s">
        <v>40</v>
      </c>
      <c s="24" t="s">
        <v>632</v>
      </c>
      <c s="25" t="s">
        <v>107</v>
      </c>
      <c s="26">
        <v>6.3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680</v>
      </c>
    </row>
    <row r="21" spans="1:5" ht="229.5">
      <c r="A21" t="s">
        <v>46</v>
      </c>
      <c r="E21" s="29" t="s">
        <v>635</v>
      </c>
    </row>
    <row r="22" spans="1:16" ht="12.75">
      <c r="A22" s="18" t="s">
        <v>38</v>
      </c>
      <c s="23" t="s">
        <v>26</v>
      </c>
      <c s="23" t="s">
        <v>685</v>
      </c>
      <c s="18" t="s">
        <v>40</v>
      </c>
      <c s="24" t="s">
        <v>686</v>
      </c>
      <c s="25" t="s">
        <v>95</v>
      </c>
      <c s="26">
        <v>55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680</v>
      </c>
    </row>
    <row r="25" spans="1:5" ht="38.25">
      <c r="A25" t="s">
        <v>46</v>
      </c>
      <c r="E25" s="29" t="s">
        <v>687</v>
      </c>
    </row>
    <row r="26" spans="1:16" ht="12.75">
      <c r="A26" s="18" t="s">
        <v>38</v>
      </c>
      <c s="23" t="s">
        <v>28</v>
      </c>
      <c s="23" t="s">
        <v>122</v>
      </c>
      <c s="18" t="s">
        <v>40</v>
      </c>
      <c s="24" t="s">
        <v>123</v>
      </c>
      <c s="25" t="s">
        <v>95</v>
      </c>
      <c s="26">
        <v>40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680</v>
      </c>
    </row>
    <row r="29" spans="1:5" ht="25.5">
      <c r="A29" t="s">
        <v>46</v>
      </c>
      <c r="E29" s="29" t="s">
        <v>125</v>
      </c>
    </row>
    <row r="30" spans="1:18" ht="12.75" customHeight="1">
      <c r="A30" s="5" t="s">
        <v>36</v>
      </c>
      <c s="5"/>
      <c s="35" t="s">
        <v>688</v>
      </c>
      <c s="5"/>
      <c s="21" t="s">
        <v>689</v>
      </c>
      <c s="5"/>
      <c s="5"/>
      <c s="5"/>
      <c s="36">
        <f>0+Q30</f>
      </c>
      <c r="O30">
        <f>0+R30</f>
      </c>
      <c r="Q30">
        <f>0+I31</f>
      </c>
      <c>
        <f>0+O31</f>
      </c>
    </row>
    <row r="31" spans="1:16" ht="12.75">
      <c r="A31" s="18" t="s">
        <v>38</v>
      </c>
      <c s="23" t="s">
        <v>30</v>
      </c>
      <c s="23" t="s">
        <v>627</v>
      </c>
      <c s="18" t="s">
        <v>40</v>
      </c>
      <c s="24" t="s">
        <v>628</v>
      </c>
      <c s="25" t="s">
        <v>107</v>
      </c>
      <c s="26">
        <v>21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680</v>
      </c>
    </row>
    <row r="34" spans="1:5" ht="318.75">
      <c r="A34" t="s">
        <v>46</v>
      </c>
      <c r="E34" s="29" t="s">
        <v>487</v>
      </c>
    </row>
    <row r="35" spans="1:18" ht="12.75" customHeight="1">
      <c r="A35" s="5" t="s">
        <v>36</v>
      </c>
      <c s="5"/>
      <c s="35" t="s">
        <v>26</v>
      </c>
      <c s="5"/>
      <c s="21" t="s">
        <v>239</v>
      </c>
      <c s="5"/>
      <c s="5"/>
      <c s="5"/>
      <c s="36">
        <f>0+Q35</f>
      </c>
      <c r="O35">
        <f>0+R35</f>
      </c>
      <c r="Q35">
        <f>0+I36</f>
      </c>
      <c>
        <f>0+O36</f>
      </c>
    </row>
    <row r="36" spans="1:16" ht="12.75">
      <c r="A36" s="18" t="s">
        <v>38</v>
      </c>
      <c s="23" t="s">
        <v>76</v>
      </c>
      <c s="23" t="s">
        <v>641</v>
      </c>
      <c s="18" t="s">
        <v>40</v>
      </c>
      <c s="24" t="s">
        <v>642</v>
      </c>
      <c s="25" t="s">
        <v>107</v>
      </c>
      <c s="26">
        <v>5.5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12.75">
      <c r="A37" s="28" t="s">
        <v>43</v>
      </c>
      <c r="E37" s="29" t="s">
        <v>40</v>
      </c>
    </row>
    <row r="38" spans="1:5" ht="12.75">
      <c r="A38" s="30" t="s">
        <v>45</v>
      </c>
      <c r="E38" s="31" t="s">
        <v>680</v>
      </c>
    </row>
    <row r="39" spans="1:5" ht="38.25">
      <c r="A39" t="s">
        <v>46</v>
      </c>
      <c r="E39" s="29" t="s">
        <v>245</v>
      </c>
    </row>
    <row r="40" spans="1:18" ht="12.75" customHeight="1">
      <c r="A40" s="5" t="s">
        <v>36</v>
      </c>
      <c s="5"/>
      <c s="35" t="s">
        <v>76</v>
      </c>
      <c s="5"/>
      <c s="21" t="s">
        <v>589</v>
      </c>
      <c s="5"/>
      <c s="5"/>
      <c s="5"/>
      <c s="36">
        <f>0+Q40</f>
      </c>
      <c r="O40">
        <f>0+R40</f>
      </c>
      <c r="Q40">
        <f>0+I41+I45+I49+I53+I57+I61</f>
      </c>
      <c>
        <f>0+O41+O45+O49+O53+O57+O61</f>
      </c>
    </row>
    <row r="41" spans="1:16" ht="12.75">
      <c r="A41" s="18" t="s">
        <v>38</v>
      </c>
      <c s="23" t="s">
        <v>121</v>
      </c>
      <c s="23" t="s">
        <v>690</v>
      </c>
      <c s="18" t="s">
        <v>40</v>
      </c>
      <c s="24" t="s">
        <v>691</v>
      </c>
      <c s="25" t="s">
        <v>133</v>
      </c>
      <c s="26">
        <v>55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12.75">
      <c r="A43" s="30" t="s">
        <v>45</v>
      </c>
      <c r="E43" s="31" t="s">
        <v>680</v>
      </c>
    </row>
    <row r="44" spans="1:5" ht="76.5">
      <c r="A44" t="s">
        <v>46</v>
      </c>
      <c r="E44" s="29" t="s">
        <v>692</v>
      </c>
    </row>
    <row r="45" spans="1:16" ht="12.75">
      <c r="A45" s="18" t="s">
        <v>38</v>
      </c>
      <c s="23" t="s">
        <v>33</v>
      </c>
      <c s="23" t="s">
        <v>693</v>
      </c>
      <c s="18" t="s">
        <v>40</v>
      </c>
      <c s="24" t="s">
        <v>694</v>
      </c>
      <c s="25" t="s">
        <v>133</v>
      </c>
      <c s="26">
        <v>15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12.75">
      <c r="A47" s="30" t="s">
        <v>45</v>
      </c>
      <c r="E47" s="31" t="s">
        <v>680</v>
      </c>
    </row>
    <row r="48" spans="1:5" ht="76.5">
      <c r="A48" t="s">
        <v>46</v>
      </c>
      <c r="E48" s="29" t="s">
        <v>692</v>
      </c>
    </row>
    <row r="49" spans="1:16" ht="12.75">
      <c r="A49" s="18" t="s">
        <v>38</v>
      </c>
      <c s="23" t="s">
        <v>35</v>
      </c>
      <c s="23" t="s">
        <v>695</v>
      </c>
      <c s="18" t="s">
        <v>40</v>
      </c>
      <c s="24" t="s">
        <v>696</v>
      </c>
      <c s="25" t="s">
        <v>133</v>
      </c>
      <c s="26">
        <v>55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12.75">
      <c r="A51" s="30" t="s">
        <v>45</v>
      </c>
      <c r="E51" s="31" t="s">
        <v>680</v>
      </c>
    </row>
    <row r="52" spans="1:5" ht="76.5">
      <c r="A52" t="s">
        <v>46</v>
      </c>
      <c r="E52" s="29" t="s">
        <v>692</v>
      </c>
    </row>
    <row r="53" spans="1:16" ht="25.5">
      <c r="A53" s="18" t="s">
        <v>38</v>
      </c>
      <c s="23" t="s">
        <v>137</v>
      </c>
      <c s="23" t="s">
        <v>697</v>
      </c>
      <c s="18" t="s">
        <v>40</v>
      </c>
      <c s="24" t="s">
        <v>698</v>
      </c>
      <c s="25" t="s">
        <v>101</v>
      </c>
      <c s="26">
        <v>2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12.75">
      <c r="A55" s="30" t="s">
        <v>45</v>
      </c>
      <c r="E55" s="31" t="s">
        <v>680</v>
      </c>
    </row>
    <row r="56" spans="1:5" ht="102">
      <c r="A56" t="s">
        <v>46</v>
      </c>
      <c r="E56" s="29" t="s">
        <v>699</v>
      </c>
    </row>
    <row r="57" spans="1:16" ht="25.5">
      <c r="A57" s="18" t="s">
        <v>38</v>
      </c>
      <c s="23" t="s">
        <v>158</v>
      </c>
      <c s="23" t="s">
        <v>700</v>
      </c>
      <c s="18" t="s">
        <v>40</v>
      </c>
      <c s="24" t="s">
        <v>701</v>
      </c>
      <c s="25" t="s">
        <v>101</v>
      </c>
      <c s="26">
        <v>1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40</v>
      </c>
    </row>
    <row r="59" spans="1:5" ht="12.75">
      <c r="A59" s="30" t="s">
        <v>45</v>
      </c>
      <c r="E59" s="31" t="s">
        <v>680</v>
      </c>
    </row>
    <row r="60" spans="1:5" ht="89.25">
      <c r="A60" t="s">
        <v>46</v>
      </c>
      <c r="E60" s="29" t="s">
        <v>702</v>
      </c>
    </row>
    <row r="61" spans="1:16" ht="25.5">
      <c r="A61" s="18" t="s">
        <v>38</v>
      </c>
      <c s="23" t="s">
        <v>220</v>
      </c>
      <c s="23" t="s">
        <v>703</v>
      </c>
      <c s="18" t="s">
        <v>40</v>
      </c>
      <c s="24" t="s">
        <v>704</v>
      </c>
      <c s="25" t="s">
        <v>101</v>
      </c>
      <c s="26">
        <v>1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12.75">
      <c r="A63" s="30" t="s">
        <v>45</v>
      </c>
      <c r="E63" s="31" t="s">
        <v>680</v>
      </c>
    </row>
    <row r="64" spans="1:5" ht="114.75">
      <c r="A64" t="s">
        <v>46</v>
      </c>
      <c r="E64" s="29" t="s">
        <v>705</v>
      </c>
    </row>
    <row r="65" spans="1:18" ht="12.75" customHeight="1">
      <c r="A65" s="5" t="s">
        <v>36</v>
      </c>
      <c s="5"/>
      <c s="35" t="s">
        <v>706</v>
      </c>
      <c s="5"/>
      <c s="21" t="s">
        <v>707</v>
      </c>
      <c s="5"/>
      <c s="5"/>
      <c s="5"/>
      <c s="36">
        <f>0+Q65</f>
      </c>
      <c r="O65">
        <f>0+R65</f>
      </c>
      <c r="Q65">
        <f>0+I66+I70+I74+I78+I82+I86</f>
      </c>
      <c>
        <f>0+O66+O70+O74+O78+O82+O86</f>
      </c>
    </row>
    <row r="66" spans="1:16" ht="12.75">
      <c r="A66" s="18" t="s">
        <v>38</v>
      </c>
      <c s="23" t="s">
        <v>227</v>
      </c>
      <c s="23" t="s">
        <v>708</v>
      </c>
      <c s="18" t="s">
        <v>40</v>
      </c>
      <c s="24" t="s">
        <v>709</v>
      </c>
      <c s="25" t="s">
        <v>133</v>
      </c>
      <c s="26">
        <v>65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680</v>
      </c>
    </row>
    <row r="69" spans="1:5" ht="89.25">
      <c r="A69" t="s">
        <v>46</v>
      </c>
      <c r="E69" s="29" t="s">
        <v>710</v>
      </c>
    </row>
    <row r="70" spans="1:16" ht="25.5">
      <c r="A70" s="18" t="s">
        <v>38</v>
      </c>
      <c s="23" t="s">
        <v>233</v>
      </c>
      <c s="23" t="s">
        <v>711</v>
      </c>
      <c s="18" t="s">
        <v>40</v>
      </c>
      <c s="24" t="s">
        <v>712</v>
      </c>
      <c s="25" t="s">
        <v>101</v>
      </c>
      <c s="26">
        <v>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680</v>
      </c>
    </row>
    <row r="73" spans="1:5" ht="102">
      <c r="A73" t="s">
        <v>46</v>
      </c>
      <c r="E73" s="29" t="s">
        <v>713</v>
      </c>
    </row>
    <row r="74" spans="1:16" ht="12.75">
      <c r="A74" s="18" t="s">
        <v>38</v>
      </c>
      <c s="23" t="s">
        <v>240</v>
      </c>
      <c s="23" t="s">
        <v>714</v>
      </c>
      <c s="18" t="s">
        <v>40</v>
      </c>
      <c s="24" t="s">
        <v>715</v>
      </c>
      <c s="25" t="s">
        <v>133</v>
      </c>
      <c s="26">
        <v>65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680</v>
      </c>
    </row>
    <row r="77" spans="1:5" ht="76.5">
      <c r="A77" t="s">
        <v>46</v>
      </c>
      <c r="E77" s="29" t="s">
        <v>716</v>
      </c>
    </row>
    <row r="78" spans="1:16" ht="12.75">
      <c r="A78" s="18" t="s">
        <v>38</v>
      </c>
      <c s="23" t="s">
        <v>247</v>
      </c>
      <c s="23" t="s">
        <v>717</v>
      </c>
      <c s="18" t="s">
        <v>40</v>
      </c>
      <c s="24" t="s">
        <v>718</v>
      </c>
      <c s="25" t="s">
        <v>101</v>
      </c>
      <c s="26">
        <v>2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680</v>
      </c>
    </row>
    <row r="81" spans="1:5" ht="89.25">
      <c r="A81" t="s">
        <v>46</v>
      </c>
      <c r="E81" s="29" t="s">
        <v>719</v>
      </c>
    </row>
    <row r="82" spans="1:16" ht="12.75">
      <c r="A82" s="18" t="s">
        <v>38</v>
      </c>
      <c s="23" t="s">
        <v>253</v>
      </c>
      <c s="23" t="s">
        <v>720</v>
      </c>
      <c s="18" t="s">
        <v>40</v>
      </c>
      <c s="24" t="s">
        <v>721</v>
      </c>
      <c s="25" t="s">
        <v>101</v>
      </c>
      <c s="26">
        <v>1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680</v>
      </c>
    </row>
    <row r="85" spans="1:5" ht="76.5">
      <c r="A85" t="s">
        <v>46</v>
      </c>
      <c r="E85" s="29" t="s">
        <v>722</v>
      </c>
    </row>
    <row r="86" spans="1:16" ht="12.75">
      <c r="A86" s="18" t="s">
        <v>38</v>
      </c>
      <c s="23" t="s">
        <v>256</v>
      </c>
      <c s="23" t="s">
        <v>723</v>
      </c>
      <c s="18" t="s">
        <v>40</v>
      </c>
      <c s="24" t="s">
        <v>724</v>
      </c>
      <c s="25" t="s">
        <v>42</v>
      </c>
      <c s="26">
        <v>1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680</v>
      </c>
    </row>
    <row r="89" spans="1:5" ht="76.5">
      <c r="A89" t="s">
        <v>46</v>
      </c>
      <c r="E89" s="29" t="s">
        <v>725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0+O9+O14+O91+O196+O209+O250+O463+O480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728</v>
      </c>
      <c s="32">
        <f>0+I9+I14+I91+I196+I209+I250+I463+I480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726</v>
      </c>
      <c s="1"/>
      <c s="10" t="s">
        <v>727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728</v>
      </c>
      <c s="5"/>
      <c s="14" t="s">
        <v>729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92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730</v>
      </c>
      <c s="18" t="s">
        <v>40</v>
      </c>
      <c s="24" t="s">
        <v>731</v>
      </c>
      <c s="25" t="s">
        <v>95</v>
      </c>
      <c s="26">
        <v>1000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732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8" ht="12.75" customHeight="1">
      <c r="A14" s="5" t="s">
        <v>36</v>
      </c>
      <c s="5"/>
      <c s="35" t="s">
        <v>733</v>
      </c>
      <c s="5"/>
      <c s="21" t="s">
        <v>734</v>
      </c>
      <c s="5"/>
      <c s="5"/>
      <c s="5"/>
      <c s="36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25.5">
      <c r="A15" s="18" t="s">
        <v>38</v>
      </c>
      <c s="23" t="s">
        <v>16</v>
      </c>
      <c s="23" t="s">
        <v>735</v>
      </c>
      <c s="18" t="s">
        <v>40</v>
      </c>
      <c s="24" t="s">
        <v>736</v>
      </c>
      <c s="25" t="s">
        <v>101</v>
      </c>
      <c s="26">
        <v>1.7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25.5">
      <c r="A16" s="28" t="s">
        <v>43</v>
      </c>
      <c r="E16" s="29" t="s">
        <v>736</v>
      </c>
    </row>
    <row r="17" spans="1:5" ht="12.75">
      <c r="A17" s="30" t="s">
        <v>45</v>
      </c>
      <c r="E17" s="31" t="s">
        <v>40</v>
      </c>
    </row>
    <row r="18" spans="1:5" ht="12.75">
      <c r="A18" t="s">
        <v>46</v>
      </c>
      <c r="E18" s="29" t="s">
        <v>40</v>
      </c>
    </row>
    <row r="19" spans="1:16" ht="12.75">
      <c r="A19" s="18" t="s">
        <v>38</v>
      </c>
      <c s="23" t="s">
        <v>15</v>
      </c>
      <c s="23" t="s">
        <v>737</v>
      </c>
      <c s="18" t="s">
        <v>64</v>
      </c>
      <c s="24" t="s">
        <v>738</v>
      </c>
      <c s="25" t="s">
        <v>101</v>
      </c>
      <c s="26">
        <v>10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738</v>
      </c>
    </row>
    <row r="21" spans="1:5" ht="12.75">
      <c r="A21" s="30" t="s">
        <v>45</v>
      </c>
      <c r="E21" s="31" t="s">
        <v>40</v>
      </c>
    </row>
    <row r="22" spans="1:5" ht="12.75">
      <c r="A22" t="s">
        <v>46</v>
      </c>
      <c r="E22" s="29" t="s">
        <v>40</v>
      </c>
    </row>
    <row r="23" spans="1:16" ht="12.75">
      <c r="A23" s="18" t="s">
        <v>38</v>
      </c>
      <c s="23" t="s">
        <v>26</v>
      </c>
      <c s="23" t="s">
        <v>739</v>
      </c>
      <c s="18" t="s">
        <v>40</v>
      </c>
      <c s="24" t="s">
        <v>740</v>
      </c>
      <c s="25" t="s">
        <v>101</v>
      </c>
      <c s="26">
        <v>7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741</v>
      </c>
    </row>
    <row r="25" spans="1:5" ht="12.75">
      <c r="A25" s="30" t="s">
        <v>45</v>
      </c>
      <c r="E25" s="31" t="s">
        <v>40</v>
      </c>
    </row>
    <row r="26" spans="1:5" ht="12.75">
      <c r="A26" t="s">
        <v>46</v>
      </c>
      <c r="E26" s="29" t="s">
        <v>40</v>
      </c>
    </row>
    <row r="27" spans="1:16" ht="12.75">
      <c r="A27" s="18" t="s">
        <v>38</v>
      </c>
      <c s="23" t="s">
        <v>28</v>
      </c>
      <c s="23" t="s">
        <v>742</v>
      </c>
      <c s="18" t="s">
        <v>40</v>
      </c>
      <c s="24" t="s">
        <v>743</v>
      </c>
      <c s="25" t="s">
        <v>95</v>
      </c>
      <c s="26">
        <v>50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743</v>
      </c>
    </row>
    <row r="29" spans="1:5" ht="12.75">
      <c r="A29" s="30" t="s">
        <v>45</v>
      </c>
      <c r="E29" s="31" t="s">
        <v>40</v>
      </c>
    </row>
    <row r="30" spans="1:5" ht="12.75">
      <c r="A30" t="s">
        <v>46</v>
      </c>
      <c r="E30" s="29" t="s">
        <v>40</v>
      </c>
    </row>
    <row r="31" spans="1:16" ht="12.75">
      <c r="A31" s="18" t="s">
        <v>38</v>
      </c>
      <c s="23" t="s">
        <v>30</v>
      </c>
      <c s="23" t="s">
        <v>744</v>
      </c>
      <c s="18" t="s">
        <v>40</v>
      </c>
      <c s="24" t="s">
        <v>745</v>
      </c>
      <c s="25" t="s">
        <v>95</v>
      </c>
      <c s="26">
        <v>3000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746</v>
      </c>
    </row>
    <row r="33" spans="1:5" ht="12.75">
      <c r="A33" s="30" t="s">
        <v>45</v>
      </c>
      <c r="E33" s="31" t="s">
        <v>40</v>
      </c>
    </row>
    <row r="34" spans="1:5" ht="12.75">
      <c r="A34" t="s">
        <v>46</v>
      </c>
      <c r="E34" s="29" t="s">
        <v>40</v>
      </c>
    </row>
    <row r="35" spans="1:16" ht="12.75">
      <c r="A35" s="18" t="s">
        <v>38</v>
      </c>
      <c s="23" t="s">
        <v>76</v>
      </c>
      <c s="23" t="s">
        <v>747</v>
      </c>
      <c s="18" t="s">
        <v>40</v>
      </c>
      <c s="24" t="s">
        <v>748</v>
      </c>
      <c s="25" t="s">
        <v>101</v>
      </c>
      <c s="26">
        <v>102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748</v>
      </c>
    </row>
    <row r="37" spans="1:5" ht="12.75">
      <c r="A37" s="30" t="s">
        <v>45</v>
      </c>
      <c r="E37" s="31" t="s">
        <v>40</v>
      </c>
    </row>
    <row r="38" spans="1:5" ht="12.75">
      <c r="A38" t="s">
        <v>46</v>
      </c>
      <c r="E38" s="29" t="s">
        <v>40</v>
      </c>
    </row>
    <row r="39" spans="1:16" ht="25.5">
      <c r="A39" s="18" t="s">
        <v>38</v>
      </c>
      <c s="23" t="s">
        <v>121</v>
      </c>
      <c s="23" t="s">
        <v>749</v>
      </c>
      <c s="18" t="s">
        <v>40</v>
      </c>
      <c s="24" t="s">
        <v>750</v>
      </c>
      <c s="25" t="s">
        <v>751</v>
      </c>
      <c s="26">
        <v>200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750</v>
      </c>
    </row>
    <row r="41" spans="1:5" ht="12.75">
      <c r="A41" s="30" t="s">
        <v>45</v>
      </c>
      <c r="E41" s="31" t="s">
        <v>40</v>
      </c>
    </row>
    <row r="42" spans="1:5" ht="12.75">
      <c r="A42" t="s">
        <v>46</v>
      </c>
      <c r="E42" s="29" t="s">
        <v>40</v>
      </c>
    </row>
    <row r="43" spans="1:16" ht="12.75">
      <c r="A43" s="18" t="s">
        <v>38</v>
      </c>
      <c s="23" t="s">
        <v>33</v>
      </c>
      <c s="23" t="s">
        <v>752</v>
      </c>
      <c s="18" t="s">
        <v>15</v>
      </c>
      <c s="24" t="s">
        <v>753</v>
      </c>
      <c s="25" t="s">
        <v>107</v>
      </c>
      <c s="26">
        <v>8.5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753</v>
      </c>
    </row>
    <row r="45" spans="1:5" ht="12.75">
      <c r="A45" s="30" t="s">
        <v>45</v>
      </c>
      <c r="E45" s="31" t="s">
        <v>40</v>
      </c>
    </row>
    <row r="46" spans="1:5" ht="12.75">
      <c r="A46" t="s">
        <v>46</v>
      </c>
      <c r="E46" s="29" t="s">
        <v>40</v>
      </c>
    </row>
    <row r="47" spans="1:16" ht="12.75">
      <c r="A47" s="18" t="s">
        <v>38</v>
      </c>
      <c s="23" t="s">
        <v>35</v>
      </c>
      <c s="23" t="s">
        <v>752</v>
      </c>
      <c s="18" t="s">
        <v>26</v>
      </c>
      <c s="24" t="s">
        <v>754</v>
      </c>
      <c s="25" t="s">
        <v>107</v>
      </c>
      <c s="26">
        <v>6.3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754</v>
      </c>
    </row>
    <row r="49" spans="1:5" ht="12.75">
      <c r="A49" s="30" t="s">
        <v>45</v>
      </c>
      <c r="E49" s="31" t="s">
        <v>40</v>
      </c>
    </row>
    <row r="50" spans="1:5" ht="12.75">
      <c r="A50" t="s">
        <v>46</v>
      </c>
      <c r="E50" s="29" t="s">
        <v>40</v>
      </c>
    </row>
    <row r="51" spans="1:16" ht="12.75">
      <c r="A51" s="18" t="s">
        <v>38</v>
      </c>
      <c s="23" t="s">
        <v>137</v>
      </c>
      <c s="23" t="s">
        <v>755</v>
      </c>
      <c s="18" t="s">
        <v>756</v>
      </c>
      <c s="24" t="s">
        <v>757</v>
      </c>
      <c s="25" t="s">
        <v>107</v>
      </c>
      <c s="26">
        <v>8.5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758</v>
      </c>
    </row>
    <row r="53" spans="1:5" ht="12.75">
      <c r="A53" s="30" t="s">
        <v>45</v>
      </c>
      <c r="E53" s="31" t="s">
        <v>40</v>
      </c>
    </row>
    <row r="54" spans="1:5" ht="63.75">
      <c r="A54" t="s">
        <v>46</v>
      </c>
      <c r="E54" s="29" t="s">
        <v>759</v>
      </c>
    </row>
    <row r="55" spans="1:16" ht="12.75">
      <c r="A55" s="18" t="s">
        <v>38</v>
      </c>
      <c s="23" t="s">
        <v>158</v>
      </c>
      <c s="23" t="s">
        <v>755</v>
      </c>
      <c s="18" t="s">
        <v>760</v>
      </c>
      <c s="24" t="s">
        <v>757</v>
      </c>
      <c s="25" t="s">
        <v>107</v>
      </c>
      <c s="26">
        <v>6.3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758</v>
      </c>
    </row>
    <row r="57" spans="1:5" ht="12.75">
      <c r="A57" s="30" t="s">
        <v>45</v>
      </c>
      <c r="E57" s="31" t="s">
        <v>40</v>
      </c>
    </row>
    <row r="58" spans="1:5" ht="63.75">
      <c r="A58" t="s">
        <v>46</v>
      </c>
      <c r="E58" s="29" t="s">
        <v>759</v>
      </c>
    </row>
    <row r="59" spans="1:16" ht="12.75">
      <c r="A59" s="18" t="s">
        <v>38</v>
      </c>
      <c s="23" t="s">
        <v>220</v>
      </c>
      <c s="23" t="s">
        <v>761</v>
      </c>
      <c s="18" t="s">
        <v>40</v>
      </c>
      <c s="24" t="s">
        <v>762</v>
      </c>
      <c s="25" t="s">
        <v>763</v>
      </c>
      <c s="26">
        <v>17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762</v>
      </c>
    </row>
    <row r="61" spans="1:5" ht="12.75">
      <c r="A61" s="30" t="s">
        <v>45</v>
      </c>
      <c r="E61" s="31" t="s">
        <v>40</v>
      </c>
    </row>
    <row r="62" spans="1:5" ht="12.75">
      <c r="A62" t="s">
        <v>46</v>
      </c>
      <c r="E62" s="29" t="s">
        <v>40</v>
      </c>
    </row>
    <row r="63" spans="1:16" ht="12.75">
      <c r="A63" s="18" t="s">
        <v>38</v>
      </c>
      <c s="23" t="s">
        <v>227</v>
      </c>
      <c s="23" t="s">
        <v>764</v>
      </c>
      <c s="18" t="s">
        <v>40</v>
      </c>
      <c s="24" t="s">
        <v>765</v>
      </c>
      <c s="25" t="s">
        <v>101</v>
      </c>
      <c s="26">
        <v>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765</v>
      </c>
    </row>
    <row r="65" spans="1:5" ht="12.75">
      <c r="A65" s="30" t="s">
        <v>45</v>
      </c>
      <c r="E65" s="31" t="s">
        <v>40</v>
      </c>
    </row>
    <row r="66" spans="1:5" ht="12.75">
      <c r="A66" t="s">
        <v>46</v>
      </c>
      <c r="E66" s="29" t="s">
        <v>40</v>
      </c>
    </row>
    <row r="67" spans="1:16" ht="12.75">
      <c r="A67" s="18" t="s">
        <v>38</v>
      </c>
      <c s="23" t="s">
        <v>233</v>
      </c>
      <c s="23" t="s">
        <v>766</v>
      </c>
      <c s="18" t="s">
        <v>40</v>
      </c>
      <c s="24" t="s">
        <v>767</v>
      </c>
      <c s="25" t="s">
        <v>101</v>
      </c>
      <c s="26">
        <v>5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767</v>
      </c>
    </row>
    <row r="69" spans="1:5" ht="12.75">
      <c r="A69" s="30" t="s">
        <v>45</v>
      </c>
      <c r="E69" s="31" t="s">
        <v>40</v>
      </c>
    </row>
    <row r="70" spans="1:5" ht="12.75">
      <c r="A70" t="s">
        <v>46</v>
      </c>
      <c r="E70" s="29" t="s">
        <v>40</v>
      </c>
    </row>
    <row r="71" spans="1:16" ht="12.75">
      <c r="A71" s="18" t="s">
        <v>38</v>
      </c>
      <c s="23" t="s">
        <v>240</v>
      </c>
      <c s="23" t="s">
        <v>768</v>
      </c>
      <c s="18" t="s">
        <v>40</v>
      </c>
      <c s="24" t="s">
        <v>769</v>
      </c>
      <c s="25" t="s">
        <v>770</v>
      </c>
      <c s="26">
        <v>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769</v>
      </c>
    </row>
    <row r="73" spans="1:5" ht="12.75">
      <c r="A73" s="30" t="s">
        <v>45</v>
      </c>
      <c r="E73" s="31" t="s">
        <v>40</v>
      </c>
    </row>
    <row r="74" spans="1:5" ht="12.75">
      <c r="A74" t="s">
        <v>46</v>
      </c>
      <c r="E74" s="29" t="s">
        <v>40</v>
      </c>
    </row>
    <row r="75" spans="1:16" ht="12.75">
      <c r="A75" s="18" t="s">
        <v>38</v>
      </c>
      <c s="23" t="s">
        <v>247</v>
      </c>
      <c s="23" t="s">
        <v>771</v>
      </c>
      <c s="18" t="s">
        <v>40</v>
      </c>
      <c s="24" t="s">
        <v>772</v>
      </c>
      <c s="25" t="s">
        <v>95</v>
      </c>
      <c s="26">
        <v>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772</v>
      </c>
    </row>
    <row r="77" spans="1:5" ht="12.75">
      <c r="A77" s="30" t="s">
        <v>45</v>
      </c>
      <c r="E77" s="31" t="s">
        <v>40</v>
      </c>
    </row>
    <row r="78" spans="1:5" ht="12.75">
      <c r="A78" t="s">
        <v>46</v>
      </c>
      <c r="E78" s="29" t="s">
        <v>40</v>
      </c>
    </row>
    <row r="79" spans="1:16" ht="12.75">
      <c r="A79" s="18" t="s">
        <v>38</v>
      </c>
      <c s="23" t="s">
        <v>253</v>
      </c>
      <c s="23" t="s">
        <v>773</v>
      </c>
      <c s="18" t="s">
        <v>40</v>
      </c>
      <c s="24" t="s">
        <v>774</v>
      </c>
      <c s="25" t="s">
        <v>107</v>
      </c>
      <c s="26">
        <v>8.5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774</v>
      </c>
    </row>
    <row r="81" spans="1:5" ht="12.75">
      <c r="A81" s="30" t="s">
        <v>45</v>
      </c>
      <c r="E81" s="31" t="s">
        <v>40</v>
      </c>
    </row>
    <row r="82" spans="1:5" ht="12.75">
      <c r="A82" t="s">
        <v>46</v>
      </c>
      <c r="E82" s="29" t="s">
        <v>40</v>
      </c>
    </row>
    <row r="83" spans="1:16" ht="12.75">
      <c r="A83" s="18" t="s">
        <v>38</v>
      </c>
      <c s="23" t="s">
        <v>256</v>
      </c>
      <c s="23" t="s">
        <v>775</v>
      </c>
      <c s="18" t="s">
        <v>40</v>
      </c>
      <c s="24" t="s">
        <v>776</v>
      </c>
      <c s="25" t="s">
        <v>107</v>
      </c>
      <c s="26">
        <v>6.3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776</v>
      </c>
    </row>
    <row r="85" spans="1:5" ht="12.75">
      <c r="A85" s="30" t="s">
        <v>45</v>
      </c>
      <c r="E85" s="31" t="s">
        <v>40</v>
      </c>
    </row>
    <row r="86" spans="1:5" ht="12.75">
      <c r="A86" t="s">
        <v>46</v>
      </c>
      <c r="E86" s="29" t="s">
        <v>40</v>
      </c>
    </row>
    <row r="87" spans="1:16" ht="12.75">
      <c r="A87" s="18" t="s">
        <v>38</v>
      </c>
      <c s="23" t="s">
        <v>262</v>
      </c>
      <c s="23" t="s">
        <v>777</v>
      </c>
      <c s="18" t="s">
        <v>40</v>
      </c>
      <c s="24" t="s">
        <v>778</v>
      </c>
      <c s="25" t="s">
        <v>107</v>
      </c>
      <c s="26">
        <v>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778</v>
      </c>
    </row>
    <row r="89" spans="1:5" ht="12.75">
      <c r="A89" s="30" t="s">
        <v>45</v>
      </c>
      <c r="E89" s="31" t="s">
        <v>40</v>
      </c>
    </row>
    <row r="90" spans="1:5" ht="12.75">
      <c r="A90" t="s">
        <v>46</v>
      </c>
      <c r="E90" s="29" t="s">
        <v>40</v>
      </c>
    </row>
    <row r="91" spans="1:18" ht="12.75" customHeight="1">
      <c r="A91" s="5" t="s">
        <v>36</v>
      </c>
      <c s="5"/>
      <c s="35" t="s">
        <v>779</v>
      </c>
      <c s="5"/>
      <c s="21" t="s">
        <v>780</v>
      </c>
      <c s="5"/>
      <c s="5"/>
      <c s="5"/>
      <c s="36">
        <f>0+Q91</f>
      </c>
      <c r="O91">
        <f>0+R91</f>
      </c>
      <c r="Q91">
        <f>0+I92+I96+I100+I104+I108+I112+I116+I120+I124+I128+I132+I136+I140+I144+I148+I152+I156+I160+I164+I168+I172+I176+I180+I184+I188+I192</f>
      </c>
      <c>
        <f>0+O92+O96+O100+O104+O108+O112+O116+O120+O124+O128+O132+O136+O140+O144+O148+O152+O156+O160+O164+O168+O172+O176+O180+O184+O188+O192</f>
      </c>
    </row>
    <row r="92" spans="1:16" ht="25.5">
      <c r="A92" s="18" t="s">
        <v>38</v>
      </c>
      <c s="23" t="s">
        <v>267</v>
      </c>
      <c s="23" t="s">
        <v>781</v>
      </c>
      <c s="18" t="s">
        <v>40</v>
      </c>
      <c s="24" t="s">
        <v>782</v>
      </c>
      <c s="25" t="s">
        <v>101</v>
      </c>
      <c s="26">
        <v>7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25.5">
      <c r="A93" s="28" t="s">
        <v>43</v>
      </c>
      <c r="E93" s="29" t="s">
        <v>783</v>
      </c>
    </row>
    <row r="94" spans="1:5" ht="12.75">
      <c r="A94" s="30" t="s">
        <v>45</v>
      </c>
      <c r="E94" s="31" t="s">
        <v>40</v>
      </c>
    </row>
    <row r="95" spans="1:5" ht="12.75">
      <c r="A95" t="s">
        <v>46</v>
      </c>
      <c r="E95" s="29" t="s">
        <v>40</v>
      </c>
    </row>
    <row r="96" spans="1:16" ht="25.5">
      <c r="A96" s="18" t="s">
        <v>38</v>
      </c>
      <c s="23" t="s">
        <v>273</v>
      </c>
      <c s="23" t="s">
        <v>784</v>
      </c>
      <c s="18" t="s">
        <v>40</v>
      </c>
      <c s="24" t="s">
        <v>785</v>
      </c>
      <c s="25" t="s">
        <v>101</v>
      </c>
      <c s="26">
        <v>10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25.5">
      <c r="A97" s="28" t="s">
        <v>43</v>
      </c>
      <c r="E97" s="29" t="s">
        <v>786</v>
      </c>
    </row>
    <row r="98" spans="1:5" ht="12.75">
      <c r="A98" s="30" t="s">
        <v>45</v>
      </c>
      <c r="E98" s="31" t="s">
        <v>40</v>
      </c>
    </row>
    <row r="99" spans="1:5" ht="12.75">
      <c r="A99" t="s">
        <v>46</v>
      </c>
      <c r="E99" s="29" t="s">
        <v>40</v>
      </c>
    </row>
    <row r="100" spans="1:16" ht="25.5">
      <c r="A100" s="18" t="s">
        <v>38</v>
      </c>
      <c s="23" t="s">
        <v>279</v>
      </c>
      <c s="23" t="s">
        <v>787</v>
      </c>
      <c s="18" t="s">
        <v>40</v>
      </c>
      <c s="24" t="s">
        <v>788</v>
      </c>
      <c s="25" t="s">
        <v>101</v>
      </c>
      <c s="26">
        <v>7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25.5">
      <c r="A101" s="28" t="s">
        <v>43</v>
      </c>
      <c r="E101" s="29" t="s">
        <v>789</v>
      </c>
    </row>
    <row r="102" spans="1:5" ht="12.75">
      <c r="A102" s="30" t="s">
        <v>45</v>
      </c>
      <c r="E102" s="31" t="s">
        <v>40</v>
      </c>
    </row>
    <row r="103" spans="1:5" ht="12.75">
      <c r="A103" t="s">
        <v>46</v>
      </c>
      <c r="E103" s="29" t="s">
        <v>40</v>
      </c>
    </row>
    <row r="104" spans="1:16" ht="25.5">
      <c r="A104" s="18" t="s">
        <v>38</v>
      </c>
      <c s="23" t="s">
        <v>286</v>
      </c>
      <c s="23" t="s">
        <v>790</v>
      </c>
      <c s="18" t="s">
        <v>40</v>
      </c>
      <c s="24" t="s">
        <v>791</v>
      </c>
      <c s="25" t="s">
        <v>101</v>
      </c>
      <c s="26">
        <v>10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25.5">
      <c r="A105" s="28" t="s">
        <v>43</v>
      </c>
      <c r="E105" s="29" t="s">
        <v>792</v>
      </c>
    </row>
    <row r="106" spans="1:5" ht="12.75">
      <c r="A106" s="30" t="s">
        <v>45</v>
      </c>
      <c r="E106" s="31" t="s">
        <v>40</v>
      </c>
    </row>
    <row r="107" spans="1:5" ht="12.75">
      <c r="A107" t="s">
        <v>46</v>
      </c>
      <c r="E107" s="29" t="s">
        <v>40</v>
      </c>
    </row>
    <row r="108" spans="1:16" ht="12.75">
      <c r="A108" s="18" t="s">
        <v>38</v>
      </c>
      <c s="23" t="s">
        <v>292</v>
      </c>
      <c s="23" t="s">
        <v>793</v>
      </c>
      <c s="18" t="s">
        <v>40</v>
      </c>
      <c s="24" t="s">
        <v>794</v>
      </c>
      <c s="25" t="s">
        <v>101</v>
      </c>
      <c s="26">
        <v>21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795</v>
      </c>
    </row>
    <row r="110" spans="1:5" ht="12.75">
      <c r="A110" s="30" t="s">
        <v>45</v>
      </c>
      <c r="E110" s="31" t="s">
        <v>40</v>
      </c>
    </row>
    <row r="111" spans="1:5" ht="12.75">
      <c r="A111" t="s">
        <v>46</v>
      </c>
      <c r="E111" s="29" t="s">
        <v>40</v>
      </c>
    </row>
    <row r="112" spans="1:16" ht="12.75">
      <c r="A112" s="18" t="s">
        <v>38</v>
      </c>
      <c s="23" t="s">
        <v>296</v>
      </c>
      <c s="23" t="s">
        <v>796</v>
      </c>
      <c s="18" t="s">
        <v>40</v>
      </c>
      <c s="24" t="s">
        <v>797</v>
      </c>
      <c s="25" t="s">
        <v>101</v>
      </c>
      <c s="26">
        <v>30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798</v>
      </c>
    </row>
    <row r="114" spans="1:5" ht="12.75">
      <c r="A114" s="30" t="s">
        <v>45</v>
      </c>
      <c r="E114" s="31" t="s">
        <v>40</v>
      </c>
    </row>
    <row r="115" spans="1:5" ht="12.75">
      <c r="A115" t="s">
        <v>46</v>
      </c>
      <c r="E115" s="29" t="s">
        <v>40</v>
      </c>
    </row>
    <row r="116" spans="1:16" ht="12.75">
      <c r="A116" s="18" t="s">
        <v>38</v>
      </c>
      <c s="23" t="s">
        <v>299</v>
      </c>
      <c s="23" t="s">
        <v>799</v>
      </c>
      <c s="18" t="s">
        <v>40</v>
      </c>
      <c s="24" t="s">
        <v>800</v>
      </c>
      <c s="25" t="s">
        <v>101</v>
      </c>
      <c s="26">
        <v>14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801</v>
      </c>
    </row>
    <row r="118" spans="1:5" ht="12.75">
      <c r="A118" s="30" t="s">
        <v>45</v>
      </c>
      <c r="E118" s="31" t="s">
        <v>40</v>
      </c>
    </row>
    <row r="119" spans="1:5" ht="12.75">
      <c r="A119" t="s">
        <v>46</v>
      </c>
      <c r="E119" s="29" t="s">
        <v>40</v>
      </c>
    </row>
    <row r="120" spans="1:16" ht="25.5">
      <c r="A120" s="18" t="s">
        <v>38</v>
      </c>
      <c s="23" t="s">
        <v>305</v>
      </c>
      <c s="23" t="s">
        <v>802</v>
      </c>
      <c s="18" t="s">
        <v>40</v>
      </c>
      <c s="24" t="s">
        <v>803</v>
      </c>
      <c s="25" t="s">
        <v>95</v>
      </c>
      <c s="26">
        <v>30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25.5">
      <c r="A121" s="28" t="s">
        <v>43</v>
      </c>
      <c r="E121" s="29" t="s">
        <v>803</v>
      </c>
    </row>
    <row r="122" spans="1:5" ht="12.75">
      <c r="A122" s="30" t="s">
        <v>45</v>
      </c>
      <c r="E122" s="31" t="s">
        <v>40</v>
      </c>
    </row>
    <row r="123" spans="1:5" ht="12.75">
      <c r="A123" t="s">
        <v>46</v>
      </c>
      <c r="E123" s="29" t="s">
        <v>40</v>
      </c>
    </row>
    <row r="124" spans="1:16" ht="12.75">
      <c r="A124" s="18" t="s">
        <v>38</v>
      </c>
      <c s="23" t="s">
        <v>377</v>
      </c>
      <c s="23" t="s">
        <v>804</v>
      </c>
      <c s="18" t="s">
        <v>40</v>
      </c>
      <c s="24" t="s">
        <v>805</v>
      </c>
      <c s="25" t="s">
        <v>95</v>
      </c>
      <c s="26">
        <v>17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806</v>
      </c>
    </row>
    <row r="126" spans="1:5" ht="12.75">
      <c r="A126" s="30" t="s">
        <v>45</v>
      </c>
      <c r="E126" s="31" t="s">
        <v>40</v>
      </c>
    </row>
    <row r="127" spans="1:5" ht="12.75">
      <c r="A127" t="s">
        <v>46</v>
      </c>
      <c r="E127" s="29" t="s">
        <v>40</v>
      </c>
    </row>
    <row r="128" spans="1:16" ht="12.75">
      <c r="A128" s="18" t="s">
        <v>38</v>
      </c>
      <c s="23" t="s">
        <v>383</v>
      </c>
      <c s="23" t="s">
        <v>807</v>
      </c>
      <c s="18" t="s">
        <v>40</v>
      </c>
      <c s="24" t="s">
        <v>808</v>
      </c>
      <c s="25" t="s">
        <v>751</v>
      </c>
      <c s="26">
        <v>1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809</v>
      </c>
    </row>
    <row r="130" spans="1:5" ht="12.75">
      <c r="A130" s="30" t="s">
        <v>45</v>
      </c>
      <c r="E130" s="31" t="s">
        <v>40</v>
      </c>
    </row>
    <row r="131" spans="1:5" ht="12.75">
      <c r="A131" t="s">
        <v>46</v>
      </c>
      <c r="E131" s="29" t="s">
        <v>40</v>
      </c>
    </row>
    <row r="132" spans="1:16" ht="12.75">
      <c r="A132" s="18" t="s">
        <v>38</v>
      </c>
      <c s="23" t="s">
        <v>389</v>
      </c>
      <c s="23" t="s">
        <v>810</v>
      </c>
      <c s="18" t="s">
        <v>40</v>
      </c>
      <c s="24" t="s">
        <v>811</v>
      </c>
      <c s="25" t="s">
        <v>107</v>
      </c>
      <c s="26">
        <v>1.7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812</v>
      </c>
    </row>
    <row r="134" spans="1:5" ht="12.75">
      <c r="A134" s="30" t="s">
        <v>45</v>
      </c>
      <c r="E134" s="31" t="s">
        <v>40</v>
      </c>
    </row>
    <row r="135" spans="1:5" ht="12.75">
      <c r="A135" t="s">
        <v>46</v>
      </c>
      <c r="E135" s="29" t="s">
        <v>40</v>
      </c>
    </row>
    <row r="136" spans="1:16" ht="12.75">
      <c r="A136" s="18" t="s">
        <v>38</v>
      </c>
      <c s="23" t="s">
        <v>394</v>
      </c>
      <c s="23" t="s">
        <v>755</v>
      </c>
      <c s="18" t="s">
        <v>40</v>
      </c>
      <c s="24" t="s">
        <v>813</v>
      </c>
      <c s="25" t="s">
        <v>107</v>
      </c>
      <c s="26">
        <v>1.7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25.5">
      <c r="A137" s="28" t="s">
        <v>43</v>
      </c>
      <c r="E137" s="29" t="s">
        <v>814</v>
      </c>
    </row>
    <row r="138" spans="1:5" ht="12.75">
      <c r="A138" s="30" t="s">
        <v>45</v>
      </c>
      <c r="E138" s="31" t="s">
        <v>40</v>
      </c>
    </row>
    <row r="139" spans="1:5" ht="12.75">
      <c r="A139" t="s">
        <v>46</v>
      </c>
      <c r="E139" s="29" t="s">
        <v>40</v>
      </c>
    </row>
    <row r="140" spans="1:16" ht="12.75">
      <c r="A140" s="18" t="s">
        <v>38</v>
      </c>
      <c s="23" t="s">
        <v>397</v>
      </c>
      <c s="23" t="s">
        <v>815</v>
      </c>
      <c s="18" t="s">
        <v>40</v>
      </c>
      <c s="24" t="s">
        <v>816</v>
      </c>
      <c s="25" t="s">
        <v>83</v>
      </c>
      <c s="26">
        <v>0.2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816</v>
      </c>
    </row>
    <row r="142" spans="1:5" ht="12.75">
      <c r="A142" s="30" t="s">
        <v>45</v>
      </c>
      <c r="E142" s="31" t="s">
        <v>40</v>
      </c>
    </row>
    <row r="143" spans="1:5" ht="12.75">
      <c r="A143" t="s">
        <v>46</v>
      </c>
      <c r="E143" s="29" t="s">
        <v>40</v>
      </c>
    </row>
    <row r="144" spans="1:16" ht="12.75">
      <c r="A144" s="18" t="s">
        <v>38</v>
      </c>
      <c s="23" t="s">
        <v>609</v>
      </c>
      <c s="23" t="s">
        <v>817</v>
      </c>
      <c s="18" t="s">
        <v>40</v>
      </c>
      <c s="24" t="s">
        <v>818</v>
      </c>
      <c s="25" t="s">
        <v>42</v>
      </c>
      <c s="26">
        <v>1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818</v>
      </c>
    </row>
    <row r="146" spans="1:5" ht="12.75">
      <c r="A146" s="30" t="s">
        <v>45</v>
      </c>
      <c r="E146" s="31" t="s">
        <v>40</v>
      </c>
    </row>
    <row r="147" spans="1:5" ht="12.75">
      <c r="A147" t="s">
        <v>46</v>
      </c>
      <c r="E147" s="29" t="s">
        <v>40</v>
      </c>
    </row>
    <row r="148" spans="1:16" ht="12.75">
      <c r="A148" s="18" t="s">
        <v>38</v>
      </c>
      <c s="23" t="s">
        <v>614</v>
      </c>
      <c s="23" t="s">
        <v>819</v>
      </c>
      <c s="18" t="s">
        <v>40</v>
      </c>
      <c s="24" t="s">
        <v>820</v>
      </c>
      <c s="25" t="s">
        <v>101</v>
      </c>
      <c s="26">
        <v>17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820</v>
      </c>
    </row>
    <row r="150" spans="1:5" ht="12.75">
      <c r="A150" s="30" t="s">
        <v>45</v>
      </c>
      <c r="E150" s="31" t="s">
        <v>40</v>
      </c>
    </row>
    <row r="151" spans="1:5" ht="12.75">
      <c r="A151" t="s">
        <v>46</v>
      </c>
      <c r="E151" s="29" t="s">
        <v>40</v>
      </c>
    </row>
    <row r="152" spans="1:16" ht="12.75">
      <c r="A152" s="18" t="s">
        <v>38</v>
      </c>
      <c s="23" t="s">
        <v>821</v>
      </c>
      <c s="23" t="s">
        <v>64</v>
      </c>
      <c s="18" t="s">
        <v>40</v>
      </c>
      <c s="24" t="s">
        <v>822</v>
      </c>
      <c s="25" t="s">
        <v>101</v>
      </c>
      <c s="26">
        <v>68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822</v>
      </c>
    </row>
    <row r="154" spans="1:5" ht="12.75">
      <c r="A154" s="30" t="s">
        <v>45</v>
      </c>
      <c r="E154" s="31" t="s">
        <v>40</v>
      </c>
    </row>
    <row r="155" spans="1:5" ht="12.75">
      <c r="A155" t="s">
        <v>46</v>
      </c>
      <c r="E155" s="29" t="s">
        <v>40</v>
      </c>
    </row>
    <row r="156" spans="1:16" ht="12.75">
      <c r="A156" s="18" t="s">
        <v>38</v>
      </c>
      <c s="23" t="s">
        <v>823</v>
      </c>
      <c s="23" t="s">
        <v>824</v>
      </c>
      <c s="18" t="s">
        <v>40</v>
      </c>
      <c s="24" t="s">
        <v>825</v>
      </c>
      <c s="25" t="s">
        <v>101</v>
      </c>
      <c s="26">
        <v>30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825</v>
      </c>
    </row>
    <row r="158" spans="1:5" ht="12.75">
      <c r="A158" s="30" t="s">
        <v>45</v>
      </c>
      <c r="E158" s="31" t="s">
        <v>40</v>
      </c>
    </row>
    <row r="159" spans="1:5" ht="12.75">
      <c r="A159" t="s">
        <v>46</v>
      </c>
      <c r="E159" s="29" t="s">
        <v>40</v>
      </c>
    </row>
    <row r="160" spans="1:16" ht="12.75">
      <c r="A160" s="18" t="s">
        <v>38</v>
      </c>
      <c s="23" t="s">
        <v>826</v>
      </c>
      <c s="23" t="s">
        <v>827</v>
      </c>
      <c s="18" t="s">
        <v>40</v>
      </c>
      <c s="24" t="s">
        <v>828</v>
      </c>
      <c s="25" t="s">
        <v>763</v>
      </c>
      <c s="26">
        <v>7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828</v>
      </c>
    </row>
    <row r="162" spans="1:5" ht="12.75">
      <c r="A162" s="30" t="s">
        <v>45</v>
      </c>
      <c r="E162" s="31" t="s">
        <v>40</v>
      </c>
    </row>
    <row r="163" spans="1:5" ht="12.75">
      <c r="A163" t="s">
        <v>46</v>
      </c>
      <c r="E163" s="29" t="s">
        <v>40</v>
      </c>
    </row>
    <row r="164" spans="1:16" ht="12.75">
      <c r="A164" s="18" t="s">
        <v>38</v>
      </c>
      <c s="23" t="s">
        <v>829</v>
      </c>
      <c s="23" t="s">
        <v>830</v>
      </c>
      <c s="18" t="s">
        <v>40</v>
      </c>
      <c s="24" t="s">
        <v>831</v>
      </c>
      <c s="25" t="s">
        <v>101</v>
      </c>
      <c s="26">
        <v>30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831</v>
      </c>
    </row>
    <row r="166" spans="1:5" ht="12.75">
      <c r="A166" s="30" t="s">
        <v>45</v>
      </c>
      <c r="E166" s="31" t="s">
        <v>40</v>
      </c>
    </row>
    <row r="167" spans="1:5" ht="12.75">
      <c r="A167" t="s">
        <v>46</v>
      </c>
      <c r="E167" s="29" t="s">
        <v>40</v>
      </c>
    </row>
    <row r="168" spans="1:16" ht="12.75">
      <c r="A168" s="18" t="s">
        <v>38</v>
      </c>
      <c s="23" t="s">
        <v>832</v>
      </c>
      <c s="23" t="s">
        <v>833</v>
      </c>
      <c s="18" t="s">
        <v>40</v>
      </c>
      <c s="24" t="s">
        <v>834</v>
      </c>
      <c s="25" t="s">
        <v>770</v>
      </c>
      <c s="26">
        <v>15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834</v>
      </c>
    </row>
    <row r="170" spans="1:5" ht="12.75">
      <c r="A170" s="30" t="s">
        <v>45</v>
      </c>
      <c r="E170" s="31" t="s">
        <v>40</v>
      </c>
    </row>
    <row r="171" spans="1:5" ht="12.75">
      <c r="A171" t="s">
        <v>46</v>
      </c>
      <c r="E171" s="29" t="s">
        <v>40</v>
      </c>
    </row>
    <row r="172" spans="1:16" ht="12.75">
      <c r="A172" s="18" t="s">
        <v>38</v>
      </c>
      <c s="23" t="s">
        <v>835</v>
      </c>
      <c s="23" t="s">
        <v>836</v>
      </c>
      <c s="18" t="s">
        <v>40</v>
      </c>
      <c s="24" t="s">
        <v>772</v>
      </c>
      <c s="25" t="s">
        <v>95</v>
      </c>
      <c s="26">
        <v>30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772</v>
      </c>
    </row>
    <row r="174" spans="1:5" ht="12.75">
      <c r="A174" s="30" t="s">
        <v>45</v>
      </c>
      <c r="E174" s="31" t="s">
        <v>40</v>
      </c>
    </row>
    <row r="175" spans="1:5" ht="12.75">
      <c r="A175" t="s">
        <v>46</v>
      </c>
      <c r="E175" s="29" t="s">
        <v>40</v>
      </c>
    </row>
    <row r="176" spans="1:16" ht="12.75">
      <c r="A176" s="18" t="s">
        <v>38</v>
      </c>
      <c s="23" t="s">
        <v>837</v>
      </c>
      <c s="23" t="s">
        <v>838</v>
      </c>
      <c s="18" t="s">
        <v>40</v>
      </c>
      <c s="24" t="s">
        <v>839</v>
      </c>
      <c s="25" t="s">
        <v>101</v>
      </c>
      <c s="26">
        <v>21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839</v>
      </c>
    </row>
    <row r="178" spans="1:5" ht="12.75">
      <c r="A178" s="30" t="s">
        <v>45</v>
      </c>
      <c r="E178" s="31" t="s">
        <v>40</v>
      </c>
    </row>
    <row r="179" spans="1:5" ht="12.75">
      <c r="A179" t="s">
        <v>46</v>
      </c>
      <c r="E179" s="29" t="s">
        <v>40</v>
      </c>
    </row>
    <row r="180" spans="1:16" ht="12.75">
      <c r="A180" s="18" t="s">
        <v>38</v>
      </c>
      <c s="23" t="s">
        <v>840</v>
      </c>
      <c s="23" t="s">
        <v>841</v>
      </c>
      <c s="18" t="s">
        <v>40</v>
      </c>
      <c s="24" t="s">
        <v>834</v>
      </c>
      <c s="25" t="s">
        <v>770</v>
      </c>
      <c s="26">
        <v>10.5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834</v>
      </c>
    </row>
    <row r="182" spans="1:5" ht="12.75">
      <c r="A182" s="30" t="s">
        <v>45</v>
      </c>
      <c r="E182" s="31" t="s">
        <v>40</v>
      </c>
    </row>
    <row r="183" spans="1:5" ht="12.75">
      <c r="A183" t="s">
        <v>46</v>
      </c>
      <c r="E183" s="29" t="s">
        <v>40</v>
      </c>
    </row>
    <row r="184" spans="1:16" ht="12.75">
      <c r="A184" s="18" t="s">
        <v>38</v>
      </c>
      <c s="23" t="s">
        <v>842</v>
      </c>
      <c s="23" t="s">
        <v>843</v>
      </c>
      <c s="18" t="s">
        <v>40</v>
      </c>
      <c s="24" t="s">
        <v>844</v>
      </c>
      <c s="25" t="s">
        <v>107</v>
      </c>
      <c s="26">
        <v>2.6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844</v>
      </c>
    </row>
    <row r="186" spans="1:5" ht="12.75">
      <c r="A186" s="30" t="s">
        <v>45</v>
      </c>
      <c r="E186" s="31" t="s">
        <v>40</v>
      </c>
    </row>
    <row r="187" spans="1:5" ht="12.75">
      <c r="A187" t="s">
        <v>46</v>
      </c>
      <c r="E187" s="29" t="s">
        <v>40</v>
      </c>
    </row>
    <row r="188" spans="1:16" ht="12.75">
      <c r="A188" s="18" t="s">
        <v>38</v>
      </c>
      <c s="23" t="s">
        <v>845</v>
      </c>
      <c s="23" t="s">
        <v>846</v>
      </c>
      <c s="18" t="s">
        <v>40</v>
      </c>
      <c s="24" t="s">
        <v>847</v>
      </c>
      <c s="25" t="s">
        <v>107</v>
      </c>
      <c s="26">
        <v>1.7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847</v>
      </c>
    </row>
    <row r="190" spans="1:5" ht="12.75">
      <c r="A190" s="30" t="s">
        <v>45</v>
      </c>
      <c r="E190" s="31" t="s">
        <v>40</v>
      </c>
    </row>
    <row r="191" spans="1:5" ht="12.75">
      <c r="A191" t="s">
        <v>46</v>
      </c>
      <c r="E191" s="29" t="s">
        <v>40</v>
      </c>
    </row>
    <row r="192" spans="1:16" ht="12.75">
      <c r="A192" s="18" t="s">
        <v>38</v>
      </c>
      <c s="23" t="s">
        <v>848</v>
      </c>
      <c s="23" t="s">
        <v>849</v>
      </c>
      <c s="18" t="s">
        <v>40</v>
      </c>
      <c s="24" t="s">
        <v>850</v>
      </c>
      <c s="25" t="s">
        <v>763</v>
      </c>
      <c s="26">
        <v>10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850</v>
      </c>
    </row>
    <row r="194" spans="1:5" ht="12.75">
      <c r="A194" s="30" t="s">
        <v>45</v>
      </c>
      <c r="E194" s="31" t="s">
        <v>40</v>
      </c>
    </row>
    <row r="195" spans="1:5" ht="12.75">
      <c r="A195" t="s">
        <v>46</v>
      </c>
      <c r="E195" s="29" t="s">
        <v>40</v>
      </c>
    </row>
    <row r="196" spans="1:18" ht="12.75" customHeight="1">
      <c r="A196" s="5" t="s">
        <v>36</v>
      </c>
      <c s="5"/>
      <c s="35" t="s">
        <v>851</v>
      </c>
      <c s="5"/>
      <c s="21" t="s">
        <v>852</v>
      </c>
      <c s="5"/>
      <c s="5"/>
      <c s="5"/>
      <c s="36">
        <f>0+Q196</f>
      </c>
      <c r="O196">
        <f>0+R196</f>
      </c>
      <c r="Q196">
        <f>0+I197+I201+I205</f>
      </c>
      <c>
        <f>0+O197+O201+O205</f>
      </c>
    </row>
    <row r="197" spans="1:16" ht="25.5">
      <c r="A197" s="18" t="s">
        <v>38</v>
      </c>
      <c s="23" t="s">
        <v>853</v>
      </c>
      <c s="23" t="s">
        <v>854</v>
      </c>
      <c s="18" t="s">
        <v>40</v>
      </c>
      <c s="24" t="s">
        <v>855</v>
      </c>
      <c s="25" t="s">
        <v>95</v>
      </c>
      <c s="26">
        <v>500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25.5">
      <c r="A198" s="28" t="s">
        <v>43</v>
      </c>
      <c r="E198" s="29" t="s">
        <v>856</v>
      </c>
    </row>
    <row r="199" spans="1:5" ht="12.75">
      <c r="A199" s="30" t="s">
        <v>45</v>
      </c>
      <c r="E199" s="31" t="s">
        <v>40</v>
      </c>
    </row>
    <row r="200" spans="1:5" ht="12.75">
      <c r="A200" t="s">
        <v>46</v>
      </c>
      <c r="E200" s="29" t="s">
        <v>40</v>
      </c>
    </row>
    <row r="201" spans="1:16" ht="12.75">
      <c r="A201" s="18" t="s">
        <v>38</v>
      </c>
      <c s="23" t="s">
        <v>857</v>
      </c>
      <c s="23" t="s">
        <v>858</v>
      </c>
      <c s="18" t="s">
        <v>40</v>
      </c>
      <c s="24" t="s">
        <v>859</v>
      </c>
      <c s="25" t="s">
        <v>95</v>
      </c>
      <c s="26">
        <v>500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860</v>
      </c>
    </row>
    <row r="203" spans="1:5" ht="12.75">
      <c r="A203" s="30" t="s">
        <v>45</v>
      </c>
      <c r="E203" s="31" t="s">
        <v>40</v>
      </c>
    </row>
    <row r="204" spans="1:5" ht="12.75">
      <c r="A204" t="s">
        <v>46</v>
      </c>
      <c r="E204" s="29" t="s">
        <v>40</v>
      </c>
    </row>
    <row r="205" spans="1:16" ht="12.75">
      <c r="A205" s="18" t="s">
        <v>38</v>
      </c>
      <c s="23" t="s">
        <v>861</v>
      </c>
      <c s="23" t="s">
        <v>862</v>
      </c>
      <c s="18" t="s">
        <v>40</v>
      </c>
      <c s="24" t="s">
        <v>863</v>
      </c>
      <c s="25" t="s">
        <v>95</v>
      </c>
      <c s="26">
        <v>500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12.75">
      <c r="A206" s="28" t="s">
        <v>43</v>
      </c>
      <c r="E206" s="29" t="s">
        <v>864</v>
      </c>
    </row>
    <row r="207" spans="1:5" ht="12.75">
      <c r="A207" s="30" t="s">
        <v>45</v>
      </c>
      <c r="E207" s="31" t="s">
        <v>40</v>
      </c>
    </row>
    <row r="208" spans="1:5" ht="12.75">
      <c r="A208" t="s">
        <v>46</v>
      </c>
      <c r="E208" s="29" t="s">
        <v>40</v>
      </c>
    </row>
    <row r="209" spans="1:18" ht="12.75" customHeight="1">
      <c r="A209" s="5" t="s">
        <v>36</v>
      </c>
      <c s="5"/>
      <c s="35" t="s">
        <v>865</v>
      </c>
      <c s="5"/>
      <c s="21" t="s">
        <v>866</v>
      </c>
      <c s="5"/>
      <c s="5"/>
      <c s="5"/>
      <c s="36">
        <f>0+Q209</f>
      </c>
      <c r="O209">
        <f>0+R209</f>
      </c>
      <c r="Q209">
        <f>0+I210+I214+I218+I222+I226+I230+I234+I238+I242+I246</f>
      </c>
      <c>
        <f>0+O210+O214+O218+O222+O226+O230+O234+O238+O242+O246</f>
      </c>
    </row>
    <row r="210" spans="1:16" ht="25.5">
      <c r="A210" s="18" t="s">
        <v>38</v>
      </c>
      <c s="23" t="s">
        <v>867</v>
      </c>
      <c s="23" t="s">
        <v>868</v>
      </c>
      <c s="18" t="s">
        <v>40</v>
      </c>
      <c s="24" t="s">
        <v>869</v>
      </c>
      <c s="25" t="s">
        <v>101</v>
      </c>
      <c s="26">
        <v>42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25.5">
      <c r="A211" s="28" t="s">
        <v>43</v>
      </c>
      <c r="E211" s="29" t="s">
        <v>870</v>
      </c>
    </row>
    <row r="212" spans="1:5" ht="12.75">
      <c r="A212" s="30" t="s">
        <v>45</v>
      </c>
      <c r="E212" s="31" t="s">
        <v>40</v>
      </c>
    </row>
    <row r="213" spans="1:5" ht="12.75">
      <c r="A213" t="s">
        <v>46</v>
      </c>
      <c r="E213" s="29" t="s">
        <v>40</v>
      </c>
    </row>
    <row r="214" spans="1:16" ht="25.5">
      <c r="A214" s="18" t="s">
        <v>38</v>
      </c>
      <c s="23" t="s">
        <v>871</v>
      </c>
      <c s="23" t="s">
        <v>872</v>
      </c>
      <c s="18" t="s">
        <v>40</v>
      </c>
      <c s="24" t="s">
        <v>873</v>
      </c>
      <c s="25" t="s">
        <v>101</v>
      </c>
      <c s="26">
        <v>42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25.5">
      <c r="A215" s="28" t="s">
        <v>43</v>
      </c>
      <c r="E215" s="29" t="s">
        <v>874</v>
      </c>
    </row>
    <row r="216" spans="1:5" ht="12.75">
      <c r="A216" s="30" t="s">
        <v>45</v>
      </c>
      <c r="E216" s="31" t="s">
        <v>40</v>
      </c>
    </row>
    <row r="217" spans="1:5" ht="12.75">
      <c r="A217" t="s">
        <v>46</v>
      </c>
      <c r="E217" s="29" t="s">
        <v>40</v>
      </c>
    </row>
    <row r="218" spans="1:16" ht="25.5">
      <c r="A218" s="18" t="s">
        <v>38</v>
      </c>
      <c s="23" t="s">
        <v>875</v>
      </c>
      <c s="23" t="s">
        <v>807</v>
      </c>
      <c s="18" t="s">
        <v>22</v>
      </c>
      <c s="24" t="s">
        <v>876</v>
      </c>
      <c s="25" t="s">
        <v>751</v>
      </c>
      <c s="26">
        <v>4</v>
      </c>
      <c s="27">
        <v>0</v>
      </c>
      <c s="27">
        <f>ROUND(ROUND(H218,2)*ROUND(G218,3),2)</f>
      </c>
      <c r="O218">
        <f>(I218*21)/100</f>
      </c>
      <c t="s">
        <v>16</v>
      </c>
    </row>
    <row r="219" spans="1:5" ht="25.5">
      <c r="A219" s="28" t="s">
        <v>43</v>
      </c>
      <c r="E219" s="29" t="s">
        <v>876</v>
      </c>
    </row>
    <row r="220" spans="1:5" ht="12.75">
      <c r="A220" s="30" t="s">
        <v>45</v>
      </c>
      <c r="E220" s="31" t="s">
        <v>40</v>
      </c>
    </row>
    <row r="221" spans="1:5" ht="12.75">
      <c r="A221" t="s">
        <v>46</v>
      </c>
      <c r="E221" s="29" t="s">
        <v>40</v>
      </c>
    </row>
    <row r="222" spans="1:16" ht="12.75">
      <c r="A222" s="18" t="s">
        <v>38</v>
      </c>
      <c s="23" t="s">
        <v>877</v>
      </c>
      <c s="23" t="s">
        <v>752</v>
      </c>
      <c s="18" t="s">
        <v>40</v>
      </c>
      <c s="24" t="s">
        <v>878</v>
      </c>
      <c s="25" t="s">
        <v>107</v>
      </c>
      <c s="26">
        <v>3.84</v>
      </c>
      <c s="27">
        <v>0</v>
      </c>
      <c s="27">
        <f>ROUND(ROUND(H222,2)*ROUND(G222,3),2)</f>
      </c>
      <c r="O222">
        <f>(I222*21)/100</f>
      </c>
      <c t="s">
        <v>16</v>
      </c>
    </row>
    <row r="223" spans="1:5" ht="12.75">
      <c r="A223" s="28" t="s">
        <v>43</v>
      </c>
      <c r="E223" s="29" t="s">
        <v>879</v>
      </c>
    </row>
    <row r="224" spans="1:5" ht="12.75">
      <c r="A224" s="30" t="s">
        <v>45</v>
      </c>
      <c r="E224" s="31" t="s">
        <v>40</v>
      </c>
    </row>
    <row r="225" spans="1:5" ht="12.75">
      <c r="A225" t="s">
        <v>46</v>
      </c>
      <c r="E225" s="29" t="s">
        <v>40</v>
      </c>
    </row>
    <row r="226" spans="1:16" ht="12.75">
      <c r="A226" s="18" t="s">
        <v>38</v>
      </c>
      <c s="23" t="s">
        <v>880</v>
      </c>
      <c s="23" t="s">
        <v>755</v>
      </c>
      <c s="18" t="s">
        <v>22</v>
      </c>
      <c s="24" t="s">
        <v>881</v>
      </c>
      <c s="25" t="s">
        <v>107</v>
      </c>
      <c s="26">
        <v>3.84</v>
      </c>
      <c s="27">
        <v>0</v>
      </c>
      <c s="27">
        <f>ROUND(ROUND(H226,2)*ROUND(G226,3),2)</f>
      </c>
      <c r="O226">
        <f>(I226*21)/100</f>
      </c>
      <c t="s">
        <v>16</v>
      </c>
    </row>
    <row r="227" spans="1:5" ht="12.75">
      <c r="A227" s="28" t="s">
        <v>43</v>
      </c>
      <c r="E227" s="29" t="s">
        <v>881</v>
      </c>
    </row>
    <row r="228" spans="1:5" ht="12.75">
      <c r="A228" s="30" t="s">
        <v>45</v>
      </c>
      <c r="E228" s="31" t="s">
        <v>40</v>
      </c>
    </row>
    <row r="229" spans="1:5" ht="12.75">
      <c r="A229" t="s">
        <v>46</v>
      </c>
      <c r="E229" s="29" t="s">
        <v>40</v>
      </c>
    </row>
    <row r="230" spans="1:16" ht="12.75">
      <c r="A230" s="18" t="s">
        <v>38</v>
      </c>
      <c s="23" t="s">
        <v>882</v>
      </c>
      <c s="23" t="s">
        <v>883</v>
      </c>
      <c s="18" t="s">
        <v>40</v>
      </c>
      <c s="24" t="s">
        <v>818</v>
      </c>
      <c s="25" t="s">
        <v>42</v>
      </c>
      <c s="26">
        <v>1</v>
      </c>
      <c s="27">
        <v>0</v>
      </c>
      <c s="27">
        <f>ROUND(ROUND(H230,2)*ROUND(G230,3),2)</f>
      </c>
      <c r="O230">
        <f>(I230*21)/100</f>
      </c>
      <c t="s">
        <v>16</v>
      </c>
    </row>
    <row r="231" spans="1:5" ht="12.75">
      <c r="A231" s="28" t="s">
        <v>43</v>
      </c>
      <c r="E231" s="29" t="s">
        <v>818</v>
      </c>
    </row>
    <row r="232" spans="1:5" ht="12.75">
      <c r="A232" s="30" t="s">
        <v>45</v>
      </c>
      <c r="E232" s="31" t="s">
        <v>40</v>
      </c>
    </row>
    <row r="233" spans="1:5" ht="12.75">
      <c r="A233" t="s">
        <v>46</v>
      </c>
      <c r="E233" s="29" t="s">
        <v>40</v>
      </c>
    </row>
    <row r="234" spans="1:16" ht="12.75">
      <c r="A234" s="18" t="s">
        <v>38</v>
      </c>
      <c s="23" t="s">
        <v>884</v>
      </c>
      <c s="23" t="s">
        <v>885</v>
      </c>
      <c s="18" t="s">
        <v>40</v>
      </c>
      <c s="24" t="s">
        <v>886</v>
      </c>
      <c s="25" t="s">
        <v>107</v>
      </c>
      <c s="26">
        <v>10</v>
      </c>
      <c s="27">
        <v>0</v>
      </c>
      <c s="27">
        <f>ROUND(ROUND(H234,2)*ROUND(G234,3),2)</f>
      </c>
      <c r="O234">
        <f>(I234*21)/100</f>
      </c>
      <c t="s">
        <v>16</v>
      </c>
    </row>
    <row r="235" spans="1:5" ht="12.75">
      <c r="A235" s="28" t="s">
        <v>43</v>
      </c>
      <c r="E235" s="29" t="s">
        <v>886</v>
      </c>
    </row>
    <row r="236" spans="1:5" ht="12.75">
      <c r="A236" s="30" t="s">
        <v>45</v>
      </c>
      <c r="E236" s="31" t="s">
        <v>40</v>
      </c>
    </row>
    <row r="237" spans="1:5" ht="12.75">
      <c r="A237" t="s">
        <v>46</v>
      </c>
      <c r="E237" s="29" t="s">
        <v>40</v>
      </c>
    </row>
    <row r="238" spans="1:16" ht="12.75">
      <c r="A238" s="18" t="s">
        <v>38</v>
      </c>
      <c s="23" t="s">
        <v>887</v>
      </c>
      <c s="23" t="s">
        <v>888</v>
      </c>
      <c s="18" t="s">
        <v>40</v>
      </c>
      <c s="24" t="s">
        <v>889</v>
      </c>
      <c s="25" t="s">
        <v>101</v>
      </c>
      <c s="26">
        <v>84</v>
      </c>
      <c s="27">
        <v>0</v>
      </c>
      <c s="27">
        <f>ROUND(ROUND(H238,2)*ROUND(G238,3),2)</f>
      </c>
      <c r="O238">
        <f>(I238*21)/100</f>
      </c>
      <c t="s">
        <v>16</v>
      </c>
    </row>
    <row r="239" spans="1:5" ht="12.75">
      <c r="A239" s="28" t="s">
        <v>43</v>
      </c>
      <c r="E239" s="29" t="s">
        <v>889</v>
      </c>
    </row>
    <row r="240" spans="1:5" ht="12.75">
      <c r="A240" s="30" t="s">
        <v>45</v>
      </c>
      <c r="E240" s="31" t="s">
        <v>40</v>
      </c>
    </row>
    <row r="241" spans="1:5" ht="12.75">
      <c r="A241" t="s">
        <v>46</v>
      </c>
      <c r="E241" s="29" t="s">
        <v>40</v>
      </c>
    </row>
    <row r="242" spans="1:16" ht="12.75">
      <c r="A242" s="18" t="s">
        <v>38</v>
      </c>
      <c s="23" t="s">
        <v>890</v>
      </c>
      <c s="23" t="s">
        <v>891</v>
      </c>
      <c s="18" t="s">
        <v>40</v>
      </c>
      <c s="24" t="s">
        <v>892</v>
      </c>
      <c s="25" t="s">
        <v>107</v>
      </c>
      <c s="26">
        <v>0.5</v>
      </c>
      <c s="27">
        <v>0</v>
      </c>
      <c s="27">
        <f>ROUND(ROUND(H242,2)*ROUND(G242,3),2)</f>
      </c>
      <c r="O242">
        <f>(I242*21)/100</f>
      </c>
      <c t="s">
        <v>16</v>
      </c>
    </row>
    <row r="243" spans="1:5" ht="12.75">
      <c r="A243" s="28" t="s">
        <v>43</v>
      </c>
      <c r="E243" s="29" t="s">
        <v>892</v>
      </c>
    </row>
    <row r="244" spans="1:5" ht="12.75">
      <c r="A244" s="30" t="s">
        <v>45</v>
      </c>
      <c r="E244" s="31" t="s">
        <v>40</v>
      </c>
    </row>
    <row r="245" spans="1:5" ht="12.75">
      <c r="A245" t="s">
        <v>46</v>
      </c>
      <c r="E245" s="29" t="s">
        <v>40</v>
      </c>
    </row>
    <row r="246" spans="1:16" ht="12.75">
      <c r="A246" s="18" t="s">
        <v>38</v>
      </c>
      <c s="23" t="s">
        <v>893</v>
      </c>
      <c s="23" t="s">
        <v>894</v>
      </c>
      <c s="18" t="s">
        <v>40</v>
      </c>
      <c s="24" t="s">
        <v>895</v>
      </c>
      <c s="25" t="s">
        <v>763</v>
      </c>
      <c s="26">
        <v>42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12.75">
      <c r="A247" s="28" t="s">
        <v>43</v>
      </c>
      <c r="E247" s="29" t="s">
        <v>895</v>
      </c>
    </row>
    <row r="248" spans="1:5" ht="12.75">
      <c r="A248" s="30" t="s">
        <v>45</v>
      </c>
      <c r="E248" s="31" t="s">
        <v>40</v>
      </c>
    </row>
    <row r="249" spans="1:5" ht="12.75">
      <c r="A249" t="s">
        <v>46</v>
      </c>
      <c r="E249" s="29" t="s">
        <v>40</v>
      </c>
    </row>
    <row r="250" spans="1:18" ht="12.75" customHeight="1">
      <c r="A250" s="5" t="s">
        <v>36</v>
      </c>
      <c s="5"/>
      <c s="35" t="s">
        <v>896</v>
      </c>
      <c s="5"/>
      <c s="21" t="s">
        <v>897</v>
      </c>
      <c s="5"/>
      <c s="5"/>
      <c s="5"/>
      <c s="36">
        <f>0+Q250</f>
      </c>
      <c r="O250">
        <f>0+R250</f>
      </c>
      <c r="Q250">
        <f>0+I251+I255+I259+I263+I267+I271+I275+I279+I283+I287+I291+I295+I299+I303+I307+I311+I315+I319+I323+I327+I331+I335+I339+I343+I347+I351+I355+I359+I363+I367+I371+I375+I379+I383+I387+I391+I395+I399+I403+I407+I411+I415+I419+I423+I427+I431+I435+I439+I443+I447+I451+I455+I459</f>
      </c>
      <c>
        <f>0+O251+O255+O259+O263+O267+O271+O275+O279+O283+O287+O291+O295+O299+O303+O307+O311+O315+O319+O323+O327+O331+O335+O339+O343+O347+O351+O355+O359+O363+O367+O371+O375+O379+O383+O387+O391+O395+O399+O403+O407+O411+O415+O419+O423+O427+O431+O435+O439+O443+O447+O451+O455+O459</f>
      </c>
    </row>
    <row r="251" spans="1:16" ht="25.5">
      <c r="A251" s="18" t="s">
        <v>38</v>
      </c>
      <c s="23" t="s">
        <v>898</v>
      </c>
      <c s="23" t="s">
        <v>899</v>
      </c>
      <c s="18" t="s">
        <v>40</v>
      </c>
      <c s="24" t="s">
        <v>900</v>
      </c>
      <c s="25" t="s">
        <v>101</v>
      </c>
      <c s="26">
        <v>2753</v>
      </c>
      <c s="27">
        <v>0</v>
      </c>
      <c s="27">
        <f>ROUND(ROUND(H251,2)*ROUND(G251,3),2)</f>
      </c>
      <c r="O251">
        <f>(I251*21)/100</f>
      </c>
      <c t="s">
        <v>16</v>
      </c>
    </row>
    <row r="252" spans="1:5" ht="25.5">
      <c r="A252" s="28" t="s">
        <v>43</v>
      </c>
      <c r="E252" s="29" t="s">
        <v>900</v>
      </c>
    </row>
    <row r="253" spans="1:5" ht="12.75">
      <c r="A253" s="30" t="s">
        <v>45</v>
      </c>
      <c r="E253" s="31" t="s">
        <v>40</v>
      </c>
    </row>
    <row r="254" spans="1:5" ht="12.75">
      <c r="A254" t="s">
        <v>46</v>
      </c>
      <c r="E254" s="29" t="s">
        <v>40</v>
      </c>
    </row>
    <row r="255" spans="1:16" ht="12.75">
      <c r="A255" s="18" t="s">
        <v>38</v>
      </c>
      <c s="23" t="s">
        <v>901</v>
      </c>
      <c s="23" t="s">
        <v>902</v>
      </c>
      <c s="18" t="s">
        <v>40</v>
      </c>
      <c s="24" t="s">
        <v>903</v>
      </c>
      <c s="25" t="s">
        <v>763</v>
      </c>
      <c s="26">
        <v>4645</v>
      </c>
      <c s="27">
        <v>0</v>
      </c>
      <c s="27">
        <f>ROUND(ROUND(H255,2)*ROUND(G255,3),2)</f>
      </c>
      <c r="O255">
        <f>(I255*21)/100</f>
      </c>
      <c t="s">
        <v>16</v>
      </c>
    </row>
    <row r="256" spans="1:5" ht="12.75">
      <c r="A256" s="28" t="s">
        <v>43</v>
      </c>
      <c r="E256" s="29" t="s">
        <v>903</v>
      </c>
    </row>
    <row r="257" spans="1:5" ht="12.75">
      <c r="A257" s="30" t="s">
        <v>45</v>
      </c>
      <c r="E257" s="31" t="s">
        <v>40</v>
      </c>
    </row>
    <row r="258" spans="1:5" ht="12.75">
      <c r="A258" t="s">
        <v>46</v>
      </c>
      <c r="E258" s="29" t="s">
        <v>40</v>
      </c>
    </row>
    <row r="259" spans="1:16" ht="12.75">
      <c r="A259" s="18" t="s">
        <v>38</v>
      </c>
      <c s="23" t="s">
        <v>904</v>
      </c>
      <c s="23" t="s">
        <v>905</v>
      </c>
      <c s="18" t="s">
        <v>40</v>
      </c>
      <c s="24" t="s">
        <v>906</v>
      </c>
      <c s="25" t="s">
        <v>101</v>
      </c>
      <c s="26">
        <v>2753</v>
      </c>
      <c s="27">
        <v>0</v>
      </c>
      <c s="27">
        <f>ROUND(ROUND(H259,2)*ROUND(G259,3),2)</f>
      </c>
      <c r="O259">
        <f>(I259*21)/100</f>
      </c>
      <c t="s">
        <v>16</v>
      </c>
    </row>
    <row r="260" spans="1:5" ht="12.75">
      <c r="A260" s="28" t="s">
        <v>43</v>
      </c>
      <c r="E260" s="29" t="s">
        <v>907</v>
      </c>
    </row>
    <row r="261" spans="1:5" ht="12.75">
      <c r="A261" s="30" t="s">
        <v>45</v>
      </c>
      <c r="E261" s="31" t="s">
        <v>40</v>
      </c>
    </row>
    <row r="262" spans="1:5" ht="12.75">
      <c r="A262" t="s">
        <v>46</v>
      </c>
      <c r="E262" s="29" t="s">
        <v>40</v>
      </c>
    </row>
    <row r="263" spans="1:16" ht="12.75">
      <c r="A263" s="18" t="s">
        <v>38</v>
      </c>
      <c s="23" t="s">
        <v>908</v>
      </c>
      <c s="23" t="s">
        <v>804</v>
      </c>
      <c s="18" t="s">
        <v>22</v>
      </c>
      <c s="24" t="s">
        <v>909</v>
      </c>
      <c s="25" t="s">
        <v>95</v>
      </c>
      <c s="26">
        <v>500</v>
      </c>
      <c s="27">
        <v>0</v>
      </c>
      <c s="27">
        <f>ROUND(ROUND(H263,2)*ROUND(G263,3),2)</f>
      </c>
      <c r="O263">
        <f>(I263*21)/100</f>
      </c>
      <c t="s">
        <v>16</v>
      </c>
    </row>
    <row r="264" spans="1:5" ht="12.75">
      <c r="A264" s="28" t="s">
        <v>43</v>
      </c>
      <c r="E264" s="29" t="s">
        <v>909</v>
      </c>
    </row>
    <row r="265" spans="1:5" ht="12.75">
      <c r="A265" s="30" t="s">
        <v>45</v>
      </c>
      <c r="E265" s="31" t="s">
        <v>40</v>
      </c>
    </row>
    <row r="266" spans="1:5" ht="12.75">
      <c r="A266" t="s">
        <v>46</v>
      </c>
      <c r="E266" s="29" t="s">
        <v>40</v>
      </c>
    </row>
    <row r="267" spans="1:16" ht="12.75">
      <c r="A267" s="18" t="s">
        <v>38</v>
      </c>
      <c s="23" t="s">
        <v>910</v>
      </c>
      <c s="23" t="s">
        <v>911</v>
      </c>
      <c s="18" t="s">
        <v>40</v>
      </c>
      <c s="24" t="s">
        <v>912</v>
      </c>
      <c s="25" t="s">
        <v>751</v>
      </c>
      <c s="26">
        <v>6</v>
      </c>
      <c s="27">
        <v>0</v>
      </c>
      <c s="27">
        <f>ROUND(ROUND(H267,2)*ROUND(G267,3),2)</f>
      </c>
      <c r="O267">
        <f>(I267*21)/100</f>
      </c>
      <c t="s">
        <v>16</v>
      </c>
    </row>
    <row r="268" spans="1:5" ht="25.5">
      <c r="A268" s="28" t="s">
        <v>43</v>
      </c>
      <c r="E268" s="29" t="s">
        <v>913</v>
      </c>
    </row>
    <row r="269" spans="1:5" ht="12.75">
      <c r="A269" s="30" t="s">
        <v>45</v>
      </c>
      <c r="E269" s="31" t="s">
        <v>40</v>
      </c>
    </row>
    <row r="270" spans="1:5" ht="12.75">
      <c r="A270" t="s">
        <v>46</v>
      </c>
      <c r="E270" s="29" t="s">
        <v>40</v>
      </c>
    </row>
    <row r="271" spans="1:16" ht="12.75">
      <c r="A271" s="18" t="s">
        <v>38</v>
      </c>
      <c s="23" t="s">
        <v>914</v>
      </c>
      <c s="23" t="s">
        <v>915</v>
      </c>
      <c s="18" t="s">
        <v>40</v>
      </c>
      <c s="24" t="s">
        <v>916</v>
      </c>
      <c s="25" t="s">
        <v>95</v>
      </c>
      <c s="26">
        <v>2753</v>
      </c>
      <c s="27">
        <v>0</v>
      </c>
      <c s="27">
        <f>ROUND(ROUND(H271,2)*ROUND(G271,3),2)</f>
      </c>
      <c r="O271">
        <f>(I271*21)/100</f>
      </c>
      <c t="s">
        <v>16</v>
      </c>
    </row>
    <row r="272" spans="1:5" ht="12.75">
      <c r="A272" s="28" t="s">
        <v>43</v>
      </c>
      <c r="E272" s="29" t="s">
        <v>917</v>
      </c>
    </row>
    <row r="273" spans="1:5" ht="12.75">
      <c r="A273" s="30" t="s">
        <v>45</v>
      </c>
      <c r="E273" s="31" t="s">
        <v>40</v>
      </c>
    </row>
    <row r="274" spans="1:5" ht="12.75">
      <c r="A274" t="s">
        <v>46</v>
      </c>
      <c r="E274" s="29" t="s">
        <v>40</v>
      </c>
    </row>
    <row r="275" spans="1:16" ht="12.75">
      <c r="A275" s="18" t="s">
        <v>38</v>
      </c>
      <c s="23" t="s">
        <v>918</v>
      </c>
      <c s="23" t="s">
        <v>752</v>
      </c>
      <c s="18" t="s">
        <v>16</v>
      </c>
      <c s="24" t="s">
        <v>919</v>
      </c>
      <c s="25" t="s">
        <v>107</v>
      </c>
      <c s="26">
        <v>0.5</v>
      </c>
      <c s="27">
        <v>0</v>
      </c>
      <c s="27">
        <f>ROUND(ROUND(H275,2)*ROUND(G275,3),2)</f>
      </c>
      <c r="O275">
        <f>(I275*21)/100</f>
      </c>
      <c t="s">
        <v>16</v>
      </c>
    </row>
    <row r="276" spans="1:5" ht="12.75">
      <c r="A276" s="28" t="s">
        <v>43</v>
      </c>
      <c r="E276" s="29" t="s">
        <v>919</v>
      </c>
    </row>
    <row r="277" spans="1:5" ht="12.75">
      <c r="A277" s="30" t="s">
        <v>45</v>
      </c>
      <c r="E277" s="31" t="s">
        <v>40</v>
      </c>
    </row>
    <row r="278" spans="1:5" ht="12.75">
      <c r="A278" t="s">
        <v>46</v>
      </c>
      <c r="E278" s="29" t="s">
        <v>40</v>
      </c>
    </row>
    <row r="279" spans="1:16" ht="12.75">
      <c r="A279" s="18" t="s">
        <v>38</v>
      </c>
      <c s="23" t="s">
        <v>920</v>
      </c>
      <c s="23" t="s">
        <v>755</v>
      </c>
      <c s="18" t="s">
        <v>40</v>
      </c>
      <c s="24" t="s">
        <v>813</v>
      </c>
      <c s="25" t="s">
        <v>107</v>
      </c>
      <c s="26">
        <v>2.7</v>
      </c>
      <c s="27">
        <v>0</v>
      </c>
      <c s="27">
        <f>ROUND(ROUND(H279,2)*ROUND(G279,3),2)</f>
      </c>
      <c r="O279">
        <f>(I279*21)/100</f>
      </c>
      <c t="s">
        <v>16</v>
      </c>
    </row>
    <row r="280" spans="1:5" ht="12.75">
      <c r="A280" s="28" t="s">
        <v>43</v>
      </c>
      <c r="E280" s="29" t="s">
        <v>921</v>
      </c>
    </row>
    <row r="281" spans="1:5" ht="12.75">
      <c r="A281" s="30" t="s">
        <v>45</v>
      </c>
      <c r="E281" s="31" t="s">
        <v>40</v>
      </c>
    </row>
    <row r="282" spans="1:5" ht="63.75">
      <c r="A282" t="s">
        <v>46</v>
      </c>
      <c r="E282" s="29" t="s">
        <v>759</v>
      </c>
    </row>
    <row r="283" spans="1:16" ht="12.75">
      <c r="A283" s="18" t="s">
        <v>38</v>
      </c>
      <c s="23" t="s">
        <v>922</v>
      </c>
      <c s="23" t="s">
        <v>817</v>
      </c>
      <c s="18" t="s">
        <v>40</v>
      </c>
      <c s="24" t="s">
        <v>818</v>
      </c>
      <c s="25" t="s">
        <v>42</v>
      </c>
      <c s="26">
        <v>1</v>
      </c>
      <c s="27">
        <v>0</v>
      </c>
      <c s="27">
        <f>ROUND(ROUND(H283,2)*ROUND(G283,3),2)</f>
      </c>
      <c r="O283">
        <f>(I283*21)/100</f>
      </c>
      <c t="s">
        <v>16</v>
      </c>
    </row>
    <row r="284" spans="1:5" ht="12.75">
      <c r="A284" s="28" t="s">
        <v>43</v>
      </c>
      <c r="E284" s="29" t="s">
        <v>818</v>
      </c>
    </row>
    <row r="285" spans="1:5" ht="12.75">
      <c r="A285" s="30" t="s">
        <v>45</v>
      </c>
      <c r="E285" s="31" t="s">
        <v>40</v>
      </c>
    </row>
    <row r="286" spans="1:5" ht="12.75">
      <c r="A286" t="s">
        <v>46</v>
      </c>
      <c r="E286" s="29" t="s">
        <v>40</v>
      </c>
    </row>
    <row r="287" spans="1:16" ht="12.75">
      <c r="A287" s="18" t="s">
        <v>38</v>
      </c>
      <c s="23" t="s">
        <v>923</v>
      </c>
      <c s="23" t="s">
        <v>924</v>
      </c>
      <c s="18" t="s">
        <v>40</v>
      </c>
      <c s="24" t="s">
        <v>925</v>
      </c>
      <c s="25" t="s">
        <v>107</v>
      </c>
      <c s="26">
        <v>2.7</v>
      </c>
      <c s="27">
        <v>0</v>
      </c>
      <c s="27">
        <f>ROUND(ROUND(H287,2)*ROUND(G287,3),2)</f>
      </c>
      <c r="O287">
        <f>(I287*21)/100</f>
      </c>
      <c t="s">
        <v>16</v>
      </c>
    </row>
    <row r="288" spans="1:5" ht="12.75">
      <c r="A288" s="28" t="s">
        <v>43</v>
      </c>
      <c r="E288" s="29" t="s">
        <v>925</v>
      </c>
    </row>
    <row r="289" spans="1:5" ht="12.75">
      <c r="A289" s="30" t="s">
        <v>45</v>
      </c>
      <c r="E289" s="31" t="s">
        <v>40</v>
      </c>
    </row>
    <row r="290" spans="1:5" ht="12.75">
      <c r="A290" t="s">
        <v>46</v>
      </c>
      <c r="E290" s="29" t="s">
        <v>40</v>
      </c>
    </row>
    <row r="291" spans="1:16" ht="12.75">
      <c r="A291" s="18" t="s">
        <v>38</v>
      </c>
      <c s="23" t="s">
        <v>926</v>
      </c>
      <c s="23" t="s">
        <v>64</v>
      </c>
      <c s="18" t="s">
        <v>40</v>
      </c>
      <c s="24" t="s">
        <v>927</v>
      </c>
      <c s="25" t="s">
        <v>751</v>
      </c>
      <c s="26">
        <v>6.5</v>
      </c>
      <c s="27">
        <v>0</v>
      </c>
      <c s="27">
        <f>ROUND(ROUND(H291,2)*ROUND(G291,3),2)</f>
      </c>
      <c r="O291">
        <f>(I291*21)/100</f>
      </c>
      <c t="s">
        <v>16</v>
      </c>
    </row>
    <row r="292" spans="1:5" ht="12.75">
      <c r="A292" s="28" t="s">
        <v>43</v>
      </c>
      <c r="E292" s="29" t="s">
        <v>927</v>
      </c>
    </row>
    <row r="293" spans="1:5" ht="12.75">
      <c r="A293" s="30" t="s">
        <v>45</v>
      </c>
      <c r="E293" s="31" t="s">
        <v>40</v>
      </c>
    </row>
    <row r="294" spans="1:5" ht="12.75">
      <c r="A294" t="s">
        <v>46</v>
      </c>
      <c r="E294" s="29" t="s">
        <v>40</v>
      </c>
    </row>
    <row r="295" spans="1:16" ht="12.75">
      <c r="A295" s="18" t="s">
        <v>38</v>
      </c>
      <c s="23" t="s">
        <v>928</v>
      </c>
      <c s="23" t="s">
        <v>929</v>
      </c>
      <c s="18" t="s">
        <v>40</v>
      </c>
      <c s="24" t="s">
        <v>930</v>
      </c>
      <c s="25" t="s">
        <v>107</v>
      </c>
      <c s="26">
        <v>20</v>
      </c>
      <c s="27">
        <v>0</v>
      </c>
      <c s="27">
        <f>ROUND(ROUND(H295,2)*ROUND(G295,3),2)</f>
      </c>
      <c r="O295">
        <f>(I295*21)/100</f>
      </c>
      <c t="s">
        <v>16</v>
      </c>
    </row>
    <row r="296" spans="1:5" ht="12.75">
      <c r="A296" s="28" t="s">
        <v>43</v>
      </c>
      <c r="E296" s="29" t="s">
        <v>930</v>
      </c>
    </row>
    <row r="297" spans="1:5" ht="12.75">
      <c r="A297" s="30" t="s">
        <v>45</v>
      </c>
      <c r="E297" s="31" t="s">
        <v>40</v>
      </c>
    </row>
    <row r="298" spans="1:5" ht="12.75">
      <c r="A298" t="s">
        <v>46</v>
      </c>
      <c r="E298" s="29" t="s">
        <v>40</v>
      </c>
    </row>
    <row r="299" spans="1:16" ht="12.75">
      <c r="A299" s="18" t="s">
        <v>38</v>
      </c>
      <c s="23" t="s">
        <v>931</v>
      </c>
      <c s="23" t="s">
        <v>932</v>
      </c>
      <c s="18" t="s">
        <v>40</v>
      </c>
      <c s="24" t="s">
        <v>933</v>
      </c>
      <c s="25" t="s">
        <v>763</v>
      </c>
      <c s="26">
        <v>130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12.75">
      <c r="A300" s="28" t="s">
        <v>43</v>
      </c>
      <c r="E300" s="29" t="s">
        <v>933</v>
      </c>
    </row>
    <row r="301" spans="1:5" ht="12.75">
      <c r="A301" s="30" t="s">
        <v>45</v>
      </c>
      <c r="E301" s="31" t="s">
        <v>40</v>
      </c>
    </row>
    <row r="302" spans="1:5" ht="12.75">
      <c r="A302" t="s">
        <v>46</v>
      </c>
      <c r="E302" s="29" t="s">
        <v>40</v>
      </c>
    </row>
    <row r="303" spans="1:16" ht="12.75">
      <c r="A303" s="18" t="s">
        <v>38</v>
      </c>
      <c s="23" t="s">
        <v>934</v>
      </c>
      <c s="23" t="s">
        <v>935</v>
      </c>
      <c s="18" t="s">
        <v>40</v>
      </c>
      <c s="24" t="s">
        <v>936</v>
      </c>
      <c s="25" t="s">
        <v>763</v>
      </c>
      <c s="26">
        <v>105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12.75">
      <c r="A304" s="28" t="s">
        <v>43</v>
      </c>
      <c r="E304" s="29" t="s">
        <v>936</v>
      </c>
    </row>
    <row r="305" spans="1:5" ht="12.75">
      <c r="A305" s="30" t="s">
        <v>45</v>
      </c>
      <c r="E305" s="31" t="s">
        <v>40</v>
      </c>
    </row>
    <row r="306" spans="1:5" ht="12.75">
      <c r="A306" t="s">
        <v>46</v>
      </c>
      <c r="E306" s="29" t="s">
        <v>40</v>
      </c>
    </row>
    <row r="307" spans="1:16" ht="12.75">
      <c r="A307" s="18" t="s">
        <v>38</v>
      </c>
      <c s="23" t="s">
        <v>706</v>
      </c>
      <c s="23" t="s">
        <v>937</v>
      </c>
      <c s="18" t="s">
        <v>40</v>
      </c>
      <c s="24" t="s">
        <v>938</v>
      </c>
      <c s="25" t="s">
        <v>763</v>
      </c>
      <c s="26">
        <v>86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12.75">
      <c r="A308" s="28" t="s">
        <v>43</v>
      </c>
      <c r="E308" s="29" t="s">
        <v>938</v>
      </c>
    </row>
    <row r="309" spans="1:5" ht="12.75">
      <c r="A309" s="30" t="s">
        <v>45</v>
      </c>
      <c r="E309" s="31" t="s">
        <v>40</v>
      </c>
    </row>
    <row r="310" spans="1:5" ht="12.75">
      <c r="A310" t="s">
        <v>46</v>
      </c>
      <c r="E310" s="29" t="s">
        <v>40</v>
      </c>
    </row>
    <row r="311" spans="1:16" ht="12.75">
      <c r="A311" s="18" t="s">
        <v>38</v>
      </c>
      <c s="23" t="s">
        <v>939</v>
      </c>
      <c s="23" t="s">
        <v>940</v>
      </c>
      <c s="18" t="s">
        <v>40</v>
      </c>
      <c s="24" t="s">
        <v>941</v>
      </c>
      <c s="25" t="s">
        <v>763</v>
      </c>
      <c s="26">
        <v>145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12.75">
      <c r="A312" s="28" t="s">
        <v>43</v>
      </c>
      <c r="E312" s="29" t="s">
        <v>941</v>
      </c>
    </row>
    <row r="313" spans="1:5" ht="12.75">
      <c r="A313" s="30" t="s">
        <v>45</v>
      </c>
      <c r="E313" s="31" t="s">
        <v>40</v>
      </c>
    </row>
    <row r="314" spans="1:5" ht="12.75">
      <c r="A314" t="s">
        <v>46</v>
      </c>
      <c r="E314" s="29" t="s">
        <v>40</v>
      </c>
    </row>
    <row r="315" spans="1:16" ht="12.75">
      <c r="A315" s="18" t="s">
        <v>38</v>
      </c>
      <c s="23" t="s">
        <v>942</v>
      </c>
      <c s="23" t="s">
        <v>943</v>
      </c>
      <c s="18" t="s">
        <v>40</v>
      </c>
      <c s="24" t="s">
        <v>944</v>
      </c>
      <c s="25" t="s">
        <v>763</v>
      </c>
      <c s="26">
        <v>161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12.75">
      <c r="A316" s="28" t="s">
        <v>43</v>
      </c>
      <c r="E316" s="29" t="s">
        <v>944</v>
      </c>
    </row>
    <row r="317" spans="1:5" ht="12.75">
      <c r="A317" s="30" t="s">
        <v>45</v>
      </c>
      <c r="E317" s="31" t="s">
        <v>40</v>
      </c>
    </row>
    <row r="318" spans="1:5" ht="12.75">
      <c r="A318" t="s">
        <v>46</v>
      </c>
      <c r="E318" s="29" t="s">
        <v>40</v>
      </c>
    </row>
    <row r="319" spans="1:16" ht="12.75">
      <c r="A319" s="18" t="s">
        <v>38</v>
      </c>
      <c s="23" t="s">
        <v>945</v>
      </c>
      <c s="23" t="s">
        <v>946</v>
      </c>
      <c s="18" t="s">
        <v>40</v>
      </c>
      <c s="24" t="s">
        <v>947</v>
      </c>
      <c s="25" t="s">
        <v>763</v>
      </c>
      <c s="26">
        <v>45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12.75">
      <c r="A320" s="28" t="s">
        <v>43</v>
      </c>
      <c r="E320" s="29" t="s">
        <v>947</v>
      </c>
    </row>
    <row r="321" spans="1:5" ht="12.75">
      <c r="A321" s="30" t="s">
        <v>45</v>
      </c>
      <c r="E321" s="31" t="s">
        <v>40</v>
      </c>
    </row>
    <row r="322" spans="1:5" ht="12.75">
      <c r="A322" t="s">
        <v>46</v>
      </c>
      <c r="E322" s="29" t="s">
        <v>40</v>
      </c>
    </row>
    <row r="323" spans="1:16" ht="12.75">
      <c r="A323" s="18" t="s">
        <v>38</v>
      </c>
      <c s="23" t="s">
        <v>948</v>
      </c>
      <c s="23" t="s">
        <v>949</v>
      </c>
      <c s="18" t="s">
        <v>40</v>
      </c>
      <c s="24" t="s">
        <v>950</v>
      </c>
      <c s="25" t="s">
        <v>763</v>
      </c>
      <c s="26">
        <v>305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12.75">
      <c r="A324" s="28" t="s">
        <v>43</v>
      </c>
      <c r="E324" s="29" t="s">
        <v>950</v>
      </c>
    </row>
    <row r="325" spans="1:5" ht="12.75">
      <c r="A325" s="30" t="s">
        <v>45</v>
      </c>
      <c r="E325" s="31" t="s">
        <v>40</v>
      </c>
    </row>
    <row r="326" spans="1:5" ht="12.75">
      <c r="A326" t="s">
        <v>46</v>
      </c>
      <c r="E326" s="29" t="s">
        <v>40</v>
      </c>
    </row>
    <row r="327" spans="1:16" ht="12.75">
      <c r="A327" s="18" t="s">
        <v>38</v>
      </c>
      <c s="23" t="s">
        <v>951</v>
      </c>
      <c s="23" t="s">
        <v>952</v>
      </c>
      <c s="18" t="s">
        <v>40</v>
      </c>
      <c s="24" t="s">
        <v>953</v>
      </c>
      <c s="25" t="s">
        <v>763</v>
      </c>
      <c s="26">
        <v>62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12.75">
      <c r="A328" s="28" t="s">
        <v>43</v>
      </c>
      <c r="E328" s="29" t="s">
        <v>953</v>
      </c>
    </row>
    <row r="329" spans="1:5" ht="12.75">
      <c r="A329" s="30" t="s">
        <v>45</v>
      </c>
      <c r="E329" s="31" t="s">
        <v>40</v>
      </c>
    </row>
    <row r="330" spans="1:5" ht="12.75">
      <c r="A330" t="s">
        <v>46</v>
      </c>
      <c r="E330" s="29" t="s">
        <v>40</v>
      </c>
    </row>
    <row r="331" spans="1:16" ht="12.75">
      <c r="A331" s="18" t="s">
        <v>38</v>
      </c>
      <c s="23" t="s">
        <v>954</v>
      </c>
      <c s="23" t="s">
        <v>955</v>
      </c>
      <c s="18" t="s">
        <v>40</v>
      </c>
      <c s="24" t="s">
        <v>956</v>
      </c>
      <c s="25" t="s">
        <v>763</v>
      </c>
      <c s="26">
        <v>20</v>
      </c>
      <c s="27">
        <v>0</v>
      </c>
      <c s="27">
        <f>ROUND(ROUND(H331,2)*ROUND(G331,3),2)</f>
      </c>
      <c r="O331">
        <f>(I331*21)/100</f>
      </c>
      <c t="s">
        <v>16</v>
      </c>
    </row>
    <row r="332" spans="1:5" ht="12.75">
      <c r="A332" s="28" t="s">
        <v>43</v>
      </c>
      <c r="E332" s="29" t="s">
        <v>956</v>
      </c>
    </row>
    <row r="333" spans="1:5" ht="12.75">
      <c r="A333" s="30" t="s">
        <v>45</v>
      </c>
      <c r="E333" s="31" t="s">
        <v>40</v>
      </c>
    </row>
    <row r="334" spans="1:5" ht="12.75">
      <c r="A334" t="s">
        <v>46</v>
      </c>
      <c r="E334" s="29" t="s">
        <v>40</v>
      </c>
    </row>
    <row r="335" spans="1:16" ht="12.75">
      <c r="A335" s="18" t="s">
        <v>38</v>
      </c>
      <c s="23" t="s">
        <v>957</v>
      </c>
      <c s="23" t="s">
        <v>958</v>
      </c>
      <c s="18" t="s">
        <v>40</v>
      </c>
      <c s="24" t="s">
        <v>959</v>
      </c>
      <c s="25" t="s">
        <v>763</v>
      </c>
      <c s="26">
        <v>70</v>
      </c>
      <c s="27">
        <v>0</v>
      </c>
      <c s="27">
        <f>ROUND(ROUND(H335,2)*ROUND(G335,3),2)</f>
      </c>
      <c r="O335">
        <f>(I335*21)/100</f>
      </c>
      <c t="s">
        <v>16</v>
      </c>
    </row>
    <row r="336" spans="1:5" ht="12.75">
      <c r="A336" s="28" t="s">
        <v>43</v>
      </c>
      <c r="E336" s="29" t="s">
        <v>959</v>
      </c>
    </row>
    <row r="337" spans="1:5" ht="12.75">
      <c r="A337" s="30" t="s">
        <v>45</v>
      </c>
      <c r="E337" s="31" t="s">
        <v>40</v>
      </c>
    </row>
    <row r="338" spans="1:5" ht="12.75">
      <c r="A338" t="s">
        <v>46</v>
      </c>
      <c r="E338" s="29" t="s">
        <v>40</v>
      </c>
    </row>
    <row r="339" spans="1:16" ht="12.75">
      <c r="A339" s="18" t="s">
        <v>38</v>
      </c>
      <c s="23" t="s">
        <v>960</v>
      </c>
      <c s="23" t="s">
        <v>961</v>
      </c>
      <c s="18" t="s">
        <v>40</v>
      </c>
      <c s="24" t="s">
        <v>962</v>
      </c>
      <c s="25" t="s">
        <v>763</v>
      </c>
      <c s="26">
        <v>90</v>
      </c>
      <c s="27">
        <v>0</v>
      </c>
      <c s="27">
        <f>ROUND(ROUND(H339,2)*ROUND(G339,3),2)</f>
      </c>
      <c r="O339">
        <f>(I339*21)/100</f>
      </c>
      <c t="s">
        <v>16</v>
      </c>
    </row>
    <row r="340" spans="1:5" ht="12.75">
      <c r="A340" s="28" t="s">
        <v>43</v>
      </c>
      <c r="E340" s="29" t="s">
        <v>962</v>
      </c>
    </row>
    <row r="341" spans="1:5" ht="12.75">
      <c r="A341" s="30" t="s">
        <v>45</v>
      </c>
      <c r="E341" s="31" t="s">
        <v>40</v>
      </c>
    </row>
    <row r="342" spans="1:5" ht="12.75">
      <c r="A342" t="s">
        <v>46</v>
      </c>
      <c r="E342" s="29" t="s">
        <v>40</v>
      </c>
    </row>
    <row r="343" spans="1:16" ht="12.75">
      <c r="A343" s="18" t="s">
        <v>38</v>
      </c>
      <c s="23" t="s">
        <v>963</v>
      </c>
      <c s="23" t="s">
        <v>964</v>
      </c>
      <c s="18" t="s">
        <v>40</v>
      </c>
      <c s="24" t="s">
        <v>965</v>
      </c>
      <c s="25" t="s">
        <v>763</v>
      </c>
      <c s="26">
        <v>206</v>
      </c>
      <c s="27">
        <v>0</v>
      </c>
      <c s="27">
        <f>ROUND(ROUND(H343,2)*ROUND(G343,3),2)</f>
      </c>
      <c r="O343">
        <f>(I343*21)/100</f>
      </c>
      <c t="s">
        <v>16</v>
      </c>
    </row>
    <row r="344" spans="1:5" ht="12.75">
      <c r="A344" s="28" t="s">
        <v>43</v>
      </c>
      <c r="E344" s="29" t="s">
        <v>965</v>
      </c>
    </row>
    <row r="345" spans="1:5" ht="12.75">
      <c r="A345" s="30" t="s">
        <v>45</v>
      </c>
      <c r="E345" s="31" t="s">
        <v>40</v>
      </c>
    </row>
    <row r="346" spans="1:5" ht="12.75">
      <c r="A346" t="s">
        <v>46</v>
      </c>
      <c r="E346" s="29" t="s">
        <v>40</v>
      </c>
    </row>
    <row r="347" spans="1:16" ht="12.75">
      <c r="A347" s="18" t="s">
        <v>38</v>
      </c>
      <c s="23" t="s">
        <v>966</v>
      </c>
      <c s="23" t="s">
        <v>967</v>
      </c>
      <c s="18" t="s">
        <v>40</v>
      </c>
      <c s="24" t="s">
        <v>968</v>
      </c>
      <c s="25" t="s">
        <v>763</v>
      </c>
      <c s="26">
        <v>50</v>
      </c>
      <c s="27">
        <v>0</v>
      </c>
      <c s="27">
        <f>ROUND(ROUND(H347,2)*ROUND(G347,3),2)</f>
      </c>
      <c r="O347">
        <f>(I347*21)/100</f>
      </c>
      <c t="s">
        <v>16</v>
      </c>
    </row>
    <row r="348" spans="1:5" ht="12.75">
      <c r="A348" s="28" t="s">
        <v>43</v>
      </c>
      <c r="E348" s="29" t="s">
        <v>968</v>
      </c>
    </row>
    <row r="349" spans="1:5" ht="12.75">
      <c r="A349" s="30" t="s">
        <v>45</v>
      </c>
      <c r="E349" s="31" t="s">
        <v>40</v>
      </c>
    </row>
    <row r="350" spans="1:5" ht="12.75">
      <c r="A350" t="s">
        <v>46</v>
      </c>
      <c r="E350" s="29" t="s">
        <v>40</v>
      </c>
    </row>
    <row r="351" spans="1:16" ht="12.75">
      <c r="A351" s="18" t="s">
        <v>38</v>
      </c>
      <c s="23" t="s">
        <v>969</v>
      </c>
      <c s="23" t="s">
        <v>970</v>
      </c>
      <c s="18" t="s">
        <v>40</v>
      </c>
      <c s="24" t="s">
        <v>971</v>
      </c>
      <c s="25" t="s">
        <v>763</v>
      </c>
      <c s="26">
        <v>95</v>
      </c>
      <c s="27">
        <v>0</v>
      </c>
      <c s="27">
        <f>ROUND(ROUND(H351,2)*ROUND(G351,3),2)</f>
      </c>
      <c r="O351">
        <f>(I351*21)/100</f>
      </c>
      <c t="s">
        <v>16</v>
      </c>
    </row>
    <row r="352" spans="1:5" ht="12.75">
      <c r="A352" s="28" t="s">
        <v>43</v>
      </c>
      <c r="E352" s="29" t="s">
        <v>971</v>
      </c>
    </row>
    <row r="353" spans="1:5" ht="12.75">
      <c r="A353" s="30" t="s">
        <v>45</v>
      </c>
      <c r="E353" s="31" t="s">
        <v>40</v>
      </c>
    </row>
    <row r="354" spans="1:5" ht="12.75">
      <c r="A354" t="s">
        <v>46</v>
      </c>
      <c r="E354" s="29" t="s">
        <v>40</v>
      </c>
    </row>
    <row r="355" spans="1:16" ht="12.75">
      <c r="A355" s="18" t="s">
        <v>38</v>
      </c>
      <c s="23" t="s">
        <v>972</v>
      </c>
      <c s="23" t="s">
        <v>970</v>
      </c>
      <c s="18" t="s">
        <v>22</v>
      </c>
      <c s="24" t="s">
        <v>973</v>
      </c>
      <c s="25" t="s">
        <v>763</v>
      </c>
      <c s="26">
        <v>40</v>
      </c>
      <c s="27">
        <v>0</v>
      </c>
      <c s="27">
        <f>ROUND(ROUND(H355,2)*ROUND(G355,3),2)</f>
      </c>
      <c r="O355">
        <f>(I355*21)/100</f>
      </c>
      <c t="s">
        <v>16</v>
      </c>
    </row>
    <row r="356" spans="1:5" ht="12.75">
      <c r="A356" s="28" t="s">
        <v>43</v>
      </c>
      <c r="E356" s="29" t="s">
        <v>973</v>
      </c>
    </row>
    <row r="357" spans="1:5" ht="12.75">
      <c r="A357" s="30" t="s">
        <v>45</v>
      </c>
      <c r="E357" s="31" t="s">
        <v>40</v>
      </c>
    </row>
    <row r="358" spans="1:5" ht="12.75">
      <c r="A358" t="s">
        <v>46</v>
      </c>
      <c r="E358" s="29" t="s">
        <v>40</v>
      </c>
    </row>
    <row r="359" spans="1:16" ht="12.75">
      <c r="A359" s="18" t="s">
        <v>38</v>
      </c>
      <c s="23" t="s">
        <v>974</v>
      </c>
      <c s="23" t="s">
        <v>975</v>
      </c>
      <c s="18" t="s">
        <v>40</v>
      </c>
      <c s="24" t="s">
        <v>976</v>
      </c>
      <c s="25" t="s">
        <v>763</v>
      </c>
      <c s="26">
        <v>116</v>
      </c>
      <c s="27">
        <v>0</v>
      </c>
      <c s="27">
        <f>ROUND(ROUND(H359,2)*ROUND(G359,3),2)</f>
      </c>
      <c r="O359">
        <f>(I359*21)/100</f>
      </c>
      <c t="s">
        <v>16</v>
      </c>
    </row>
    <row r="360" spans="1:5" ht="12.75">
      <c r="A360" s="28" t="s">
        <v>43</v>
      </c>
      <c r="E360" s="29" t="s">
        <v>976</v>
      </c>
    </row>
    <row r="361" spans="1:5" ht="12.75">
      <c r="A361" s="30" t="s">
        <v>45</v>
      </c>
      <c r="E361" s="31" t="s">
        <v>40</v>
      </c>
    </row>
    <row r="362" spans="1:5" ht="12.75">
      <c r="A362" t="s">
        <v>46</v>
      </c>
      <c r="E362" s="29" t="s">
        <v>40</v>
      </c>
    </row>
    <row r="363" spans="1:16" ht="12.75">
      <c r="A363" s="18" t="s">
        <v>38</v>
      </c>
      <c s="23" t="s">
        <v>977</v>
      </c>
      <c s="23" t="s">
        <v>978</v>
      </c>
      <c s="18" t="s">
        <v>40</v>
      </c>
      <c s="24" t="s">
        <v>979</v>
      </c>
      <c s="25" t="s">
        <v>763</v>
      </c>
      <c s="26">
        <v>82</v>
      </c>
      <c s="27">
        <v>0</v>
      </c>
      <c s="27">
        <f>ROUND(ROUND(H363,2)*ROUND(G363,3),2)</f>
      </c>
      <c r="O363">
        <f>(I363*21)/100</f>
      </c>
      <c t="s">
        <v>16</v>
      </c>
    </row>
    <row r="364" spans="1:5" ht="12.75">
      <c r="A364" s="28" t="s">
        <v>43</v>
      </c>
      <c r="E364" s="29" t="s">
        <v>979</v>
      </c>
    </row>
    <row r="365" spans="1:5" ht="12.75">
      <c r="A365" s="30" t="s">
        <v>45</v>
      </c>
      <c r="E365" s="31" t="s">
        <v>40</v>
      </c>
    </row>
    <row r="366" spans="1:5" ht="12.75">
      <c r="A366" t="s">
        <v>46</v>
      </c>
      <c r="E366" s="29" t="s">
        <v>40</v>
      </c>
    </row>
    <row r="367" spans="1:16" ht="12.75">
      <c r="A367" s="18" t="s">
        <v>38</v>
      </c>
      <c s="23" t="s">
        <v>980</v>
      </c>
      <c s="23" t="s">
        <v>981</v>
      </c>
      <c s="18" t="s">
        <v>40</v>
      </c>
      <c s="24" t="s">
        <v>982</v>
      </c>
      <c s="25" t="s">
        <v>763</v>
      </c>
      <c s="26">
        <v>68</v>
      </c>
      <c s="27">
        <v>0</v>
      </c>
      <c s="27">
        <f>ROUND(ROUND(H367,2)*ROUND(G367,3),2)</f>
      </c>
      <c r="O367">
        <f>(I367*21)/100</f>
      </c>
      <c t="s">
        <v>16</v>
      </c>
    </row>
    <row r="368" spans="1:5" ht="12.75">
      <c r="A368" s="28" t="s">
        <v>43</v>
      </c>
      <c r="E368" s="29" t="s">
        <v>982</v>
      </c>
    </row>
    <row r="369" spans="1:5" ht="12.75">
      <c r="A369" s="30" t="s">
        <v>45</v>
      </c>
      <c r="E369" s="31" t="s">
        <v>40</v>
      </c>
    </row>
    <row r="370" spans="1:5" ht="12.75">
      <c r="A370" t="s">
        <v>46</v>
      </c>
      <c r="E370" s="29" t="s">
        <v>40</v>
      </c>
    </row>
    <row r="371" spans="1:16" ht="12.75">
      <c r="A371" s="18" t="s">
        <v>38</v>
      </c>
      <c s="23" t="s">
        <v>983</v>
      </c>
      <c s="23" t="s">
        <v>984</v>
      </c>
      <c s="18" t="s">
        <v>40</v>
      </c>
      <c s="24" t="s">
        <v>985</v>
      </c>
      <c s="25" t="s">
        <v>763</v>
      </c>
      <c s="26">
        <v>87</v>
      </c>
      <c s="27">
        <v>0</v>
      </c>
      <c s="27">
        <f>ROUND(ROUND(H371,2)*ROUND(G371,3),2)</f>
      </c>
      <c r="O371">
        <f>(I371*21)/100</f>
      </c>
      <c t="s">
        <v>16</v>
      </c>
    </row>
    <row r="372" spans="1:5" ht="12.75">
      <c r="A372" s="28" t="s">
        <v>43</v>
      </c>
      <c r="E372" s="29" t="s">
        <v>985</v>
      </c>
    </row>
    <row r="373" spans="1:5" ht="12.75">
      <c r="A373" s="30" t="s">
        <v>45</v>
      </c>
      <c r="E373" s="31" t="s">
        <v>40</v>
      </c>
    </row>
    <row r="374" spans="1:5" ht="12.75">
      <c r="A374" t="s">
        <v>46</v>
      </c>
      <c r="E374" s="29" t="s">
        <v>40</v>
      </c>
    </row>
    <row r="375" spans="1:16" ht="12.75">
      <c r="A375" s="18" t="s">
        <v>38</v>
      </c>
      <c s="23" t="s">
        <v>986</v>
      </c>
      <c s="23" t="s">
        <v>987</v>
      </c>
      <c s="18" t="s">
        <v>40</v>
      </c>
      <c s="24" t="s">
        <v>988</v>
      </c>
      <c s="25" t="s">
        <v>763</v>
      </c>
      <c s="26">
        <v>20</v>
      </c>
      <c s="27">
        <v>0</v>
      </c>
      <c s="27">
        <f>ROUND(ROUND(H375,2)*ROUND(G375,3),2)</f>
      </c>
      <c r="O375">
        <f>(I375*21)/100</f>
      </c>
      <c t="s">
        <v>16</v>
      </c>
    </row>
    <row r="376" spans="1:5" ht="12.75">
      <c r="A376" s="28" t="s">
        <v>43</v>
      </c>
      <c r="E376" s="29" t="s">
        <v>988</v>
      </c>
    </row>
    <row r="377" spans="1:5" ht="12.75">
      <c r="A377" s="30" t="s">
        <v>45</v>
      </c>
      <c r="E377" s="31" t="s">
        <v>40</v>
      </c>
    </row>
    <row r="378" spans="1:5" ht="12.75">
      <c r="A378" t="s">
        <v>46</v>
      </c>
      <c r="E378" s="29" t="s">
        <v>40</v>
      </c>
    </row>
    <row r="379" spans="1:16" ht="12.75">
      <c r="A379" s="18" t="s">
        <v>38</v>
      </c>
      <c s="23" t="s">
        <v>989</v>
      </c>
      <c s="23" t="s">
        <v>990</v>
      </c>
      <c s="18" t="s">
        <v>40</v>
      </c>
      <c s="24" t="s">
        <v>991</v>
      </c>
      <c s="25" t="s">
        <v>763</v>
      </c>
      <c s="26">
        <v>63</v>
      </c>
      <c s="27">
        <v>0</v>
      </c>
      <c s="27">
        <f>ROUND(ROUND(H379,2)*ROUND(G379,3),2)</f>
      </c>
      <c r="O379">
        <f>(I379*21)/100</f>
      </c>
      <c t="s">
        <v>16</v>
      </c>
    </row>
    <row r="380" spans="1:5" ht="12.75">
      <c r="A380" s="28" t="s">
        <v>43</v>
      </c>
      <c r="E380" s="29" t="s">
        <v>991</v>
      </c>
    </row>
    <row r="381" spans="1:5" ht="12.75">
      <c r="A381" s="30" t="s">
        <v>45</v>
      </c>
      <c r="E381" s="31" t="s">
        <v>40</v>
      </c>
    </row>
    <row r="382" spans="1:5" ht="12.75">
      <c r="A382" t="s">
        <v>46</v>
      </c>
      <c r="E382" s="29" t="s">
        <v>40</v>
      </c>
    </row>
    <row r="383" spans="1:16" ht="12.75">
      <c r="A383" s="18" t="s">
        <v>38</v>
      </c>
      <c s="23" t="s">
        <v>992</v>
      </c>
      <c s="23" t="s">
        <v>764</v>
      </c>
      <c s="18" t="s">
        <v>40</v>
      </c>
      <c s="24" t="s">
        <v>993</v>
      </c>
      <c s="25" t="s">
        <v>763</v>
      </c>
      <c s="26">
        <v>47</v>
      </c>
      <c s="27">
        <v>0</v>
      </c>
      <c s="27">
        <f>ROUND(ROUND(H383,2)*ROUND(G383,3),2)</f>
      </c>
      <c r="O383">
        <f>(I383*21)/100</f>
      </c>
      <c t="s">
        <v>16</v>
      </c>
    </row>
    <row r="384" spans="1:5" ht="12.75">
      <c r="A384" s="28" t="s">
        <v>43</v>
      </c>
      <c r="E384" s="29" t="s">
        <v>993</v>
      </c>
    </row>
    <row r="385" spans="1:5" ht="12.75">
      <c r="A385" s="30" t="s">
        <v>45</v>
      </c>
      <c r="E385" s="31" t="s">
        <v>40</v>
      </c>
    </row>
    <row r="386" spans="1:5" ht="12.75">
      <c r="A386" t="s">
        <v>46</v>
      </c>
      <c r="E386" s="29" t="s">
        <v>40</v>
      </c>
    </row>
    <row r="387" spans="1:16" ht="12.75">
      <c r="A387" s="18" t="s">
        <v>38</v>
      </c>
      <c s="23" t="s">
        <v>994</v>
      </c>
      <c s="23" t="s">
        <v>766</v>
      </c>
      <c s="18" t="s">
        <v>40</v>
      </c>
      <c s="24" t="s">
        <v>995</v>
      </c>
      <c s="25" t="s">
        <v>763</v>
      </c>
      <c s="26">
        <v>38</v>
      </c>
      <c s="27">
        <v>0</v>
      </c>
      <c s="27">
        <f>ROUND(ROUND(H387,2)*ROUND(G387,3),2)</f>
      </c>
      <c r="O387">
        <f>(I387*21)/100</f>
      </c>
      <c t="s">
        <v>16</v>
      </c>
    </row>
    <row r="388" spans="1:5" ht="12.75">
      <c r="A388" s="28" t="s">
        <v>43</v>
      </c>
      <c r="E388" s="29" t="s">
        <v>995</v>
      </c>
    </row>
    <row r="389" spans="1:5" ht="12.75">
      <c r="A389" s="30" t="s">
        <v>45</v>
      </c>
      <c r="E389" s="31" t="s">
        <v>40</v>
      </c>
    </row>
    <row r="390" spans="1:5" ht="12.75">
      <c r="A390" t="s">
        <v>46</v>
      </c>
      <c r="E390" s="29" t="s">
        <v>40</v>
      </c>
    </row>
    <row r="391" spans="1:16" ht="12.75">
      <c r="A391" s="18" t="s">
        <v>38</v>
      </c>
      <c s="23" t="s">
        <v>996</v>
      </c>
      <c s="23" t="s">
        <v>768</v>
      </c>
      <c s="18" t="s">
        <v>40</v>
      </c>
      <c s="24" t="s">
        <v>997</v>
      </c>
      <c s="25" t="s">
        <v>763</v>
      </c>
      <c s="26">
        <v>37</v>
      </c>
      <c s="27">
        <v>0</v>
      </c>
      <c s="27">
        <f>ROUND(ROUND(H391,2)*ROUND(G391,3),2)</f>
      </c>
      <c r="O391">
        <f>(I391*21)/100</f>
      </c>
      <c t="s">
        <v>16</v>
      </c>
    </row>
    <row r="392" spans="1:5" ht="12.75">
      <c r="A392" s="28" t="s">
        <v>43</v>
      </c>
      <c r="E392" s="29" t="s">
        <v>997</v>
      </c>
    </row>
    <row r="393" spans="1:5" ht="12.75">
      <c r="A393" s="30" t="s">
        <v>45</v>
      </c>
      <c r="E393" s="31" t="s">
        <v>40</v>
      </c>
    </row>
    <row r="394" spans="1:5" ht="12.75">
      <c r="A394" t="s">
        <v>46</v>
      </c>
      <c r="E394" s="29" t="s">
        <v>40</v>
      </c>
    </row>
    <row r="395" spans="1:16" ht="12.75">
      <c r="A395" s="18" t="s">
        <v>38</v>
      </c>
      <c s="23" t="s">
        <v>998</v>
      </c>
      <c s="23" t="s">
        <v>771</v>
      </c>
      <c s="18" t="s">
        <v>40</v>
      </c>
      <c s="24" t="s">
        <v>999</v>
      </c>
      <c s="25" t="s">
        <v>763</v>
      </c>
      <c s="26">
        <v>200</v>
      </c>
      <c s="27">
        <v>0</v>
      </c>
      <c s="27">
        <f>ROUND(ROUND(H395,2)*ROUND(G395,3),2)</f>
      </c>
      <c r="O395">
        <f>(I395*21)/100</f>
      </c>
      <c t="s">
        <v>16</v>
      </c>
    </row>
    <row r="396" spans="1:5" ht="12.75">
      <c r="A396" s="28" t="s">
        <v>43</v>
      </c>
      <c r="E396" s="29" t="s">
        <v>999</v>
      </c>
    </row>
    <row r="397" spans="1:5" ht="12.75">
      <c r="A397" s="30" t="s">
        <v>45</v>
      </c>
      <c r="E397" s="31" t="s">
        <v>40</v>
      </c>
    </row>
    <row r="398" spans="1:5" ht="12.75">
      <c r="A398" t="s">
        <v>46</v>
      </c>
      <c r="E398" s="29" t="s">
        <v>40</v>
      </c>
    </row>
    <row r="399" spans="1:16" ht="12.75">
      <c r="A399" s="18" t="s">
        <v>38</v>
      </c>
      <c s="23" t="s">
        <v>1000</v>
      </c>
      <c s="23" t="s">
        <v>773</v>
      </c>
      <c s="18" t="s">
        <v>40</v>
      </c>
      <c s="24" t="s">
        <v>1001</v>
      </c>
      <c s="25" t="s">
        <v>763</v>
      </c>
      <c s="26">
        <v>215</v>
      </c>
      <c s="27">
        <v>0</v>
      </c>
      <c s="27">
        <f>ROUND(ROUND(H399,2)*ROUND(G399,3),2)</f>
      </c>
      <c r="O399">
        <f>(I399*21)/100</f>
      </c>
      <c t="s">
        <v>16</v>
      </c>
    </row>
    <row r="400" spans="1:5" ht="12.75">
      <c r="A400" s="28" t="s">
        <v>43</v>
      </c>
      <c r="E400" s="29" t="s">
        <v>1001</v>
      </c>
    </row>
    <row r="401" spans="1:5" ht="12.75">
      <c r="A401" s="30" t="s">
        <v>45</v>
      </c>
      <c r="E401" s="31" t="s">
        <v>40</v>
      </c>
    </row>
    <row r="402" spans="1:5" ht="12.75">
      <c r="A402" t="s">
        <v>46</v>
      </c>
      <c r="E402" s="29" t="s">
        <v>40</v>
      </c>
    </row>
    <row r="403" spans="1:16" ht="12.75">
      <c r="A403" s="18" t="s">
        <v>38</v>
      </c>
      <c s="23" t="s">
        <v>1002</v>
      </c>
      <c s="23" t="s">
        <v>775</v>
      </c>
      <c s="18" t="s">
        <v>40</v>
      </c>
      <c s="24" t="s">
        <v>1003</v>
      </c>
      <c s="25" t="s">
        <v>763</v>
      </c>
      <c s="26">
        <v>95</v>
      </c>
      <c s="27">
        <v>0</v>
      </c>
      <c s="27">
        <f>ROUND(ROUND(H403,2)*ROUND(G403,3),2)</f>
      </c>
      <c r="O403">
        <f>(I403*21)/100</f>
      </c>
      <c t="s">
        <v>16</v>
      </c>
    </row>
    <row r="404" spans="1:5" ht="12.75">
      <c r="A404" s="28" t="s">
        <v>43</v>
      </c>
      <c r="E404" s="29" t="s">
        <v>1003</v>
      </c>
    </row>
    <row r="405" spans="1:5" ht="12.75">
      <c r="A405" s="30" t="s">
        <v>45</v>
      </c>
      <c r="E405" s="31" t="s">
        <v>40</v>
      </c>
    </row>
    <row r="406" spans="1:5" ht="12.75">
      <c r="A406" t="s">
        <v>46</v>
      </c>
      <c r="E406" s="29" t="s">
        <v>40</v>
      </c>
    </row>
    <row r="407" spans="1:16" ht="12.75">
      <c r="A407" s="18" t="s">
        <v>38</v>
      </c>
      <c s="23" t="s">
        <v>1004</v>
      </c>
      <c s="23" t="s">
        <v>777</v>
      </c>
      <c s="18" t="s">
        <v>40</v>
      </c>
      <c s="24" t="s">
        <v>1005</v>
      </c>
      <c s="25" t="s">
        <v>763</v>
      </c>
      <c s="26">
        <v>75</v>
      </c>
      <c s="27">
        <v>0</v>
      </c>
      <c s="27">
        <f>ROUND(ROUND(H407,2)*ROUND(G407,3),2)</f>
      </c>
      <c r="O407">
        <f>(I407*21)/100</f>
      </c>
      <c t="s">
        <v>16</v>
      </c>
    </row>
    <row r="408" spans="1:5" ht="12.75">
      <c r="A408" s="28" t="s">
        <v>43</v>
      </c>
      <c r="E408" s="29" t="s">
        <v>1005</v>
      </c>
    </row>
    <row r="409" spans="1:5" ht="12.75">
      <c r="A409" s="30" t="s">
        <v>45</v>
      </c>
      <c r="E409" s="31" t="s">
        <v>40</v>
      </c>
    </row>
    <row r="410" spans="1:5" ht="12.75">
      <c r="A410" t="s">
        <v>46</v>
      </c>
      <c r="E410" s="29" t="s">
        <v>40</v>
      </c>
    </row>
    <row r="411" spans="1:16" ht="12.75">
      <c r="A411" s="18" t="s">
        <v>38</v>
      </c>
      <c s="23" t="s">
        <v>1006</v>
      </c>
      <c s="23" t="s">
        <v>1007</v>
      </c>
      <c s="18" t="s">
        <v>40</v>
      </c>
      <c s="24" t="s">
        <v>1008</v>
      </c>
      <c s="25" t="s">
        <v>763</v>
      </c>
      <c s="26">
        <v>100</v>
      </c>
      <c s="27">
        <v>0</v>
      </c>
      <c s="27">
        <f>ROUND(ROUND(H411,2)*ROUND(G411,3),2)</f>
      </c>
      <c r="O411">
        <f>(I411*21)/100</f>
      </c>
      <c t="s">
        <v>16</v>
      </c>
    </row>
    <row r="412" spans="1:5" ht="12.75">
      <c r="A412" s="28" t="s">
        <v>43</v>
      </c>
      <c r="E412" s="29" t="s">
        <v>1008</v>
      </c>
    </row>
    <row r="413" spans="1:5" ht="12.75">
      <c r="A413" s="30" t="s">
        <v>45</v>
      </c>
      <c r="E413" s="31" t="s">
        <v>40</v>
      </c>
    </row>
    <row r="414" spans="1:5" ht="12.75">
      <c r="A414" t="s">
        <v>46</v>
      </c>
      <c r="E414" s="29" t="s">
        <v>40</v>
      </c>
    </row>
    <row r="415" spans="1:16" ht="12.75">
      <c r="A415" s="18" t="s">
        <v>38</v>
      </c>
      <c s="23" t="s">
        <v>1009</v>
      </c>
      <c s="23" t="s">
        <v>1010</v>
      </c>
      <c s="18" t="s">
        <v>40</v>
      </c>
      <c s="24" t="s">
        <v>1011</v>
      </c>
      <c s="25" t="s">
        <v>763</v>
      </c>
      <c s="26">
        <v>100</v>
      </c>
      <c s="27">
        <v>0</v>
      </c>
      <c s="27">
        <f>ROUND(ROUND(H415,2)*ROUND(G415,3),2)</f>
      </c>
      <c r="O415">
        <f>(I415*21)/100</f>
      </c>
      <c t="s">
        <v>16</v>
      </c>
    </row>
    <row r="416" spans="1:5" ht="12.75">
      <c r="A416" s="28" t="s">
        <v>43</v>
      </c>
      <c r="E416" s="29" t="s">
        <v>1011</v>
      </c>
    </row>
    <row r="417" spans="1:5" ht="12.75">
      <c r="A417" s="30" t="s">
        <v>45</v>
      </c>
      <c r="E417" s="31" t="s">
        <v>40</v>
      </c>
    </row>
    <row r="418" spans="1:5" ht="12.75">
      <c r="A418" t="s">
        <v>46</v>
      </c>
      <c r="E418" s="29" t="s">
        <v>40</v>
      </c>
    </row>
    <row r="419" spans="1:16" ht="12.75">
      <c r="A419" s="18" t="s">
        <v>38</v>
      </c>
      <c s="23" t="s">
        <v>1012</v>
      </c>
      <c s="23" t="s">
        <v>1013</v>
      </c>
      <c s="18" t="s">
        <v>40</v>
      </c>
      <c s="24" t="s">
        <v>1014</v>
      </c>
      <c s="25" t="s">
        <v>763</v>
      </c>
      <c s="26">
        <v>100</v>
      </c>
      <c s="27">
        <v>0</v>
      </c>
      <c s="27">
        <f>ROUND(ROUND(H419,2)*ROUND(G419,3),2)</f>
      </c>
      <c r="O419">
        <f>(I419*21)/100</f>
      </c>
      <c t="s">
        <v>16</v>
      </c>
    </row>
    <row r="420" spans="1:5" ht="12.75">
      <c r="A420" s="28" t="s">
        <v>43</v>
      </c>
      <c r="E420" s="29" t="s">
        <v>1014</v>
      </c>
    </row>
    <row r="421" spans="1:5" ht="12.75">
      <c r="A421" s="30" t="s">
        <v>45</v>
      </c>
      <c r="E421" s="31" t="s">
        <v>40</v>
      </c>
    </row>
    <row r="422" spans="1:5" ht="12.75">
      <c r="A422" t="s">
        <v>46</v>
      </c>
      <c r="E422" s="29" t="s">
        <v>40</v>
      </c>
    </row>
    <row r="423" spans="1:16" ht="12.75">
      <c r="A423" s="18" t="s">
        <v>38</v>
      </c>
      <c s="23" t="s">
        <v>1015</v>
      </c>
      <c s="23" t="s">
        <v>1016</v>
      </c>
      <c s="18" t="s">
        <v>40</v>
      </c>
      <c s="24" t="s">
        <v>1017</v>
      </c>
      <c s="25" t="s">
        <v>763</v>
      </c>
      <c s="26">
        <v>100</v>
      </c>
      <c s="27">
        <v>0</v>
      </c>
      <c s="27">
        <f>ROUND(ROUND(H423,2)*ROUND(G423,3),2)</f>
      </c>
      <c r="O423">
        <f>(I423*21)/100</f>
      </c>
      <c t="s">
        <v>16</v>
      </c>
    </row>
    <row r="424" spans="1:5" ht="12.75">
      <c r="A424" s="28" t="s">
        <v>43</v>
      </c>
      <c r="E424" s="29" t="s">
        <v>1017</v>
      </c>
    </row>
    <row r="425" spans="1:5" ht="12.75">
      <c r="A425" s="30" t="s">
        <v>45</v>
      </c>
      <c r="E425" s="31" t="s">
        <v>40</v>
      </c>
    </row>
    <row r="426" spans="1:5" ht="12.75">
      <c r="A426" t="s">
        <v>46</v>
      </c>
      <c r="E426" s="29" t="s">
        <v>40</v>
      </c>
    </row>
    <row r="427" spans="1:16" ht="12.75">
      <c r="A427" s="18" t="s">
        <v>38</v>
      </c>
      <c s="23" t="s">
        <v>1018</v>
      </c>
      <c s="23" t="s">
        <v>1019</v>
      </c>
      <c s="18" t="s">
        <v>40</v>
      </c>
      <c s="24" t="s">
        <v>1020</v>
      </c>
      <c s="25" t="s">
        <v>763</v>
      </c>
      <c s="26">
        <v>150</v>
      </c>
      <c s="27">
        <v>0</v>
      </c>
      <c s="27">
        <f>ROUND(ROUND(H427,2)*ROUND(G427,3),2)</f>
      </c>
      <c r="O427">
        <f>(I427*21)/100</f>
      </c>
      <c t="s">
        <v>16</v>
      </c>
    </row>
    <row r="428" spans="1:5" ht="12.75">
      <c r="A428" s="28" t="s">
        <v>43</v>
      </c>
      <c r="E428" s="29" t="s">
        <v>1020</v>
      </c>
    </row>
    <row r="429" spans="1:5" ht="12.75">
      <c r="A429" s="30" t="s">
        <v>45</v>
      </c>
      <c r="E429" s="31" t="s">
        <v>40</v>
      </c>
    </row>
    <row r="430" spans="1:5" ht="12.75">
      <c r="A430" t="s">
        <v>46</v>
      </c>
      <c r="E430" s="29" t="s">
        <v>40</v>
      </c>
    </row>
    <row r="431" spans="1:16" ht="12.75">
      <c r="A431" s="18" t="s">
        <v>38</v>
      </c>
      <c s="23" t="s">
        <v>1021</v>
      </c>
      <c s="23" t="s">
        <v>1022</v>
      </c>
      <c s="18" t="s">
        <v>40</v>
      </c>
      <c s="24" t="s">
        <v>1023</v>
      </c>
      <c s="25" t="s">
        <v>763</v>
      </c>
      <c s="26">
        <v>230</v>
      </c>
      <c s="27">
        <v>0</v>
      </c>
      <c s="27">
        <f>ROUND(ROUND(H431,2)*ROUND(G431,3),2)</f>
      </c>
      <c r="O431">
        <f>(I431*21)/100</f>
      </c>
      <c t="s">
        <v>16</v>
      </c>
    </row>
    <row r="432" spans="1:5" ht="12.75">
      <c r="A432" s="28" t="s">
        <v>43</v>
      </c>
      <c r="E432" s="29" t="s">
        <v>1023</v>
      </c>
    </row>
    <row r="433" spans="1:5" ht="12.75">
      <c r="A433" s="30" t="s">
        <v>45</v>
      </c>
      <c r="E433" s="31" t="s">
        <v>40</v>
      </c>
    </row>
    <row r="434" spans="1:5" ht="12.75">
      <c r="A434" t="s">
        <v>46</v>
      </c>
      <c r="E434" s="29" t="s">
        <v>40</v>
      </c>
    </row>
    <row r="435" spans="1:16" ht="12.75">
      <c r="A435" s="18" t="s">
        <v>38</v>
      </c>
      <c s="23" t="s">
        <v>1024</v>
      </c>
      <c s="23" t="s">
        <v>1025</v>
      </c>
      <c s="18" t="s">
        <v>40</v>
      </c>
      <c s="24" t="s">
        <v>1026</v>
      </c>
      <c s="25" t="s">
        <v>763</v>
      </c>
      <c s="26">
        <v>460</v>
      </c>
      <c s="27">
        <v>0</v>
      </c>
      <c s="27">
        <f>ROUND(ROUND(H435,2)*ROUND(G435,3),2)</f>
      </c>
      <c r="O435">
        <f>(I435*21)/100</f>
      </c>
      <c t="s">
        <v>16</v>
      </c>
    </row>
    <row r="436" spans="1:5" ht="12.75">
      <c r="A436" s="28" t="s">
        <v>43</v>
      </c>
      <c r="E436" s="29" t="s">
        <v>1026</v>
      </c>
    </row>
    <row r="437" spans="1:5" ht="12.75">
      <c r="A437" s="30" t="s">
        <v>45</v>
      </c>
      <c r="E437" s="31" t="s">
        <v>40</v>
      </c>
    </row>
    <row r="438" spans="1:5" ht="12.75">
      <c r="A438" t="s">
        <v>46</v>
      </c>
      <c r="E438" s="29" t="s">
        <v>40</v>
      </c>
    </row>
    <row r="439" spans="1:16" ht="12.75">
      <c r="A439" s="18" t="s">
        <v>38</v>
      </c>
      <c s="23" t="s">
        <v>1027</v>
      </c>
      <c s="23" t="s">
        <v>1028</v>
      </c>
      <c s="18" t="s">
        <v>40</v>
      </c>
      <c s="24" t="s">
        <v>1029</v>
      </c>
      <c s="25" t="s">
        <v>763</v>
      </c>
      <c s="26">
        <v>760</v>
      </c>
      <c s="27">
        <v>0</v>
      </c>
      <c s="27">
        <f>ROUND(ROUND(H439,2)*ROUND(G439,3),2)</f>
      </c>
      <c r="O439">
        <f>(I439*21)/100</f>
      </c>
      <c t="s">
        <v>16</v>
      </c>
    </row>
    <row r="440" spans="1:5" ht="12.75">
      <c r="A440" s="28" t="s">
        <v>43</v>
      </c>
      <c r="E440" s="29" t="s">
        <v>1029</v>
      </c>
    </row>
    <row r="441" spans="1:5" ht="12.75">
      <c r="A441" s="30" t="s">
        <v>45</v>
      </c>
      <c r="E441" s="31" t="s">
        <v>40</v>
      </c>
    </row>
    <row r="442" spans="1:5" ht="12.75">
      <c r="A442" t="s">
        <v>46</v>
      </c>
      <c r="E442" s="29" t="s">
        <v>40</v>
      </c>
    </row>
    <row r="443" spans="1:16" ht="12.75">
      <c r="A443" s="18" t="s">
        <v>38</v>
      </c>
      <c s="23" t="s">
        <v>1030</v>
      </c>
      <c s="23" t="s">
        <v>1031</v>
      </c>
      <c s="18" t="s">
        <v>40</v>
      </c>
      <c s="24" t="s">
        <v>1032</v>
      </c>
      <c s="25" t="s">
        <v>763</v>
      </c>
      <c s="26">
        <v>235</v>
      </c>
      <c s="27">
        <v>0</v>
      </c>
      <c s="27">
        <f>ROUND(ROUND(H443,2)*ROUND(G443,3),2)</f>
      </c>
      <c r="O443">
        <f>(I443*21)/100</f>
      </c>
      <c t="s">
        <v>16</v>
      </c>
    </row>
    <row r="444" spans="1:5" ht="12.75">
      <c r="A444" s="28" t="s">
        <v>43</v>
      </c>
      <c r="E444" s="29" t="s">
        <v>1032</v>
      </c>
    </row>
    <row r="445" spans="1:5" ht="12.75">
      <c r="A445" s="30" t="s">
        <v>45</v>
      </c>
      <c r="E445" s="31" t="s">
        <v>40</v>
      </c>
    </row>
    <row r="446" spans="1:5" ht="12.75">
      <c r="A446" t="s">
        <v>46</v>
      </c>
      <c r="E446" s="29" t="s">
        <v>40</v>
      </c>
    </row>
    <row r="447" spans="1:16" ht="12.75">
      <c r="A447" s="18" t="s">
        <v>38</v>
      </c>
      <c s="23" t="s">
        <v>1033</v>
      </c>
      <c s="23" t="s">
        <v>1034</v>
      </c>
      <c s="18" t="s">
        <v>40</v>
      </c>
      <c s="24" t="s">
        <v>1035</v>
      </c>
      <c s="25" t="s">
        <v>763</v>
      </c>
      <c s="26">
        <v>800</v>
      </c>
      <c s="27">
        <v>0</v>
      </c>
      <c s="27">
        <f>ROUND(ROUND(H447,2)*ROUND(G447,3),2)</f>
      </c>
      <c r="O447">
        <f>(I447*21)/100</f>
      </c>
      <c t="s">
        <v>16</v>
      </c>
    </row>
    <row r="448" spans="1:5" ht="12.75">
      <c r="A448" s="28" t="s">
        <v>43</v>
      </c>
      <c r="E448" s="29" t="s">
        <v>1035</v>
      </c>
    </row>
    <row r="449" spans="1:5" ht="12.75">
      <c r="A449" s="30" t="s">
        <v>45</v>
      </c>
      <c r="E449" s="31" t="s">
        <v>40</v>
      </c>
    </row>
    <row r="450" spans="1:5" ht="12.75">
      <c r="A450" t="s">
        <v>46</v>
      </c>
      <c r="E450" s="29" t="s">
        <v>40</v>
      </c>
    </row>
    <row r="451" spans="1:16" ht="12.75">
      <c r="A451" s="18" t="s">
        <v>38</v>
      </c>
      <c s="23" t="s">
        <v>1036</v>
      </c>
      <c s="23" t="s">
        <v>1037</v>
      </c>
      <c s="18" t="s">
        <v>40</v>
      </c>
      <c s="24" t="s">
        <v>1038</v>
      </c>
      <c s="25" t="s">
        <v>763</v>
      </c>
      <c s="26">
        <v>150</v>
      </c>
      <c s="27">
        <v>0</v>
      </c>
      <c s="27">
        <f>ROUND(ROUND(H451,2)*ROUND(G451,3),2)</f>
      </c>
      <c r="O451">
        <f>(I451*21)/100</f>
      </c>
      <c t="s">
        <v>16</v>
      </c>
    </row>
    <row r="452" spans="1:5" ht="12.75">
      <c r="A452" s="28" t="s">
        <v>43</v>
      </c>
      <c r="E452" s="29" t="s">
        <v>1038</v>
      </c>
    </row>
    <row r="453" spans="1:5" ht="12.75">
      <c r="A453" s="30" t="s">
        <v>45</v>
      </c>
      <c r="E453" s="31" t="s">
        <v>40</v>
      </c>
    </row>
    <row r="454" spans="1:5" ht="12.75">
      <c r="A454" t="s">
        <v>46</v>
      </c>
      <c r="E454" s="29" t="s">
        <v>40</v>
      </c>
    </row>
    <row r="455" spans="1:16" ht="12.75">
      <c r="A455" s="18" t="s">
        <v>38</v>
      </c>
      <c s="23" t="s">
        <v>1039</v>
      </c>
      <c s="23" t="s">
        <v>1040</v>
      </c>
      <c s="18" t="s">
        <v>40</v>
      </c>
      <c s="24" t="s">
        <v>1041</v>
      </c>
      <c s="25" t="s">
        <v>763</v>
      </c>
      <c s="26">
        <v>630</v>
      </c>
      <c s="27">
        <v>0</v>
      </c>
      <c s="27">
        <f>ROUND(ROUND(H455,2)*ROUND(G455,3),2)</f>
      </c>
      <c r="O455">
        <f>(I455*21)/100</f>
      </c>
      <c t="s">
        <v>16</v>
      </c>
    </row>
    <row r="456" spans="1:5" ht="12.75">
      <c r="A456" s="28" t="s">
        <v>43</v>
      </c>
      <c r="E456" s="29" t="s">
        <v>1041</v>
      </c>
    </row>
    <row r="457" spans="1:5" ht="12.75">
      <c r="A457" s="30" t="s">
        <v>45</v>
      </c>
      <c r="E457" s="31" t="s">
        <v>40</v>
      </c>
    </row>
    <row r="458" spans="1:5" ht="12.75">
      <c r="A458" t="s">
        <v>46</v>
      </c>
      <c r="E458" s="29" t="s">
        <v>40</v>
      </c>
    </row>
    <row r="459" spans="1:16" ht="12.75">
      <c r="A459" s="18" t="s">
        <v>38</v>
      </c>
      <c s="23" t="s">
        <v>1042</v>
      </c>
      <c s="23" t="s">
        <v>1043</v>
      </c>
      <c s="18" t="s">
        <v>40</v>
      </c>
      <c s="24" t="s">
        <v>1044</v>
      </c>
      <c s="25" t="s">
        <v>763</v>
      </c>
      <c s="26">
        <v>830</v>
      </c>
      <c s="27">
        <v>0</v>
      </c>
      <c s="27">
        <f>ROUND(ROUND(H459,2)*ROUND(G459,3),2)</f>
      </c>
      <c r="O459">
        <f>(I459*21)/100</f>
      </c>
      <c t="s">
        <v>16</v>
      </c>
    </row>
    <row r="460" spans="1:5" ht="12.75">
      <c r="A460" s="28" t="s">
        <v>43</v>
      </c>
      <c r="E460" s="29" t="s">
        <v>1044</v>
      </c>
    </row>
    <row r="461" spans="1:5" ht="12.75">
      <c r="A461" s="30" t="s">
        <v>45</v>
      </c>
      <c r="E461" s="31" t="s">
        <v>40</v>
      </c>
    </row>
    <row r="462" spans="1:5" ht="12.75">
      <c r="A462" t="s">
        <v>46</v>
      </c>
      <c r="E462" s="29" t="s">
        <v>40</v>
      </c>
    </row>
    <row r="463" spans="1:18" ht="12.75" customHeight="1">
      <c r="A463" s="5" t="s">
        <v>36</v>
      </c>
      <c s="5"/>
      <c s="35" t="s">
        <v>1045</v>
      </c>
      <c s="5"/>
      <c s="21" t="s">
        <v>1046</v>
      </c>
      <c s="5"/>
      <c s="5"/>
      <c s="5"/>
      <c s="36">
        <f>0+Q463</f>
      </c>
      <c r="O463">
        <f>0+R463</f>
      </c>
      <c r="Q463">
        <f>0+I464+I468+I472+I476</f>
      </c>
      <c>
        <f>0+O464+O468+O472+O476</f>
      </c>
    </row>
    <row r="464" spans="1:16" ht="25.5">
      <c r="A464" s="18" t="s">
        <v>38</v>
      </c>
      <c s="23" t="s">
        <v>1047</v>
      </c>
      <c s="23" t="s">
        <v>854</v>
      </c>
      <c s="18" t="s">
        <v>40</v>
      </c>
      <c s="24" t="s">
        <v>855</v>
      </c>
      <c s="25" t="s">
        <v>95</v>
      </c>
      <c s="26">
        <v>785</v>
      </c>
      <c s="27">
        <v>0</v>
      </c>
      <c s="27">
        <f>ROUND(ROUND(H464,2)*ROUND(G464,3),2)</f>
      </c>
      <c r="O464">
        <f>(I464*21)/100</f>
      </c>
      <c t="s">
        <v>16</v>
      </c>
    </row>
    <row r="465" spans="1:5" ht="25.5">
      <c r="A465" s="28" t="s">
        <v>43</v>
      </c>
      <c r="E465" s="29" t="s">
        <v>856</v>
      </c>
    </row>
    <row r="466" spans="1:5" ht="12.75">
      <c r="A466" s="30" t="s">
        <v>45</v>
      </c>
      <c r="E466" s="31" t="s">
        <v>40</v>
      </c>
    </row>
    <row r="467" spans="1:5" ht="12.75">
      <c r="A467" t="s">
        <v>46</v>
      </c>
      <c r="E467" s="29" t="s">
        <v>40</v>
      </c>
    </row>
    <row r="468" spans="1:16" ht="12.75">
      <c r="A468" s="18" t="s">
        <v>38</v>
      </c>
      <c s="23" t="s">
        <v>1048</v>
      </c>
      <c s="23" t="s">
        <v>1049</v>
      </c>
      <c s="18" t="s">
        <v>40</v>
      </c>
      <c s="24" t="s">
        <v>1050</v>
      </c>
      <c s="25" t="s">
        <v>95</v>
      </c>
      <c s="26">
        <v>1570</v>
      </c>
      <c s="27">
        <v>0</v>
      </c>
      <c s="27">
        <f>ROUND(ROUND(H468,2)*ROUND(G468,3),2)</f>
      </c>
      <c r="O468">
        <f>(I468*21)/100</f>
      </c>
      <c t="s">
        <v>16</v>
      </c>
    </row>
    <row r="469" spans="1:5" ht="12.75">
      <c r="A469" s="28" t="s">
        <v>43</v>
      </c>
      <c r="E469" s="29" t="s">
        <v>1051</v>
      </c>
    </row>
    <row r="470" spans="1:5" ht="12.75">
      <c r="A470" s="30" t="s">
        <v>45</v>
      </c>
      <c r="E470" s="31" t="s">
        <v>40</v>
      </c>
    </row>
    <row r="471" spans="1:5" ht="12.75">
      <c r="A471" t="s">
        <v>46</v>
      </c>
      <c r="E471" s="29" t="s">
        <v>40</v>
      </c>
    </row>
    <row r="472" spans="1:16" ht="12.75">
      <c r="A472" s="18" t="s">
        <v>38</v>
      </c>
      <c s="23" t="s">
        <v>1052</v>
      </c>
      <c s="23" t="s">
        <v>1053</v>
      </c>
      <c s="18" t="s">
        <v>40</v>
      </c>
      <c s="24" t="s">
        <v>1054</v>
      </c>
      <c s="25" t="s">
        <v>95</v>
      </c>
      <c s="26">
        <v>1570</v>
      </c>
      <c s="27">
        <v>0</v>
      </c>
      <c s="27">
        <f>ROUND(ROUND(H472,2)*ROUND(G472,3),2)</f>
      </c>
      <c r="O472">
        <f>(I472*21)/100</f>
      </c>
      <c t="s">
        <v>16</v>
      </c>
    </row>
    <row r="473" spans="1:5" ht="12.75">
      <c r="A473" s="28" t="s">
        <v>43</v>
      </c>
      <c r="E473" s="29" t="s">
        <v>1055</v>
      </c>
    </row>
    <row r="474" spans="1:5" ht="12.75">
      <c r="A474" s="30" t="s">
        <v>45</v>
      </c>
      <c r="E474" s="31" t="s">
        <v>40</v>
      </c>
    </row>
    <row r="475" spans="1:5" ht="12.75">
      <c r="A475" t="s">
        <v>46</v>
      </c>
      <c r="E475" s="29" t="s">
        <v>40</v>
      </c>
    </row>
    <row r="476" spans="1:16" ht="12.75">
      <c r="A476" s="18" t="s">
        <v>38</v>
      </c>
      <c s="23" t="s">
        <v>1056</v>
      </c>
      <c s="23" t="s">
        <v>1057</v>
      </c>
      <c s="18" t="s">
        <v>40</v>
      </c>
      <c s="24" t="s">
        <v>1058</v>
      </c>
      <c s="25" t="s">
        <v>95</v>
      </c>
      <c s="26">
        <v>1570</v>
      </c>
      <c s="27">
        <v>0</v>
      </c>
      <c s="27">
        <f>ROUND(ROUND(H476,2)*ROUND(G476,3),2)</f>
      </c>
      <c r="O476">
        <f>(I476*21)/100</f>
      </c>
      <c t="s">
        <v>16</v>
      </c>
    </row>
    <row r="477" spans="1:5" ht="12.75">
      <c r="A477" s="28" t="s">
        <v>43</v>
      </c>
      <c r="E477" s="29" t="s">
        <v>1059</v>
      </c>
    </row>
    <row r="478" spans="1:5" ht="12.75">
      <c r="A478" s="30" t="s">
        <v>45</v>
      </c>
      <c r="E478" s="31" t="s">
        <v>40</v>
      </c>
    </row>
    <row r="479" spans="1:5" ht="12.75">
      <c r="A479" t="s">
        <v>46</v>
      </c>
      <c r="E479" s="29" t="s">
        <v>40</v>
      </c>
    </row>
    <row r="480" spans="1:18" ht="12.75" customHeight="1">
      <c r="A480" s="5" t="s">
        <v>36</v>
      </c>
      <c s="5"/>
      <c s="35" t="s">
        <v>1060</v>
      </c>
      <c s="5"/>
      <c s="21" t="s">
        <v>1061</v>
      </c>
      <c s="5"/>
      <c s="5"/>
      <c s="5"/>
      <c s="36">
        <f>0+Q480</f>
      </c>
      <c r="O480">
        <f>0+R480</f>
      </c>
      <c r="Q480">
        <f>0+I481+I485</f>
      </c>
      <c>
        <f>0+O481+O485</f>
      </c>
    </row>
    <row r="481" spans="1:16" ht="12.75">
      <c r="A481" s="18" t="s">
        <v>38</v>
      </c>
      <c s="23" t="s">
        <v>1062</v>
      </c>
      <c s="23" t="s">
        <v>1063</v>
      </c>
      <c s="18" t="s">
        <v>40</v>
      </c>
      <c s="24" t="s">
        <v>1064</v>
      </c>
      <c s="25" t="s">
        <v>95</v>
      </c>
      <c s="26">
        <v>785</v>
      </c>
      <c s="27">
        <v>0</v>
      </c>
      <c s="27">
        <f>ROUND(ROUND(H481,2)*ROUND(G481,3),2)</f>
      </c>
      <c r="O481">
        <f>(I481*21)/100</f>
      </c>
      <c t="s">
        <v>16</v>
      </c>
    </row>
    <row r="482" spans="1:5" ht="12.75">
      <c r="A482" s="28" t="s">
        <v>43</v>
      </c>
      <c r="E482" s="29" t="s">
        <v>1065</v>
      </c>
    </row>
    <row r="483" spans="1:5" ht="12.75">
      <c r="A483" s="30" t="s">
        <v>45</v>
      </c>
      <c r="E483" s="31" t="s">
        <v>40</v>
      </c>
    </row>
    <row r="484" spans="1:5" ht="12.75">
      <c r="A484" t="s">
        <v>46</v>
      </c>
      <c r="E484" s="29" t="s">
        <v>40</v>
      </c>
    </row>
    <row r="485" spans="1:16" ht="25.5">
      <c r="A485" s="18" t="s">
        <v>38</v>
      </c>
      <c s="23" t="s">
        <v>1066</v>
      </c>
      <c s="23" t="s">
        <v>990</v>
      </c>
      <c s="18" t="s">
        <v>40</v>
      </c>
      <c s="24" t="s">
        <v>1067</v>
      </c>
      <c s="25" t="s">
        <v>751</v>
      </c>
      <c s="26">
        <v>15.7</v>
      </c>
      <c s="27">
        <v>0</v>
      </c>
      <c s="27">
        <f>ROUND(ROUND(H485,2)*ROUND(G485,3),2)</f>
      </c>
      <c r="O485">
        <f>(I485*21)/100</f>
      </c>
      <c t="s">
        <v>16</v>
      </c>
    </row>
    <row r="486" spans="1:5" ht="25.5">
      <c r="A486" s="28" t="s">
        <v>43</v>
      </c>
      <c r="E486" s="29" t="s">
        <v>1067</v>
      </c>
    </row>
    <row r="487" spans="1:5" ht="12.75">
      <c r="A487" s="30" t="s">
        <v>45</v>
      </c>
      <c r="E487" s="31" t="s">
        <v>40</v>
      </c>
    </row>
    <row r="488" spans="1:5" ht="12.75">
      <c r="A488" t="s">
        <v>46</v>
      </c>
      <c r="E488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1068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726</v>
      </c>
      <c s="1"/>
      <c s="10" t="s">
        <v>727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1068</v>
      </c>
      <c s="5"/>
      <c s="14" t="s">
        <v>1069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1070</v>
      </c>
      <c s="19"/>
      <c s="21" t="s">
        <v>1071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38.25">
      <c r="A10" s="18" t="s">
        <v>38</v>
      </c>
      <c s="23" t="s">
        <v>22</v>
      </c>
      <c s="23" t="s">
        <v>1072</v>
      </c>
      <c s="18" t="s">
        <v>40</v>
      </c>
      <c s="24" t="s">
        <v>1073</v>
      </c>
      <c s="25" t="s">
        <v>1074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38.25">
      <c r="A11" s="28" t="s">
        <v>43</v>
      </c>
      <c r="E11" s="29" t="s">
        <v>1075</v>
      </c>
    </row>
    <row r="12" spans="1:5" ht="25.5">
      <c r="A12" s="30" t="s">
        <v>45</v>
      </c>
      <c r="E12" s="31" t="s">
        <v>1076</v>
      </c>
    </row>
    <row r="13" spans="1:5" ht="12.75">
      <c r="A13" t="s">
        <v>46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79</v>
      </c>
      <c s="32">
        <f>0+I8+I17+I46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79</v>
      </c>
      <c s="5"/>
      <c s="14" t="s">
        <v>80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81</v>
      </c>
      <c s="18" t="s">
        <v>40</v>
      </c>
      <c s="24" t="s">
        <v>82</v>
      </c>
      <c s="25" t="s">
        <v>83</v>
      </c>
      <c s="26">
        <v>504.246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84</v>
      </c>
    </row>
    <row r="11" spans="1:5" ht="344.25">
      <c r="A11" s="30" t="s">
        <v>45</v>
      </c>
      <c r="E11" s="31" t="s">
        <v>85</v>
      </c>
    </row>
    <row r="12" spans="1:5" ht="25.5">
      <c r="A12" t="s">
        <v>46</v>
      </c>
      <c r="E12" s="29" t="s">
        <v>86</v>
      </c>
    </row>
    <row r="13" spans="1:16" ht="12.75">
      <c r="A13" s="18" t="s">
        <v>38</v>
      </c>
      <c s="23" t="s">
        <v>16</v>
      </c>
      <c s="23" t="s">
        <v>87</v>
      </c>
      <c s="18" t="s">
        <v>40</v>
      </c>
      <c s="24" t="s">
        <v>88</v>
      </c>
      <c s="25" t="s">
        <v>83</v>
      </c>
      <c s="26">
        <v>100.5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89</v>
      </c>
    </row>
    <row r="15" spans="1:5" ht="12.75">
      <c r="A15" s="30" t="s">
        <v>45</v>
      </c>
      <c r="E15" s="31" t="s">
        <v>90</v>
      </c>
    </row>
    <row r="16" spans="1:5" ht="25.5">
      <c r="A16" t="s">
        <v>46</v>
      </c>
      <c r="E16" s="29" t="s">
        <v>91</v>
      </c>
    </row>
    <row r="17" spans="1:18" ht="12.75" customHeight="1">
      <c r="A17" s="5" t="s">
        <v>36</v>
      </c>
      <c s="5"/>
      <c s="35" t="s">
        <v>22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8" t="s">
        <v>38</v>
      </c>
      <c s="23" t="s">
        <v>15</v>
      </c>
      <c s="23" t="s">
        <v>93</v>
      </c>
      <c s="18" t="s">
        <v>40</v>
      </c>
      <c s="24" t="s">
        <v>94</v>
      </c>
      <c s="25" t="s">
        <v>95</v>
      </c>
      <c s="26">
        <v>100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96</v>
      </c>
    </row>
    <row r="20" spans="1:5" ht="12.75">
      <c r="A20" s="30" t="s">
        <v>45</v>
      </c>
      <c r="E20" s="31" t="s">
        <v>97</v>
      </c>
    </row>
    <row r="21" spans="1:5" ht="12.75">
      <c r="A21" t="s">
        <v>46</v>
      </c>
      <c r="E21" s="29" t="s">
        <v>98</v>
      </c>
    </row>
    <row r="22" spans="1:16" ht="12.75">
      <c r="A22" s="18" t="s">
        <v>38</v>
      </c>
      <c s="23" t="s">
        <v>26</v>
      </c>
      <c s="23" t="s">
        <v>99</v>
      </c>
      <c s="18" t="s">
        <v>40</v>
      </c>
      <c s="24" t="s">
        <v>100</v>
      </c>
      <c s="25" t="s">
        <v>101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102</v>
      </c>
    </row>
    <row r="24" spans="1:5" ht="12.75">
      <c r="A24" s="30" t="s">
        <v>45</v>
      </c>
      <c r="E24" s="31" t="s">
        <v>103</v>
      </c>
    </row>
    <row r="25" spans="1:5" ht="165.75">
      <c r="A25" t="s">
        <v>46</v>
      </c>
      <c r="E25" s="29" t="s">
        <v>104</v>
      </c>
    </row>
    <row r="26" spans="1:16" ht="12.75">
      <c r="A26" s="18" t="s">
        <v>38</v>
      </c>
      <c s="23" t="s">
        <v>28</v>
      </c>
      <c s="23" t="s">
        <v>105</v>
      </c>
      <c s="18" t="s">
        <v>40</v>
      </c>
      <c s="24" t="s">
        <v>106</v>
      </c>
      <c s="25" t="s">
        <v>107</v>
      </c>
      <c s="26">
        <v>50.25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108</v>
      </c>
    </row>
    <row r="28" spans="1:5" ht="12.75">
      <c r="A28" s="30" t="s">
        <v>45</v>
      </c>
      <c r="E28" s="31" t="s">
        <v>109</v>
      </c>
    </row>
    <row r="29" spans="1:5" ht="306">
      <c r="A29" t="s">
        <v>46</v>
      </c>
      <c r="E29" s="29" t="s">
        <v>110</v>
      </c>
    </row>
    <row r="30" spans="1:16" ht="12.75">
      <c r="A30" s="18" t="s">
        <v>38</v>
      </c>
      <c s="23" t="s">
        <v>30</v>
      </c>
      <c s="23" t="s">
        <v>111</v>
      </c>
      <c s="18" t="s">
        <v>40</v>
      </c>
      <c s="24" t="s">
        <v>112</v>
      </c>
      <c s="25" t="s">
        <v>107</v>
      </c>
      <c s="26">
        <v>167.5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113</v>
      </c>
    </row>
    <row r="32" spans="1:5" ht="12.75">
      <c r="A32" s="30" t="s">
        <v>45</v>
      </c>
      <c r="E32" s="31" t="s">
        <v>114</v>
      </c>
    </row>
    <row r="33" spans="1:5" ht="12.75">
      <c r="A33" t="s">
        <v>46</v>
      </c>
      <c r="E33" s="29" t="s">
        <v>115</v>
      </c>
    </row>
    <row r="34" spans="1:16" ht="12.75">
      <c r="A34" s="18" t="s">
        <v>38</v>
      </c>
      <c s="23" t="s">
        <v>76</v>
      </c>
      <c s="23" t="s">
        <v>116</v>
      </c>
      <c s="18" t="s">
        <v>40</v>
      </c>
      <c s="24" t="s">
        <v>117</v>
      </c>
      <c s="25" t="s">
        <v>95</v>
      </c>
      <c s="26">
        <v>335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118</v>
      </c>
    </row>
    <row r="36" spans="1:5" ht="12.75">
      <c r="A36" s="30" t="s">
        <v>45</v>
      </c>
      <c r="E36" s="31" t="s">
        <v>119</v>
      </c>
    </row>
    <row r="37" spans="1:5" ht="38.25">
      <c r="A37" t="s">
        <v>46</v>
      </c>
      <c r="E37" s="29" t="s">
        <v>120</v>
      </c>
    </row>
    <row r="38" spans="1:16" ht="12.75">
      <c r="A38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95</v>
      </c>
      <c s="26">
        <v>335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124</v>
      </c>
    </row>
    <row r="40" spans="1:5" ht="12.75">
      <c r="A40" s="30" t="s">
        <v>45</v>
      </c>
      <c r="E40" s="31" t="s">
        <v>40</v>
      </c>
    </row>
    <row r="41" spans="1:5" ht="25.5">
      <c r="A41" t="s">
        <v>46</v>
      </c>
      <c r="E41" s="29" t="s">
        <v>125</v>
      </c>
    </row>
    <row r="42" spans="1:16" ht="12.75">
      <c r="A42" s="18" t="s">
        <v>38</v>
      </c>
      <c s="23" t="s">
        <v>33</v>
      </c>
      <c s="23" t="s">
        <v>126</v>
      </c>
      <c s="18" t="s">
        <v>40</v>
      </c>
      <c s="24" t="s">
        <v>127</v>
      </c>
      <c s="25" t="s">
        <v>95</v>
      </c>
      <c s="26">
        <v>335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128</v>
      </c>
    </row>
    <row r="44" spans="1:5" ht="12.75">
      <c r="A44" s="30" t="s">
        <v>45</v>
      </c>
      <c r="E44" s="31" t="s">
        <v>40</v>
      </c>
    </row>
    <row r="45" spans="1:5" ht="38.25">
      <c r="A45" t="s">
        <v>46</v>
      </c>
      <c r="E45" s="29" t="s">
        <v>129</v>
      </c>
    </row>
    <row r="46" spans="1:18" ht="12.75" customHeight="1">
      <c r="A46" s="5" t="s">
        <v>36</v>
      </c>
      <c s="5"/>
      <c s="35" t="s">
        <v>33</v>
      </c>
      <c s="5"/>
      <c s="21" t="s">
        <v>130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8" t="s">
        <v>38</v>
      </c>
      <c s="23" t="s">
        <v>35</v>
      </c>
      <c s="23" t="s">
        <v>131</v>
      </c>
      <c s="18" t="s">
        <v>40</v>
      </c>
      <c s="24" t="s">
        <v>132</v>
      </c>
      <c s="25" t="s">
        <v>133</v>
      </c>
      <c s="26">
        <v>10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134</v>
      </c>
    </row>
    <row r="49" spans="1:5" ht="12.75">
      <c r="A49" s="30" t="s">
        <v>45</v>
      </c>
      <c r="E49" s="31" t="s">
        <v>135</v>
      </c>
    </row>
    <row r="50" spans="1:5" ht="51">
      <c r="A50" t="s">
        <v>46</v>
      </c>
      <c r="E50" s="29" t="s">
        <v>136</v>
      </c>
    </row>
    <row r="51" spans="1:16" ht="12.75">
      <c r="A51" s="18" t="s">
        <v>38</v>
      </c>
      <c s="23" t="s">
        <v>137</v>
      </c>
      <c s="23" t="s">
        <v>138</v>
      </c>
      <c s="18" t="s">
        <v>40</v>
      </c>
      <c s="24" t="s">
        <v>139</v>
      </c>
      <c s="25" t="s">
        <v>140</v>
      </c>
      <c s="26">
        <v>950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38.25">
      <c r="A52" s="28" t="s">
        <v>43</v>
      </c>
      <c r="E52" s="29" t="s">
        <v>141</v>
      </c>
    </row>
    <row r="53" spans="1:5" ht="63.75">
      <c r="A53" s="30" t="s">
        <v>45</v>
      </c>
      <c r="E53" s="31" t="s">
        <v>142</v>
      </c>
    </row>
    <row r="54" spans="1:5" ht="216.75">
      <c r="A54" t="s">
        <v>46</v>
      </c>
      <c r="E54" s="29" t="s">
        <v>143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144</v>
      </c>
      <c s="32">
        <f>0+I8+I21+I50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144</v>
      </c>
      <c s="5"/>
      <c s="14" t="s">
        <v>145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81</v>
      </c>
      <c s="18" t="s">
        <v>146</v>
      </c>
      <c s="24" t="s">
        <v>82</v>
      </c>
      <c s="25" t="s">
        <v>83</v>
      </c>
      <c s="26">
        <v>476.139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84</v>
      </c>
    </row>
    <row r="11" spans="1:5" ht="51">
      <c r="A11" s="30" t="s">
        <v>45</v>
      </c>
      <c r="E11" s="31" t="s">
        <v>147</v>
      </c>
    </row>
    <row r="12" spans="1:5" ht="25.5">
      <c r="A12" t="s">
        <v>46</v>
      </c>
      <c r="E12" s="29" t="s">
        <v>86</v>
      </c>
    </row>
    <row r="13" spans="1:16" ht="12.75">
      <c r="A13" s="18" t="s">
        <v>38</v>
      </c>
      <c s="23" t="s">
        <v>16</v>
      </c>
      <c s="23" t="s">
        <v>81</v>
      </c>
      <c s="18" t="s">
        <v>148</v>
      </c>
      <c s="24" t="s">
        <v>82</v>
      </c>
      <c s="25" t="s">
        <v>83</v>
      </c>
      <c s="26">
        <v>4.401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149</v>
      </c>
    </row>
    <row r="15" spans="1:5" ht="12.75">
      <c r="A15" s="30" t="s">
        <v>45</v>
      </c>
      <c r="E15" s="31" t="s">
        <v>150</v>
      </c>
    </row>
    <row r="16" spans="1:5" ht="25.5">
      <c r="A16" t="s">
        <v>46</v>
      </c>
      <c r="E16" s="29" t="s">
        <v>86</v>
      </c>
    </row>
    <row r="17" spans="1:16" ht="12.75">
      <c r="A17" s="18" t="s">
        <v>38</v>
      </c>
      <c s="23" t="s">
        <v>15</v>
      </c>
      <c s="23" t="s">
        <v>87</v>
      </c>
      <c s="18" t="s">
        <v>151</v>
      </c>
      <c s="24" t="s">
        <v>88</v>
      </c>
      <c s="25" t="s">
        <v>83</v>
      </c>
      <c s="26">
        <v>153.6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89</v>
      </c>
    </row>
    <row r="19" spans="1:5" ht="12.75">
      <c r="A19" s="30" t="s">
        <v>45</v>
      </c>
      <c r="E19" s="31" t="s">
        <v>152</v>
      </c>
    </row>
    <row r="20" spans="1:5" ht="25.5">
      <c r="A20" t="s">
        <v>46</v>
      </c>
      <c r="E20" s="29" t="s">
        <v>91</v>
      </c>
    </row>
    <row r="21" spans="1:18" ht="12.75" customHeight="1">
      <c r="A21" s="5" t="s">
        <v>36</v>
      </c>
      <c s="5"/>
      <c s="35" t="s">
        <v>22</v>
      </c>
      <c s="5"/>
      <c s="21" t="s">
        <v>92</v>
      </c>
      <c s="5"/>
      <c s="5"/>
      <c s="5"/>
      <c s="36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18" t="s">
        <v>38</v>
      </c>
      <c s="23" t="s">
        <v>26</v>
      </c>
      <c s="23" t="s">
        <v>93</v>
      </c>
      <c s="18" t="s">
        <v>40</v>
      </c>
      <c s="24" t="s">
        <v>94</v>
      </c>
      <c s="25" t="s">
        <v>95</v>
      </c>
      <c s="26">
        <v>336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96</v>
      </c>
    </row>
    <row r="24" spans="1:5" ht="12.75">
      <c r="A24" s="30" t="s">
        <v>45</v>
      </c>
      <c r="E24" s="31" t="s">
        <v>153</v>
      </c>
    </row>
    <row r="25" spans="1:5" ht="12.75">
      <c r="A25" t="s">
        <v>46</v>
      </c>
      <c r="E25" s="29" t="s">
        <v>98</v>
      </c>
    </row>
    <row r="26" spans="1:16" ht="12.75">
      <c r="A26" s="18" t="s">
        <v>38</v>
      </c>
      <c s="23" t="s">
        <v>28</v>
      </c>
      <c s="23" t="s">
        <v>99</v>
      </c>
      <c s="18" t="s">
        <v>40</v>
      </c>
      <c s="24" t="s">
        <v>100</v>
      </c>
      <c s="25" t="s">
        <v>101</v>
      </c>
      <c s="26">
        <v>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102</v>
      </c>
    </row>
    <row r="28" spans="1:5" ht="12.75">
      <c r="A28" s="30" t="s">
        <v>45</v>
      </c>
      <c r="E28" s="31" t="s">
        <v>154</v>
      </c>
    </row>
    <row r="29" spans="1:5" ht="165.75">
      <c r="A29" t="s">
        <v>46</v>
      </c>
      <c r="E29" s="29" t="s">
        <v>104</v>
      </c>
    </row>
    <row r="30" spans="1:16" ht="12.75">
      <c r="A30" s="18" t="s">
        <v>38</v>
      </c>
      <c s="23" t="s">
        <v>30</v>
      </c>
      <c s="23" t="s">
        <v>105</v>
      </c>
      <c s="18" t="s">
        <v>40</v>
      </c>
      <c s="24" t="s">
        <v>106</v>
      </c>
      <c s="25" t="s">
        <v>107</v>
      </c>
      <c s="26">
        <v>76.8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108</v>
      </c>
    </row>
    <row r="32" spans="1:5" ht="12.75">
      <c r="A32" s="30" t="s">
        <v>45</v>
      </c>
      <c r="E32" s="31" t="s">
        <v>155</v>
      </c>
    </row>
    <row r="33" spans="1:5" ht="306">
      <c r="A33" t="s">
        <v>46</v>
      </c>
      <c r="E33" s="29" t="s">
        <v>110</v>
      </c>
    </row>
    <row r="34" spans="1:16" ht="12.75">
      <c r="A34" s="18" t="s">
        <v>38</v>
      </c>
      <c s="23" t="s">
        <v>76</v>
      </c>
      <c s="23" t="s">
        <v>111</v>
      </c>
      <c s="18" t="s">
        <v>40</v>
      </c>
      <c s="24" t="s">
        <v>112</v>
      </c>
      <c s="25" t="s">
        <v>107</v>
      </c>
      <c s="26">
        <v>256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113</v>
      </c>
    </row>
    <row r="36" spans="1:5" ht="12.75">
      <c r="A36" s="30" t="s">
        <v>45</v>
      </c>
      <c r="E36" s="31" t="s">
        <v>156</v>
      </c>
    </row>
    <row r="37" spans="1:5" ht="12.75">
      <c r="A37" t="s">
        <v>46</v>
      </c>
      <c r="E37" s="29" t="s">
        <v>115</v>
      </c>
    </row>
    <row r="38" spans="1:16" ht="12.75">
      <c r="A38" s="18" t="s">
        <v>38</v>
      </c>
      <c s="23" t="s">
        <v>121</v>
      </c>
      <c s="23" t="s">
        <v>116</v>
      </c>
      <c s="18" t="s">
        <v>40</v>
      </c>
      <c s="24" t="s">
        <v>117</v>
      </c>
      <c s="25" t="s">
        <v>95</v>
      </c>
      <c s="26">
        <v>512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118</v>
      </c>
    </row>
    <row r="40" spans="1:5" ht="12.75">
      <c r="A40" s="30" t="s">
        <v>45</v>
      </c>
      <c r="E40" s="31" t="s">
        <v>157</v>
      </c>
    </row>
    <row r="41" spans="1:5" ht="38.25">
      <c r="A41" t="s">
        <v>46</v>
      </c>
      <c r="E41" s="29" t="s">
        <v>120</v>
      </c>
    </row>
    <row r="42" spans="1:16" ht="12.75">
      <c r="A42" s="18" t="s">
        <v>38</v>
      </c>
      <c s="23" t="s">
        <v>33</v>
      </c>
      <c s="23" t="s">
        <v>122</v>
      </c>
      <c s="18" t="s">
        <v>40</v>
      </c>
      <c s="24" t="s">
        <v>123</v>
      </c>
      <c s="25" t="s">
        <v>95</v>
      </c>
      <c s="26">
        <v>512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124</v>
      </c>
    </row>
    <row r="44" spans="1:5" ht="12.75">
      <c r="A44" s="30" t="s">
        <v>45</v>
      </c>
      <c r="E44" s="31" t="s">
        <v>40</v>
      </c>
    </row>
    <row r="45" spans="1:5" ht="25.5">
      <c r="A45" t="s">
        <v>46</v>
      </c>
      <c r="E45" s="29" t="s">
        <v>125</v>
      </c>
    </row>
    <row r="46" spans="1:16" ht="12.75">
      <c r="A46" s="18" t="s">
        <v>38</v>
      </c>
      <c s="23" t="s">
        <v>35</v>
      </c>
      <c s="23" t="s">
        <v>126</v>
      </c>
      <c s="18" t="s">
        <v>40</v>
      </c>
      <c s="24" t="s">
        <v>127</v>
      </c>
      <c s="25" t="s">
        <v>95</v>
      </c>
      <c s="26">
        <v>512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128</v>
      </c>
    </row>
    <row r="48" spans="1:5" ht="12.75">
      <c r="A48" s="30" t="s">
        <v>45</v>
      </c>
      <c r="E48" s="31" t="s">
        <v>40</v>
      </c>
    </row>
    <row r="49" spans="1:5" ht="38.25">
      <c r="A49" t="s">
        <v>46</v>
      </c>
      <c r="E49" s="29" t="s">
        <v>129</v>
      </c>
    </row>
    <row r="50" spans="1:18" ht="12.75" customHeight="1">
      <c r="A50" s="5" t="s">
        <v>36</v>
      </c>
      <c s="5"/>
      <c s="35" t="s">
        <v>33</v>
      </c>
      <c s="5"/>
      <c s="21" t="s">
        <v>130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38</v>
      </c>
      <c s="23" t="s">
        <v>137</v>
      </c>
      <c s="23" t="s">
        <v>131</v>
      </c>
      <c s="18" t="s">
        <v>40</v>
      </c>
      <c s="24" t="s">
        <v>132</v>
      </c>
      <c s="25" t="s">
        <v>133</v>
      </c>
      <c s="26">
        <v>16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134</v>
      </c>
    </row>
    <row r="53" spans="1:5" ht="12.75">
      <c r="A53" s="30" t="s">
        <v>45</v>
      </c>
      <c r="E53" s="31" t="s">
        <v>135</v>
      </c>
    </row>
    <row r="54" spans="1:5" ht="51">
      <c r="A54" t="s">
        <v>46</v>
      </c>
      <c r="E54" s="29" t="s">
        <v>136</v>
      </c>
    </row>
    <row r="55" spans="1:16" ht="12.75">
      <c r="A55" s="18" t="s">
        <v>38</v>
      </c>
      <c s="23" t="s">
        <v>158</v>
      </c>
      <c s="23" t="s">
        <v>138</v>
      </c>
      <c s="18" t="s">
        <v>40</v>
      </c>
      <c s="24" t="s">
        <v>139</v>
      </c>
      <c s="25" t="s">
        <v>140</v>
      </c>
      <c s="26">
        <v>902.4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25.5">
      <c r="A56" s="28" t="s">
        <v>43</v>
      </c>
      <c r="E56" s="29" t="s">
        <v>159</v>
      </c>
    </row>
    <row r="57" spans="1:5" ht="38.25">
      <c r="A57" s="30" t="s">
        <v>45</v>
      </c>
      <c r="E57" s="31" t="s">
        <v>160</v>
      </c>
    </row>
    <row r="58" spans="1:5" ht="216.75">
      <c r="A58" t="s">
        <v>46</v>
      </c>
      <c r="E58" s="29" t="s">
        <v>143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161</v>
      </c>
      <c s="32">
        <f>0+I8+I13+I18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161</v>
      </c>
      <c s="5"/>
      <c s="14" t="s">
        <v>162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81</v>
      </c>
      <c s="18" t="s">
        <v>40</v>
      </c>
      <c s="24" t="s">
        <v>82</v>
      </c>
      <c s="25" t="s">
        <v>83</v>
      </c>
      <c s="26">
        <v>336.295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84</v>
      </c>
    </row>
    <row r="11" spans="1:5" ht="76.5">
      <c r="A11" s="30" t="s">
        <v>45</v>
      </c>
      <c r="E11" s="31" t="s">
        <v>163</v>
      </c>
    </row>
    <row r="12" spans="1:5" ht="25.5">
      <c r="A12" t="s">
        <v>46</v>
      </c>
      <c r="E12" s="29" t="s">
        <v>86</v>
      </c>
    </row>
    <row r="13" spans="1:18" ht="12.75" customHeight="1">
      <c r="A13" s="5" t="s">
        <v>36</v>
      </c>
      <c s="5"/>
      <c s="35" t="s">
        <v>22</v>
      </c>
      <c s="5"/>
      <c s="21" t="s">
        <v>92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16</v>
      </c>
      <c s="23" t="s">
        <v>111</v>
      </c>
      <c s="18" t="s">
        <v>40</v>
      </c>
      <c s="24" t="s">
        <v>112</v>
      </c>
      <c s="25" t="s">
        <v>107</v>
      </c>
      <c s="26">
        <v>186.875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113</v>
      </c>
    </row>
    <row r="16" spans="1:5" ht="12.75">
      <c r="A16" s="30" t="s">
        <v>45</v>
      </c>
      <c r="E16" s="31" t="s">
        <v>164</v>
      </c>
    </row>
    <row r="17" spans="1:5" ht="12.75">
      <c r="A17" t="s">
        <v>46</v>
      </c>
      <c r="E17" s="29" t="s">
        <v>115</v>
      </c>
    </row>
    <row r="18" spans="1:18" ht="12.75" customHeight="1">
      <c r="A18" s="5" t="s">
        <v>36</v>
      </c>
      <c s="5"/>
      <c s="35" t="s">
        <v>33</v>
      </c>
      <c s="5"/>
      <c s="21" t="s">
        <v>130</v>
      </c>
      <c s="5"/>
      <c s="5"/>
      <c s="5"/>
      <c s="36">
        <f>0+Q18</f>
      </c>
      <c r="O18">
        <f>0+R18</f>
      </c>
      <c r="Q18">
        <f>0+I19</f>
      </c>
      <c>
        <f>0+O19</f>
      </c>
    </row>
    <row r="19" spans="1:16" ht="12.75">
      <c r="A19" s="18" t="s">
        <v>38</v>
      </c>
      <c s="23" t="s">
        <v>15</v>
      </c>
      <c s="23" t="s">
        <v>165</v>
      </c>
      <c s="18" t="s">
        <v>40</v>
      </c>
      <c s="24" t="s">
        <v>166</v>
      </c>
      <c s="25" t="s">
        <v>140</v>
      </c>
      <c s="26">
        <v>720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25.5">
      <c r="A20" s="28" t="s">
        <v>43</v>
      </c>
      <c r="E20" s="29" t="s">
        <v>167</v>
      </c>
    </row>
    <row r="21" spans="1:5" ht="12.75">
      <c r="A21" s="30" t="s">
        <v>45</v>
      </c>
      <c r="E21" s="31" t="s">
        <v>168</v>
      </c>
    </row>
    <row r="22" spans="1:5" ht="216.75">
      <c r="A22" t="s">
        <v>46</v>
      </c>
      <c r="E22" s="29" t="s">
        <v>169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0+O8+O17+O62+O71+O76+O105+O114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170</v>
      </c>
      <c s="32">
        <f>0+I8+I17+I62+I71+I76+I105+I114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170</v>
      </c>
      <c s="5"/>
      <c s="14" t="s">
        <v>171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81</v>
      </c>
      <c s="18" t="s">
        <v>146</v>
      </c>
      <c s="24" t="s">
        <v>82</v>
      </c>
      <c s="25" t="s">
        <v>83</v>
      </c>
      <c s="26">
        <v>181.876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172</v>
      </c>
    </row>
    <row r="11" spans="1:5" ht="51">
      <c r="A11" s="30" t="s">
        <v>45</v>
      </c>
      <c r="E11" s="31" t="s">
        <v>173</v>
      </c>
    </row>
    <row r="12" spans="1:5" ht="25.5">
      <c r="A12" t="s">
        <v>46</v>
      </c>
      <c r="E12" s="29" t="s">
        <v>86</v>
      </c>
    </row>
    <row r="13" spans="1:16" ht="12.75">
      <c r="A13" s="18" t="s">
        <v>38</v>
      </c>
      <c s="23" t="s">
        <v>16</v>
      </c>
      <c s="23" t="s">
        <v>81</v>
      </c>
      <c s="18" t="s">
        <v>151</v>
      </c>
      <c s="24" t="s">
        <v>82</v>
      </c>
      <c s="25" t="s">
        <v>83</v>
      </c>
      <c s="26">
        <v>5.52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174</v>
      </c>
    </row>
    <row r="15" spans="1:5" ht="12.75">
      <c r="A15" s="30" t="s">
        <v>45</v>
      </c>
      <c r="E15" s="31" t="s">
        <v>175</v>
      </c>
    </row>
    <row r="16" spans="1:5" ht="25.5">
      <c r="A16" t="s">
        <v>46</v>
      </c>
      <c r="E16" s="29" t="s">
        <v>86</v>
      </c>
    </row>
    <row r="17" spans="1:18" ht="12.75" customHeight="1">
      <c r="A17" s="5" t="s">
        <v>36</v>
      </c>
      <c s="5"/>
      <c s="35" t="s">
        <v>22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18" t="s">
        <v>38</v>
      </c>
      <c s="23" t="s">
        <v>15</v>
      </c>
      <c s="23" t="s">
        <v>93</v>
      </c>
      <c s="18" t="s">
        <v>40</v>
      </c>
      <c s="24" t="s">
        <v>94</v>
      </c>
      <c s="25" t="s">
        <v>95</v>
      </c>
      <c s="26">
        <v>49.5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176</v>
      </c>
    </row>
    <row r="20" spans="1:5" ht="12.75">
      <c r="A20" s="30" t="s">
        <v>45</v>
      </c>
      <c r="E20" s="31" t="s">
        <v>177</v>
      </c>
    </row>
    <row r="21" spans="1:5" ht="12.75">
      <c r="A21" t="s">
        <v>46</v>
      </c>
      <c r="E21" s="29" t="s">
        <v>98</v>
      </c>
    </row>
    <row r="22" spans="1:16" ht="12.75">
      <c r="A22" s="18" t="s">
        <v>38</v>
      </c>
      <c s="23" t="s">
        <v>26</v>
      </c>
      <c s="23" t="s">
        <v>178</v>
      </c>
      <c s="18" t="s">
        <v>40</v>
      </c>
      <c s="24" t="s">
        <v>179</v>
      </c>
      <c s="25" t="s">
        <v>107</v>
      </c>
      <c s="26">
        <v>1.125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180</v>
      </c>
    </row>
    <row r="24" spans="1:5" ht="51">
      <c r="A24" s="30" t="s">
        <v>45</v>
      </c>
      <c r="E24" s="31" t="s">
        <v>181</v>
      </c>
    </row>
    <row r="25" spans="1:5" ht="25.5">
      <c r="A25" t="s">
        <v>46</v>
      </c>
      <c r="E25" s="29" t="s">
        <v>182</v>
      </c>
    </row>
    <row r="26" spans="1:16" ht="12.75">
      <c r="A26" s="18" t="s">
        <v>38</v>
      </c>
      <c s="23" t="s">
        <v>28</v>
      </c>
      <c s="23" t="s">
        <v>183</v>
      </c>
      <c s="18" t="s">
        <v>40</v>
      </c>
      <c s="24" t="s">
        <v>184</v>
      </c>
      <c s="25" t="s">
        <v>107</v>
      </c>
      <c s="26">
        <v>3.28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185</v>
      </c>
    </row>
    <row r="28" spans="1:5" ht="51">
      <c r="A28" s="30" t="s">
        <v>45</v>
      </c>
      <c r="E28" s="31" t="s">
        <v>186</v>
      </c>
    </row>
    <row r="29" spans="1:5" ht="63.75">
      <c r="A29" t="s">
        <v>46</v>
      </c>
      <c r="E29" s="29" t="s">
        <v>187</v>
      </c>
    </row>
    <row r="30" spans="1:16" ht="25.5">
      <c r="A30" s="18" t="s">
        <v>38</v>
      </c>
      <c s="23" t="s">
        <v>30</v>
      </c>
      <c s="23" t="s">
        <v>188</v>
      </c>
      <c s="18" t="s">
        <v>40</v>
      </c>
      <c s="24" t="s">
        <v>189</v>
      </c>
      <c s="25" t="s">
        <v>107</v>
      </c>
      <c s="26">
        <v>52.92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190</v>
      </c>
    </row>
    <row r="32" spans="1:5" ht="12.75">
      <c r="A32" s="30" t="s">
        <v>45</v>
      </c>
      <c r="E32" s="31" t="s">
        <v>191</v>
      </c>
    </row>
    <row r="33" spans="1:5" ht="63.75">
      <c r="A33" t="s">
        <v>46</v>
      </c>
      <c r="E33" s="29" t="s">
        <v>187</v>
      </c>
    </row>
    <row r="34" spans="1:16" ht="12.75">
      <c r="A34" s="18" t="s">
        <v>38</v>
      </c>
      <c s="23" t="s">
        <v>76</v>
      </c>
      <c s="23" t="s">
        <v>192</v>
      </c>
      <c s="18" t="s">
        <v>40</v>
      </c>
      <c s="24" t="s">
        <v>193</v>
      </c>
      <c s="25" t="s">
        <v>107</v>
      </c>
      <c s="26">
        <v>7.56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194</v>
      </c>
    </row>
    <row r="36" spans="1:5" ht="12.75">
      <c r="A36" s="30" t="s">
        <v>45</v>
      </c>
      <c r="E36" s="31" t="s">
        <v>195</v>
      </c>
    </row>
    <row r="37" spans="1:5" ht="25.5">
      <c r="A37" t="s">
        <v>46</v>
      </c>
      <c r="E37" s="29" t="s">
        <v>182</v>
      </c>
    </row>
    <row r="38" spans="1:16" ht="25.5">
      <c r="A38" s="18" t="s">
        <v>38</v>
      </c>
      <c s="23" t="s">
        <v>121</v>
      </c>
      <c s="23" t="s">
        <v>196</v>
      </c>
      <c s="18" t="s">
        <v>40</v>
      </c>
      <c s="24" t="s">
        <v>197</v>
      </c>
      <c s="25" t="s">
        <v>133</v>
      </c>
      <c s="26">
        <v>64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198</v>
      </c>
    </row>
    <row r="40" spans="1:5" ht="38.25">
      <c r="A40" s="30" t="s">
        <v>45</v>
      </c>
      <c r="E40" s="31" t="s">
        <v>199</v>
      </c>
    </row>
    <row r="41" spans="1:5" ht="63.75">
      <c r="A41" t="s">
        <v>46</v>
      </c>
      <c r="E41" s="29" t="s">
        <v>187</v>
      </c>
    </row>
    <row r="42" spans="1:16" ht="25.5">
      <c r="A42" s="18" t="s">
        <v>38</v>
      </c>
      <c s="23" t="s">
        <v>33</v>
      </c>
      <c s="23" t="s">
        <v>200</v>
      </c>
      <c s="18" t="s">
        <v>40</v>
      </c>
      <c s="24" t="s">
        <v>201</v>
      </c>
      <c s="25" t="s">
        <v>202</v>
      </c>
      <c s="26">
        <v>60.72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203</v>
      </c>
    </row>
    <row r="44" spans="1:5" ht="12.75">
      <c r="A44" s="30" t="s">
        <v>45</v>
      </c>
      <c r="E44" s="31" t="s">
        <v>204</v>
      </c>
    </row>
    <row r="45" spans="1:5" ht="25.5">
      <c r="A45" t="s">
        <v>46</v>
      </c>
      <c r="E45" s="29" t="s">
        <v>205</v>
      </c>
    </row>
    <row r="46" spans="1:16" ht="12.75">
      <c r="A46" s="18" t="s">
        <v>38</v>
      </c>
      <c s="23" t="s">
        <v>35</v>
      </c>
      <c s="23" t="s">
        <v>206</v>
      </c>
      <c s="18" t="s">
        <v>40</v>
      </c>
      <c s="24" t="s">
        <v>207</v>
      </c>
      <c s="25" t="s">
        <v>107</v>
      </c>
      <c s="26">
        <v>29.96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208</v>
      </c>
    </row>
    <row r="48" spans="1:5" ht="38.25">
      <c r="A48" s="30" t="s">
        <v>45</v>
      </c>
      <c r="E48" s="31" t="s">
        <v>209</v>
      </c>
    </row>
    <row r="49" spans="1:5" ht="25.5">
      <c r="A49" t="s">
        <v>46</v>
      </c>
      <c r="E49" s="29" t="s">
        <v>182</v>
      </c>
    </row>
    <row r="50" spans="1:16" ht="12.75">
      <c r="A50" s="18" t="s">
        <v>38</v>
      </c>
      <c s="23" t="s">
        <v>137</v>
      </c>
      <c s="23" t="s">
        <v>210</v>
      </c>
      <c s="18" t="s">
        <v>40</v>
      </c>
      <c s="24" t="s">
        <v>211</v>
      </c>
      <c s="25" t="s">
        <v>107</v>
      </c>
      <c s="26">
        <v>36.4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212</v>
      </c>
    </row>
    <row r="52" spans="1:5" ht="12.75">
      <c r="A52" s="30" t="s">
        <v>45</v>
      </c>
      <c r="E52" s="31" t="s">
        <v>213</v>
      </c>
    </row>
    <row r="53" spans="1:5" ht="369.75">
      <c r="A53" t="s">
        <v>46</v>
      </c>
      <c r="E53" s="29" t="s">
        <v>214</v>
      </c>
    </row>
    <row r="54" spans="1:16" ht="12.75">
      <c r="A54" s="18" t="s">
        <v>38</v>
      </c>
      <c s="23" t="s">
        <v>158</v>
      </c>
      <c s="23" t="s">
        <v>215</v>
      </c>
      <c s="18" t="s">
        <v>40</v>
      </c>
      <c s="24" t="s">
        <v>216</v>
      </c>
      <c s="25" t="s">
        <v>107</v>
      </c>
      <c s="26">
        <v>54.6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217</v>
      </c>
    </row>
    <row r="56" spans="1:5" ht="12.75">
      <c r="A56" s="30" t="s">
        <v>45</v>
      </c>
      <c r="E56" s="31" t="s">
        <v>218</v>
      </c>
    </row>
    <row r="57" spans="1:5" ht="280.5">
      <c r="A57" t="s">
        <v>46</v>
      </c>
      <c r="E57" s="29" t="s">
        <v>219</v>
      </c>
    </row>
    <row r="58" spans="1:16" ht="12.75">
      <c r="A58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107</v>
      </c>
      <c s="26">
        <v>0.6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223</v>
      </c>
    </row>
    <row r="60" spans="1:5" ht="12.75">
      <c r="A60" s="30" t="s">
        <v>45</v>
      </c>
      <c r="E60" s="31" t="s">
        <v>224</v>
      </c>
    </row>
    <row r="61" spans="1:5" ht="242.25">
      <c r="A61" t="s">
        <v>46</v>
      </c>
      <c r="E61" s="29" t="s">
        <v>225</v>
      </c>
    </row>
    <row r="62" spans="1:18" ht="12.75" customHeight="1">
      <c r="A62" s="5" t="s">
        <v>36</v>
      </c>
      <c s="5"/>
      <c s="35" t="s">
        <v>16</v>
      </c>
      <c s="5"/>
      <c s="21" t="s">
        <v>226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133</v>
      </c>
      <c s="26">
        <v>24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76.5">
      <c r="A64" s="28" t="s">
        <v>43</v>
      </c>
      <c r="E64" s="29" t="s">
        <v>230</v>
      </c>
    </row>
    <row r="65" spans="1:5" ht="12.75">
      <c r="A65" s="30" t="s">
        <v>45</v>
      </c>
      <c r="E65" s="31" t="s">
        <v>231</v>
      </c>
    </row>
    <row r="66" spans="1:5" ht="165.75">
      <c r="A66" t="s">
        <v>46</v>
      </c>
      <c r="E66" s="29" t="s">
        <v>232</v>
      </c>
    </row>
    <row r="67" spans="1:16" ht="12.75">
      <c r="A67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95</v>
      </c>
      <c s="26">
        <v>230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25.5">
      <c r="A68" s="28" t="s">
        <v>43</v>
      </c>
      <c r="E68" s="29" t="s">
        <v>236</v>
      </c>
    </row>
    <row r="69" spans="1:5" ht="38.25">
      <c r="A69" s="30" t="s">
        <v>45</v>
      </c>
      <c r="E69" s="31" t="s">
        <v>237</v>
      </c>
    </row>
    <row r="70" spans="1:5" ht="102">
      <c r="A70" t="s">
        <v>46</v>
      </c>
      <c r="E70" s="29" t="s">
        <v>238</v>
      </c>
    </row>
    <row r="71" spans="1:18" ht="12.75" customHeight="1">
      <c r="A71" s="5" t="s">
        <v>36</v>
      </c>
      <c s="5"/>
      <c s="35" t="s">
        <v>26</v>
      </c>
      <c s="5"/>
      <c s="21" t="s">
        <v>239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107</v>
      </c>
      <c s="26">
        <v>0.153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243</v>
      </c>
    </row>
    <row r="74" spans="1:5" ht="12.75">
      <c r="A74" s="30" t="s">
        <v>45</v>
      </c>
      <c r="E74" s="31" t="s">
        <v>244</v>
      </c>
    </row>
    <row r="75" spans="1:5" ht="38.25">
      <c r="A75" t="s">
        <v>46</v>
      </c>
      <c r="E75" s="29" t="s">
        <v>245</v>
      </c>
    </row>
    <row r="76" spans="1:18" ht="12.75" customHeight="1">
      <c r="A76" s="5" t="s">
        <v>36</v>
      </c>
      <c s="5"/>
      <c s="35" t="s">
        <v>28</v>
      </c>
      <c s="5"/>
      <c s="21" t="s">
        <v>246</v>
      </c>
      <c s="5"/>
      <c s="5"/>
      <c s="5"/>
      <c s="36">
        <f>0+Q76</f>
      </c>
      <c r="O76">
        <f>0+R76</f>
      </c>
      <c r="Q76">
        <f>0+I77+I81+I85+I89+I93+I97+I101</f>
      </c>
      <c>
        <f>0+O77+O81+O85+O89+O93+O97+O101</f>
      </c>
    </row>
    <row r="77" spans="1:16" ht="12.75">
      <c r="A77" s="18" t="s">
        <v>38</v>
      </c>
      <c s="23" t="s">
        <v>247</v>
      </c>
      <c s="23" t="s">
        <v>248</v>
      </c>
      <c s="18" t="s">
        <v>146</v>
      </c>
      <c s="24" t="s">
        <v>249</v>
      </c>
      <c s="25" t="s">
        <v>95</v>
      </c>
      <c s="26">
        <v>296.4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25.5">
      <c r="A78" s="28" t="s">
        <v>43</v>
      </c>
      <c r="E78" s="29" t="s">
        <v>250</v>
      </c>
    </row>
    <row r="79" spans="1:5" ht="51">
      <c r="A79" s="30" t="s">
        <v>45</v>
      </c>
      <c r="E79" s="31" t="s">
        <v>251</v>
      </c>
    </row>
    <row r="80" spans="1:5" ht="51">
      <c r="A80" t="s">
        <v>46</v>
      </c>
      <c r="E80" s="29" t="s">
        <v>252</v>
      </c>
    </row>
    <row r="81" spans="1:16" ht="12.75">
      <c r="A81" s="18" t="s">
        <v>38</v>
      </c>
      <c s="23" t="s">
        <v>253</v>
      </c>
      <c s="23" t="s">
        <v>248</v>
      </c>
      <c s="18" t="s">
        <v>148</v>
      </c>
      <c s="24" t="s">
        <v>249</v>
      </c>
      <c s="25" t="s">
        <v>95</v>
      </c>
      <c s="26">
        <v>315.5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254</v>
      </c>
    </row>
    <row r="83" spans="1:5" ht="63.75">
      <c r="A83" s="30" t="s">
        <v>45</v>
      </c>
      <c r="E83" s="31" t="s">
        <v>255</v>
      </c>
    </row>
    <row r="84" spans="1:5" ht="51">
      <c r="A84" t="s">
        <v>46</v>
      </c>
      <c r="E84" s="29" t="s">
        <v>252</v>
      </c>
    </row>
    <row r="85" spans="1:16" ht="12.75">
      <c r="A85" s="18" t="s">
        <v>38</v>
      </c>
      <c s="23" t="s">
        <v>256</v>
      </c>
      <c s="23" t="s">
        <v>257</v>
      </c>
      <c s="18" t="s">
        <v>40</v>
      </c>
      <c s="24" t="s">
        <v>258</v>
      </c>
      <c s="25" t="s">
        <v>95</v>
      </c>
      <c s="26">
        <v>296.4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38.25">
      <c r="A86" s="28" t="s">
        <v>43</v>
      </c>
      <c r="E86" s="29" t="s">
        <v>259</v>
      </c>
    </row>
    <row r="87" spans="1:5" ht="25.5">
      <c r="A87" s="30" t="s">
        <v>45</v>
      </c>
      <c r="E87" s="31" t="s">
        <v>260</v>
      </c>
    </row>
    <row r="88" spans="1:5" ht="51">
      <c r="A88" t="s">
        <v>46</v>
      </c>
      <c r="E88" s="29" t="s">
        <v>261</v>
      </c>
    </row>
    <row r="89" spans="1:16" ht="12.75">
      <c r="A89" s="18" t="s">
        <v>38</v>
      </c>
      <c s="23" t="s">
        <v>262</v>
      </c>
      <c s="23" t="s">
        <v>263</v>
      </c>
      <c s="18" t="s">
        <v>40</v>
      </c>
      <c s="24" t="s">
        <v>264</v>
      </c>
      <c s="25" t="s">
        <v>95</v>
      </c>
      <c s="26">
        <v>296.4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38.25">
      <c r="A90" s="28" t="s">
        <v>43</v>
      </c>
      <c r="E90" s="29" t="s">
        <v>265</v>
      </c>
    </row>
    <row r="91" spans="1:5" ht="12.75">
      <c r="A91" s="30" t="s">
        <v>45</v>
      </c>
      <c r="E91" s="31" t="s">
        <v>266</v>
      </c>
    </row>
    <row r="92" spans="1:5" ht="51">
      <c r="A92" t="s">
        <v>46</v>
      </c>
      <c r="E92" s="29" t="s">
        <v>261</v>
      </c>
    </row>
    <row r="93" spans="1:16" ht="12.75">
      <c r="A93" s="18" t="s">
        <v>38</v>
      </c>
      <c s="23" t="s">
        <v>267</v>
      </c>
      <c s="23" t="s">
        <v>268</v>
      </c>
      <c s="18" t="s">
        <v>40</v>
      </c>
      <c s="24" t="s">
        <v>269</v>
      </c>
      <c s="25" t="s">
        <v>95</v>
      </c>
      <c s="26">
        <v>296.4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25.5">
      <c r="A94" s="28" t="s">
        <v>43</v>
      </c>
      <c r="E94" s="29" t="s">
        <v>270</v>
      </c>
    </row>
    <row r="95" spans="1:5" ht="12.75">
      <c r="A95" s="30" t="s">
        <v>45</v>
      </c>
      <c r="E95" s="31" t="s">
        <v>271</v>
      </c>
    </row>
    <row r="96" spans="1:5" ht="140.25">
      <c r="A96" t="s">
        <v>46</v>
      </c>
      <c r="E96" s="29" t="s">
        <v>272</v>
      </c>
    </row>
    <row r="97" spans="1:16" ht="25.5">
      <c r="A97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95</v>
      </c>
      <c s="26">
        <v>296.4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38.25">
      <c r="A98" s="28" t="s">
        <v>43</v>
      </c>
      <c r="E98" s="29" t="s">
        <v>276</v>
      </c>
    </row>
    <row r="99" spans="1:5" ht="38.25">
      <c r="A99" s="30" t="s">
        <v>45</v>
      </c>
      <c r="E99" s="31" t="s">
        <v>277</v>
      </c>
    </row>
    <row r="100" spans="1:5" ht="153">
      <c r="A100" t="s">
        <v>46</v>
      </c>
      <c r="E100" s="29" t="s">
        <v>278</v>
      </c>
    </row>
    <row r="101" spans="1:16" ht="12.75">
      <c r="A101" s="18" t="s">
        <v>38</v>
      </c>
      <c s="23" t="s">
        <v>279</v>
      </c>
      <c s="23" t="s">
        <v>280</v>
      </c>
      <c s="18" t="s">
        <v>40</v>
      </c>
      <c s="24" t="s">
        <v>281</v>
      </c>
      <c s="25" t="s">
        <v>95</v>
      </c>
      <c s="26">
        <v>5.1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282</v>
      </c>
    </row>
    <row r="103" spans="1:5" ht="12.75">
      <c r="A103" s="30" t="s">
        <v>45</v>
      </c>
      <c r="E103" s="31" t="s">
        <v>283</v>
      </c>
    </row>
    <row r="104" spans="1:5" ht="153">
      <c r="A104" t="s">
        <v>46</v>
      </c>
      <c r="E104" s="29" t="s">
        <v>284</v>
      </c>
    </row>
    <row r="105" spans="1:18" ht="12.75" customHeight="1">
      <c r="A105" s="5" t="s">
        <v>36</v>
      </c>
      <c s="5"/>
      <c s="35" t="s">
        <v>121</v>
      </c>
      <c s="5"/>
      <c s="21" t="s">
        <v>285</v>
      </c>
      <c s="5"/>
      <c s="5"/>
      <c s="5"/>
      <c s="36">
        <f>0+Q105</f>
      </c>
      <c r="O105">
        <f>0+R105</f>
      </c>
      <c r="Q105">
        <f>0+I106+I110</f>
      </c>
      <c>
        <f>0+O106+O110</f>
      </c>
    </row>
    <row r="106" spans="1:16" ht="12.75">
      <c r="A106" s="18" t="s">
        <v>38</v>
      </c>
      <c s="23" t="s">
        <v>286</v>
      </c>
      <c s="23" t="s">
        <v>287</v>
      </c>
      <c s="18" t="s">
        <v>40</v>
      </c>
      <c s="24" t="s">
        <v>288</v>
      </c>
      <c s="25" t="s">
        <v>101</v>
      </c>
      <c s="26">
        <v>1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289</v>
      </c>
    </row>
    <row r="108" spans="1:5" ht="12.75">
      <c r="A108" s="30" t="s">
        <v>45</v>
      </c>
      <c r="E108" s="31" t="s">
        <v>290</v>
      </c>
    </row>
    <row r="109" spans="1:5" ht="25.5">
      <c r="A109" t="s">
        <v>46</v>
      </c>
      <c r="E109" s="29" t="s">
        <v>291</v>
      </c>
    </row>
    <row r="110" spans="1:16" ht="12.75">
      <c r="A110" s="18" t="s">
        <v>38</v>
      </c>
      <c s="23" t="s">
        <v>292</v>
      </c>
      <c s="23" t="s">
        <v>293</v>
      </c>
      <c s="18" t="s">
        <v>40</v>
      </c>
      <c s="24" t="s">
        <v>294</v>
      </c>
      <c s="25" t="s">
        <v>101</v>
      </c>
      <c s="26">
        <v>1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289</v>
      </c>
    </row>
    <row r="112" spans="1:5" ht="12.75">
      <c r="A112" s="30" t="s">
        <v>45</v>
      </c>
      <c r="E112" s="31" t="s">
        <v>295</v>
      </c>
    </row>
    <row r="113" spans="1:5" ht="25.5">
      <c r="A113" t="s">
        <v>46</v>
      </c>
      <c r="E113" s="29" t="s">
        <v>291</v>
      </c>
    </row>
    <row r="114" spans="1:18" ht="12.75" customHeight="1">
      <c r="A114" s="5" t="s">
        <v>36</v>
      </c>
      <c s="5"/>
      <c s="35" t="s">
        <v>33</v>
      </c>
      <c s="5"/>
      <c s="21" t="s">
        <v>130</v>
      </c>
      <c s="5"/>
      <c s="5"/>
      <c s="5"/>
      <c s="36">
        <f>0+Q114</f>
      </c>
      <c r="O114">
        <f>0+R114</f>
      </c>
      <c r="Q114">
        <f>0+I115+I119+I123</f>
      </c>
      <c>
        <f>0+O115+O119+O123</f>
      </c>
    </row>
    <row r="115" spans="1:16" ht="12.75">
      <c r="A115" s="18" t="s">
        <v>38</v>
      </c>
      <c s="23" t="s">
        <v>296</v>
      </c>
      <c s="23" t="s">
        <v>131</v>
      </c>
      <c s="18" t="s">
        <v>40</v>
      </c>
      <c s="24" t="s">
        <v>132</v>
      </c>
      <c s="25" t="s">
        <v>133</v>
      </c>
      <c s="26">
        <v>35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25.5">
      <c r="A116" s="28" t="s">
        <v>43</v>
      </c>
      <c r="E116" s="29" t="s">
        <v>297</v>
      </c>
    </row>
    <row r="117" spans="1:5" ht="38.25">
      <c r="A117" s="30" t="s">
        <v>45</v>
      </c>
      <c r="E117" s="31" t="s">
        <v>298</v>
      </c>
    </row>
    <row r="118" spans="1:5" ht="51">
      <c r="A118" t="s">
        <v>46</v>
      </c>
      <c r="E118" s="29" t="s">
        <v>136</v>
      </c>
    </row>
    <row r="119" spans="1:16" ht="12.75">
      <c r="A119" s="18" t="s">
        <v>38</v>
      </c>
      <c s="23" t="s">
        <v>299</v>
      </c>
      <c s="23" t="s">
        <v>300</v>
      </c>
      <c s="18" t="s">
        <v>40</v>
      </c>
      <c s="24" t="s">
        <v>301</v>
      </c>
      <c s="25" t="s">
        <v>133</v>
      </c>
      <c s="26">
        <v>5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25.5">
      <c r="A120" s="28" t="s">
        <v>43</v>
      </c>
      <c r="E120" s="29" t="s">
        <v>302</v>
      </c>
    </row>
    <row r="121" spans="1:5" ht="12.75">
      <c r="A121" s="30" t="s">
        <v>45</v>
      </c>
      <c r="E121" s="31" t="s">
        <v>303</v>
      </c>
    </row>
    <row r="122" spans="1:5" ht="25.5">
      <c r="A122" t="s">
        <v>46</v>
      </c>
      <c r="E122" s="29" t="s">
        <v>304</v>
      </c>
    </row>
    <row r="123" spans="1:16" ht="12.75">
      <c r="A123" s="18" t="s">
        <v>38</v>
      </c>
      <c s="23" t="s">
        <v>305</v>
      </c>
      <c s="23" t="s">
        <v>306</v>
      </c>
      <c s="18" t="s">
        <v>40</v>
      </c>
      <c s="24" t="s">
        <v>307</v>
      </c>
      <c s="25" t="s">
        <v>133</v>
      </c>
      <c s="26">
        <v>5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308</v>
      </c>
    </row>
    <row r="125" spans="1:5" ht="12.75">
      <c r="A125" s="30" t="s">
        <v>45</v>
      </c>
      <c r="E125" s="31" t="s">
        <v>40</v>
      </c>
    </row>
    <row r="126" spans="1:5" ht="38.25">
      <c r="A126" t="s">
        <v>46</v>
      </c>
      <c r="E126" s="29" t="s">
        <v>309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0+O8+O17+O78+O83+O112+O121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310</v>
      </c>
      <c s="32">
        <f>0+I8+I17+I78+I83+I112+I121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310</v>
      </c>
      <c s="5"/>
      <c s="14" t="s">
        <v>311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81</v>
      </c>
      <c s="18" t="s">
        <v>148</v>
      </c>
      <c s="24" t="s">
        <v>82</v>
      </c>
      <c s="25" t="s">
        <v>83</v>
      </c>
      <c s="26">
        <v>740.888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172</v>
      </c>
    </row>
    <row r="11" spans="1:5" ht="63.75">
      <c r="A11" s="30" t="s">
        <v>45</v>
      </c>
      <c r="E11" s="31" t="s">
        <v>312</v>
      </c>
    </row>
    <row r="12" spans="1:5" ht="25.5">
      <c r="A12" t="s">
        <v>46</v>
      </c>
      <c r="E12" s="29" t="s">
        <v>86</v>
      </c>
    </row>
    <row r="13" spans="1:16" ht="12.75">
      <c r="A13" s="18" t="s">
        <v>38</v>
      </c>
      <c s="23" t="s">
        <v>16</v>
      </c>
      <c s="23" t="s">
        <v>81</v>
      </c>
      <c s="18" t="s">
        <v>313</v>
      </c>
      <c s="24" t="s">
        <v>82</v>
      </c>
      <c s="25" t="s">
        <v>83</v>
      </c>
      <c s="26">
        <v>10.293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174</v>
      </c>
    </row>
    <row r="15" spans="1:5" ht="12.75">
      <c r="A15" s="30" t="s">
        <v>45</v>
      </c>
      <c r="E15" s="31" t="s">
        <v>314</v>
      </c>
    </row>
    <row r="16" spans="1:5" ht="25.5">
      <c r="A16" t="s">
        <v>46</v>
      </c>
      <c r="E16" s="29" t="s">
        <v>86</v>
      </c>
    </row>
    <row r="17" spans="1:18" ht="12.75" customHeight="1">
      <c r="A17" s="5" t="s">
        <v>36</v>
      </c>
      <c s="5"/>
      <c s="35" t="s">
        <v>22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38</v>
      </c>
      <c s="23" t="s">
        <v>15</v>
      </c>
      <c s="23" t="s">
        <v>315</v>
      </c>
      <c s="18" t="s">
        <v>40</v>
      </c>
      <c s="24" t="s">
        <v>316</v>
      </c>
      <c s="25" t="s">
        <v>95</v>
      </c>
      <c s="26">
        <v>42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102</v>
      </c>
    </row>
    <row r="20" spans="1:5" ht="38.25">
      <c r="A20" s="30" t="s">
        <v>45</v>
      </c>
      <c r="E20" s="31" t="s">
        <v>317</v>
      </c>
    </row>
    <row r="21" spans="1:5" ht="38.25">
      <c r="A21" t="s">
        <v>46</v>
      </c>
      <c r="E21" s="29" t="s">
        <v>318</v>
      </c>
    </row>
    <row r="22" spans="1:16" ht="12.75">
      <c r="A22" s="18" t="s">
        <v>38</v>
      </c>
      <c s="23" t="s">
        <v>26</v>
      </c>
      <c s="23" t="s">
        <v>93</v>
      </c>
      <c s="18" t="s">
        <v>40</v>
      </c>
      <c s="24" t="s">
        <v>94</v>
      </c>
      <c s="25" t="s">
        <v>95</v>
      </c>
      <c s="26">
        <v>377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319</v>
      </c>
    </row>
    <row r="24" spans="1:5" ht="63.75">
      <c r="A24" s="30" t="s">
        <v>45</v>
      </c>
      <c r="E24" s="31" t="s">
        <v>320</v>
      </c>
    </row>
    <row r="25" spans="1:5" ht="12.75">
      <c r="A25" t="s">
        <v>46</v>
      </c>
      <c r="E25" s="29" t="s">
        <v>98</v>
      </c>
    </row>
    <row r="26" spans="1:16" ht="12.75">
      <c r="A26" s="18" t="s">
        <v>38</v>
      </c>
      <c s="23" t="s">
        <v>28</v>
      </c>
      <c s="23" t="s">
        <v>321</v>
      </c>
      <c s="18" t="s">
        <v>40</v>
      </c>
      <c s="24" t="s">
        <v>322</v>
      </c>
      <c s="25" t="s">
        <v>101</v>
      </c>
      <c s="26">
        <v>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102</v>
      </c>
    </row>
    <row r="28" spans="1:5" ht="12.75">
      <c r="A28" s="30" t="s">
        <v>45</v>
      </c>
      <c r="E28" s="31" t="s">
        <v>323</v>
      </c>
    </row>
    <row r="29" spans="1:5" ht="165.75">
      <c r="A29" t="s">
        <v>46</v>
      </c>
      <c r="E29" s="29" t="s">
        <v>104</v>
      </c>
    </row>
    <row r="30" spans="1:16" ht="12.75">
      <c r="A30" s="18" t="s">
        <v>38</v>
      </c>
      <c s="23" t="s">
        <v>30</v>
      </c>
      <c s="23" t="s">
        <v>324</v>
      </c>
      <c s="18" t="s">
        <v>40</v>
      </c>
      <c s="24" t="s">
        <v>325</v>
      </c>
      <c s="25" t="s">
        <v>101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102</v>
      </c>
    </row>
    <row r="32" spans="1:5" ht="12.75">
      <c r="A32" s="30" t="s">
        <v>45</v>
      </c>
      <c r="E32" s="31" t="s">
        <v>323</v>
      </c>
    </row>
    <row r="33" spans="1:5" ht="165.75">
      <c r="A33" t="s">
        <v>46</v>
      </c>
      <c r="E33" s="29" t="s">
        <v>104</v>
      </c>
    </row>
    <row r="34" spans="1:16" ht="12.75">
      <c r="A34" s="18" t="s">
        <v>38</v>
      </c>
      <c s="23" t="s">
        <v>76</v>
      </c>
      <c s="23" t="s">
        <v>99</v>
      </c>
      <c s="18" t="s">
        <v>40</v>
      </c>
      <c s="24" t="s">
        <v>100</v>
      </c>
      <c s="25" t="s">
        <v>101</v>
      </c>
      <c s="26">
        <v>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102</v>
      </c>
    </row>
    <row r="36" spans="1:5" ht="12.75">
      <c r="A36" s="30" t="s">
        <v>45</v>
      </c>
      <c r="E36" s="31" t="s">
        <v>323</v>
      </c>
    </row>
    <row r="37" spans="1:5" ht="165.75">
      <c r="A37" t="s">
        <v>46</v>
      </c>
      <c r="E37" s="29" t="s">
        <v>104</v>
      </c>
    </row>
    <row r="38" spans="1:16" ht="12.75">
      <c r="A38" s="18" t="s">
        <v>38</v>
      </c>
      <c s="23" t="s">
        <v>121</v>
      </c>
      <c s="23" t="s">
        <v>178</v>
      </c>
      <c s="18" t="s">
        <v>40</v>
      </c>
      <c s="24" t="s">
        <v>179</v>
      </c>
      <c s="25" t="s">
        <v>107</v>
      </c>
      <c s="26">
        <v>1.125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180</v>
      </c>
    </row>
    <row r="40" spans="1:5" ht="12.75">
      <c r="A40" s="30" t="s">
        <v>45</v>
      </c>
      <c r="E40" s="31" t="s">
        <v>326</v>
      </c>
    </row>
    <row r="41" spans="1:5" ht="25.5">
      <c r="A41" t="s">
        <v>46</v>
      </c>
      <c r="E41" s="29" t="s">
        <v>182</v>
      </c>
    </row>
    <row r="42" spans="1:16" ht="12.75">
      <c r="A42" s="18" t="s">
        <v>38</v>
      </c>
      <c s="23" t="s">
        <v>33</v>
      </c>
      <c s="23" t="s">
        <v>327</v>
      </c>
      <c s="18" t="s">
        <v>40</v>
      </c>
      <c s="24" t="s">
        <v>328</v>
      </c>
      <c s="25" t="s">
        <v>107</v>
      </c>
      <c s="26">
        <v>4.05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329</v>
      </c>
    </row>
    <row r="44" spans="1:5" ht="12.75">
      <c r="A44" s="30" t="s">
        <v>45</v>
      </c>
      <c r="E44" s="31" t="s">
        <v>330</v>
      </c>
    </row>
    <row r="45" spans="1:5" ht="63.75">
      <c r="A45" t="s">
        <v>46</v>
      </c>
      <c r="E45" s="29" t="s">
        <v>187</v>
      </c>
    </row>
    <row r="46" spans="1:16" ht="12.75">
      <c r="A46" s="18" t="s">
        <v>38</v>
      </c>
      <c s="23" t="s">
        <v>35</v>
      </c>
      <c s="23" t="s">
        <v>183</v>
      </c>
      <c s="18" t="s">
        <v>40</v>
      </c>
      <c s="24" t="s">
        <v>184</v>
      </c>
      <c s="25" t="s">
        <v>107</v>
      </c>
      <c s="26">
        <v>162.28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185</v>
      </c>
    </row>
    <row r="48" spans="1:5" ht="102">
      <c r="A48" s="30" t="s">
        <v>45</v>
      </c>
      <c r="E48" s="31" t="s">
        <v>331</v>
      </c>
    </row>
    <row r="49" spans="1:5" ht="63.75">
      <c r="A49" t="s">
        <v>46</v>
      </c>
      <c r="E49" s="29" t="s">
        <v>187</v>
      </c>
    </row>
    <row r="50" spans="1:16" ht="25.5">
      <c r="A50" s="18" t="s">
        <v>38</v>
      </c>
      <c s="23" t="s">
        <v>137</v>
      </c>
      <c s="23" t="s">
        <v>188</v>
      </c>
      <c s="18" t="s">
        <v>40</v>
      </c>
      <c s="24" t="s">
        <v>189</v>
      </c>
      <c s="25" t="s">
        <v>107</v>
      </c>
      <c s="26">
        <v>18.2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190</v>
      </c>
    </row>
    <row r="52" spans="1:5" ht="12.75">
      <c r="A52" s="30" t="s">
        <v>45</v>
      </c>
      <c r="E52" s="31" t="s">
        <v>332</v>
      </c>
    </row>
    <row r="53" spans="1:5" ht="63.75">
      <c r="A53" t="s">
        <v>46</v>
      </c>
      <c r="E53" s="29" t="s">
        <v>187</v>
      </c>
    </row>
    <row r="54" spans="1:16" ht="25.5">
      <c r="A54" s="18" t="s">
        <v>38</v>
      </c>
      <c s="23" t="s">
        <v>158</v>
      </c>
      <c s="23" t="s">
        <v>196</v>
      </c>
      <c s="18" t="s">
        <v>40</v>
      </c>
      <c s="24" t="s">
        <v>197</v>
      </c>
      <c s="25" t="s">
        <v>133</v>
      </c>
      <c s="26">
        <v>152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198</v>
      </c>
    </row>
    <row r="56" spans="1:5" ht="89.25">
      <c r="A56" s="30" t="s">
        <v>45</v>
      </c>
      <c r="E56" s="31" t="s">
        <v>333</v>
      </c>
    </row>
    <row r="57" spans="1:5" ht="63.75">
      <c r="A57" t="s">
        <v>46</v>
      </c>
      <c r="E57" s="29" t="s">
        <v>187</v>
      </c>
    </row>
    <row r="58" spans="1:16" ht="25.5">
      <c r="A58" s="18" t="s">
        <v>38</v>
      </c>
      <c s="23" t="s">
        <v>220</v>
      </c>
      <c s="23" t="s">
        <v>200</v>
      </c>
      <c s="18" t="s">
        <v>40</v>
      </c>
      <c s="24" t="s">
        <v>201</v>
      </c>
      <c s="25" t="s">
        <v>202</v>
      </c>
      <c s="26">
        <v>106.778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203</v>
      </c>
    </row>
    <row r="60" spans="1:5" ht="12.75">
      <c r="A60" s="30" t="s">
        <v>45</v>
      </c>
      <c r="E60" s="31" t="s">
        <v>334</v>
      </c>
    </row>
    <row r="61" spans="1:5" ht="25.5">
      <c r="A61" t="s">
        <v>46</v>
      </c>
      <c r="E61" s="29" t="s">
        <v>205</v>
      </c>
    </row>
    <row r="62" spans="1:16" ht="12.75">
      <c r="A62" s="18" t="s">
        <v>38</v>
      </c>
      <c s="23" t="s">
        <v>227</v>
      </c>
      <c s="23" t="s">
        <v>335</v>
      </c>
      <c s="18" t="s">
        <v>40</v>
      </c>
      <c s="24" t="s">
        <v>336</v>
      </c>
      <c s="25" t="s">
        <v>133</v>
      </c>
      <c s="26">
        <v>59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198</v>
      </c>
    </row>
    <row r="64" spans="1:5" ht="12.75">
      <c r="A64" s="30" t="s">
        <v>45</v>
      </c>
      <c r="E64" s="31" t="s">
        <v>337</v>
      </c>
    </row>
    <row r="65" spans="1:5" ht="63.75">
      <c r="A65" t="s">
        <v>46</v>
      </c>
      <c r="E65" s="29" t="s">
        <v>187</v>
      </c>
    </row>
    <row r="66" spans="1:16" ht="12.75">
      <c r="A66" s="18" t="s">
        <v>38</v>
      </c>
      <c s="23" t="s">
        <v>233</v>
      </c>
      <c s="23" t="s">
        <v>338</v>
      </c>
      <c s="18" t="s">
        <v>40</v>
      </c>
      <c s="24" t="s">
        <v>339</v>
      </c>
      <c s="25" t="s">
        <v>202</v>
      </c>
      <c s="26">
        <v>101.244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203</v>
      </c>
    </row>
    <row r="68" spans="1:5" ht="12.75">
      <c r="A68" s="30" t="s">
        <v>45</v>
      </c>
      <c r="E68" s="31" t="s">
        <v>340</v>
      </c>
    </row>
    <row r="69" spans="1:5" ht="25.5">
      <c r="A69" t="s">
        <v>46</v>
      </c>
      <c r="E69" s="29" t="s">
        <v>205</v>
      </c>
    </row>
    <row r="70" spans="1:16" ht="12.75">
      <c r="A70" s="18" t="s">
        <v>38</v>
      </c>
      <c s="23" t="s">
        <v>240</v>
      </c>
      <c s="23" t="s">
        <v>206</v>
      </c>
      <c s="18" t="s">
        <v>40</v>
      </c>
      <c s="24" t="s">
        <v>207</v>
      </c>
      <c s="25" t="s">
        <v>107</v>
      </c>
      <c s="26">
        <v>0.765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208</v>
      </c>
    </row>
    <row r="72" spans="1:5" ht="12.75">
      <c r="A72" s="30" t="s">
        <v>45</v>
      </c>
      <c r="E72" s="31" t="s">
        <v>341</v>
      </c>
    </row>
    <row r="73" spans="1:5" ht="25.5">
      <c r="A73" t="s">
        <v>46</v>
      </c>
      <c r="E73" s="29" t="s">
        <v>182</v>
      </c>
    </row>
    <row r="74" spans="1:16" ht="12.75">
      <c r="A74" s="18" t="s">
        <v>38</v>
      </c>
      <c s="23" t="s">
        <v>247</v>
      </c>
      <c s="23" t="s">
        <v>210</v>
      </c>
      <c s="18" t="s">
        <v>40</v>
      </c>
      <c s="24" t="s">
        <v>211</v>
      </c>
      <c s="25" t="s">
        <v>107</v>
      </c>
      <c s="26">
        <v>136.925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342</v>
      </c>
    </row>
    <row r="76" spans="1:5" ht="76.5">
      <c r="A76" s="30" t="s">
        <v>45</v>
      </c>
      <c r="E76" s="31" t="s">
        <v>343</v>
      </c>
    </row>
    <row r="77" spans="1:5" ht="369.75">
      <c r="A77" t="s">
        <v>46</v>
      </c>
      <c r="E77" s="29" t="s">
        <v>214</v>
      </c>
    </row>
    <row r="78" spans="1:18" ht="12.75" customHeight="1">
      <c r="A78" s="5" t="s">
        <v>36</v>
      </c>
      <c s="5"/>
      <c s="35" t="s">
        <v>26</v>
      </c>
      <c s="5"/>
      <c s="21" t="s">
        <v>239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8" t="s">
        <v>38</v>
      </c>
      <c s="23" t="s">
        <v>253</v>
      </c>
      <c s="23" t="s">
        <v>241</v>
      </c>
      <c s="18" t="s">
        <v>40</v>
      </c>
      <c s="24" t="s">
        <v>242</v>
      </c>
      <c s="25" t="s">
        <v>107</v>
      </c>
      <c s="26">
        <v>42.641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243</v>
      </c>
    </row>
    <row r="81" spans="1:5" ht="38.25">
      <c r="A81" s="30" t="s">
        <v>45</v>
      </c>
      <c r="E81" s="31" t="s">
        <v>344</v>
      </c>
    </row>
    <row r="82" spans="1:5" ht="38.25">
      <c r="A82" t="s">
        <v>46</v>
      </c>
      <c r="E82" s="29" t="s">
        <v>245</v>
      </c>
    </row>
    <row r="83" spans="1:18" ht="12.75" customHeight="1">
      <c r="A83" s="5" t="s">
        <v>36</v>
      </c>
      <c s="5"/>
      <c s="35" t="s">
        <v>28</v>
      </c>
      <c s="5"/>
      <c s="21" t="s">
        <v>246</v>
      </c>
      <c s="5"/>
      <c s="5"/>
      <c s="5"/>
      <c s="36">
        <f>0+Q83</f>
      </c>
      <c r="O83">
        <f>0+R83</f>
      </c>
      <c r="Q83">
        <f>0+I84+I88+I92+I96+I100+I104+I108</f>
      </c>
      <c>
        <f>0+O84+O88+O92+O96+O100+O104+O108</f>
      </c>
    </row>
    <row r="84" spans="1:16" ht="12.75">
      <c r="A84" s="18" t="s">
        <v>38</v>
      </c>
      <c s="23" t="s">
        <v>256</v>
      </c>
      <c s="23" t="s">
        <v>248</v>
      </c>
      <c s="18" t="s">
        <v>40</v>
      </c>
      <c s="24" t="s">
        <v>249</v>
      </c>
      <c s="25" t="s">
        <v>95</v>
      </c>
      <c s="26">
        <v>1340.15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25.5">
      <c r="A85" s="28" t="s">
        <v>43</v>
      </c>
      <c r="E85" s="29" t="s">
        <v>345</v>
      </c>
    </row>
    <row r="86" spans="1:5" ht="38.25">
      <c r="A86" s="30" t="s">
        <v>45</v>
      </c>
      <c r="E86" s="31" t="s">
        <v>346</v>
      </c>
    </row>
    <row r="87" spans="1:5" ht="51">
      <c r="A87" t="s">
        <v>46</v>
      </c>
      <c r="E87" s="29" t="s">
        <v>252</v>
      </c>
    </row>
    <row r="88" spans="1:16" ht="12.75">
      <c r="A88" s="18" t="s">
        <v>38</v>
      </c>
      <c s="23" t="s">
        <v>262</v>
      </c>
      <c s="23" t="s">
        <v>347</v>
      </c>
      <c s="18" t="s">
        <v>40</v>
      </c>
      <c s="24" t="s">
        <v>348</v>
      </c>
      <c s="25" t="s">
        <v>95</v>
      </c>
      <c s="26">
        <v>60.9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25.5">
      <c r="A89" s="28" t="s">
        <v>43</v>
      </c>
      <c r="E89" s="29" t="s">
        <v>349</v>
      </c>
    </row>
    <row r="90" spans="1:5" ht="38.25">
      <c r="A90" s="30" t="s">
        <v>45</v>
      </c>
      <c r="E90" s="31" t="s">
        <v>350</v>
      </c>
    </row>
    <row r="91" spans="1:5" ht="51">
      <c r="A91" t="s">
        <v>46</v>
      </c>
      <c r="E91" s="29" t="s">
        <v>252</v>
      </c>
    </row>
    <row r="92" spans="1:16" ht="12.75">
      <c r="A92" s="18" t="s">
        <v>38</v>
      </c>
      <c s="23" t="s">
        <v>267</v>
      </c>
      <c s="23" t="s">
        <v>351</v>
      </c>
      <c s="18" t="s">
        <v>40</v>
      </c>
      <c s="24" t="s">
        <v>352</v>
      </c>
      <c s="25" t="s">
        <v>95</v>
      </c>
      <c s="26">
        <v>1308.83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25.5">
      <c r="A93" s="28" t="s">
        <v>43</v>
      </c>
      <c r="E93" s="29" t="s">
        <v>353</v>
      </c>
    </row>
    <row r="94" spans="1:5" ht="89.25">
      <c r="A94" s="30" t="s">
        <v>45</v>
      </c>
      <c r="E94" s="31" t="s">
        <v>354</v>
      </c>
    </row>
    <row r="95" spans="1:5" ht="153">
      <c r="A95" t="s">
        <v>46</v>
      </c>
      <c r="E95" s="29" t="s">
        <v>284</v>
      </c>
    </row>
    <row r="96" spans="1:16" ht="12.75">
      <c r="A96" s="18" t="s">
        <v>38</v>
      </c>
      <c s="23" t="s">
        <v>273</v>
      </c>
      <c s="23" t="s">
        <v>355</v>
      </c>
      <c s="18" t="s">
        <v>40</v>
      </c>
      <c s="24" t="s">
        <v>356</v>
      </c>
      <c s="25" t="s">
        <v>95</v>
      </c>
      <c s="26">
        <v>51.38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25.5">
      <c r="A97" s="28" t="s">
        <v>43</v>
      </c>
      <c r="E97" s="29" t="s">
        <v>357</v>
      </c>
    </row>
    <row r="98" spans="1:5" ht="63.75">
      <c r="A98" s="30" t="s">
        <v>45</v>
      </c>
      <c r="E98" s="31" t="s">
        <v>358</v>
      </c>
    </row>
    <row r="99" spans="1:5" ht="153">
      <c r="A99" t="s">
        <v>46</v>
      </c>
      <c r="E99" s="29" t="s">
        <v>284</v>
      </c>
    </row>
    <row r="100" spans="1:16" ht="25.5">
      <c r="A100" s="18" t="s">
        <v>38</v>
      </c>
      <c s="23" t="s">
        <v>279</v>
      </c>
      <c s="23" t="s">
        <v>359</v>
      </c>
      <c s="18" t="s">
        <v>40</v>
      </c>
      <c s="24" t="s">
        <v>360</v>
      </c>
      <c s="25" t="s">
        <v>95</v>
      </c>
      <c s="26">
        <v>31.32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51">
      <c r="A101" s="28" t="s">
        <v>43</v>
      </c>
      <c r="E101" s="29" t="s">
        <v>361</v>
      </c>
    </row>
    <row r="102" spans="1:5" ht="63.75">
      <c r="A102" s="30" t="s">
        <v>45</v>
      </c>
      <c r="E102" s="31" t="s">
        <v>362</v>
      </c>
    </row>
    <row r="103" spans="1:5" ht="153">
      <c r="A103" t="s">
        <v>46</v>
      </c>
      <c r="E103" s="29" t="s">
        <v>363</v>
      </c>
    </row>
    <row r="104" spans="1:16" ht="25.5">
      <c r="A104" s="18" t="s">
        <v>38</v>
      </c>
      <c s="23" t="s">
        <v>286</v>
      </c>
      <c s="23" t="s">
        <v>364</v>
      </c>
      <c s="18" t="s">
        <v>40</v>
      </c>
      <c s="24" t="s">
        <v>365</v>
      </c>
      <c s="25" t="s">
        <v>95</v>
      </c>
      <c s="26">
        <v>9.52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38.25">
      <c r="A105" s="28" t="s">
        <v>43</v>
      </c>
      <c r="E105" s="29" t="s">
        <v>366</v>
      </c>
    </row>
    <row r="106" spans="1:5" ht="51">
      <c r="A106" s="30" t="s">
        <v>45</v>
      </c>
      <c r="E106" s="31" t="s">
        <v>367</v>
      </c>
    </row>
    <row r="107" spans="1:5" ht="153">
      <c r="A107" t="s">
        <v>46</v>
      </c>
      <c r="E107" s="29" t="s">
        <v>363</v>
      </c>
    </row>
    <row r="108" spans="1:16" ht="12.75">
      <c r="A108" s="18" t="s">
        <v>38</v>
      </c>
      <c s="23" t="s">
        <v>292</v>
      </c>
      <c s="23" t="s">
        <v>368</v>
      </c>
      <c s="18" t="s">
        <v>40</v>
      </c>
      <c s="24" t="s">
        <v>369</v>
      </c>
      <c s="25" t="s">
        <v>95</v>
      </c>
      <c s="26">
        <v>32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63.75">
      <c r="A109" s="28" t="s">
        <v>43</v>
      </c>
      <c r="E109" s="29" t="s">
        <v>370</v>
      </c>
    </row>
    <row r="110" spans="1:5" ht="38.25">
      <c r="A110" s="30" t="s">
        <v>45</v>
      </c>
      <c r="E110" s="31" t="s">
        <v>371</v>
      </c>
    </row>
    <row r="111" spans="1:5" ht="89.25">
      <c r="A111" t="s">
        <v>46</v>
      </c>
      <c r="E111" s="29" t="s">
        <v>372</v>
      </c>
    </row>
    <row r="112" spans="1:18" ht="12.75" customHeight="1">
      <c r="A112" s="5" t="s">
        <v>36</v>
      </c>
      <c s="5"/>
      <c s="35" t="s">
        <v>121</v>
      </c>
      <c s="5"/>
      <c s="21" t="s">
        <v>285</v>
      </c>
      <c s="5"/>
      <c s="5"/>
      <c s="5"/>
      <c s="36">
        <f>0+Q112</f>
      </c>
      <c r="O112">
        <f>0+R112</f>
      </c>
      <c r="Q112">
        <f>0+I113+I117</f>
      </c>
      <c>
        <f>0+O113+O117</f>
      </c>
    </row>
    <row r="113" spans="1:16" ht="12.75">
      <c r="A113" s="18" t="s">
        <v>38</v>
      </c>
      <c s="23" t="s">
        <v>296</v>
      </c>
      <c s="23" t="s">
        <v>287</v>
      </c>
      <c s="18" t="s">
        <v>40</v>
      </c>
      <c s="24" t="s">
        <v>288</v>
      </c>
      <c s="25" t="s">
        <v>101</v>
      </c>
      <c s="26">
        <v>2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289</v>
      </c>
    </row>
    <row r="115" spans="1:5" ht="12.75">
      <c r="A115" s="30" t="s">
        <v>45</v>
      </c>
      <c r="E115" s="31" t="s">
        <v>290</v>
      </c>
    </row>
    <row r="116" spans="1:5" ht="25.5">
      <c r="A116" t="s">
        <v>46</v>
      </c>
      <c r="E116" s="29" t="s">
        <v>291</v>
      </c>
    </row>
    <row r="117" spans="1:16" ht="12.75">
      <c r="A117" s="18" t="s">
        <v>38</v>
      </c>
      <c s="23" t="s">
        <v>299</v>
      </c>
      <c s="23" t="s">
        <v>293</v>
      </c>
      <c s="18" t="s">
        <v>40</v>
      </c>
      <c s="24" t="s">
        <v>294</v>
      </c>
      <c s="25" t="s">
        <v>101</v>
      </c>
      <c s="26">
        <v>11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289</v>
      </c>
    </row>
    <row r="119" spans="1:5" ht="12.75">
      <c r="A119" s="30" t="s">
        <v>45</v>
      </c>
      <c r="E119" s="31" t="s">
        <v>295</v>
      </c>
    </row>
    <row r="120" spans="1:5" ht="25.5">
      <c r="A120" t="s">
        <v>46</v>
      </c>
      <c r="E120" s="29" t="s">
        <v>291</v>
      </c>
    </row>
    <row r="121" spans="1:18" ht="12.75" customHeight="1">
      <c r="A121" s="5" t="s">
        <v>36</v>
      </c>
      <c s="5"/>
      <c s="35" t="s">
        <v>33</v>
      </c>
      <c s="5"/>
      <c s="21" t="s">
        <v>130</v>
      </c>
      <c s="5"/>
      <c s="5"/>
      <c s="5"/>
      <c s="36">
        <f>0+Q121</f>
      </c>
      <c r="O121">
        <f>0+R121</f>
      </c>
      <c r="Q121">
        <f>0+I122+I126+I130+I134+I138+I142</f>
      </c>
      <c>
        <f>0+O122+O126+O130+O134+O138+O142</f>
      </c>
    </row>
    <row r="122" spans="1:16" ht="12.75">
      <c r="A122" s="18" t="s">
        <v>38</v>
      </c>
      <c s="23" t="s">
        <v>305</v>
      </c>
      <c s="23" t="s">
        <v>373</v>
      </c>
      <c s="18" t="s">
        <v>40</v>
      </c>
      <c s="24" t="s">
        <v>374</v>
      </c>
      <c s="25" t="s">
        <v>133</v>
      </c>
      <c s="26">
        <v>32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375</v>
      </c>
    </row>
    <row r="124" spans="1:5" ht="12.75">
      <c r="A124" s="30" t="s">
        <v>45</v>
      </c>
      <c r="E124" s="31" t="s">
        <v>40</v>
      </c>
    </row>
    <row r="125" spans="1:5" ht="63.75">
      <c r="A125" t="s">
        <v>46</v>
      </c>
      <c r="E125" s="29" t="s">
        <v>376</v>
      </c>
    </row>
    <row r="126" spans="1:16" ht="12.75">
      <c r="A126" s="18" t="s">
        <v>38</v>
      </c>
      <c s="23" t="s">
        <v>377</v>
      </c>
      <c s="23" t="s">
        <v>378</v>
      </c>
      <c s="18" t="s">
        <v>40</v>
      </c>
      <c s="24" t="s">
        <v>379</v>
      </c>
      <c s="25" t="s">
        <v>133</v>
      </c>
      <c s="26">
        <v>30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25.5">
      <c r="A127" s="28" t="s">
        <v>43</v>
      </c>
      <c r="E127" s="29" t="s">
        <v>380</v>
      </c>
    </row>
    <row r="128" spans="1:5" ht="38.25">
      <c r="A128" s="30" t="s">
        <v>45</v>
      </c>
      <c r="E128" s="31" t="s">
        <v>381</v>
      </c>
    </row>
    <row r="129" spans="1:5" ht="38.25">
      <c r="A129" t="s">
        <v>46</v>
      </c>
      <c r="E129" s="29" t="s">
        <v>382</v>
      </c>
    </row>
    <row r="130" spans="1:16" ht="12.75">
      <c r="A130" s="18" t="s">
        <v>38</v>
      </c>
      <c s="23" t="s">
        <v>383</v>
      </c>
      <c s="23" t="s">
        <v>384</v>
      </c>
      <c s="18" t="s">
        <v>40</v>
      </c>
      <c s="24" t="s">
        <v>385</v>
      </c>
      <c s="25" t="s">
        <v>107</v>
      </c>
      <c s="26">
        <v>5.04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25.5">
      <c r="A131" s="28" t="s">
        <v>43</v>
      </c>
      <c r="E131" s="29" t="s">
        <v>386</v>
      </c>
    </row>
    <row r="132" spans="1:5" ht="12.75">
      <c r="A132" s="30" t="s">
        <v>45</v>
      </c>
      <c r="E132" s="31" t="s">
        <v>387</v>
      </c>
    </row>
    <row r="133" spans="1:5" ht="51">
      <c r="A133" t="s">
        <v>46</v>
      </c>
      <c r="E133" s="29" t="s">
        <v>388</v>
      </c>
    </row>
    <row r="134" spans="1:16" ht="12.75">
      <c r="A134" s="18" t="s">
        <v>38</v>
      </c>
      <c s="23" t="s">
        <v>389</v>
      </c>
      <c s="23" t="s">
        <v>390</v>
      </c>
      <c s="18" t="s">
        <v>40</v>
      </c>
      <c s="24" t="s">
        <v>391</v>
      </c>
      <c s="25" t="s">
        <v>133</v>
      </c>
      <c s="26">
        <v>290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25.5">
      <c r="A135" s="28" t="s">
        <v>43</v>
      </c>
      <c r="E135" s="29" t="s">
        <v>392</v>
      </c>
    </row>
    <row r="136" spans="1:5" ht="102">
      <c r="A136" s="30" t="s">
        <v>45</v>
      </c>
      <c r="E136" s="31" t="s">
        <v>393</v>
      </c>
    </row>
    <row r="137" spans="1:5" ht="51">
      <c r="A137" t="s">
        <v>46</v>
      </c>
      <c r="E137" s="29" t="s">
        <v>136</v>
      </c>
    </row>
    <row r="138" spans="1:16" ht="12.75">
      <c r="A138" s="18" t="s">
        <v>38</v>
      </c>
      <c s="23" t="s">
        <v>394</v>
      </c>
      <c s="23" t="s">
        <v>131</v>
      </c>
      <c s="18" t="s">
        <v>40</v>
      </c>
      <c s="24" t="s">
        <v>132</v>
      </c>
      <c s="25" t="s">
        <v>133</v>
      </c>
      <c s="26">
        <v>549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25.5">
      <c r="A139" s="28" t="s">
        <v>43</v>
      </c>
      <c r="E139" s="29" t="s">
        <v>395</v>
      </c>
    </row>
    <row r="140" spans="1:5" ht="127.5">
      <c r="A140" s="30" t="s">
        <v>45</v>
      </c>
      <c r="E140" s="31" t="s">
        <v>396</v>
      </c>
    </row>
    <row r="141" spans="1:5" ht="51">
      <c r="A141" t="s">
        <v>46</v>
      </c>
      <c r="E141" s="29" t="s">
        <v>136</v>
      </c>
    </row>
    <row r="142" spans="1:16" ht="12.75">
      <c r="A142" s="18" t="s">
        <v>38</v>
      </c>
      <c s="23" t="s">
        <v>397</v>
      </c>
      <c s="23" t="s">
        <v>398</v>
      </c>
      <c s="18" t="s">
        <v>40</v>
      </c>
      <c s="24" t="s">
        <v>399</v>
      </c>
      <c s="25" t="s">
        <v>133</v>
      </c>
      <c s="26">
        <v>41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38.25">
      <c r="A143" s="28" t="s">
        <v>43</v>
      </c>
      <c r="E143" s="29" t="s">
        <v>400</v>
      </c>
    </row>
    <row r="144" spans="1:5" ht="38.25">
      <c r="A144" s="30" t="s">
        <v>45</v>
      </c>
      <c r="E144" s="31" t="s">
        <v>401</v>
      </c>
    </row>
    <row r="145" spans="1:5" ht="38.25">
      <c r="A145" t="s">
        <v>46</v>
      </c>
      <c r="E145" s="29" t="s">
        <v>402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0+O8+O13+O38+O47+O52+O69+O74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403</v>
      </c>
      <c s="32">
        <f>0+I8+I13+I38+I47+I52+I69+I74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403</v>
      </c>
      <c s="5"/>
      <c s="14" t="s">
        <v>404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81</v>
      </c>
      <c s="18" t="s">
        <v>148</v>
      </c>
      <c s="24" t="s">
        <v>82</v>
      </c>
      <c s="25" t="s">
        <v>83</v>
      </c>
      <c s="26">
        <v>160.981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172</v>
      </c>
    </row>
    <row r="11" spans="1:5" ht="51">
      <c r="A11" s="30" t="s">
        <v>45</v>
      </c>
      <c r="E11" s="31" t="s">
        <v>405</v>
      </c>
    </row>
    <row r="12" spans="1:5" ht="25.5">
      <c r="A12" t="s">
        <v>46</v>
      </c>
      <c r="E12" s="29" t="s">
        <v>86</v>
      </c>
    </row>
    <row r="13" spans="1:18" ht="12.75" customHeight="1">
      <c r="A13" s="5" t="s">
        <v>36</v>
      </c>
      <c s="5"/>
      <c s="35" t="s">
        <v>22</v>
      </c>
      <c s="5"/>
      <c s="21" t="s">
        <v>92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38</v>
      </c>
      <c s="23" t="s">
        <v>16</v>
      </c>
      <c s="23" t="s">
        <v>93</v>
      </c>
      <c s="18" t="s">
        <v>40</v>
      </c>
      <c s="24" t="s">
        <v>94</v>
      </c>
      <c s="25" t="s">
        <v>95</v>
      </c>
      <c s="26">
        <v>75.4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319</v>
      </c>
    </row>
    <row r="16" spans="1:5" ht="38.25">
      <c r="A16" s="30" t="s">
        <v>45</v>
      </c>
      <c r="E16" s="31" t="s">
        <v>406</v>
      </c>
    </row>
    <row r="17" spans="1:5" ht="12.75">
      <c r="A17" t="s">
        <v>46</v>
      </c>
      <c r="E17" s="29" t="s">
        <v>98</v>
      </c>
    </row>
    <row r="18" spans="1:16" ht="12.75">
      <c r="A18" s="18" t="s">
        <v>38</v>
      </c>
      <c s="23" t="s">
        <v>15</v>
      </c>
      <c s="23" t="s">
        <v>327</v>
      </c>
      <c s="18" t="s">
        <v>40</v>
      </c>
      <c s="24" t="s">
        <v>328</v>
      </c>
      <c s="25" t="s">
        <v>107</v>
      </c>
      <c s="26">
        <v>8.21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329</v>
      </c>
    </row>
    <row r="20" spans="1:5" ht="38.25">
      <c r="A20" s="30" t="s">
        <v>45</v>
      </c>
      <c r="E20" s="31" t="s">
        <v>407</v>
      </c>
    </row>
    <row r="21" spans="1:5" ht="63.75">
      <c r="A21" t="s">
        <v>46</v>
      </c>
      <c r="E21" s="29" t="s">
        <v>187</v>
      </c>
    </row>
    <row r="22" spans="1:16" ht="25.5">
      <c r="A22" s="18" t="s">
        <v>38</v>
      </c>
      <c s="23" t="s">
        <v>26</v>
      </c>
      <c s="23" t="s">
        <v>188</v>
      </c>
      <c s="18" t="s">
        <v>40</v>
      </c>
      <c s="24" t="s">
        <v>189</v>
      </c>
      <c s="25" t="s">
        <v>107</v>
      </c>
      <c s="26">
        <v>53.65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190</v>
      </c>
    </row>
    <row r="24" spans="1:5" ht="12.75">
      <c r="A24" s="30" t="s">
        <v>45</v>
      </c>
      <c r="E24" s="31" t="s">
        <v>408</v>
      </c>
    </row>
    <row r="25" spans="1:5" ht="63.75">
      <c r="A25" t="s">
        <v>46</v>
      </c>
      <c r="E25" s="29" t="s">
        <v>187</v>
      </c>
    </row>
    <row r="26" spans="1:16" ht="12.75">
      <c r="A26" s="18" t="s">
        <v>38</v>
      </c>
      <c s="23" t="s">
        <v>28</v>
      </c>
      <c s="23" t="s">
        <v>192</v>
      </c>
      <c s="18" t="s">
        <v>40</v>
      </c>
      <c s="24" t="s">
        <v>193</v>
      </c>
      <c s="25" t="s">
        <v>107</v>
      </c>
      <c s="26">
        <v>10.73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194</v>
      </c>
    </row>
    <row r="28" spans="1:5" ht="12.75">
      <c r="A28" s="30" t="s">
        <v>45</v>
      </c>
      <c r="E28" s="31" t="s">
        <v>409</v>
      </c>
    </row>
    <row r="29" spans="1:5" ht="25.5">
      <c r="A29" t="s">
        <v>46</v>
      </c>
      <c r="E29" s="29" t="s">
        <v>182</v>
      </c>
    </row>
    <row r="30" spans="1:16" ht="12.75">
      <c r="A30" s="18" t="s">
        <v>38</v>
      </c>
      <c s="23" t="s">
        <v>30</v>
      </c>
      <c s="23" t="s">
        <v>206</v>
      </c>
      <c s="18" t="s">
        <v>40</v>
      </c>
      <c s="24" t="s">
        <v>207</v>
      </c>
      <c s="25" t="s">
        <v>107</v>
      </c>
      <c s="26">
        <v>21.46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208</v>
      </c>
    </row>
    <row r="32" spans="1:5" ht="12.75">
      <c r="A32" s="30" t="s">
        <v>45</v>
      </c>
      <c r="E32" s="31" t="s">
        <v>410</v>
      </c>
    </row>
    <row r="33" spans="1:5" ht="25.5">
      <c r="A33" t="s">
        <v>46</v>
      </c>
      <c r="E33" s="29" t="s">
        <v>182</v>
      </c>
    </row>
    <row r="34" spans="1:16" ht="12.75">
      <c r="A34" s="18" t="s">
        <v>38</v>
      </c>
      <c s="23" t="s">
        <v>76</v>
      </c>
      <c s="23" t="s">
        <v>210</v>
      </c>
      <c s="18" t="s">
        <v>40</v>
      </c>
      <c s="24" t="s">
        <v>211</v>
      </c>
      <c s="25" t="s">
        <v>107</v>
      </c>
      <c s="26">
        <v>18.85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411</v>
      </c>
    </row>
    <row r="36" spans="1:5" ht="38.25">
      <c r="A36" s="30" t="s">
        <v>45</v>
      </c>
      <c r="E36" s="31" t="s">
        <v>412</v>
      </c>
    </row>
    <row r="37" spans="1:5" ht="369.75">
      <c r="A37" t="s">
        <v>46</v>
      </c>
      <c r="E37" s="29" t="s">
        <v>214</v>
      </c>
    </row>
    <row r="38" spans="1:18" ht="12.75" customHeight="1">
      <c r="A38" s="5" t="s">
        <v>36</v>
      </c>
      <c s="5"/>
      <c s="35" t="s">
        <v>16</v>
      </c>
      <c s="5"/>
      <c s="21" t="s">
        <v>226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8" t="s">
        <v>38</v>
      </c>
      <c s="23" t="s">
        <v>121</v>
      </c>
      <c s="23" t="s">
        <v>228</v>
      </c>
      <c s="18" t="s">
        <v>40</v>
      </c>
      <c s="24" t="s">
        <v>229</v>
      </c>
      <c s="25" t="s">
        <v>133</v>
      </c>
      <c s="26">
        <v>24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63.75">
      <c r="A40" s="28" t="s">
        <v>43</v>
      </c>
      <c r="E40" s="29" t="s">
        <v>413</v>
      </c>
    </row>
    <row r="41" spans="1:5" ht="12.75">
      <c r="A41" s="30" t="s">
        <v>45</v>
      </c>
      <c r="E41" s="31" t="s">
        <v>414</v>
      </c>
    </row>
    <row r="42" spans="1:5" ht="165.75">
      <c r="A42" t="s">
        <v>46</v>
      </c>
      <c r="E42" s="29" t="s">
        <v>232</v>
      </c>
    </row>
    <row r="43" spans="1:16" ht="12.75">
      <c r="A43" s="18" t="s">
        <v>38</v>
      </c>
      <c s="23" t="s">
        <v>33</v>
      </c>
      <c s="23" t="s">
        <v>234</v>
      </c>
      <c s="18" t="s">
        <v>40</v>
      </c>
      <c s="24" t="s">
        <v>235</v>
      </c>
      <c s="25" t="s">
        <v>95</v>
      </c>
      <c s="26">
        <v>48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415</v>
      </c>
    </row>
    <row r="45" spans="1:5" ht="12.75">
      <c r="A45" s="30" t="s">
        <v>45</v>
      </c>
      <c r="E45" s="31" t="s">
        <v>416</v>
      </c>
    </row>
    <row r="46" spans="1:5" ht="102">
      <c r="A46" t="s">
        <v>46</v>
      </c>
      <c r="E46" s="29" t="s">
        <v>238</v>
      </c>
    </row>
    <row r="47" spans="1:18" ht="12.75" customHeight="1">
      <c r="A47" s="5" t="s">
        <v>36</v>
      </c>
      <c s="5"/>
      <c s="35" t="s">
        <v>26</v>
      </c>
      <c s="5"/>
      <c s="21" t="s">
        <v>239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38</v>
      </c>
      <c s="23" t="s">
        <v>35</v>
      </c>
      <c s="23" t="s">
        <v>241</v>
      </c>
      <c s="18" t="s">
        <v>40</v>
      </c>
      <c s="24" t="s">
        <v>242</v>
      </c>
      <c s="25" t="s">
        <v>107</v>
      </c>
      <c s="26">
        <v>18.716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243</v>
      </c>
    </row>
    <row r="50" spans="1:5" ht="38.25">
      <c r="A50" s="30" t="s">
        <v>45</v>
      </c>
      <c r="E50" s="31" t="s">
        <v>417</v>
      </c>
    </row>
    <row r="51" spans="1:5" ht="38.25">
      <c r="A51" t="s">
        <v>46</v>
      </c>
      <c r="E51" s="29" t="s">
        <v>245</v>
      </c>
    </row>
    <row r="52" spans="1:18" ht="12.75" customHeight="1">
      <c r="A52" s="5" t="s">
        <v>36</v>
      </c>
      <c s="5"/>
      <c s="35" t="s">
        <v>28</v>
      </c>
      <c s="5"/>
      <c s="21" t="s">
        <v>246</v>
      </c>
      <c s="5"/>
      <c s="5"/>
      <c s="5"/>
      <c s="36">
        <f>0+Q52</f>
      </c>
      <c r="O52">
        <f>0+R52</f>
      </c>
      <c r="Q52">
        <f>0+I53+I57+I61+I65</f>
      </c>
      <c>
        <f>0+O53+O57+O61+O65</f>
      </c>
    </row>
    <row r="53" spans="1:16" ht="12.75">
      <c r="A53" s="18" t="s">
        <v>38</v>
      </c>
      <c s="23" t="s">
        <v>137</v>
      </c>
      <c s="23" t="s">
        <v>347</v>
      </c>
      <c s="18" t="s">
        <v>40</v>
      </c>
      <c s="24" t="s">
        <v>348</v>
      </c>
      <c s="25" t="s">
        <v>95</v>
      </c>
      <c s="26">
        <v>491.295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25.5">
      <c r="A54" s="28" t="s">
        <v>43</v>
      </c>
      <c r="E54" s="29" t="s">
        <v>418</v>
      </c>
    </row>
    <row r="55" spans="1:5" ht="38.25">
      <c r="A55" s="30" t="s">
        <v>45</v>
      </c>
      <c r="E55" s="31" t="s">
        <v>419</v>
      </c>
    </row>
    <row r="56" spans="1:5" ht="51">
      <c r="A56" t="s">
        <v>46</v>
      </c>
      <c r="E56" s="29" t="s">
        <v>252</v>
      </c>
    </row>
    <row r="57" spans="1:16" ht="12.75">
      <c r="A57" s="18" t="s">
        <v>38</v>
      </c>
      <c s="23" t="s">
        <v>158</v>
      </c>
      <c s="23" t="s">
        <v>420</v>
      </c>
      <c s="18" t="s">
        <v>40</v>
      </c>
      <c s="24" t="s">
        <v>421</v>
      </c>
      <c s="25" t="s">
        <v>95</v>
      </c>
      <c s="26">
        <v>309.5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422</v>
      </c>
    </row>
    <row r="59" spans="1:5" ht="63.75">
      <c r="A59" s="30" t="s">
        <v>45</v>
      </c>
      <c r="E59" s="31" t="s">
        <v>423</v>
      </c>
    </row>
    <row r="60" spans="1:5" ht="153">
      <c r="A60" t="s">
        <v>46</v>
      </c>
      <c r="E60" s="29" t="s">
        <v>284</v>
      </c>
    </row>
    <row r="61" spans="1:16" ht="12.75">
      <c r="A61" s="18" t="s">
        <v>38</v>
      </c>
      <c s="23" t="s">
        <v>220</v>
      </c>
      <c s="23" t="s">
        <v>355</v>
      </c>
      <c s="18" t="s">
        <v>40</v>
      </c>
      <c s="24" t="s">
        <v>356</v>
      </c>
      <c s="25" t="s">
        <v>95</v>
      </c>
      <c s="26">
        <v>158.4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424</v>
      </c>
    </row>
    <row r="63" spans="1:5" ht="12.75">
      <c r="A63" s="30" t="s">
        <v>45</v>
      </c>
      <c r="E63" s="31" t="s">
        <v>425</v>
      </c>
    </row>
    <row r="64" spans="1:5" ht="153">
      <c r="A64" t="s">
        <v>46</v>
      </c>
      <c r="E64" s="29" t="s">
        <v>284</v>
      </c>
    </row>
    <row r="65" spans="1:16" ht="12.75">
      <c r="A65" s="18" t="s">
        <v>38</v>
      </c>
      <c s="23" t="s">
        <v>227</v>
      </c>
      <c s="23" t="s">
        <v>426</v>
      </c>
      <c s="18" t="s">
        <v>40</v>
      </c>
      <c s="24" t="s">
        <v>427</v>
      </c>
      <c s="25" t="s">
        <v>95</v>
      </c>
      <c s="26">
        <v>30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38.25">
      <c r="A66" s="28" t="s">
        <v>43</v>
      </c>
      <c r="E66" s="29" t="s">
        <v>428</v>
      </c>
    </row>
    <row r="67" spans="1:5" ht="12.75">
      <c r="A67" s="30" t="s">
        <v>45</v>
      </c>
      <c r="E67" s="31" t="s">
        <v>429</v>
      </c>
    </row>
    <row r="68" spans="1:5" ht="89.25">
      <c r="A68" t="s">
        <v>46</v>
      </c>
      <c r="E68" s="29" t="s">
        <v>372</v>
      </c>
    </row>
    <row r="69" spans="1:18" ht="12.75" customHeight="1">
      <c r="A69" s="5" t="s">
        <v>36</v>
      </c>
      <c s="5"/>
      <c s="35" t="s">
        <v>121</v>
      </c>
      <c s="5"/>
      <c s="21" t="s">
        <v>285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38</v>
      </c>
      <c s="23" t="s">
        <v>233</v>
      </c>
      <c s="23" t="s">
        <v>293</v>
      </c>
      <c s="18" t="s">
        <v>40</v>
      </c>
      <c s="24" t="s">
        <v>294</v>
      </c>
      <c s="25" t="s">
        <v>101</v>
      </c>
      <c s="26">
        <v>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289</v>
      </c>
    </row>
    <row r="72" spans="1:5" ht="12.75">
      <c r="A72" s="30" t="s">
        <v>45</v>
      </c>
      <c r="E72" s="31" t="s">
        <v>295</v>
      </c>
    </row>
    <row r="73" spans="1:5" ht="25.5">
      <c r="A73" t="s">
        <v>46</v>
      </c>
      <c r="E73" s="29" t="s">
        <v>291</v>
      </c>
    </row>
    <row r="74" spans="1:18" ht="12.75" customHeight="1">
      <c r="A74" s="5" t="s">
        <v>36</v>
      </c>
      <c s="5"/>
      <c s="35" t="s">
        <v>33</v>
      </c>
      <c s="5"/>
      <c s="21" t="s">
        <v>130</v>
      </c>
      <c s="5"/>
      <c s="5"/>
      <c s="5"/>
      <c s="36">
        <f>0+Q74</f>
      </c>
      <c r="O74">
        <f>0+R74</f>
      </c>
      <c r="Q74">
        <f>0+I75+I79</f>
      </c>
      <c>
        <f>0+O75+O79</f>
      </c>
    </row>
    <row r="75" spans="1:16" ht="12.75">
      <c r="A75" s="18" t="s">
        <v>38</v>
      </c>
      <c s="23" t="s">
        <v>240</v>
      </c>
      <c s="23" t="s">
        <v>430</v>
      </c>
      <c s="18" t="s">
        <v>40</v>
      </c>
      <c s="24" t="s">
        <v>431</v>
      </c>
      <c s="25" t="s">
        <v>101</v>
      </c>
      <c s="26">
        <v>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432</v>
      </c>
    </row>
    <row r="77" spans="1:5" ht="12.75">
      <c r="A77" s="30" t="s">
        <v>45</v>
      </c>
      <c r="E77" s="31" t="s">
        <v>433</v>
      </c>
    </row>
    <row r="78" spans="1:5" ht="12.75">
      <c r="A78" t="s">
        <v>46</v>
      </c>
      <c r="E78" s="29" t="s">
        <v>434</v>
      </c>
    </row>
    <row r="79" spans="1:16" ht="12.75">
      <c r="A79" s="18" t="s">
        <v>38</v>
      </c>
      <c s="23" t="s">
        <v>247</v>
      </c>
      <c s="23" t="s">
        <v>131</v>
      </c>
      <c s="18" t="s">
        <v>40</v>
      </c>
      <c s="24" t="s">
        <v>132</v>
      </c>
      <c s="25" t="s">
        <v>133</v>
      </c>
      <c s="26">
        <v>143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435</v>
      </c>
    </row>
    <row r="81" spans="1:5" ht="63.75">
      <c r="A81" s="30" t="s">
        <v>45</v>
      </c>
      <c r="E81" s="31" t="s">
        <v>436</v>
      </c>
    </row>
    <row r="82" spans="1:5" ht="51">
      <c r="A82" t="s">
        <v>46</v>
      </c>
      <c r="E82" s="29" t="s">
        <v>136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437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437</v>
      </c>
      <c s="5"/>
      <c s="14" t="s">
        <v>438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130</v>
      </c>
      <c s="19"/>
      <c s="19"/>
      <c s="19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18" t="s">
        <v>38</v>
      </c>
      <c s="23" t="s">
        <v>22</v>
      </c>
      <c s="23" t="s">
        <v>439</v>
      </c>
      <c s="18" t="s">
        <v>40</v>
      </c>
      <c s="24" t="s">
        <v>440</v>
      </c>
      <c s="25" t="s">
        <v>101</v>
      </c>
      <c s="26">
        <v>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441</v>
      </c>
    </row>
    <row r="11" spans="1:5" ht="89.25">
      <c r="A11" s="30" t="s">
        <v>45</v>
      </c>
      <c r="E11" s="31" t="s">
        <v>442</v>
      </c>
    </row>
    <row r="12" spans="1:5" ht="25.5">
      <c r="A12" t="s">
        <v>46</v>
      </c>
      <c r="E12" s="29" t="s">
        <v>443</v>
      </c>
    </row>
    <row r="13" spans="1:16" ht="25.5">
      <c r="A13" s="18" t="s">
        <v>38</v>
      </c>
      <c s="23" t="s">
        <v>16</v>
      </c>
      <c s="23" t="s">
        <v>444</v>
      </c>
      <c s="18" t="s">
        <v>40</v>
      </c>
      <c s="24" t="s">
        <v>445</v>
      </c>
      <c s="25" t="s">
        <v>101</v>
      </c>
      <c s="26">
        <v>27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446</v>
      </c>
    </row>
    <row r="15" spans="1:5" ht="76.5">
      <c r="A15" s="30" t="s">
        <v>45</v>
      </c>
      <c r="E15" s="31" t="s">
        <v>447</v>
      </c>
    </row>
    <row r="16" spans="1:5" ht="63.75">
      <c r="A16" t="s">
        <v>46</v>
      </c>
      <c r="E16" s="29" t="s">
        <v>448</v>
      </c>
    </row>
    <row r="17" spans="1:16" ht="12.75">
      <c r="A17" s="18" t="s">
        <v>38</v>
      </c>
      <c s="23" t="s">
        <v>15</v>
      </c>
      <c s="23" t="s">
        <v>449</v>
      </c>
      <c s="18" t="s">
        <v>40</v>
      </c>
      <c s="24" t="s">
        <v>450</v>
      </c>
      <c s="25" t="s">
        <v>101</v>
      </c>
      <c s="26">
        <v>7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451</v>
      </c>
    </row>
    <row r="19" spans="1:5" ht="51">
      <c r="A19" s="30" t="s">
        <v>45</v>
      </c>
      <c r="E19" s="31" t="s">
        <v>452</v>
      </c>
    </row>
    <row r="20" spans="1:5" ht="25.5">
      <c r="A20" t="s">
        <v>46</v>
      </c>
      <c r="E20" s="29" t="s">
        <v>453</v>
      </c>
    </row>
    <row r="21" spans="1:16" ht="25.5">
      <c r="A21" s="18" t="s">
        <v>38</v>
      </c>
      <c s="23" t="s">
        <v>26</v>
      </c>
      <c s="23" t="s">
        <v>454</v>
      </c>
      <c s="18" t="s">
        <v>40</v>
      </c>
      <c s="24" t="s">
        <v>455</v>
      </c>
      <c s="25" t="s">
        <v>101</v>
      </c>
      <c s="26">
        <v>2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441</v>
      </c>
    </row>
    <row r="23" spans="1:5" ht="12.75">
      <c r="A23" s="30" t="s">
        <v>45</v>
      </c>
      <c r="E23" s="31" t="s">
        <v>40</v>
      </c>
    </row>
    <row r="24" spans="1:5" ht="25.5">
      <c r="A24" t="s">
        <v>46</v>
      </c>
      <c r="E24" s="29" t="s">
        <v>456</v>
      </c>
    </row>
    <row r="25" spans="1:16" ht="25.5">
      <c r="A25" s="18" t="s">
        <v>38</v>
      </c>
      <c s="23" t="s">
        <v>28</v>
      </c>
      <c s="23" t="s">
        <v>457</v>
      </c>
      <c s="18" t="s">
        <v>40</v>
      </c>
      <c s="24" t="s">
        <v>458</v>
      </c>
      <c s="25" t="s">
        <v>95</v>
      </c>
      <c s="26">
        <v>15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459</v>
      </c>
    </row>
    <row r="27" spans="1:5" ht="12.75">
      <c r="A27" s="30" t="s">
        <v>45</v>
      </c>
      <c r="E27" s="31" t="s">
        <v>460</v>
      </c>
    </row>
    <row r="28" spans="1:5" ht="38.25">
      <c r="A28" t="s">
        <v>46</v>
      </c>
      <c r="E28" s="29" t="s">
        <v>461</v>
      </c>
    </row>
    <row r="29" spans="1:16" ht="25.5">
      <c r="A29" s="18" t="s">
        <v>38</v>
      </c>
      <c s="23" t="s">
        <v>30</v>
      </c>
      <c s="23" t="s">
        <v>462</v>
      </c>
      <c s="18" t="s">
        <v>40</v>
      </c>
      <c s="24" t="s">
        <v>463</v>
      </c>
      <c s="25" t="s">
        <v>95</v>
      </c>
      <c s="26">
        <v>16.25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459</v>
      </c>
    </row>
    <row r="31" spans="1:5" ht="38.25">
      <c r="A31" s="30" t="s">
        <v>45</v>
      </c>
      <c r="E31" s="31" t="s">
        <v>464</v>
      </c>
    </row>
    <row r="32" spans="1:5" ht="38.25">
      <c r="A32" t="s">
        <v>46</v>
      </c>
      <c r="E32" s="29" t="s">
        <v>461</v>
      </c>
    </row>
    <row r="33" spans="1:16" ht="12.75">
      <c r="A33" s="18" t="s">
        <v>38</v>
      </c>
      <c s="23" t="s">
        <v>76</v>
      </c>
      <c s="23" t="s">
        <v>465</v>
      </c>
      <c s="18" t="s">
        <v>40</v>
      </c>
      <c s="24" t="s">
        <v>466</v>
      </c>
      <c s="25" t="s">
        <v>101</v>
      </c>
      <c s="26">
        <v>1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25.5">
      <c r="A34" s="28" t="s">
        <v>43</v>
      </c>
      <c r="E34" s="29" t="s">
        <v>459</v>
      </c>
    </row>
    <row r="35" spans="1:5" ht="12.75">
      <c r="A35" s="30" t="s">
        <v>45</v>
      </c>
      <c r="E35" s="31" t="s">
        <v>467</v>
      </c>
    </row>
    <row r="36" spans="1:5" ht="38.25">
      <c r="A36" t="s">
        <v>46</v>
      </c>
      <c r="E36" s="29" t="s">
        <v>468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