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182" sheetId="3" r:id="rId3"/>
    <sheet name="201" sheetId="4" r:id="rId4"/>
    <sheet name="202" sheetId="5" r:id="rId5"/>
  </sheets>
  <definedNames/>
  <calcPr/>
  <webPublishing/>
</workbook>
</file>

<file path=xl/sharedStrings.xml><?xml version="1.0" encoding="utf-8"?>
<sst xmlns="http://schemas.openxmlformats.org/spreadsheetml/2006/main" count="1082" uniqueCount="286">
  <si>
    <t>ASPE10</t>
  </si>
  <si>
    <t>S</t>
  </si>
  <si>
    <t>Soupis prací objektu</t>
  </si>
  <si>
    <t xml:space="preserve">Stavba: </t>
  </si>
  <si>
    <t>II/379</t>
  </si>
  <si>
    <t>Nový Hrad, mosty 379-024, 025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</si>
  <si>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</si>
  <si>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</si>
  <si>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</si>
  <si>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</si>
  <si>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</si>
  <si>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</si>
  <si>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</si>
  <si>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</si>
  <si>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</si>
  <si>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</si>
  <si>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</si>
  <si>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</si>
  <si>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</si>
  <si>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</si>
  <si>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</si>
  <si>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</si>
  <si>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</si>
  <si>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</si>
  <si>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</si>
  <si>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</si>
  <si>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</si>
  <si>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</si>
  <si>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</si>
  <si>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</si>
  <si>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</si>
  <si>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</si>
  <si>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</si>
  <si>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</si>
  <si>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</si>
  <si>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</si>
  <si>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</si>
  <si>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</si>
  <si>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</si>
  <si>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</si>
  <si>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</si>
  <si>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</si>
  <si>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</si>
  <si>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</si>
  <si>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 (dále jen RDS) - popsáno v obchodních podmínkách</t>
  </si>
  <si>
    <t>VV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</si>
  <si>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</si>
  <si>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</si>
  <si>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</si>
  <si>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</si>
  <si>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</si>
  <si>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</si>
  <si>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</si>
  <si>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</si>
  <si>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</si>
  <si>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</si>
  <si>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</si>
  <si>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</si>
  <si>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</si>
  <si>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pod oběma mosty 
včetně ověření existence sítí u správců</t>
  </si>
  <si>
    <t>00003</t>
  </si>
  <si>
    <t>Zřízení a odstranění zařízení staveniště - popsáno v obchodních podmínkách</t>
  </si>
  <si>
    <t>včetně přesunu při změně etap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</si>
  <si>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</si>
  <si>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</si>
  <si>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</si>
  <si>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</si>
  <si>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00010</t>
  </si>
  <si>
    <t>Hlavní prohlídka mostu prováděná při uvedení stavby do provozu - popsáno v obchodních podmínkách</t>
  </si>
  <si>
    <t>vč. vložení do BMS</t>
  </si>
  <si>
    <t>11</t>
  </si>
  <si>
    <t>00011</t>
  </si>
  <si>
    <t>Ohlašování pohybu třetích osob na staveništi - popsáno v obchodních podmínkách</t>
  </si>
  <si>
    <t>12</t>
  </si>
  <si>
    <t>00012</t>
  </si>
  <si>
    <t>Mostní listy - popsáno v projektové dokumentaci</t>
  </si>
  <si>
    <t>včetně vložení do BMS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</si>
  <si>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</si>
  <si>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</si>
  <si>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</si>
  <si>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</si>
  <si>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</si>
  <si>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</si>
  <si>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182</t>
  </si>
  <si>
    <t>Dopravně inženýrská opatření</t>
  </si>
  <si>
    <t>Ostatní konstrukce a práce</t>
  </si>
  <si>
    <t>914132</t>
  </si>
  <si>
    <t>DOPRAVNÍ ZNAČKY ZÁKLADNÍ VELIKOSTI OCELOVÉ FÓLIE TŘ 2 - MONTÁŽ S PŘEMÍSTĚNÍM</t>
  </si>
  <si>
    <t>KUS</t>
  </si>
  <si>
    <t>Přechodné dopravní značení. Dopravní značky, včetně sloupku a podstavce.</t>
  </si>
  <si>
    <t>položka zahrnuje:  
- dopravu demontované značky z dočasné skládky  
- osazení a montáž značky na místě určeném projektem  
- nutnou opravu poškozených částí nezahrnuje dodávku značky</t>
  </si>
  <si>
    <t>914133</t>
  </si>
  <si>
    <t>DOPRAVNÍ ZNAČKY ZÁKLADNÍ VELIKOSTI OCELOVÉ FÓLIE TŘ 2 - DEMONTÁŽ</t>
  </si>
  <si>
    <t>Položka zahrnuje odstranění, demontáž a odklizení materiálu s odvozem na předepsané  
místo</t>
  </si>
  <si>
    <t>914139</t>
  </si>
  <si>
    <t>DOPRAV ZNAČKY ZÁKLAD VEL OCEL FÓLIE TŘ 2 - NÁJEMNÉ</t>
  </si>
  <si>
    <t>KSDEN</t>
  </si>
  <si>
    <t>Přechodné dopravní značení. E1 - 3 týdny; E2, E4 - 2 dny; E3 - 2 týdny pronájem.</t>
  </si>
  <si>
    <t>E1: 10*21=210,000 [A] 
E2: 10*2=20,000 [B] 
E3: 10*14=140,000 [C] 
E4: 10*2=20,000 [D] 
Celkem: A+B+C+D=390,000 [E]</t>
  </si>
  <si>
    <t>položka zahrnuje sazbu za pronájem dopravních značek a zařízení, počet jednotek je určen jako součin počtu značek a počtu dní použití</t>
  </si>
  <si>
    <t>915321</t>
  </si>
  <si>
    <t>VODOR DOPRAV ZNAČ Z FÓLIE DOČAS ODSTRANITEL - DOD A POKLÁDKA</t>
  </si>
  <si>
    <t>M2</t>
  </si>
  <si>
    <t>Přechodné dopravní značení. Podélná čára souvislá šířky 0.125 m. Barva žlutá.</t>
  </si>
  <si>
    <t>E1: 0,125*100,0=12,500 [A] 
E2: 0,125*100,0=12,500 [B] 
E3: 0,125*100,0=12,500 [C] 
E4: 0,125*100,0=12,500 [D] 
Celkem: A+B+C+D=50,000 [E]</t>
  </si>
  <si>
    <t>položka zahrnuje:  
- dodání a pokládku předepsané fólie  
- zahrnuje předznačení</t>
  </si>
  <si>
    <t>915322</t>
  </si>
  <si>
    <t>VODOR DOPRAV ZNAČ Z FÓLIE DOČAS ODSTRANITEL - ODSTRANĚNÍ</t>
  </si>
  <si>
    <t>Přechodné dopravní značení. Podélná čára souvislá šířky 0.125 m.</t>
  </si>
  <si>
    <t>zahrnuje odstranění značení bez ohledu na způsob provedení (zatření, zbroušení) a odklizení  
vzniklé suti</t>
  </si>
  <si>
    <t>916122</t>
  </si>
  <si>
    <t>DOPRAV SVĚTLO VÝSTRAŽ SOUPRAVA 3KS - MONTÁŽ S PŘESUNEM</t>
  </si>
  <si>
    <t>Přechodné dopravní značení.Včetně přestavění při změně etap.</t>
  </si>
  <si>
    <t>E1: 1=1,000 [A] 
E2: 1=1,000 [B] 
E3: 1=1,000 [C] 
E4: 1=1,000 [D] 
Celkem: A+B+C+D=4,000 [E]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</si>
  <si>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</si>
  <si>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7</t>
  </si>
  <si>
    <t>916123</t>
  </si>
  <si>
    <t>DOPRAV SVĚTLO VÝSTRAŽ SOUPRAVA 3KS - DEMONTÁŽ</t>
  </si>
  <si>
    <t>Položka zahrnuje odstranění, demontáž a odklizení zařízení s odvozem na předepsané místo</t>
  </si>
  <si>
    <t>8</t>
  </si>
  <si>
    <t>916129</t>
  </si>
  <si>
    <t>DOPRAV SVĚTLO VÝSTRAŽ SOUPRAVA 3KS - NÁJEMNÉ</t>
  </si>
  <si>
    <t>E1: 1*21=21,000 [A] 
E2: 1*2=2,000 [B] 
E3: 1*14=14,000 [C] 
E4: 1*2=2,000 [D] 
Celkem: A+B+C+D=39,000 [E]</t>
  </si>
  <si>
    <t>položka zahrnuje sazbu za pronájem zařízení. Počet měrných jednotek se určí jako součin počtu zařízení a počtu dní použití.</t>
  </si>
  <si>
    <t>916342</t>
  </si>
  <si>
    <t>SMĚROV DESKY Z4 JEDNOSTR S FÓLIÍ TŘ 2 - MONTÁŽ S PŘESUNEM</t>
  </si>
  <si>
    <t>E1: 12=12,000 [A] 
E2: 12=12,000 [B] 
E3: 12=12,000 [C] 
E4: 12=12,000 [D] 
Celkem: A+B+C+D=48,000 [E]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</si>
  <si>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</si>
  <si>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916343</t>
  </si>
  <si>
    <t>SMĚROVACÍ DESKY Z4 JEDNOSTR S FÓLIÍ TŘ 2 - DEMONTÁŽ</t>
  </si>
  <si>
    <t>916349</t>
  </si>
  <si>
    <t>SMĚROVACÍ DESKY Z4 JEDNOSTR S FÓLIÍ TŘ 2 - NÁJEMNÉ</t>
  </si>
  <si>
    <t>E1: 12*21=252,000 [A] 
E2: 12*2=24,000 [B] 
E3: 12*14=168,000 [C] 
E4: 12*2=24,000 [D] 
Celkem: A+B+C+D=468,000 [E]</t>
  </si>
  <si>
    <t>201</t>
  </si>
  <si>
    <t>Most ev.č. 379-024</t>
  </si>
  <si>
    <t>Zemní práce</t>
  </si>
  <si>
    <t>12273</t>
  </si>
  <si>
    <t>ODKOPÁVKY A PROKOPÁVKY OBECNÉ TŘ. I</t>
  </si>
  <si>
    <t>M3</t>
  </si>
  <si>
    <t>Odkop do úrovně horního povrchu základu středních pilířů. Včetně uložení na mezideponii. Přebytek bude použit na úpravu svahů před opěrami.</t>
  </si>
  <si>
    <t>2*3,0*0,75*15,0=67,500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</si>
  <si>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
pol. 1151,2) 
- potřebné snížení hladiny podzemní vody 
- těžení a rozpojování jednotlivých balvanů 
- vytahování a nošení výkopku 
- svahování a přesvah. svahů do konečného tvaru, výměna hornin v podloží a v pláni 
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</t>
  </si>
  <si>
    <t>17411</t>
  </si>
  <si>
    <t>ZÁSYP JAM A RÝH ZEMINOU SE ZHUTNĚNÍM</t>
  </si>
  <si>
    <t>Zásyp paty pilířů původním meteriálem. Dle pol. 12273. Přebytek bude použit na úpravu svahů před opěrami.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</si>
  <si>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</si>
  <si>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18214</t>
  </si>
  <si>
    <t>ÚPRAVA POVRCHŮ SROVNÁNÍM ÚZEMÍ V TL DO 0,25M</t>
  </si>
  <si>
    <t>Rozprostření přebytečného materiálu z výkopů v prostoru svahů před opěrami. Se zhutněním.</t>
  </si>
  <si>
    <t>2*12,0*6,0=144,000 [A]</t>
  </si>
  <si>
    <t>položka zahrnuje srovnání výškových rozdílů terénu</t>
  </si>
  <si>
    <t>Základy</t>
  </si>
  <si>
    <t>285394</t>
  </si>
  <si>
    <t>DODATEČNÉ KOTVENÍ VLEPENÍM BETONÁŘSKÉ VÝZTUŽE D DO 25MM DO VRTŮ</t>
  </si>
  <si>
    <t>Vlepení výztuže do základů pilířů, do boků stávajících pilířů a dolního povrchu úložného prahu.  
Délka vlepení: do základu 500 mm, do úložného prahu 350 mm, v bocích pilířů 250 mm.</t>
  </si>
  <si>
    <t>Základy pilířů: 2*2*28=112,000 [A] 
Boky pilířů: 2*2*4*16=256,000 [B] 
Úložný práh: 2*2*28=112,000 [C] 
Celkem: A+B+C=480,000 [D]</t>
  </si>
  <si>
    <t>Položka zahrnuje:  
dodání výztuže předepsaného profilu a předepsané délky (do 600mm) provedení vrtu předepsaného profilu a předepsané délky (do 300mm) vsunutí výztuže do vyvrtaného profilu a její zalepení předepsaným pojivem případně nutné lešení</t>
  </si>
  <si>
    <t>Svislé konstrukce</t>
  </si>
  <si>
    <t>334325</t>
  </si>
  <si>
    <t>MOSTNÍ PILÍŘE A STATIVA ZE ŽELEZOVÉHO BETONU DO C30/37</t>
  </si>
  <si>
    <t>Obetonování stávajících stěnových pilířů a jejich zmonlitnění v jeden stěnový pilíř. Z betonu C37/37 - XF2.</t>
  </si>
  <si>
    <t>Nové stěnové pilíře: 2*0,823*6,7*11,4=125,721 [A] 
Odečet objemu stávajících pilířů: -2*4*0,375*6,7*0,9=-18,090 [B] 
Celkem: A+B=107,631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</si>
  <si>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</si>
  <si>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334365</t>
  </si>
  <si>
    <t>VÝZTUŽ MOSTNÍCH PILÍŘŮ A STATIV Z OCELI 10505, B500B</t>
  </si>
  <si>
    <t>T</t>
  </si>
  <si>
    <t>Dle pol. 334325. 140 kg/m3.</t>
  </si>
  <si>
    <t>107,631*0,14=15,068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</si>
  <si>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</si>
  <si>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Úpravy povrchů, podlahy, výplně otvorů</t>
  </si>
  <si>
    <t>626112</t>
  </si>
  <si>
    <t>REPROFILACE PODHLEDŮ, SVISLÝCH PLOCH SANAČNÍ MALTOU JEDNOVRST TL 20MM</t>
  </si>
  <si>
    <t>Sanace úložného prahu</t>
  </si>
  <si>
    <t>Čelní strany: 0,8*2*2*11,6*0,65=24,128 [A] 
Boky: 0,8*2*2*1*0,65=2,080 [B] 
Celkem: A+B=26,208 [C]</t>
  </si>
  <si>
    <t>položka zahrnuje:  
dodávku veškerého materiálu potřebného pro předepsanou úpravu v předepsané kvalitě nutné vyspravení podkladu, případně zatření spar zdiva  
položení vrstvy v předepsané tloušťce potřebná lešení a podpěrné konstrukce</t>
  </si>
  <si>
    <t>626121</t>
  </si>
  <si>
    <t>REPROFIL PODHL, SVIS PLOCH SANAČ MALTOU DVOUVRST TL DO 40MM</t>
  </si>
  <si>
    <t>Čelní strany: 0,2*2*2*11,6*0,65=6,032 [A] 
Boky: 0,2*2*2*1*0,65=0,520 [B] 
Celkem: A+B=6,552 [C]</t>
  </si>
  <si>
    <t>626211</t>
  </si>
  <si>
    <t>REPROFILACE VODOROVNÝCH PLOCH SHORA SANAČNÍ MALTOU JEDNOVRST TL 10MM</t>
  </si>
  <si>
    <t>Lokální vyspravení horního povrchu základů pilířů mimo nově betonovaný pilíř pro provedení izolace paty pilířů</t>
  </si>
  <si>
    <t>0,25*2*(1,5-0,8)*12,0=4,200 [A]</t>
  </si>
  <si>
    <t>62631</t>
  </si>
  <si>
    <t>SPOJOVACÍ MŮSTEK MEZI STARÝM A NOVÝM BETONEM</t>
  </si>
  <si>
    <t>Čelní strany: 2*2*11,6*0,65=30,160 [A] 
Boky: 2*2*1*0,65=2,600 [B] 
Celkem: A+B=32,760 [C]</t>
  </si>
  <si>
    <t>62641</t>
  </si>
  <si>
    <t>SJEDNOCUJÍCÍ STĚRKA JEMNOU MALTOU TL CCA 2MM</t>
  </si>
  <si>
    <t>62652</t>
  </si>
  <si>
    <t>OCHRANA VÝZTUŽE PŘI NEDOSTATEČNÉM KRYTÍ</t>
  </si>
  <si>
    <t>Sanace obnažené výztuže úložného prahu</t>
  </si>
  <si>
    <t>položka zahrnuje:  
dodávku veškerého materiálu potřebného pro předepsanou úpravu v předepsané kvalitě položení vrstvy v předepsané tloušťce  
potřebná lešení a podpěrné konstrukce</t>
  </si>
  <si>
    <t>Přidružená stavební výroba</t>
  </si>
  <si>
    <t>13</t>
  </si>
  <si>
    <t>711111</t>
  </si>
  <si>
    <t>IZOLACE BĚŽNÝCH KONSTRUKCÍ PROTI ZEMNÍ VLHKOSTI ASFALTOVÝMI NÁTĚRY</t>
  </si>
  <si>
    <t>Izolace paty pilířů a horního povrchu základu pod úrovní terénu.</t>
  </si>
  <si>
    <t>Čelní strany: 2*2*1,0*11,4=45,600 [A] 
Boky: 2*2*1,0*0,8=3,200 [B] 
Celkem: A+B=48,800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</si>
  <si>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</si>
  <si>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711112</t>
  </si>
  <si>
    <t>IZOLACE BĚŽNÝCH KONSTRUKCÍ PROTI ZEMNÍ VLHKOSTI ASFALTOVÝMI PÁSY</t>
  </si>
  <si>
    <t>Překrytí spáry základ dřík pásem šířky 0.5 m.</t>
  </si>
  <si>
    <t>Čelní strany: 2*2*0,5*11,4=22,800 [A] 
Boky: 2*2*0,5*0,8=1,600 [B] 
Celkem: A+B=24,400 [C]</t>
  </si>
  <si>
    <t>711509</t>
  </si>
  <si>
    <t>OCHRANA IZOLACE NA POVRCHU TEXTILIÍ</t>
  </si>
  <si>
    <t>Geotextilie 300 g/m2 s ochrannou a drenážní funkcí. Ochrana izolace paty pilířů a horního povrchu základu pod úrovní terénu.</t>
  </si>
  <si>
    <t>položka zahrnuje:  
- dodání  předepsaného ochranného materiálu  
- zřízení ochrany izolace</t>
  </si>
  <si>
    <t>16</t>
  </si>
  <si>
    <t>78381</t>
  </si>
  <si>
    <t>NÁTĚRY BETON KONSTR TYP S1 (OS-A)</t>
  </si>
  <si>
    <t>Hydrofobní impregnační uzavírací nátěr</t>
  </si>
  <si>
    <t>Čelní strany: 4*11,6*0,65=30,160 [A] 
Boky: 4*1,0*0,65=2,600 [B] 
Celkem: A+B=32,760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</si>
  <si>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</si>
  <si>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18</t>
  </si>
  <si>
    <t>932122</t>
  </si>
  <si>
    <t>PROTIDOTYKOVÉ ZÁBRANY SÍŤOVÉ - DEMONTÁŽ</t>
  </si>
  <si>
    <t>Demontáž, odvoz a likvidace stávajících protidotykových zábran na obou stranách mostu.</t>
  </si>
  <si>
    <t>2*2,0*8,0=32,000 [A]</t>
  </si>
  <si>
    <t>1. Položka obsahuje:  
– veškeré práce a materiál nutný k demontáži zábrany,  včetně mimostaveništních a  
vnitrostaveništních přesunů (tj. manipulace se zábranou, její naložení a odvoz ze stavby)  
2. Položka neobsahuje:  
X  
3. Způsob měření:  
Měří se plocha v metrech čtverečných.</t>
  </si>
  <si>
    <t>19</t>
  </si>
  <si>
    <t>938552</t>
  </si>
  <si>
    <t>OČIŠTĚNÍ BETON KONSTR OTRYSKÁNÍM NA SUCHO KŘEMIČ PÍSKEM</t>
  </si>
  <si>
    <t>Očištění sanovaných ploch úložných prahů, horního povrchu základů pilířů a obvodu stávajícíh stěnových pilířů.</t>
  </si>
  <si>
    <t>ÚP - čelní strany: 2*2*0,65*11,6=30,160 [A] 
ÚP - boky: 2*2*0,65*1,0=2,600 [B] 
Základy: 2*1,5*12,0=36,000 [C] 
Pilíře: 2*4*(0,375+0,9)*2*6,7=136,680 [D] 
Celkem: A+B+C+D=205,440 [E]</t>
  </si>
  <si>
    <t>položka zahrnuje očištění předepsaným způsobem včetně odklizení vzniklého odpadu</t>
  </si>
  <si>
    <t>20</t>
  </si>
  <si>
    <t>94390</t>
  </si>
  <si>
    <t>PROSTOROVÉ PRACOVNÍ LEŠENÍ PŘES 3 KPA</t>
  </si>
  <si>
    <t>M3OP</t>
  </si>
  <si>
    <t>Lešení po obvodu pilířů, včetně přístupové konstrukce z mostovky, přikotvení k ůložným prahům a římsám, zábradlí a založení. S rektifikovatelnými nožkami.</t>
  </si>
  <si>
    <t>Čelní strana pilířů: 2*2*1,0*7,0*14,0=392,000 [A] 
Boky pilířů: 2*2*1,0*7,0*2,5=70,000 [B] 
Přístupová konstrukce: 2*1,0*10,0*2,5=50,000 [C] 
Celkem: A+B+C=512,000 [D]</t>
  </si>
  <si>
    <t>Položka zahrnuje dovoz, montáž, údržbu, opotřebení (nájemné), demontáž, konzervaci, odvoz.</t>
  </si>
  <si>
    <t>202</t>
  </si>
  <si>
    <t>Most ev.č. 379-025</t>
  </si>
  <si>
    <t>Odkop v patě stávající spodní stavby (opěry + křídla) pro provedení sanací pod úrovní terénu.Včetně uložení na mezideponii.</t>
  </si>
  <si>
    <t>Opěra 1: 0,5*0,5*(14,0+15,24+19,0)=12,060 [A] 
Opěra 2: 0,5*0,5*(15,0+15,24+20,0)=12,560 [B] 
Celkem: A+B=24,620 [C]</t>
  </si>
  <si>
    <t>Zásyp paty pilířů původním meteriálem.Dle pol. 12273.</t>
  </si>
  <si>
    <t>24</t>
  </si>
  <si>
    <t>11120</t>
  </si>
  <si>
    <t>ODSTRANĚNÍ KŘOVIN</t>
  </si>
  <si>
    <t>odvoz a likvidace v režii zhotovitele</t>
  </si>
  <si>
    <t>90=90,000 [A]</t>
  </si>
  <si>
    <t>odstranění křovin a stromů do průměru 100 mm 
doprava dřevin bez ohledu na vzdálenost 
spálení na hromadách nebo štěpkování</t>
  </si>
  <si>
    <t>626111</t>
  </si>
  <si>
    <t>REPROFILACE PODHLEDŮ, SVISLÝCH PLOCH SANAČNÍ MALTOU JEDNOVRST TL 10MM</t>
  </si>
  <si>
    <t>Tenkostěnná vysprávka podhledu nosné konstrukce</t>
  </si>
  <si>
    <t>Dolní povrch: 0,95*13,2*7,62=95,555 [A] 
Boky: 0,95*2*0,8*7,62=11,582 [B] 
Celkem: A+B=107,137 [C]</t>
  </si>
  <si>
    <t>a</t>
  </si>
  <si>
    <t>Tenkostěnná vysprávka podhledu nosné konstrukce. V místě odhalené výztuže.</t>
  </si>
  <si>
    <t>Dolní povrch: 0,05*13,2*7,62=5,029 [A] 
Boky: 0,05*2*0,8*7,62=0,610 [B] 
Celkem: A+B=5,639 [C]</t>
  </si>
  <si>
    <t>b</t>
  </si>
  <si>
    <t>Sanace lícních ploch spodní stavby (opěry + křídla) 
Plochy křídel odečeteny z autocadu dle orientačních rozměrů (nezaměřeno) viz příloha "Přehledné výkresy".</t>
  </si>
  <si>
    <t>Líc opěr: 0,95*2*15,24*6,75=195,453 [A] 
Boky opěr: 0,95*2*2*1,75*6,75=44,888 [B] 
Křídlo 1L líc: 0,95*52,0=49,400 [C] 
Křídlo 1P líc: 0,95*81,0=76,950 [D] 
Křídlo 2L líc: 0,95*56,0=53,200 [E] 
Křídlo 2P líc: 0,95*86,0=81,700 [F] 
Křídlo 1L horní povrch: 0,95*0,5*15,5=7,363 [G] 
Křídlo 1P horní povrch: 0,95*0,5*20,0=9,500 [H] 
Křídlo 2L horní povrch: 0,95*0,5*16,5=7,838 [I] 
Křídlo 2P horní povrch: 0,95*0,5*21,0=9,975 [J] 
Celkem: A+B+C+D+E+F+G+H+I+J=536,267 [K]</t>
  </si>
  <si>
    <t>Sanace lícních ploch spodní stavby (opěry + křídla). V místě větších poruch  
Plochy křídel odečeteny z autocadu dle orientačních rozměrů (nezaměřeno) viz příloha "Přehledné výkresy".</t>
  </si>
  <si>
    <t>Líc opěr: 0,05*2*15,24*6,75=10,287 [A] 
Boky opěr: 0,05*2*2*1,75*6,75=2,363 [B] 
Křídlo 1L líc: 0,05*52,0=2,600 [C] 
Křídlo 1P líc: 0,05*81,0=4,050 [D] 
Křídlo 2L líc: 0,05*56,0=2,800 [E] 
Křídlo 2P líc: 0,05*86,0=4,300 [F] 
Křídlo 1L horní povrch: 0,05*0,5*15,5=0,388 [G] 
Křídlo 1P horní povrch: 0,05*0,5*20,0=0,500 [H] 
Křídlo 2L horní povrch: 0,05*0,5*16,5=0,413 [I] 
Křídlo 2P horní povrch: 0,05*0,5*21,0=0,525 [J] 
Celkem: A+B+C+D+E+F+G+H+I+J=28,226 [K]</t>
  </si>
  <si>
    <t>Před tenkostěnnou vysprávkou podhledu nosné konstrukce.</t>
  </si>
  <si>
    <t>Dolní povrch: 13,2*7,62=100,584 [A] 
Boky: 2*0,8*7,62=12,192 [B] 
Celkem: A+B=112,776 [C]</t>
  </si>
  <si>
    <t>Líc opěr: 2*15,24*6,75=205,740 [A] 
Boky opěr: 2*2*1,75*6,75=47,250 [B] 
Křídlo 1L líc: 52,0=52,000 [C] 
Křídlo 1P líc: 81,0=81,000 [D] 
Křídlo 2L líc: 56,0=56,000 [E] 
Křídlo 2P líc: 86,0=86,000 [F] 
Křídlo 1L horní povrch: 0,5*15,5=7,750 [G] 
Křídlo 1P horní povrch: 0,5*20,0=10,000 [H] 
Křídlo 2L horní povrch: 0,5*16,5=8,250 [I] 
Křídlo 2P horní povrch: 0,5*21,0=10,500 [J] 
Celkem: A+B+C+D+E+F+G+H+I+J=564,490 [K]</t>
  </si>
  <si>
    <t>V rámci tenkostěnné vysprávky podhledu nosné konstrukce</t>
  </si>
  <si>
    <t>Sanace obnažené výztuže podhledu NK</t>
  </si>
  <si>
    <t>Sanace obnažené výztuže opěr.</t>
  </si>
  <si>
    <t>Líc opěr: 0,02*2*15,24*6,75=4,115 [A] 
Boky opěr: 0,02*4*1,75*6,75=0,945 [B] 
Celkem: A+B=5,060 [C]</t>
  </si>
  <si>
    <t>62661</t>
  </si>
  <si>
    <t>INJEKTÁŽ TRHLIN UZAVÍRACÍ</t>
  </si>
  <si>
    <t>M</t>
  </si>
  <si>
    <t>Nizkotlaká injektáž vodorovných pracovních spár opěr (převážně na bocích).Z chemických pojiv kompaktibilních s reprofilací. Předpokládá se injektáž do hloubky cca 200 mm, průměrná šířka spáry 5 mm.</t>
  </si>
  <si>
    <t>2*2*5,0*1,5=30,000 [A]</t>
  </si>
  <si>
    <t>položka zahrnuje:  
dodávku veškerého materiálu potřebného pro předepsanou úpravu v předepsané kvalitě vyčištění trhliny  
provedení vlastní injektáže  
potřebná lešení a podpěrné konstrukce</t>
  </si>
  <si>
    <t>Izolace paty spodní stavby pod úrovní terénu.</t>
  </si>
  <si>
    <t>Opěra 1: 0,5*(14,0+15,24+19,0)=24,120 [A] 
Opěra 2: 0,5*(15,0+15,24+20,0)=25,120 [B] 
Celkem: A+B=49,240 [C]</t>
  </si>
  <si>
    <t>Geotextilie 300 g/m2 s ochrannou a drenážní funkcí. Ochrana izolace paty spodní stavby pod úrovní terénu.</t>
  </si>
  <si>
    <t>Hydrofobní impregnační uzavírací nátěr.  
Sanace lícních ploch spodní stavby (opěry + křídla). 
Plochy křídel odečeteny z autocadu dle orientačních rozměrů (nezaměřeno) viz příloha "Přehledné výkresy".</t>
  </si>
  <si>
    <t>17</t>
  </si>
  <si>
    <t>78382</t>
  </si>
  <si>
    <t>NÁTĚRY BETON KONSTR TYP S2 (OS-B)</t>
  </si>
  <si>
    <t>Ochranný nátěr proti výfukovým plynům.pohledu NK. 
Ochranné nátěrové systémy pro betonové konstrukce musí dle ČSN 73 6223 odolat teplotnímu (do 150°C) a chemickému (výfukové plyny) namáhání z okolního prostředí. Požadavky na funkční vlastnosti nátěrového systému jsou uvedené v ČSN EN 1504-2.</t>
  </si>
  <si>
    <t>Očištění podhledu NK.</t>
  </si>
  <si>
    <t>21</t>
  </si>
  <si>
    <t>Sanace lícních ploch spodní stavby (opěry + křídla). 
Plochy křídel odečeteny z autocadu dle orientačních rozměrů (nezaměřeno) viz příloha "Přehledné výkresy".</t>
  </si>
  <si>
    <t>22</t>
  </si>
  <si>
    <t>94190</t>
  </si>
  <si>
    <t>LEHKÉ PRACOVNÍ LEŠENÍ DO 1,5 KPA</t>
  </si>
  <si>
    <t>Lešení pro sanaci líce křídel, včetně zábradlí, založení a přikotvení ke spodní stavbě.</t>
  </si>
  <si>
    <t>Křídlo 1L líc: 1,0*52,0=52,000 [A] 
Křídlo 1P líc: 1,0*81,0=81,000 [B] 
Křídlo 2L líc: 1,0*56,0=56,000 [C] 
Křídlo 2P líc: 1,0*86,0=86,000 [D] 
Celkem: A+B+C+D=275,000 [E]</t>
  </si>
  <si>
    <t>23</t>
  </si>
  <si>
    <t>Lešení pod mostem, včetně řešení nad železniční tratí (po dohodě se Správou železnic, p.o.), přístupové konstrukce, zábradlí, založení a přikotvení k stávající spodní stavbě.  
Vykázáno objemem mostního otvoru + přístupovou konstrukcí.</t>
  </si>
  <si>
    <t>Prostor pod mostem: 13,2*6,25*7,62=628,650 [A] 
Přístupová konstrukce: 1,0*10,0*2,5=25,000 [B] 
Celkem: A+B=653,650 [C]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</si>
</sst>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28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63.75">
      <c r="A21" t="s">
        <v>46</v>
      </c>
      <c r="E21" s="29" t="s">
        <v>54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55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55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</f>
      </c>
      <c>
        <f>0+O10+O14+O18+O22+O26+O30+O34+O38+O42</f>
      </c>
    </row>
    <row r="10" spans="1:16" ht="25.5">
      <c r="A10" s="18" t="s">
        <v>38</v>
      </c>
      <c s="23" t="s">
        <v>22</v>
      </c>
      <c s="23" t="s">
        <v>56</v>
      </c>
      <c s="18" t="s">
        <v>57</v>
      </c>
      <c s="24" t="s">
        <v>58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25.5">
      <c r="A11" s="28" t="s">
        <v>43</v>
      </c>
      <c r="E11" s="29" t="s">
        <v>59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15</v>
      </c>
      <c s="23" t="s">
        <v>60</v>
      </c>
      <c s="18" t="s">
        <v>57</v>
      </c>
      <c s="24" t="s">
        <v>61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62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25.5">
      <c r="A18" s="18" t="s">
        <v>38</v>
      </c>
      <c s="23" t="s">
        <v>26</v>
      </c>
      <c s="23" t="s">
        <v>63</v>
      </c>
      <c s="18" t="s">
        <v>57</v>
      </c>
      <c s="24" t="s">
        <v>64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28</v>
      </c>
      <c s="23" t="s">
        <v>65</v>
      </c>
      <c s="18" t="s">
        <v>57</v>
      </c>
      <c s="24" t="s">
        <v>66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35</v>
      </c>
      <c s="23" t="s">
        <v>67</v>
      </c>
      <c s="18" t="s">
        <v>57</v>
      </c>
      <c s="24" t="s">
        <v>68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69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12.75">
      <c r="A30" s="18" t="s">
        <v>38</v>
      </c>
      <c s="23" t="s">
        <v>70</v>
      </c>
      <c s="23" t="s">
        <v>71</v>
      </c>
      <c s="18" t="s">
        <v>57</v>
      </c>
      <c s="24" t="s">
        <v>72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12.75">
      <c r="A34" s="18" t="s">
        <v>38</v>
      </c>
      <c s="23" t="s">
        <v>73</v>
      </c>
      <c s="23" t="s">
        <v>74</v>
      </c>
      <c s="18" t="s">
        <v>57</v>
      </c>
      <c s="24" t="s">
        <v>75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76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25.5">
      <c r="A38" s="18" t="s">
        <v>38</v>
      </c>
      <c s="23" t="s">
        <v>77</v>
      </c>
      <c s="23" t="s">
        <v>78</v>
      </c>
      <c s="18" t="s">
        <v>57</v>
      </c>
      <c s="24" t="s">
        <v>79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12.75">
      <c r="A42" s="18" t="s">
        <v>38</v>
      </c>
      <c s="23" t="s">
        <v>80</v>
      </c>
      <c s="23" t="s">
        <v>81</v>
      </c>
      <c s="18" t="s">
        <v>57</v>
      </c>
      <c s="24" t="s">
        <v>82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83</v>
      </c>
      <c s="32">
        <f>0+I8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83</v>
      </c>
      <c s="5"/>
      <c s="14" t="s">
        <v>84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33</v>
      </c>
      <c s="19"/>
      <c s="21" t="s">
        <v>85</v>
      </c>
      <c s="19"/>
      <c s="19"/>
      <c s="19"/>
      <c s="22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25.5">
      <c r="A9" s="18" t="s">
        <v>38</v>
      </c>
      <c s="23" t="s">
        <v>22</v>
      </c>
      <c s="23" t="s">
        <v>86</v>
      </c>
      <c s="18" t="s">
        <v>40</v>
      </c>
      <c s="24" t="s">
        <v>87</v>
      </c>
      <c s="25" t="s">
        <v>88</v>
      </c>
      <c s="26">
        <v>10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89</v>
      </c>
    </row>
    <row r="11" spans="1:5" ht="12.75">
      <c r="A11" s="30" t="s">
        <v>45</v>
      </c>
      <c r="E11" s="31" t="s">
        <v>40</v>
      </c>
    </row>
    <row r="12" spans="1:5" ht="51">
      <c r="A12" t="s">
        <v>46</v>
      </c>
      <c r="E12" s="29" t="s">
        <v>90</v>
      </c>
    </row>
    <row r="13" spans="1:16" ht="12.75">
      <c r="A13" s="18" t="s">
        <v>38</v>
      </c>
      <c s="23" t="s">
        <v>16</v>
      </c>
      <c s="23" t="s">
        <v>91</v>
      </c>
      <c s="18" t="s">
        <v>40</v>
      </c>
      <c s="24" t="s">
        <v>92</v>
      </c>
      <c s="25" t="s">
        <v>88</v>
      </c>
      <c s="26">
        <v>10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89</v>
      </c>
    </row>
    <row r="15" spans="1:5" ht="12.75">
      <c r="A15" s="30" t="s">
        <v>45</v>
      </c>
      <c r="E15" s="31" t="s">
        <v>40</v>
      </c>
    </row>
    <row r="16" spans="1:5" ht="38.25">
      <c r="A16" t="s">
        <v>46</v>
      </c>
      <c r="E16" s="29" t="s">
        <v>93</v>
      </c>
    </row>
    <row r="17" spans="1:16" ht="12.75">
      <c r="A17" s="18" t="s">
        <v>38</v>
      </c>
      <c s="23" t="s">
        <v>15</v>
      </c>
      <c s="23" t="s">
        <v>94</v>
      </c>
      <c s="18" t="s">
        <v>40</v>
      </c>
      <c s="24" t="s">
        <v>95</v>
      </c>
      <c s="25" t="s">
        <v>96</v>
      </c>
      <c s="26">
        <v>390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97</v>
      </c>
    </row>
    <row r="19" spans="1:5" ht="63.75">
      <c r="A19" s="30" t="s">
        <v>45</v>
      </c>
      <c r="E19" s="31" t="s">
        <v>98</v>
      </c>
    </row>
    <row r="20" spans="1:5" ht="25.5">
      <c r="A20" t="s">
        <v>46</v>
      </c>
      <c r="E20" s="29" t="s">
        <v>99</v>
      </c>
    </row>
    <row r="21" spans="1:16" ht="12.75">
      <c r="A21" s="18" t="s">
        <v>38</v>
      </c>
      <c s="23" t="s">
        <v>26</v>
      </c>
      <c s="23" t="s">
        <v>100</v>
      </c>
      <c s="18" t="s">
        <v>40</v>
      </c>
      <c s="24" t="s">
        <v>101</v>
      </c>
      <c s="25" t="s">
        <v>102</v>
      </c>
      <c s="26">
        <v>50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12.75">
      <c r="A22" s="28" t="s">
        <v>43</v>
      </c>
      <c r="E22" s="29" t="s">
        <v>103</v>
      </c>
    </row>
    <row r="23" spans="1:5" ht="63.75">
      <c r="A23" s="30" t="s">
        <v>45</v>
      </c>
      <c r="E23" s="31" t="s">
        <v>104</v>
      </c>
    </row>
    <row r="24" spans="1:5" ht="38.25">
      <c r="A24" t="s">
        <v>46</v>
      </c>
      <c r="E24" s="29" t="s">
        <v>105</v>
      </c>
    </row>
    <row r="25" spans="1:16" ht="12.75">
      <c r="A25" s="18" t="s">
        <v>38</v>
      </c>
      <c s="23" t="s">
        <v>28</v>
      </c>
      <c s="23" t="s">
        <v>106</v>
      </c>
      <c s="18" t="s">
        <v>40</v>
      </c>
      <c s="24" t="s">
        <v>107</v>
      </c>
      <c s="25" t="s">
        <v>102</v>
      </c>
      <c s="26">
        <v>50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12.75">
      <c r="A26" s="28" t="s">
        <v>43</v>
      </c>
      <c r="E26" s="29" t="s">
        <v>108</v>
      </c>
    </row>
    <row r="27" spans="1:5" ht="63.75">
      <c r="A27" s="30" t="s">
        <v>45</v>
      </c>
      <c r="E27" s="31" t="s">
        <v>104</v>
      </c>
    </row>
    <row r="28" spans="1:5" ht="38.25">
      <c r="A28" t="s">
        <v>46</v>
      </c>
      <c r="E28" s="29" t="s">
        <v>109</v>
      </c>
    </row>
    <row r="29" spans="1:16" ht="12.75">
      <c r="A29" s="18" t="s">
        <v>38</v>
      </c>
      <c s="23" t="s">
        <v>30</v>
      </c>
      <c s="23" t="s">
        <v>110</v>
      </c>
      <c s="18" t="s">
        <v>40</v>
      </c>
      <c s="24" t="s">
        <v>111</v>
      </c>
      <c s="25" t="s">
        <v>88</v>
      </c>
      <c s="26">
        <v>4</v>
      </c>
      <c s="27">
        <v>0</v>
      </c>
      <c s="27">
        <f>ROUND(ROUND(H29,2)*ROUND(G29,3),2)</f>
      </c>
      <c r="O29">
        <f>(I29*21)/100</f>
      </c>
      <c t="s">
        <v>16</v>
      </c>
    </row>
    <row r="30" spans="1:5" ht="12.75">
      <c r="A30" s="28" t="s">
        <v>43</v>
      </c>
      <c r="E30" s="29" t="s">
        <v>112</v>
      </c>
    </row>
    <row r="31" spans="1:5" ht="63.75">
      <c r="A31" s="30" t="s">
        <v>45</v>
      </c>
      <c r="E31" s="31" t="s">
        <v>113</v>
      </c>
    </row>
    <row r="32" spans="1:5" ht="76.5">
      <c r="A32" t="s">
        <v>46</v>
      </c>
      <c r="E32" s="29" t="s">
        <v>114</v>
      </c>
    </row>
    <row r="33" spans="1:16" ht="12.75">
      <c r="A33" s="18" t="s">
        <v>38</v>
      </c>
      <c s="23" t="s">
        <v>115</v>
      </c>
      <c s="23" t="s">
        <v>116</v>
      </c>
      <c s="18" t="s">
        <v>40</v>
      </c>
      <c s="24" t="s">
        <v>117</v>
      </c>
      <c s="25" t="s">
        <v>88</v>
      </c>
      <c s="26">
        <v>4</v>
      </c>
      <c s="27">
        <v>0</v>
      </c>
      <c s="27">
        <f>ROUND(ROUND(H33,2)*ROUND(G33,3),2)</f>
      </c>
      <c r="O33">
        <f>(I33*21)/100</f>
      </c>
      <c t="s">
        <v>16</v>
      </c>
    </row>
    <row r="34" spans="1:5" ht="12.75">
      <c r="A34" s="28" t="s">
        <v>43</v>
      </c>
      <c r="E34" s="29" t="s">
        <v>112</v>
      </c>
    </row>
    <row r="35" spans="1:5" ht="63.75">
      <c r="A35" s="30" t="s">
        <v>45</v>
      </c>
      <c r="E35" s="31" t="s">
        <v>113</v>
      </c>
    </row>
    <row r="36" spans="1:5" ht="25.5">
      <c r="A36" t="s">
        <v>46</v>
      </c>
      <c r="E36" s="29" t="s">
        <v>118</v>
      </c>
    </row>
    <row r="37" spans="1:16" ht="12.75">
      <c r="A37" s="18" t="s">
        <v>38</v>
      </c>
      <c s="23" t="s">
        <v>119</v>
      </c>
      <c s="23" t="s">
        <v>120</v>
      </c>
      <c s="18" t="s">
        <v>40</v>
      </c>
      <c s="24" t="s">
        <v>121</v>
      </c>
      <c s="25" t="s">
        <v>96</v>
      </c>
      <c s="26">
        <v>39</v>
      </c>
      <c s="27">
        <v>0</v>
      </c>
      <c s="27">
        <f>ROUND(ROUND(H37,2)*ROUND(G37,3),2)</f>
      </c>
      <c r="O37">
        <f>(I37*21)/100</f>
      </c>
      <c t="s">
        <v>16</v>
      </c>
    </row>
    <row r="38" spans="1:5" ht="12.75">
      <c r="A38" s="28" t="s">
        <v>43</v>
      </c>
      <c r="E38" s="29" t="s">
        <v>97</v>
      </c>
    </row>
    <row r="39" spans="1:5" ht="63.75">
      <c r="A39" s="30" t="s">
        <v>45</v>
      </c>
      <c r="E39" s="31" t="s">
        <v>122</v>
      </c>
    </row>
    <row r="40" spans="1:5" ht="25.5">
      <c r="A40" t="s">
        <v>46</v>
      </c>
      <c r="E40" s="29" t="s">
        <v>123</v>
      </c>
    </row>
    <row r="41" spans="1:16" ht="12.75">
      <c r="A41" s="18" t="s">
        <v>38</v>
      </c>
      <c s="23" t="s">
        <v>33</v>
      </c>
      <c s="23" t="s">
        <v>124</v>
      </c>
      <c s="18" t="s">
        <v>40</v>
      </c>
      <c s="24" t="s">
        <v>125</v>
      </c>
      <c s="25" t="s">
        <v>88</v>
      </c>
      <c s="26">
        <v>48</v>
      </c>
      <c s="27">
        <v>0</v>
      </c>
      <c s="27">
        <f>ROUND(ROUND(H41,2)*ROUND(G41,3),2)</f>
      </c>
      <c r="O41">
        <f>(I41*21)/100</f>
      </c>
      <c t="s">
        <v>16</v>
      </c>
    </row>
    <row r="42" spans="1:5" ht="12.75">
      <c r="A42" s="28" t="s">
        <v>43</v>
      </c>
      <c r="E42" s="29" t="s">
        <v>112</v>
      </c>
    </row>
    <row r="43" spans="1:5" ht="63.75">
      <c r="A43" s="30" t="s">
        <v>45</v>
      </c>
      <c r="E43" s="31" t="s">
        <v>126</v>
      </c>
    </row>
    <row r="44" spans="1:5" ht="63.75">
      <c r="A44" t="s">
        <v>46</v>
      </c>
      <c r="E44" s="29" t="s">
        <v>127</v>
      </c>
    </row>
    <row r="45" spans="1:16" ht="12.75">
      <c r="A45" s="18" t="s">
        <v>38</v>
      </c>
      <c s="23" t="s">
        <v>35</v>
      </c>
      <c s="23" t="s">
        <v>128</v>
      </c>
      <c s="18" t="s">
        <v>40</v>
      </c>
      <c s="24" t="s">
        <v>129</v>
      </c>
      <c s="25" t="s">
        <v>88</v>
      </c>
      <c s="26">
        <v>48</v>
      </c>
      <c s="27">
        <v>0</v>
      </c>
      <c s="27">
        <f>ROUND(ROUND(H45,2)*ROUND(G45,3),2)</f>
      </c>
      <c r="O45">
        <f>(I45*21)/100</f>
      </c>
      <c t="s">
        <v>16</v>
      </c>
    </row>
    <row r="46" spans="1:5" ht="12.75">
      <c r="A46" s="28" t="s">
        <v>43</v>
      </c>
      <c r="E46" s="29" t="s">
        <v>112</v>
      </c>
    </row>
    <row r="47" spans="1:5" ht="63.75">
      <c r="A47" s="30" t="s">
        <v>45</v>
      </c>
      <c r="E47" s="31" t="s">
        <v>126</v>
      </c>
    </row>
    <row r="48" spans="1:5" ht="25.5">
      <c r="A48" t="s">
        <v>46</v>
      </c>
      <c r="E48" s="29" t="s">
        <v>118</v>
      </c>
    </row>
    <row r="49" spans="1:16" ht="12.75">
      <c r="A49" s="18" t="s">
        <v>38</v>
      </c>
      <c s="23" t="s">
        <v>70</v>
      </c>
      <c s="23" t="s">
        <v>130</v>
      </c>
      <c s="18" t="s">
        <v>40</v>
      </c>
      <c s="24" t="s">
        <v>131</v>
      </c>
      <c s="25" t="s">
        <v>96</v>
      </c>
      <c s="26">
        <v>468</v>
      </c>
      <c s="27">
        <v>0</v>
      </c>
      <c s="27">
        <f>ROUND(ROUND(H49,2)*ROUND(G49,3),2)</f>
      </c>
      <c r="O49">
        <f>(I49*21)/100</f>
      </c>
      <c t="s">
        <v>16</v>
      </c>
    </row>
    <row r="50" spans="1:5" ht="12.75">
      <c r="A50" s="28" t="s">
        <v>43</v>
      </c>
      <c r="E50" s="29" t="s">
        <v>97</v>
      </c>
    </row>
    <row r="51" spans="1:5" ht="63.75">
      <c r="A51" s="30" t="s">
        <v>45</v>
      </c>
      <c r="E51" s="31" t="s">
        <v>132</v>
      </c>
    </row>
    <row r="52" spans="1:5" ht="25.5">
      <c r="A52" t="s">
        <v>46</v>
      </c>
      <c r="E52" s="29" t="s">
        <v>123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0+O8+O21+O26+O35+O60+O77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133</v>
      </c>
      <c s="32">
        <f>0+I8+I21+I26+I35+I60+I77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133</v>
      </c>
      <c s="5"/>
      <c s="14" t="s">
        <v>134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22</v>
      </c>
      <c s="19"/>
      <c s="21" t="s">
        <v>135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12.75">
      <c r="A9" s="18" t="s">
        <v>38</v>
      </c>
      <c s="23" t="s">
        <v>22</v>
      </c>
      <c s="23" t="s">
        <v>136</v>
      </c>
      <c s="18" t="s">
        <v>40</v>
      </c>
      <c s="24" t="s">
        <v>137</v>
      </c>
      <c s="25" t="s">
        <v>138</v>
      </c>
      <c s="26">
        <v>67.5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25.5">
      <c r="A10" s="28" t="s">
        <v>43</v>
      </c>
      <c r="E10" s="29" t="s">
        <v>139</v>
      </c>
    </row>
    <row r="11" spans="1:5" ht="12.75">
      <c r="A11" s="30" t="s">
        <v>45</v>
      </c>
      <c r="E11" s="31" t="s">
        <v>140</v>
      </c>
    </row>
    <row r="12" spans="1:5" ht="369.75">
      <c r="A12" t="s">
        <v>46</v>
      </c>
      <c r="E12" s="29" t="s">
        <v>141</v>
      </c>
    </row>
    <row r="13" spans="1:16" ht="12.75">
      <c r="A13" s="18" t="s">
        <v>38</v>
      </c>
      <c s="23" t="s">
        <v>16</v>
      </c>
      <c s="23" t="s">
        <v>142</v>
      </c>
      <c s="18" t="s">
        <v>40</v>
      </c>
      <c s="24" t="s">
        <v>143</v>
      </c>
      <c s="25" t="s">
        <v>138</v>
      </c>
      <c s="26">
        <v>67.5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25.5">
      <c r="A14" s="28" t="s">
        <v>43</v>
      </c>
      <c r="E14" s="29" t="s">
        <v>144</v>
      </c>
    </row>
    <row r="15" spans="1:5" ht="12.75">
      <c r="A15" s="30" t="s">
        <v>45</v>
      </c>
      <c r="E15" s="31" t="s">
        <v>40</v>
      </c>
    </row>
    <row r="16" spans="1:5" ht="229.5">
      <c r="A16" t="s">
        <v>46</v>
      </c>
      <c r="E16" s="29" t="s">
        <v>145</v>
      </c>
    </row>
    <row r="17" spans="1:16" ht="12.75">
      <c r="A17" s="18" t="s">
        <v>38</v>
      </c>
      <c s="23" t="s">
        <v>15</v>
      </c>
      <c s="23" t="s">
        <v>146</v>
      </c>
      <c s="18" t="s">
        <v>40</v>
      </c>
      <c s="24" t="s">
        <v>147</v>
      </c>
      <c s="25" t="s">
        <v>102</v>
      </c>
      <c s="26">
        <v>144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25.5">
      <c r="A18" s="28" t="s">
        <v>43</v>
      </c>
      <c r="E18" s="29" t="s">
        <v>148</v>
      </c>
    </row>
    <row r="19" spans="1:5" ht="12.75">
      <c r="A19" s="30" t="s">
        <v>45</v>
      </c>
      <c r="E19" s="31" t="s">
        <v>149</v>
      </c>
    </row>
    <row r="20" spans="1:5" ht="12.75">
      <c r="A20" t="s">
        <v>46</v>
      </c>
      <c r="E20" s="29" t="s">
        <v>150</v>
      </c>
    </row>
    <row r="21" spans="1:18" ht="12.75" customHeight="1">
      <c r="A21" s="5" t="s">
        <v>36</v>
      </c>
      <c s="5"/>
      <c s="35" t="s">
        <v>16</v>
      </c>
      <c s="5"/>
      <c s="21" t="s">
        <v>151</v>
      </c>
      <c s="5"/>
      <c s="5"/>
      <c s="5"/>
      <c s="36">
        <f>0+Q21</f>
      </c>
      <c r="O21">
        <f>0+R21</f>
      </c>
      <c r="Q21">
        <f>0+I22</f>
      </c>
      <c>
        <f>0+O22</f>
      </c>
    </row>
    <row r="22" spans="1:16" ht="25.5">
      <c r="A22" s="18" t="s">
        <v>38</v>
      </c>
      <c s="23" t="s">
        <v>26</v>
      </c>
      <c s="23" t="s">
        <v>152</v>
      </c>
      <c s="18" t="s">
        <v>40</v>
      </c>
      <c s="24" t="s">
        <v>153</v>
      </c>
      <c s="25" t="s">
        <v>88</v>
      </c>
      <c s="26">
        <v>480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51">
      <c r="A23" s="28" t="s">
        <v>43</v>
      </c>
      <c r="E23" s="29" t="s">
        <v>154</v>
      </c>
    </row>
    <row r="24" spans="1:5" ht="51">
      <c r="A24" s="30" t="s">
        <v>45</v>
      </c>
      <c r="E24" s="31" t="s">
        <v>155</v>
      </c>
    </row>
    <row r="25" spans="1:5" ht="51">
      <c r="A25" t="s">
        <v>46</v>
      </c>
      <c r="E25" s="29" t="s">
        <v>156</v>
      </c>
    </row>
    <row r="26" spans="1:18" ht="12.75" customHeight="1">
      <c r="A26" s="5" t="s">
        <v>36</v>
      </c>
      <c s="5"/>
      <c s="35" t="s">
        <v>15</v>
      </c>
      <c s="5"/>
      <c s="21" t="s">
        <v>157</v>
      </c>
      <c s="5"/>
      <c s="5"/>
      <c s="5"/>
      <c s="36">
        <f>0+Q26</f>
      </c>
      <c r="O26">
        <f>0+R26</f>
      </c>
      <c r="Q26">
        <f>0+I27+I31</f>
      </c>
      <c>
        <f>0+O27+O31</f>
      </c>
    </row>
    <row r="27" spans="1:16" ht="12.75">
      <c r="A27" s="18" t="s">
        <v>38</v>
      </c>
      <c s="23" t="s">
        <v>28</v>
      </c>
      <c s="23" t="s">
        <v>158</v>
      </c>
      <c s="18" t="s">
        <v>40</v>
      </c>
      <c s="24" t="s">
        <v>159</v>
      </c>
      <c s="25" t="s">
        <v>138</v>
      </c>
      <c s="26">
        <v>107.631</v>
      </c>
      <c s="27">
        <v>0</v>
      </c>
      <c s="27">
        <f>ROUND(ROUND(H27,2)*ROUND(G27,3),2)</f>
      </c>
      <c r="O27">
        <f>(I27*21)/100</f>
      </c>
      <c t="s">
        <v>16</v>
      </c>
    </row>
    <row r="28" spans="1:5" ht="25.5">
      <c r="A28" s="28" t="s">
        <v>43</v>
      </c>
      <c r="E28" s="29" t="s">
        <v>160</v>
      </c>
    </row>
    <row r="29" spans="1:5" ht="38.25">
      <c r="A29" s="30" t="s">
        <v>45</v>
      </c>
      <c r="E29" s="31" t="s">
        <v>161</v>
      </c>
    </row>
    <row r="30" spans="1:5" ht="395.25">
      <c r="A30" t="s">
        <v>46</v>
      </c>
      <c r="E30" s="29" t="s">
        <v>162</v>
      </c>
    </row>
    <row r="31" spans="1:16" ht="12.75">
      <c r="A31" s="18" t="s">
        <v>38</v>
      </c>
      <c s="23" t="s">
        <v>30</v>
      </c>
      <c s="23" t="s">
        <v>163</v>
      </c>
      <c s="18" t="s">
        <v>40</v>
      </c>
      <c s="24" t="s">
        <v>164</v>
      </c>
      <c s="25" t="s">
        <v>165</v>
      </c>
      <c s="26">
        <v>15.068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12.75">
      <c r="A32" s="28" t="s">
        <v>43</v>
      </c>
      <c r="E32" s="29" t="s">
        <v>166</v>
      </c>
    </row>
    <row r="33" spans="1:5" ht="12.75">
      <c r="A33" s="30" t="s">
        <v>45</v>
      </c>
      <c r="E33" s="31" t="s">
        <v>167</v>
      </c>
    </row>
    <row r="34" spans="1:5" ht="267.75">
      <c r="A34" t="s">
        <v>46</v>
      </c>
      <c r="E34" s="29" t="s">
        <v>168</v>
      </c>
    </row>
    <row r="35" spans="1:18" ht="12.75" customHeight="1">
      <c r="A35" s="5" t="s">
        <v>36</v>
      </c>
      <c s="5"/>
      <c s="35" t="s">
        <v>30</v>
      </c>
      <c s="5"/>
      <c s="21" t="s">
        <v>169</v>
      </c>
      <c s="5"/>
      <c s="5"/>
      <c s="5"/>
      <c s="36">
        <f>0+Q35</f>
      </c>
      <c r="O35">
        <f>0+R35</f>
      </c>
      <c r="Q35">
        <f>0+I36+I40+I44+I48+I52+I56</f>
      </c>
      <c>
        <f>0+O36+O40+O44+O48+O52+O56</f>
      </c>
    </row>
    <row r="36" spans="1:16" ht="25.5">
      <c r="A36" s="18" t="s">
        <v>38</v>
      </c>
      <c s="23" t="s">
        <v>115</v>
      </c>
      <c s="23" t="s">
        <v>170</v>
      </c>
      <c s="18" t="s">
        <v>40</v>
      </c>
      <c s="24" t="s">
        <v>171</v>
      </c>
      <c s="25" t="s">
        <v>102</v>
      </c>
      <c s="26">
        <v>26.208</v>
      </c>
      <c s="27">
        <v>0</v>
      </c>
      <c s="27">
        <f>ROUND(ROUND(H36,2)*ROUND(G36,3),2)</f>
      </c>
      <c r="O36">
        <f>(I36*21)/100</f>
      </c>
      <c t="s">
        <v>16</v>
      </c>
    </row>
    <row r="37" spans="1:5" ht="12.75">
      <c r="A37" s="28" t="s">
        <v>43</v>
      </c>
      <c r="E37" s="29" t="s">
        <v>172</v>
      </c>
    </row>
    <row r="38" spans="1:5" ht="38.25">
      <c r="A38" s="30" t="s">
        <v>45</v>
      </c>
      <c r="E38" s="31" t="s">
        <v>173</v>
      </c>
    </row>
    <row r="39" spans="1:5" ht="51">
      <c r="A39" t="s">
        <v>46</v>
      </c>
      <c r="E39" s="29" t="s">
        <v>174</v>
      </c>
    </row>
    <row r="40" spans="1:16" ht="12.75">
      <c r="A40" s="18" t="s">
        <v>38</v>
      </c>
      <c s="23" t="s">
        <v>119</v>
      </c>
      <c s="23" t="s">
        <v>175</v>
      </c>
      <c s="18" t="s">
        <v>40</v>
      </c>
      <c s="24" t="s">
        <v>176</v>
      </c>
      <c s="25" t="s">
        <v>102</v>
      </c>
      <c s="26">
        <v>6.552</v>
      </c>
      <c s="27">
        <v>0</v>
      </c>
      <c s="27">
        <f>ROUND(ROUND(H40,2)*ROUND(G40,3),2)</f>
      </c>
      <c r="O40">
        <f>(I40*21)/100</f>
      </c>
      <c t="s">
        <v>16</v>
      </c>
    </row>
    <row r="41" spans="1:5" ht="12.75">
      <c r="A41" s="28" t="s">
        <v>43</v>
      </c>
      <c r="E41" s="29" t="s">
        <v>172</v>
      </c>
    </row>
    <row r="42" spans="1:5" ht="38.25">
      <c r="A42" s="30" t="s">
        <v>45</v>
      </c>
      <c r="E42" s="31" t="s">
        <v>177</v>
      </c>
    </row>
    <row r="43" spans="1:5" ht="51">
      <c r="A43" t="s">
        <v>46</v>
      </c>
      <c r="E43" s="29" t="s">
        <v>174</v>
      </c>
    </row>
    <row r="44" spans="1:16" ht="25.5">
      <c r="A44" s="18" t="s">
        <v>38</v>
      </c>
      <c s="23" t="s">
        <v>33</v>
      </c>
      <c s="23" t="s">
        <v>178</v>
      </c>
      <c s="18" t="s">
        <v>40</v>
      </c>
      <c s="24" t="s">
        <v>179</v>
      </c>
      <c s="25" t="s">
        <v>102</v>
      </c>
      <c s="26">
        <v>4.2</v>
      </c>
      <c s="27">
        <v>0</v>
      </c>
      <c s="27">
        <f>ROUND(ROUND(H44,2)*ROUND(G44,3),2)</f>
      </c>
      <c r="O44">
        <f>(I44*21)/100</f>
      </c>
      <c t="s">
        <v>16</v>
      </c>
    </row>
    <row r="45" spans="1:5" ht="25.5">
      <c r="A45" s="28" t="s">
        <v>43</v>
      </c>
      <c r="E45" s="29" t="s">
        <v>180</v>
      </c>
    </row>
    <row r="46" spans="1:5" ht="12.75">
      <c r="A46" s="30" t="s">
        <v>45</v>
      </c>
      <c r="E46" s="31" t="s">
        <v>181</v>
      </c>
    </row>
    <row r="47" spans="1:5" ht="51">
      <c r="A47" t="s">
        <v>46</v>
      </c>
      <c r="E47" s="29" t="s">
        <v>174</v>
      </c>
    </row>
    <row r="48" spans="1:16" ht="12.75">
      <c r="A48" s="18" t="s">
        <v>38</v>
      </c>
      <c s="23" t="s">
        <v>35</v>
      </c>
      <c s="23" t="s">
        <v>182</v>
      </c>
      <c s="18" t="s">
        <v>40</v>
      </c>
      <c s="24" t="s">
        <v>183</v>
      </c>
      <c s="25" t="s">
        <v>102</v>
      </c>
      <c s="26">
        <v>32.76</v>
      </c>
      <c s="27">
        <v>0</v>
      </c>
      <c s="27">
        <f>ROUND(ROUND(H48,2)*ROUND(G48,3),2)</f>
      </c>
      <c r="O48">
        <f>(I48*21)/100</f>
      </c>
      <c t="s">
        <v>16</v>
      </c>
    </row>
    <row r="49" spans="1:5" ht="12.75">
      <c r="A49" s="28" t="s">
        <v>43</v>
      </c>
      <c r="E49" s="29" t="s">
        <v>172</v>
      </c>
    </row>
    <row r="50" spans="1:5" ht="38.25">
      <c r="A50" s="30" t="s">
        <v>45</v>
      </c>
      <c r="E50" s="31" t="s">
        <v>184</v>
      </c>
    </row>
    <row r="51" spans="1:5" ht="51">
      <c r="A51" t="s">
        <v>46</v>
      </c>
      <c r="E51" s="29" t="s">
        <v>174</v>
      </c>
    </row>
    <row r="52" spans="1:16" ht="12.75">
      <c r="A52" s="18" t="s">
        <v>38</v>
      </c>
      <c s="23" t="s">
        <v>70</v>
      </c>
      <c s="23" t="s">
        <v>185</v>
      </c>
      <c s="18" t="s">
        <v>40</v>
      </c>
      <c s="24" t="s">
        <v>186</v>
      </c>
      <c s="25" t="s">
        <v>102</v>
      </c>
      <c s="26">
        <v>32.76</v>
      </c>
      <c s="27">
        <v>0</v>
      </c>
      <c s="27">
        <f>ROUND(ROUND(H52,2)*ROUND(G52,3),2)</f>
      </c>
      <c r="O52">
        <f>(I52*21)/100</f>
      </c>
      <c t="s">
        <v>16</v>
      </c>
    </row>
    <row r="53" spans="1:5" ht="12.75">
      <c r="A53" s="28" t="s">
        <v>43</v>
      </c>
      <c r="E53" s="29" t="s">
        <v>172</v>
      </c>
    </row>
    <row r="54" spans="1:5" ht="38.25">
      <c r="A54" s="30" t="s">
        <v>45</v>
      </c>
      <c r="E54" s="31" t="s">
        <v>184</v>
      </c>
    </row>
    <row r="55" spans="1:5" ht="51">
      <c r="A55" t="s">
        <v>46</v>
      </c>
      <c r="E55" s="29" t="s">
        <v>174</v>
      </c>
    </row>
    <row r="56" spans="1:16" ht="12.75">
      <c r="A56" s="18" t="s">
        <v>38</v>
      </c>
      <c s="23" t="s">
        <v>73</v>
      </c>
      <c s="23" t="s">
        <v>187</v>
      </c>
      <c s="18" t="s">
        <v>40</v>
      </c>
      <c s="24" t="s">
        <v>188</v>
      </c>
      <c s="25" t="s">
        <v>102</v>
      </c>
      <c s="26">
        <v>6.552</v>
      </c>
      <c s="27">
        <v>0</v>
      </c>
      <c s="27">
        <f>ROUND(ROUND(H56,2)*ROUND(G56,3),2)</f>
      </c>
      <c r="O56">
        <f>(I56*21)/100</f>
      </c>
      <c t="s">
        <v>16</v>
      </c>
    </row>
    <row r="57" spans="1:5" ht="12.75">
      <c r="A57" s="28" t="s">
        <v>43</v>
      </c>
      <c r="E57" s="29" t="s">
        <v>189</v>
      </c>
    </row>
    <row r="58" spans="1:5" ht="38.25">
      <c r="A58" s="30" t="s">
        <v>45</v>
      </c>
      <c r="E58" s="31" t="s">
        <v>177</v>
      </c>
    </row>
    <row r="59" spans="1:5" ht="51">
      <c r="A59" t="s">
        <v>46</v>
      </c>
      <c r="E59" s="29" t="s">
        <v>190</v>
      </c>
    </row>
    <row r="60" spans="1:18" ht="12.75" customHeight="1">
      <c r="A60" s="5" t="s">
        <v>36</v>
      </c>
      <c s="5"/>
      <c s="35" t="s">
        <v>115</v>
      </c>
      <c s="5"/>
      <c s="21" t="s">
        <v>191</v>
      </c>
      <c s="5"/>
      <c s="5"/>
      <c s="5"/>
      <c s="36">
        <f>0+Q60</f>
      </c>
      <c r="O60">
        <f>0+R60</f>
      </c>
      <c r="Q60">
        <f>0+I61+I65+I69+I73</f>
      </c>
      <c>
        <f>0+O61+O65+O69+O73</f>
      </c>
    </row>
    <row r="61" spans="1:16" ht="25.5">
      <c r="A61" s="18" t="s">
        <v>38</v>
      </c>
      <c s="23" t="s">
        <v>192</v>
      </c>
      <c s="23" t="s">
        <v>193</v>
      </c>
      <c s="18" t="s">
        <v>40</v>
      </c>
      <c s="24" t="s">
        <v>194</v>
      </c>
      <c s="25" t="s">
        <v>102</v>
      </c>
      <c s="26">
        <v>48.8</v>
      </c>
      <c s="27">
        <v>0</v>
      </c>
      <c s="27">
        <f>ROUND(ROUND(H61,2)*ROUND(G61,3),2)</f>
      </c>
      <c r="O61">
        <f>(I61*21)/100</f>
      </c>
      <c t="s">
        <v>16</v>
      </c>
    </row>
    <row r="62" spans="1:5" ht="12.75">
      <c r="A62" s="28" t="s">
        <v>43</v>
      </c>
      <c r="E62" s="29" t="s">
        <v>195</v>
      </c>
    </row>
    <row r="63" spans="1:5" ht="38.25">
      <c r="A63" s="30" t="s">
        <v>45</v>
      </c>
      <c r="E63" s="31" t="s">
        <v>196</v>
      </c>
    </row>
    <row r="64" spans="1:5" ht="204">
      <c r="A64" t="s">
        <v>46</v>
      </c>
      <c r="E64" s="29" t="s">
        <v>197</v>
      </c>
    </row>
    <row r="65" spans="1:16" ht="25.5">
      <c r="A65" s="18" t="s">
        <v>38</v>
      </c>
      <c s="23" t="s">
        <v>77</v>
      </c>
      <c s="23" t="s">
        <v>198</v>
      </c>
      <c s="18" t="s">
        <v>40</v>
      </c>
      <c s="24" t="s">
        <v>199</v>
      </c>
      <c s="25" t="s">
        <v>102</v>
      </c>
      <c s="26">
        <v>24.4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12.75">
      <c r="A66" s="28" t="s">
        <v>43</v>
      </c>
      <c r="E66" s="29" t="s">
        <v>200</v>
      </c>
    </row>
    <row r="67" spans="1:5" ht="38.25">
      <c r="A67" s="30" t="s">
        <v>45</v>
      </c>
      <c r="E67" s="31" t="s">
        <v>201</v>
      </c>
    </row>
    <row r="68" spans="1:5" ht="204">
      <c r="A68" t="s">
        <v>46</v>
      </c>
      <c r="E68" s="29" t="s">
        <v>197</v>
      </c>
    </row>
    <row r="69" spans="1:16" ht="12.75">
      <c r="A69" s="18" t="s">
        <v>38</v>
      </c>
      <c s="23" t="s">
        <v>80</v>
      </c>
      <c s="23" t="s">
        <v>202</v>
      </c>
      <c s="18" t="s">
        <v>40</v>
      </c>
      <c s="24" t="s">
        <v>203</v>
      </c>
      <c s="25" t="s">
        <v>102</v>
      </c>
      <c s="26">
        <v>48.8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25.5">
      <c r="A70" s="28" t="s">
        <v>43</v>
      </c>
      <c r="E70" s="29" t="s">
        <v>204</v>
      </c>
    </row>
    <row r="71" spans="1:5" ht="38.25">
      <c r="A71" s="30" t="s">
        <v>45</v>
      </c>
      <c r="E71" s="31" t="s">
        <v>196</v>
      </c>
    </row>
    <row r="72" spans="1:5" ht="38.25">
      <c r="A72" t="s">
        <v>46</v>
      </c>
      <c r="E72" s="29" t="s">
        <v>205</v>
      </c>
    </row>
    <row r="73" spans="1:16" ht="12.75">
      <c r="A73" s="18" t="s">
        <v>38</v>
      </c>
      <c s="23" t="s">
        <v>206</v>
      </c>
      <c s="23" t="s">
        <v>207</v>
      </c>
      <c s="18" t="s">
        <v>40</v>
      </c>
      <c s="24" t="s">
        <v>208</v>
      </c>
      <c s="25" t="s">
        <v>102</v>
      </c>
      <c s="26">
        <v>32.76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12.75">
      <c r="A74" s="28" t="s">
        <v>43</v>
      </c>
      <c r="E74" s="29" t="s">
        <v>209</v>
      </c>
    </row>
    <row r="75" spans="1:5" ht="38.25">
      <c r="A75" s="30" t="s">
        <v>45</v>
      </c>
      <c r="E75" s="31" t="s">
        <v>210</v>
      </c>
    </row>
    <row r="76" spans="1:5" ht="51">
      <c r="A76" t="s">
        <v>46</v>
      </c>
      <c r="E76" s="29" t="s">
        <v>211</v>
      </c>
    </row>
    <row r="77" spans="1:18" ht="12.75" customHeight="1">
      <c r="A77" s="5" t="s">
        <v>36</v>
      </c>
      <c s="5"/>
      <c s="35" t="s">
        <v>33</v>
      </c>
      <c s="5"/>
      <c s="21" t="s">
        <v>85</v>
      </c>
      <c s="5"/>
      <c s="5"/>
      <c s="5"/>
      <c s="36">
        <f>0+Q77</f>
      </c>
      <c r="O77">
        <f>0+R77</f>
      </c>
      <c r="Q77">
        <f>0+I78+I82+I86</f>
      </c>
      <c>
        <f>0+O78+O82+O86</f>
      </c>
    </row>
    <row r="78" spans="1:16" ht="12.75">
      <c r="A78" s="18" t="s">
        <v>38</v>
      </c>
      <c s="23" t="s">
        <v>212</v>
      </c>
      <c s="23" t="s">
        <v>213</v>
      </c>
      <c s="18" t="s">
        <v>40</v>
      </c>
      <c s="24" t="s">
        <v>214</v>
      </c>
      <c s="25" t="s">
        <v>102</v>
      </c>
      <c s="26">
        <v>32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25.5">
      <c r="A79" s="28" t="s">
        <v>43</v>
      </c>
      <c r="E79" s="29" t="s">
        <v>215</v>
      </c>
    </row>
    <row r="80" spans="1:5" ht="12.75">
      <c r="A80" s="30" t="s">
        <v>45</v>
      </c>
      <c r="E80" s="31" t="s">
        <v>216</v>
      </c>
    </row>
    <row r="81" spans="1:5" ht="114.75">
      <c r="A81" t="s">
        <v>46</v>
      </c>
      <c r="E81" s="29" t="s">
        <v>217</v>
      </c>
    </row>
    <row r="82" spans="1:16" ht="12.75">
      <c r="A82" s="18" t="s">
        <v>38</v>
      </c>
      <c s="23" t="s">
        <v>218</v>
      </c>
      <c s="23" t="s">
        <v>219</v>
      </c>
      <c s="18" t="s">
        <v>40</v>
      </c>
      <c s="24" t="s">
        <v>220</v>
      </c>
      <c s="25" t="s">
        <v>102</v>
      </c>
      <c s="26">
        <v>205.44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25.5">
      <c r="A83" s="28" t="s">
        <v>43</v>
      </c>
      <c r="E83" s="29" t="s">
        <v>221</v>
      </c>
    </row>
    <row r="84" spans="1:5" ht="63.75">
      <c r="A84" s="30" t="s">
        <v>45</v>
      </c>
      <c r="E84" s="31" t="s">
        <v>222</v>
      </c>
    </row>
    <row r="85" spans="1:5" ht="25.5">
      <c r="A85" t="s">
        <v>46</v>
      </c>
      <c r="E85" s="29" t="s">
        <v>223</v>
      </c>
    </row>
    <row r="86" spans="1:16" ht="12.75">
      <c r="A86" s="18" t="s">
        <v>38</v>
      </c>
      <c s="23" t="s">
        <v>224</v>
      </c>
      <c s="23" t="s">
        <v>225</v>
      </c>
      <c s="18" t="s">
        <v>40</v>
      </c>
      <c s="24" t="s">
        <v>226</v>
      </c>
      <c s="25" t="s">
        <v>227</v>
      </c>
      <c s="26">
        <v>512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25.5">
      <c r="A87" s="28" t="s">
        <v>43</v>
      </c>
      <c r="E87" s="29" t="s">
        <v>228</v>
      </c>
    </row>
    <row r="88" spans="1:5" ht="51">
      <c r="A88" s="30" t="s">
        <v>45</v>
      </c>
      <c r="E88" s="31" t="s">
        <v>229</v>
      </c>
    </row>
    <row r="89" spans="1:5" ht="25.5">
      <c r="A89" t="s">
        <v>46</v>
      </c>
      <c r="E89" s="29" t="s">
        <v>230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0+O8+O21+O66+O83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231</v>
      </c>
      <c s="32">
        <f>0+I8+I21+I66+I83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231</v>
      </c>
      <c s="5"/>
      <c s="14" t="s">
        <v>232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22</v>
      </c>
      <c s="19"/>
      <c s="21" t="s">
        <v>135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12.75">
      <c r="A9" s="18" t="s">
        <v>38</v>
      </c>
      <c s="23" t="s">
        <v>22</v>
      </c>
      <c s="23" t="s">
        <v>136</v>
      </c>
      <c s="18" t="s">
        <v>40</v>
      </c>
      <c s="24" t="s">
        <v>137</v>
      </c>
      <c s="25" t="s">
        <v>138</v>
      </c>
      <c s="26">
        <v>24.62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25.5">
      <c r="A10" s="28" t="s">
        <v>43</v>
      </c>
      <c r="E10" s="29" t="s">
        <v>233</v>
      </c>
    </row>
    <row r="11" spans="1:5" ht="38.25">
      <c r="A11" s="30" t="s">
        <v>45</v>
      </c>
      <c r="E11" s="31" t="s">
        <v>234</v>
      </c>
    </row>
    <row r="12" spans="1:5" ht="369.75">
      <c r="A12" t="s">
        <v>46</v>
      </c>
      <c r="E12" s="29" t="s">
        <v>141</v>
      </c>
    </row>
    <row r="13" spans="1:16" ht="12.75">
      <c r="A13" s="18" t="s">
        <v>38</v>
      </c>
      <c s="23" t="s">
        <v>16</v>
      </c>
      <c s="23" t="s">
        <v>142</v>
      </c>
      <c s="18" t="s">
        <v>40</v>
      </c>
      <c s="24" t="s">
        <v>143</v>
      </c>
      <c s="25" t="s">
        <v>138</v>
      </c>
      <c s="26">
        <v>24.62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235</v>
      </c>
    </row>
    <row r="15" spans="1:5" ht="12.75">
      <c r="A15" s="30" t="s">
        <v>45</v>
      </c>
      <c r="E15" s="31" t="s">
        <v>40</v>
      </c>
    </row>
    <row r="16" spans="1:5" ht="229.5">
      <c r="A16" t="s">
        <v>46</v>
      </c>
      <c r="E16" s="29" t="s">
        <v>145</v>
      </c>
    </row>
    <row r="17" spans="1:16" ht="12.75">
      <c r="A17" s="18" t="s">
        <v>38</v>
      </c>
      <c s="23" t="s">
        <v>236</v>
      </c>
      <c s="23" t="s">
        <v>237</v>
      </c>
      <c s="18" t="s">
        <v>40</v>
      </c>
      <c s="24" t="s">
        <v>238</v>
      </c>
      <c s="25" t="s">
        <v>102</v>
      </c>
      <c s="26">
        <v>90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239</v>
      </c>
    </row>
    <row r="19" spans="1:5" ht="12.75">
      <c r="A19" s="30" t="s">
        <v>45</v>
      </c>
      <c r="E19" s="31" t="s">
        <v>240</v>
      </c>
    </row>
    <row r="20" spans="1:5" ht="38.25">
      <c r="A20" t="s">
        <v>46</v>
      </c>
      <c r="E20" s="29" t="s">
        <v>241</v>
      </c>
    </row>
    <row r="21" spans="1:18" ht="12.75" customHeight="1">
      <c r="A21" s="5" t="s">
        <v>36</v>
      </c>
      <c s="5"/>
      <c s="35" t="s">
        <v>30</v>
      </c>
      <c s="5"/>
      <c s="21" t="s">
        <v>169</v>
      </c>
      <c s="5"/>
      <c s="5"/>
      <c s="5"/>
      <c s="36">
        <f>0+Q21</f>
      </c>
      <c r="O21">
        <f>0+R21</f>
      </c>
      <c r="Q21">
        <f>0+I22+I26+I30+I34+I38+I42+I46+I50+I54+I58+I62</f>
      </c>
      <c>
        <f>0+O22+O26+O30+O34+O38+O42+O46+O50+O54+O58+O62</f>
      </c>
    </row>
    <row r="22" spans="1:16" ht="25.5">
      <c r="A22" s="18" t="s">
        <v>38</v>
      </c>
      <c s="23" t="s">
        <v>15</v>
      </c>
      <c s="23" t="s">
        <v>242</v>
      </c>
      <c s="18" t="s">
        <v>40</v>
      </c>
      <c s="24" t="s">
        <v>243</v>
      </c>
      <c s="25" t="s">
        <v>102</v>
      </c>
      <c s="26">
        <v>107.137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244</v>
      </c>
    </row>
    <row r="24" spans="1:5" ht="38.25">
      <c r="A24" s="30" t="s">
        <v>45</v>
      </c>
      <c r="E24" s="31" t="s">
        <v>245</v>
      </c>
    </row>
    <row r="25" spans="1:5" ht="51">
      <c r="A25" t="s">
        <v>46</v>
      </c>
      <c r="E25" s="29" t="s">
        <v>174</v>
      </c>
    </row>
    <row r="26" spans="1:16" ht="25.5">
      <c r="A26" s="18" t="s">
        <v>38</v>
      </c>
      <c s="23" t="s">
        <v>26</v>
      </c>
      <c s="23" t="s">
        <v>170</v>
      </c>
      <c s="18" t="s">
        <v>246</v>
      </c>
      <c s="24" t="s">
        <v>171</v>
      </c>
      <c s="25" t="s">
        <v>102</v>
      </c>
      <c s="26">
        <v>5.639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247</v>
      </c>
    </row>
    <row r="28" spans="1:5" ht="38.25">
      <c r="A28" s="30" t="s">
        <v>45</v>
      </c>
      <c r="E28" s="31" t="s">
        <v>248</v>
      </c>
    </row>
    <row r="29" spans="1:5" ht="51">
      <c r="A29" t="s">
        <v>46</v>
      </c>
      <c r="E29" s="29" t="s">
        <v>174</v>
      </c>
    </row>
    <row r="30" spans="1:16" ht="25.5">
      <c r="A30" s="18" t="s">
        <v>38</v>
      </c>
      <c s="23" t="s">
        <v>28</v>
      </c>
      <c s="23" t="s">
        <v>170</v>
      </c>
      <c s="18" t="s">
        <v>249</v>
      </c>
      <c s="24" t="s">
        <v>171</v>
      </c>
      <c s="25" t="s">
        <v>102</v>
      </c>
      <c s="26">
        <v>536.267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38.25">
      <c r="A31" s="28" t="s">
        <v>43</v>
      </c>
      <c r="E31" s="29" t="s">
        <v>250</v>
      </c>
    </row>
    <row r="32" spans="1:5" ht="140.25">
      <c r="A32" s="30" t="s">
        <v>45</v>
      </c>
      <c r="E32" s="31" t="s">
        <v>251</v>
      </c>
    </row>
    <row r="33" spans="1:5" ht="51">
      <c r="A33" t="s">
        <v>46</v>
      </c>
      <c r="E33" s="29" t="s">
        <v>174</v>
      </c>
    </row>
    <row r="34" spans="1:16" ht="12.75">
      <c r="A34" s="18" t="s">
        <v>38</v>
      </c>
      <c s="23" t="s">
        <v>30</v>
      </c>
      <c s="23" t="s">
        <v>175</v>
      </c>
      <c s="18" t="s">
        <v>40</v>
      </c>
      <c s="24" t="s">
        <v>176</v>
      </c>
      <c s="25" t="s">
        <v>102</v>
      </c>
      <c s="26">
        <v>28.226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38.25">
      <c r="A35" s="28" t="s">
        <v>43</v>
      </c>
      <c r="E35" s="29" t="s">
        <v>252</v>
      </c>
    </row>
    <row r="36" spans="1:5" ht="140.25">
      <c r="A36" s="30" t="s">
        <v>45</v>
      </c>
      <c r="E36" s="31" t="s">
        <v>253</v>
      </c>
    </row>
    <row r="37" spans="1:5" ht="51">
      <c r="A37" t="s">
        <v>46</v>
      </c>
      <c r="E37" s="29" t="s">
        <v>174</v>
      </c>
    </row>
    <row r="38" spans="1:16" ht="12.75">
      <c r="A38" s="18" t="s">
        <v>38</v>
      </c>
      <c s="23" t="s">
        <v>115</v>
      </c>
      <c s="23" t="s">
        <v>182</v>
      </c>
      <c s="18" t="s">
        <v>246</v>
      </c>
      <c s="24" t="s">
        <v>183</v>
      </c>
      <c s="25" t="s">
        <v>102</v>
      </c>
      <c s="26">
        <v>112.776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254</v>
      </c>
    </row>
    <row r="40" spans="1:5" ht="38.25">
      <c r="A40" s="30" t="s">
        <v>45</v>
      </c>
      <c r="E40" s="31" t="s">
        <v>255</v>
      </c>
    </row>
    <row r="41" spans="1:5" ht="51">
      <c r="A41" t="s">
        <v>46</v>
      </c>
      <c r="E41" s="29" t="s">
        <v>174</v>
      </c>
    </row>
    <row r="42" spans="1:16" ht="12.75">
      <c r="A42" s="18" t="s">
        <v>38</v>
      </c>
      <c s="23" t="s">
        <v>119</v>
      </c>
      <c s="23" t="s">
        <v>182</v>
      </c>
      <c s="18" t="s">
        <v>249</v>
      </c>
      <c s="24" t="s">
        <v>183</v>
      </c>
      <c s="25" t="s">
        <v>102</v>
      </c>
      <c s="26">
        <v>564.49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38.25">
      <c r="A43" s="28" t="s">
        <v>43</v>
      </c>
      <c r="E43" s="29" t="s">
        <v>250</v>
      </c>
    </row>
    <row r="44" spans="1:5" ht="140.25">
      <c r="A44" s="30" t="s">
        <v>45</v>
      </c>
      <c r="E44" s="31" t="s">
        <v>256</v>
      </c>
    </row>
    <row r="45" spans="1:5" ht="51">
      <c r="A45" t="s">
        <v>46</v>
      </c>
      <c r="E45" s="29" t="s">
        <v>174</v>
      </c>
    </row>
    <row r="46" spans="1:16" ht="12.75">
      <c r="A46" s="18" t="s">
        <v>38</v>
      </c>
      <c s="23" t="s">
        <v>33</v>
      </c>
      <c s="23" t="s">
        <v>185</v>
      </c>
      <c s="18" t="s">
        <v>246</v>
      </c>
      <c s="24" t="s">
        <v>186</v>
      </c>
      <c s="25" t="s">
        <v>102</v>
      </c>
      <c s="26">
        <v>112.776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257</v>
      </c>
    </row>
    <row r="48" spans="1:5" ht="38.25">
      <c r="A48" s="30" t="s">
        <v>45</v>
      </c>
      <c r="E48" s="31" t="s">
        <v>255</v>
      </c>
    </row>
    <row r="49" spans="1:5" ht="51">
      <c r="A49" t="s">
        <v>46</v>
      </c>
      <c r="E49" s="29" t="s">
        <v>174</v>
      </c>
    </row>
    <row r="50" spans="1:16" ht="12.75">
      <c r="A50" s="18" t="s">
        <v>38</v>
      </c>
      <c s="23" t="s">
        <v>35</v>
      </c>
      <c s="23" t="s">
        <v>185</v>
      </c>
      <c s="18" t="s">
        <v>249</v>
      </c>
      <c s="24" t="s">
        <v>186</v>
      </c>
      <c s="25" t="s">
        <v>102</v>
      </c>
      <c s="26">
        <v>564.49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38.25">
      <c r="A51" s="28" t="s">
        <v>43</v>
      </c>
      <c r="E51" s="29" t="s">
        <v>250</v>
      </c>
    </row>
    <row r="52" spans="1:5" ht="140.25">
      <c r="A52" s="30" t="s">
        <v>45</v>
      </c>
      <c r="E52" s="31" t="s">
        <v>256</v>
      </c>
    </row>
    <row r="53" spans="1:5" ht="51">
      <c r="A53" t="s">
        <v>46</v>
      </c>
      <c r="E53" s="29" t="s">
        <v>174</v>
      </c>
    </row>
    <row r="54" spans="1:16" ht="12.75">
      <c r="A54" s="18" t="s">
        <v>38</v>
      </c>
      <c s="23" t="s">
        <v>70</v>
      </c>
      <c s="23" t="s">
        <v>187</v>
      </c>
      <c s="18" t="s">
        <v>246</v>
      </c>
      <c s="24" t="s">
        <v>188</v>
      </c>
      <c s="25" t="s">
        <v>102</v>
      </c>
      <c s="26">
        <v>5.639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258</v>
      </c>
    </row>
    <row r="56" spans="1:5" ht="38.25">
      <c r="A56" s="30" t="s">
        <v>45</v>
      </c>
      <c r="E56" s="31" t="s">
        <v>248</v>
      </c>
    </row>
    <row r="57" spans="1:5" ht="51">
      <c r="A57" t="s">
        <v>46</v>
      </c>
      <c r="E57" s="29" t="s">
        <v>190</v>
      </c>
    </row>
    <row r="58" spans="1:16" ht="12.75">
      <c r="A58" s="18" t="s">
        <v>38</v>
      </c>
      <c s="23" t="s">
        <v>73</v>
      </c>
      <c s="23" t="s">
        <v>187</v>
      </c>
      <c s="18" t="s">
        <v>249</v>
      </c>
      <c s="24" t="s">
        <v>188</v>
      </c>
      <c s="25" t="s">
        <v>102</v>
      </c>
      <c s="26">
        <v>5.06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259</v>
      </c>
    </row>
    <row r="60" spans="1:5" ht="38.25">
      <c r="A60" s="30" t="s">
        <v>45</v>
      </c>
      <c r="E60" s="31" t="s">
        <v>260</v>
      </c>
    </row>
    <row r="61" spans="1:5" ht="51">
      <c r="A61" t="s">
        <v>46</v>
      </c>
      <c r="E61" s="29" t="s">
        <v>190</v>
      </c>
    </row>
    <row r="62" spans="1:16" ht="12.75">
      <c r="A62" s="18" t="s">
        <v>38</v>
      </c>
      <c s="23" t="s">
        <v>192</v>
      </c>
      <c s="23" t="s">
        <v>261</v>
      </c>
      <c s="18" t="s">
        <v>40</v>
      </c>
      <c s="24" t="s">
        <v>262</v>
      </c>
      <c s="25" t="s">
        <v>263</v>
      </c>
      <c s="26">
        <v>30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38.25">
      <c r="A63" s="28" t="s">
        <v>43</v>
      </c>
      <c r="E63" s="29" t="s">
        <v>264</v>
      </c>
    </row>
    <row r="64" spans="1:5" ht="12.75">
      <c r="A64" s="30" t="s">
        <v>45</v>
      </c>
      <c r="E64" s="31" t="s">
        <v>265</v>
      </c>
    </row>
    <row r="65" spans="1:5" ht="63.75">
      <c r="A65" t="s">
        <v>46</v>
      </c>
      <c r="E65" s="29" t="s">
        <v>266</v>
      </c>
    </row>
    <row r="66" spans="1:18" ht="12.75" customHeight="1">
      <c r="A66" s="5" t="s">
        <v>36</v>
      </c>
      <c s="5"/>
      <c s="35" t="s">
        <v>115</v>
      </c>
      <c s="5"/>
      <c s="21" t="s">
        <v>191</v>
      </c>
      <c s="5"/>
      <c s="5"/>
      <c s="5"/>
      <c s="36">
        <f>0+Q66</f>
      </c>
      <c r="O66">
        <f>0+R66</f>
      </c>
      <c r="Q66">
        <f>0+I67+I71+I75+I79</f>
      </c>
      <c>
        <f>0+O67+O71+O75+O79</f>
      </c>
    </row>
    <row r="67" spans="1:16" ht="25.5">
      <c r="A67" s="18" t="s">
        <v>38</v>
      </c>
      <c s="23" t="s">
        <v>77</v>
      </c>
      <c s="23" t="s">
        <v>193</v>
      </c>
      <c s="18" t="s">
        <v>40</v>
      </c>
      <c s="24" t="s">
        <v>194</v>
      </c>
      <c s="25" t="s">
        <v>102</v>
      </c>
      <c s="26">
        <v>49.24</v>
      </c>
      <c s="27">
        <v>0</v>
      </c>
      <c s="27">
        <f>ROUND(ROUND(H67,2)*ROUND(G67,3),2)</f>
      </c>
      <c r="O67">
        <f>(I67*21)/100</f>
      </c>
      <c t="s">
        <v>16</v>
      </c>
    </row>
    <row r="68" spans="1:5" ht="12.75">
      <c r="A68" s="28" t="s">
        <v>43</v>
      </c>
      <c r="E68" s="29" t="s">
        <v>267</v>
      </c>
    </row>
    <row r="69" spans="1:5" ht="38.25">
      <c r="A69" s="30" t="s">
        <v>45</v>
      </c>
      <c r="E69" s="31" t="s">
        <v>268</v>
      </c>
    </row>
    <row r="70" spans="1:5" ht="204">
      <c r="A70" t="s">
        <v>46</v>
      </c>
      <c r="E70" s="29" t="s">
        <v>197</v>
      </c>
    </row>
    <row r="71" spans="1:16" ht="12.75">
      <c r="A71" s="18" t="s">
        <v>38</v>
      </c>
      <c s="23" t="s">
        <v>80</v>
      </c>
      <c s="23" t="s">
        <v>202</v>
      </c>
      <c s="18" t="s">
        <v>40</v>
      </c>
      <c s="24" t="s">
        <v>203</v>
      </c>
      <c s="25" t="s">
        <v>102</v>
      </c>
      <c s="26">
        <v>49.24</v>
      </c>
      <c s="27">
        <v>0</v>
      </c>
      <c s="27">
        <f>ROUND(ROUND(H71,2)*ROUND(G71,3),2)</f>
      </c>
      <c r="O71">
        <f>(I71*21)/100</f>
      </c>
      <c t="s">
        <v>16</v>
      </c>
    </row>
    <row r="72" spans="1:5" ht="25.5">
      <c r="A72" s="28" t="s">
        <v>43</v>
      </c>
      <c r="E72" s="29" t="s">
        <v>269</v>
      </c>
    </row>
    <row r="73" spans="1:5" ht="38.25">
      <c r="A73" s="30" t="s">
        <v>45</v>
      </c>
      <c r="E73" s="31" t="s">
        <v>268</v>
      </c>
    </row>
    <row r="74" spans="1:5" ht="38.25">
      <c r="A74" t="s">
        <v>46</v>
      </c>
      <c r="E74" s="29" t="s">
        <v>205</v>
      </c>
    </row>
    <row r="75" spans="1:16" ht="12.75">
      <c r="A75" s="18" t="s">
        <v>38</v>
      </c>
      <c s="23" t="s">
        <v>206</v>
      </c>
      <c s="23" t="s">
        <v>207</v>
      </c>
      <c s="18" t="s">
        <v>40</v>
      </c>
      <c s="24" t="s">
        <v>208</v>
      </c>
      <c s="25" t="s">
        <v>102</v>
      </c>
      <c s="26">
        <v>564.49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51">
      <c r="A76" s="28" t="s">
        <v>43</v>
      </c>
      <c r="E76" s="29" t="s">
        <v>270</v>
      </c>
    </row>
    <row r="77" spans="1:5" ht="140.25">
      <c r="A77" s="30" t="s">
        <v>45</v>
      </c>
      <c r="E77" s="31" t="s">
        <v>256</v>
      </c>
    </row>
    <row r="78" spans="1:5" ht="51">
      <c r="A78" t="s">
        <v>46</v>
      </c>
      <c r="E78" s="29" t="s">
        <v>211</v>
      </c>
    </row>
    <row r="79" spans="1:16" ht="12.75">
      <c r="A79" s="18" t="s">
        <v>38</v>
      </c>
      <c s="23" t="s">
        <v>271</v>
      </c>
      <c s="23" t="s">
        <v>272</v>
      </c>
      <c s="18" t="s">
        <v>40</v>
      </c>
      <c s="24" t="s">
        <v>273</v>
      </c>
      <c s="25" t="s">
        <v>102</v>
      </c>
      <c s="26">
        <v>112.776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63.75">
      <c r="A80" s="28" t="s">
        <v>43</v>
      </c>
      <c r="E80" s="29" t="s">
        <v>274</v>
      </c>
    </row>
    <row r="81" spans="1:5" ht="38.25">
      <c r="A81" s="30" t="s">
        <v>45</v>
      </c>
      <c r="E81" s="31" t="s">
        <v>255</v>
      </c>
    </row>
    <row r="82" spans="1:5" ht="51">
      <c r="A82" t="s">
        <v>46</v>
      </c>
      <c r="E82" s="29" t="s">
        <v>211</v>
      </c>
    </row>
    <row r="83" spans="1:18" ht="12.75" customHeight="1">
      <c r="A83" s="5" t="s">
        <v>36</v>
      </c>
      <c s="5"/>
      <c s="35" t="s">
        <v>33</v>
      </c>
      <c s="5"/>
      <c s="21" t="s">
        <v>85</v>
      </c>
      <c s="5"/>
      <c s="5"/>
      <c s="5"/>
      <c s="36">
        <f>0+Q83</f>
      </c>
      <c r="O83">
        <f>0+R83</f>
      </c>
      <c r="Q83">
        <f>0+I84+I88+I92+I96+I100</f>
      </c>
      <c>
        <f>0+O84+O88+O92+O96+O100</f>
      </c>
    </row>
    <row r="84" spans="1:16" ht="12.75">
      <c r="A84" s="18" t="s">
        <v>38</v>
      </c>
      <c s="23" t="s">
        <v>218</v>
      </c>
      <c s="23" t="s">
        <v>213</v>
      </c>
      <c s="18" t="s">
        <v>40</v>
      </c>
      <c s="24" t="s">
        <v>214</v>
      </c>
      <c s="25" t="s">
        <v>102</v>
      </c>
      <c s="26">
        <v>32</v>
      </c>
      <c s="27">
        <v>0</v>
      </c>
      <c s="27">
        <f>ROUND(ROUND(H84,2)*ROUND(G84,3),2)</f>
      </c>
      <c r="O84">
        <f>(I84*21)/100</f>
      </c>
      <c t="s">
        <v>16</v>
      </c>
    </row>
    <row r="85" spans="1:5" ht="25.5">
      <c r="A85" s="28" t="s">
        <v>43</v>
      </c>
      <c r="E85" s="29" t="s">
        <v>215</v>
      </c>
    </row>
    <row r="86" spans="1:5" ht="12.75">
      <c r="A86" s="30" t="s">
        <v>45</v>
      </c>
      <c r="E86" s="31" t="s">
        <v>216</v>
      </c>
    </row>
    <row r="87" spans="1:5" ht="114.75">
      <c r="A87" t="s">
        <v>46</v>
      </c>
      <c r="E87" s="29" t="s">
        <v>217</v>
      </c>
    </row>
    <row r="88" spans="1:16" ht="12.75">
      <c r="A88" s="18" t="s">
        <v>38</v>
      </c>
      <c s="23" t="s">
        <v>224</v>
      </c>
      <c s="23" t="s">
        <v>219</v>
      </c>
      <c s="18" t="s">
        <v>246</v>
      </c>
      <c s="24" t="s">
        <v>220</v>
      </c>
      <c s="25" t="s">
        <v>102</v>
      </c>
      <c s="26">
        <v>112.776</v>
      </c>
      <c s="27">
        <v>0</v>
      </c>
      <c s="27">
        <f>ROUND(ROUND(H88,2)*ROUND(G88,3),2)</f>
      </c>
      <c r="O88">
        <f>(I88*21)/100</f>
      </c>
      <c t="s">
        <v>16</v>
      </c>
    </row>
    <row r="89" spans="1:5" ht="12.75">
      <c r="A89" s="28" t="s">
        <v>43</v>
      </c>
      <c r="E89" s="29" t="s">
        <v>275</v>
      </c>
    </row>
    <row r="90" spans="1:5" ht="38.25">
      <c r="A90" s="30" t="s">
        <v>45</v>
      </c>
      <c r="E90" s="31" t="s">
        <v>255</v>
      </c>
    </row>
    <row r="91" spans="1:5" ht="25.5">
      <c r="A91" t="s">
        <v>46</v>
      </c>
      <c r="E91" s="29" t="s">
        <v>223</v>
      </c>
    </row>
    <row r="92" spans="1:16" ht="12.75">
      <c r="A92" s="18" t="s">
        <v>38</v>
      </c>
      <c s="23" t="s">
        <v>276</v>
      </c>
      <c s="23" t="s">
        <v>219</v>
      </c>
      <c s="18" t="s">
        <v>249</v>
      </c>
      <c s="24" t="s">
        <v>220</v>
      </c>
      <c s="25" t="s">
        <v>102</v>
      </c>
      <c s="26">
        <v>564.49</v>
      </c>
      <c s="27">
        <v>0</v>
      </c>
      <c s="27">
        <f>ROUND(ROUND(H92,2)*ROUND(G92,3),2)</f>
      </c>
      <c r="O92">
        <f>(I92*21)/100</f>
      </c>
      <c t="s">
        <v>16</v>
      </c>
    </row>
    <row r="93" spans="1:5" ht="38.25">
      <c r="A93" s="28" t="s">
        <v>43</v>
      </c>
      <c r="E93" s="29" t="s">
        <v>277</v>
      </c>
    </row>
    <row r="94" spans="1:5" ht="140.25">
      <c r="A94" s="30" t="s">
        <v>45</v>
      </c>
      <c r="E94" s="31" t="s">
        <v>256</v>
      </c>
    </row>
    <row r="95" spans="1:5" ht="25.5">
      <c r="A95" t="s">
        <v>46</v>
      </c>
      <c r="E95" s="29" t="s">
        <v>223</v>
      </c>
    </row>
    <row r="96" spans="1:16" ht="12.75">
      <c r="A96" s="18" t="s">
        <v>38</v>
      </c>
      <c s="23" t="s">
        <v>278</v>
      </c>
      <c s="23" t="s">
        <v>279</v>
      </c>
      <c s="18" t="s">
        <v>40</v>
      </c>
      <c s="24" t="s">
        <v>280</v>
      </c>
      <c s="25" t="s">
        <v>227</v>
      </c>
      <c s="26">
        <v>275</v>
      </c>
      <c s="27">
        <v>0</v>
      </c>
      <c s="27">
        <f>ROUND(ROUND(H96,2)*ROUND(G96,3),2)</f>
      </c>
      <c r="O96">
        <f>(I96*21)/100</f>
      </c>
      <c t="s">
        <v>16</v>
      </c>
    </row>
    <row r="97" spans="1:5" ht="12.75">
      <c r="A97" s="28" t="s">
        <v>43</v>
      </c>
      <c r="E97" s="29" t="s">
        <v>281</v>
      </c>
    </row>
    <row r="98" spans="1:5" ht="63.75">
      <c r="A98" s="30" t="s">
        <v>45</v>
      </c>
      <c r="E98" s="31" t="s">
        <v>282</v>
      </c>
    </row>
    <row r="99" spans="1:5" ht="25.5">
      <c r="A99" t="s">
        <v>46</v>
      </c>
      <c r="E99" s="29" t="s">
        <v>230</v>
      </c>
    </row>
    <row r="100" spans="1:16" ht="12.75">
      <c r="A100" s="18" t="s">
        <v>38</v>
      </c>
      <c s="23" t="s">
        <v>283</v>
      </c>
      <c s="23" t="s">
        <v>225</v>
      </c>
      <c s="18" t="s">
        <v>40</v>
      </c>
      <c s="24" t="s">
        <v>226</v>
      </c>
      <c s="25" t="s">
        <v>227</v>
      </c>
      <c s="26">
        <v>653.65</v>
      </c>
      <c s="27">
        <v>0</v>
      </c>
      <c s="27">
        <f>ROUND(ROUND(H100,2)*ROUND(G100,3),2)</f>
      </c>
      <c r="O100">
        <f>(I100*21)/100</f>
      </c>
      <c t="s">
        <v>16</v>
      </c>
    </row>
    <row r="101" spans="1:5" ht="51">
      <c r="A101" s="28" t="s">
        <v>43</v>
      </c>
      <c r="E101" s="29" t="s">
        <v>284</v>
      </c>
    </row>
    <row r="102" spans="1:5" ht="38.25">
      <c r="A102" s="30" t="s">
        <v>45</v>
      </c>
      <c r="E102" s="31" t="s">
        <v>285</v>
      </c>
    </row>
    <row r="103" spans="1:5" ht="25.5">
      <c r="A103" t="s">
        <v>46</v>
      </c>
      <c r="E103" s="29" t="s">
        <v>230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