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1240" firstSheet="2" activeTab="7"/>
  </bookViews>
  <sheets>
    <sheet name="Celkem" sheetId="12" r:id="rId1"/>
    <sheet name="01 - Bourání plast příčky..." sheetId="2" r:id="rId2"/>
    <sheet name="02 - Bourání kovové prosk..." sheetId="3" r:id="rId3"/>
    <sheet name="03 - Bourání kovové prosk..." sheetId="4" r:id="rId4"/>
    <sheet name="04 - Bourání plast příčky..." sheetId="5" r:id="rId5"/>
    <sheet name="05 - SDK požární příčka S1" sheetId="6" r:id="rId6"/>
    <sheet name="06 - SDK požární příčka S2" sheetId="7" r:id="rId7"/>
    <sheet name="07 - SDK požární příčka S3" sheetId="8" r:id="rId8"/>
    <sheet name="08 - SDK požární příčka S4" sheetId="9" r:id="rId9"/>
    <sheet name="09 - Vedlejší rozpočtové ..." sheetId="10" r:id="rId10"/>
    <sheet name="Pokyny pro vyplnění" sheetId="11" r:id="rId11"/>
  </sheets>
  <definedNames>
    <definedName name="_xlnm._FilterDatabase" localSheetId="1" hidden="1">'01 - Bourání plast příčky...'!$C$51:$K$80</definedName>
    <definedName name="_xlnm._FilterDatabase" localSheetId="2" hidden="1">'02 - Bourání kovové prosk...'!$C$57:$K$82</definedName>
    <definedName name="_xlnm._FilterDatabase" localSheetId="3" hidden="1">'03 - Bourání kovové prosk...'!$C$59:$K$84</definedName>
    <definedName name="_xlnm._FilterDatabase" localSheetId="4" hidden="1">'04 - Bourání plast příčky...'!$C$59:$K$84</definedName>
    <definedName name="_xlnm._FilterDatabase" localSheetId="5" hidden="1">'05 - SDK požární příčka S1'!$C$63:$K$128</definedName>
    <definedName name="_xlnm._FilterDatabase" localSheetId="6" hidden="1">'06 - SDK požární příčka S2'!$C$64:$K$123</definedName>
    <definedName name="_xlnm._FilterDatabase" localSheetId="7" hidden="1">'07 - SDK požární příčka S3'!$C$62:$K$122</definedName>
    <definedName name="_xlnm._FilterDatabase" localSheetId="8" hidden="1">'08 - SDK požární příčka S4'!$C$62:$K$116</definedName>
    <definedName name="_xlnm._FilterDatabase" localSheetId="9" hidden="1">'09 - Vedlejší rozpočtové ...'!$C$57:$K$63</definedName>
    <definedName name="_xlnm.Print_Area" localSheetId="1">'01 - Bourání plast příčky...'!$C$4:$J$21,'01 - Bourání plast příčky...'!$C$27:$J$38,'01 - Bourání plast příčky...'!$C$44:$K$80</definedName>
    <definedName name="_xlnm.Print_Area" localSheetId="2">'02 - Bourání kovové prosk...'!$C$4:$J$24,'02 - Bourání kovové prosk...'!$C$30:$J$44,'02 - Bourání kovové prosk...'!$C$50:$K$82</definedName>
    <definedName name="_xlnm.Print_Area" localSheetId="3">'03 - Bourání kovové prosk...'!$C$4:$J$24,'03 - Bourání kovové prosk...'!$C$30:$J$45,'03 - Bourání kovové prosk...'!$C$51:$K$84</definedName>
    <definedName name="_xlnm.Print_Area" localSheetId="4">'04 - Bourání plast příčky...'!$C$4:$J$24,'04 - Bourání plast příčky...'!$C$30:$J$45,'04 - Bourání plast příčky...'!$C$51:$K$84</definedName>
    <definedName name="_xlnm.Print_Area" localSheetId="5">'05 - SDK požární příčka S1'!$C$4:$J$24,'05 - SDK požární příčka S1'!$C$30:$J$50,'05 - SDK požární příčka S1'!$C$56:$K$128</definedName>
    <definedName name="_xlnm.Print_Area" localSheetId="6">'06 - SDK požární příčka S2'!$C$4:$J$25,'06 - SDK požární příčka S2'!$C$31:$J$50,'06 - SDK požární příčka S2'!$C$56:$K$123</definedName>
    <definedName name="_xlnm.Print_Area" localSheetId="7">'07 - SDK požární příčka S3'!$C$4:$J$24,'07 - SDK požární příčka S3'!$C$30:$J$49,'07 - SDK požární příčka S3'!$C$55:$K$122</definedName>
    <definedName name="_xlnm.Print_Area" localSheetId="8">'08 - SDK požární příčka S4'!$C$4:$J$24,'08 - SDK požární příčka S4'!$C$30:$J$49,'08 - SDK požární příčka S4'!$C$55:$K$116</definedName>
    <definedName name="_xlnm.Print_Area" localSheetId="9">'09 - Vedlejší rozpočtové ...'!$C$4:$J$24,'09 - Vedlejší rozpočtové ...'!$C$30:$J$43,'09 - Vedlejší rozpočtové ...'!$C$49:$K$63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1">'01 - Bourání plast příčky...'!$51:$51</definedName>
    <definedName name="_xlnm.Print_Titles" localSheetId="2">'02 - Bourání kovové prosk...'!$57:$57</definedName>
    <definedName name="_xlnm.Print_Titles" localSheetId="3">'03 - Bourání kovové prosk...'!$59:$59</definedName>
    <definedName name="_xlnm.Print_Titles" localSheetId="4">'04 - Bourání plast příčky...'!$59:$59</definedName>
    <definedName name="_xlnm.Print_Titles" localSheetId="5">'05 - SDK požární příčka S1'!$63:$63</definedName>
    <definedName name="_xlnm.Print_Titles" localSheetId="6">'06 - SDK požární příčka S2'!$64:$64</definedName>
    <definedName name="_xlnm.Print_Titles" localSheetId="7">'07 - SDK požární příčka S3'!$62:$62</definedName>
    <definedName name="_xlnm.Print_Titles" localSheetId="8">'08 - SDK požární příčka S4'!$62:$62</definedName>
    <definedName name="_xlnm.Print_Titles" localSheetId="9">'09 - Vedlejší rozpočtové ...'!$57:$57</definedName>
  </definedNames>
  <calcPr calcId="191029"/>
  <extLst/>
</workbook>
</file>

<file path=xl/sharedStrings.xml><?xml version="1.0" encoding="utf-8"?>
<sst xmlns="http://schemas.openxmlformats.org/spreadsheetml/2006/main" count="4191" uniqueCount="498">
  <si>
    <t/>
  </si>
  <si>
    <t>False</t>
  </si>
  <si>
    <t>&gt;&gt;  skryté sloupce  &lt;&lt;</t>
  </si>
  <si>
    <t>15</t>
  </si>
  <si>
    <t>v ---  níže se nacházejí doplnkové a pomocné údaje k sestavám  --- v</t>
  </si>
  <si>
    <t>Stavba: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</si>
  <si>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</si>
  <si>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</si>
  <si>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</si>
  <si>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</si>
  <si>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</si>
  <si>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</si>
  <si>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</si>
  <si>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</si>
  <si>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</si>
  <si>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</si>
  <si>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</si>
  <si>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</si>
  <si>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</si>
  <si>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</si>
  <si>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</si>
  <si>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</si>
  <si>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</si>
  <si>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</si>
  <si>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</si>
  <si>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</si>
  <si>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</si>
  <si>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STA</t>
  </si>
  <si>
    <t>1</t>
  </si>
  <si>
    <t>{eea0465e-abe4-4cff-ba4c-2b53d2f10cd5}</t>
  </si>
  <si>
    <t>2</t>
  </si>
  <si>
    <t>{ad819f29-2297-442f-8dfd-3cf3b6c28f84}</t>
  </si>
  <si>
    <t>{bf4c867e-47c0-425e-bd18-76a102d7d573}</t>
  </si>
  <si>
    <t>{87ce1fc1-3d5a-4152-98bb-d80e26c13abe}</t>
  </si>
  <si>
    <t>{9ed8bbda-5f99-4110-8549-bc015bde479e}</t>
  </si>
  <si>
    <t>{7419531f-bb73-4ca6-8d2c-6da3d1e72e18}</t>
  </si>
  <si>
    <t>{56ef7921-99f4-47a7-92ca-fd9546318d19}</t>
  </si>
  <si>
    <t>{e2cda318-cd10-4a81-bc0d-f097bb9668e4}</t>
  </si>
  <si>
    <t>Vedlejší rozpočtové náklady</t>
  </si>
  <si>
    <t>{4a5b2513-7ca7-4ec4-9c8b-de4bd1134f3c}</t>
  </si>
  <si>
    <t>KRYCÍ LIST SOUPISU PRACÍ</t>
  </si>
  <si>
    <t>Objekt:</t>
  </si>
  <si>
    <t>01 - Bourání plast příčky pro příčku S1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</si>
  <si>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</si>
  <si>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</si>
  <si>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</si>
  <si>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</si>
  <si>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</si>
  <si>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</si>
  <si>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</si>
  <si>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</si>
  <si>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</si>
  <si>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</si>
  <si>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</si>
  <si>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</si>
  <si>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</si>
  <si>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</si>
  <si>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</si>
  <si>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</si>
  <si>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</si>
  <si>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</si>
  <si>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</si>
  <si>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</si>
  <si>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</si>
  <si>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</si>
  <si>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</si>
  <si>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</si>
  <si>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</si>
  <si>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</si>
  <si>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</si>
  <si>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90000-001</t>
  </si>
  <si>
    <t>Protiprašná stěna - nosná konstrukce+fólie - montáž+demontáž a likvidace po skončení stavby</t>
  </si>
  <si>
    <t>m2</t>
  </si>
  <si>
    <t>4</t>
  </si>
  <si>
    <t>-172610292</t>
  </si>
  <si>
    <t>VV</t>
  </si>
  <si>
    <t>5,9*3,15</t>
  </si>
  <si>
    <t>949101111</t>
  </si>
  <si>
    <t>Lešení pomocné pracovní pro objekty pozemních staveb pro zatížení do 150 kg/m2, o výšce lešeňové podlahy do 1,9 m</t>
  </si>
  <si>
    <t>CS ÚRS 2021 02</t>
  </si>
  <si>
    <t>-1778301711</t>
  </si>
  <si>
    <t>Online PSC</t>
  </si>
  <si>
    <t>https://podminky.urs.cz/item/CS_URS_2021_02/949101111</t>
  </si>
  <si>
    <t>"pro S1"</t>
  </si>
  <si>
    <t>5,25*1,2</t>
  </si>
  <si>
    <t>Součet</t>
  </si>
  <si>
    <t>3</t>
  </si>
  <si>
    <t>968082018</t>
  </si>
  <si>
    <t>Vybourání plastových rámů oken s křídly, dveřních zárubní, vrat rámu oken s křídly, plochy přes 4 m2</t>
  </si>
  <si>
    <t>-379054361</t>
  </si>
  <si>
    <t>https://podminky.urs.cz/item/CS_URS_2021_02/968082018</t>
  </si>
  <si>
    <t>5,25*3,15</t>
  </si>
  <si>
    <t>5,25*3,15+0,65*2,7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</si>
  <si>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</si>
  <si>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</si>
  <si>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</si>
  <si>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</si>
  <si>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</si>
  <si>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-650785910</t>
  </si>
  <si>
    <t>https://podminky.urs.cz/item/CS_URS_2021_02/997013111</t>
  </si>
  <si>
    <t>5</t>
  </si>
  <si>
    <t>997013501</t>
  </si>
  <si>
    <t>Odvoz suti a vybouraných hmot na skládku nebo meziskládku se složením, na vzdálenost do 1 km</t>
  </si>
  <si>
    <t>1634273930</t>
  </si>
  <si>
    <t>https://podminky.urs.cz/item/CS_URS_2021_02/997013501</t>
  </si>
  <si>
    <t>6</t>
  </si>
  <si>
    <t>997013509</t>
  </si>
  <si>
    <t>Odvoz suti a vybouraných hmot na skládku nebo meziskládku se složením, na vzdálenost Příplatek k ceně za každý další i započatý 1 km přes 1 km</t>
  </si>
  <si>
    <t>-1441500837</t>
  </si>
  <si>
    <t>https://podminky.urs.cz/item/CS_URS_2021_02/997013509</t>
  </si>
  <si>
    <t>1,498*9 'Přepočtené koeficientem množství</t>
  </si>
  <si>
    <t>7</t>
  </si>
  <si>
    <t>997013631</t>
  </si>
  <si>
    <t>Poplatek za uložení stavebního odpadu na skládce (skládkovné) směsného stavebního a demoličního zatříděného do Katalogu odpadů pod kódem 17 09 04</t>
  </si>
  <si>
    <t>1232655083</t>
  </si>
  <si>
    <t>https://podminky.urs.cz/item/CS_URS_2021_02/997013631</t>
  </si>
  <si>
    <t>998</t>
  </si>
  <si>
    <t>Přesun hmot</t>
  </si>
  <si>
    <t>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</si>
  <si>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</si>
  <si>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</si>
  <si>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-1733339189</t>
  </si>
  <si>
    <t>https://podminky.urs.cz/item/CS_URS_2021_02/998011001</t>
  </si>
  <si>
    <t>02 - Bourání kovové prosklené příčky pro příčku S2</t>
  </si>
  <si>
    <t>-2135321839</t>
  </si>
  <si>
    <t>(3,104+1+1,5)*3,15</t>
  </si>
  <si>
    <t>"pro S2"</t>
  </si>
  <si>
    <t>3,104*1,2</t>
  </si>
  <si>
    <t>968072641</t>
  </si>
  <si>
    <t>Vybourání kovových rámů oken s křídly, dveřních zárubní, vrat, stěn, ostění nebo obkladů stěn jakýchkoliv, kromě výkladních jakékoliv plochy</t>
  </si>
  <si>
    <t>1953963168</t>
  </si>
  <si>
    <t>https://podminky.urs.cz/item/CS_URS_2021_02/968072641</t>
  </si>
  <si>
    <t>3,104*2,7</t>
  </si>
  <si>
    <t>0,21*9 'Přepočtené koeficientem množství</t>
  </si>
  <si>
    <t>03 - Bourání kovové prosklené příčky pro příčku S3</t>
  </si>
  <si>
    <t>-675547551</t>
  </si>
  <si>
    <t>(1,5+1+4,24+1+1,5)*3,15</t>
  </si>
  <si>
    <t>"pro S3"</t>
  </si>
  <si>
    <t>4,24*1,2</t>
  </si>
  <si>
    <t>100418247</t>
  </si>
  <si>
    <t>4,24*2,7</t>
  </si>
  <si>
    <t>0,286*9 'Přepočtené koeficientem množství</t>
  </si>
  <si>
    <t>04 - Bourání plast příčky pro příčku S4</t>
  </si>
  <si>
    <t>505724595</t>
  </si>
  <si>
    <t>3,875*3,15</t>
  </si>
  <si>
    <t>"pro S4"</t>
  </si>
  <si>
    <t>3,875*1,2</t>
  </si>
  <si>
    <t>3,875*3</t>
  </si>
  <si>
    <t>0,5*9 'Přepočtené koeficientem množství</t>
  </si>
  <si>
    <t>05 - SDK požární příčka S1</t>
  </si>
  <si>
    <t>PSV - Práce a dodávky PSV</t>
  </si>
  <si>
    <t xml:space="preserve">    763 - Konstrukce suché výstavby</t>
  </si>
  <si>
    <t xml:space="preserve">    7631 - Rozebrání stáv. SDK kazetového podhledu a jeho zpětná montáž</t>
  </si>
  <si>
    <t xml:space="preserve">    771 - Podlahy z dlaždic</t>
  </si>
  <si>
    <t xml:space="preserve">    776 - Podlahy povlakové</t>
  </si>
  <si>
    <t xml:space="preserve">    784 - Dokončovací práce - malby a tapety</t>
  </si>
  <si>
    <t>5,25*1,2*2</t>
  </si>
  <si>
    <t>952901111</t>
  </si>
  <si>
    <t>Vyčištění budov nebo objektů před předáním do užívání budov bytové nebo občanské výstavby, světlé výšky podlaží do 4 m</t>
  </si>
  <si>
    <t>-710893401</t>
  </si>
  <si>
    <t>https://podminky.urs.cz/item/CS_URS_2021_02/952901111</t>
  </si>
  <si>
    <t>"kolem S1 v interieru"</t>
  </si>
  <si>
    <t>5,25*2</t>
  </si>
  <si>
    <t>"haly"</t>
  </si>
  <si>
    <t>PSV</t>
  </si>
  <si>
    <t>Práce a dodávky PSV</t>
  </si>
  <si>
    <t>763</t>
  </si>
  <si>
    <t>Konstrukce suché výstavby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</si>
  <si>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</si>
  <si>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</si>
  <si>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CS ÚRS 2020 02</t>
  </si>
  <si>
    <t>16</t>
  </si>
  <si>
    <t>-374882179</t>
  </si>
  <si>
    <t>"minimální parametry příčky"</t>
  </si>
  <si>
    <t>"SDK příčka oboustranně opláštěná 2x12,5mmt, tl.150mm, CW 100mm, vnitřní minerální izolant min.80mm"</t>
  </si>
  <si>
    <t>" požární odolnost EI 60 DP1, zvuková izolace stěny min.  47 dB"</t>
  </si>
  <si>
    <t>"součástí  ceny příčky jsou i zpevňující profily pro osazení zárubní"</t>
  </si>
  <si>
    <t>"S1"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</si>
  <si>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</si>
  <si>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</si>
  <si>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817767497</t>
  </si>
  <si>
    <t>https://podminky.urs.cz/item/CS_URS_2021_02/998763301</t>
  </si>
  <si>
    <t>7631</t>
  </si>
  <si>
    <t>Rozebrání stáv. SDK kazetového podhledu a jeho zpětná montáž</t>
  </si>
  <si>
    <t>763135101</t>
  </si>
  <si>
    <t>Montáž sádrokartonového podhledu kazetového demontovatelného, velikosti kazet 600x600 mm včetně zavěšené nosné konstrukce viditelné</t>
  </si>
  <si>
    <t>677069799</t>
  </si>
  <si>
    <t>https://podminky.urs.cz/item/CS_URS_2021_02/763135101</t>
  </si>
  <si>
    <t>"pro SDK příčku S1"</t>
  </si>
  <si>
    <t>5,25*1</t>
  </si>
  <si>
    <t>763135811.1R</t>
  </si>
  <si>
    <t>Demontáž podhledu sádrokartonového kazetového na roštu viditelném - pro opětovné použití</t>
  </si>
  <si>
    <t>-741391698</t>
  </si>
  <si>
    <t>771</t>
  </si>
  <si>
    <t>Podlahy z dlaždic</t>
  </si>
  <si>
    <t>771474113</t>
  </si>
  <si>
    <t>Montáž soklů z dlaždic keramických lepených flexibilním lepidlem rovných, výšky přes 90 do 120 mm</t>
  </si>
  <si>
    <t>m</t>
  </si>
  <si>
    <t>-1241611710</t>
  </si>
  <si>
    <t>https://podminky.urs.cz/item/CS_URS_2021_02/771474113</t>
  </si>
  <si>
    <t>5,25+0,65</t>
  </si>
  <si>
    <t>M</t>
  </si>
  <si>
    <t>597612751</t>
  </si>
  <si>
    <t>sokl-dlažba keramická slinutá hladká do interiéru i exteriéru 330x80mm</t>
  </si>
  <si>
    <t>kus</t>
  </si>
  <si>
    <t>32</t>
  </si>
  <si>
    <t>-1506685119</t>
  </si>
  <si>
    <t>https://podminky.urs.cz/item/CS_URS_2021_02/597612751</t>
  </si>
  <si>
    <t>5,9*1,1</t>
  </si>
  <si>
    <t>10</t>
  </si>
  <si>
    <t>771591115</t>
  </si>
  <si>
    <t>Podlahy - dokončovací práce spárování silikonem</t>
  </si>
  <si>
    <t>-2117316250</t>
  </si>
  <si>
    <t>https://podminky.urs.cz/item/CS_URS_2021_02/771591115</t>
  </si>
  <si>
    <t>11</t>
  </si>
  <si>
    <t>998771101</t>
  </si>
  <si>
    <t>Přesun hmot pro podlahy z dlaždic stanovený z hmotnosti přesunovaného materiálu vodorovná dopravní vzdálenost do 50 m v objektech výšky do 6 m</t>
  </si>
  <si>
    <t>-630540435</t>
  </si>
  <si>
    <t>https://podminky.urs.cz/item/CS_URS_2021_02/998771101</t>
  </si>
  <si>
    <t>776</t>
  </si>
  <si>
    <t>Podlahy povlakové</t>
  </si>
  <si>
    <t>12</t>
  </si>
  <si>
    <t>776411111</t>
  </si>
  <si>
    <t>Montáž soklíků lepením obvodových, výšky do 80 mm</t>
  </si>
  <si>
    <t>-1993018451</t>
  </si>
  <si>
    <t>https://podminky.urs.cz/item/CS_URS_2021_02/776411111</t>
  </si>
  <si>
    <t>13</t>
  </si>
  <si>
    <t>28411007</t>
  </si>
  <si>
    <t>lišta soklová PVC 15x50mm</t>
  </si>
  <si>
    <t>1946770648</t>
  </si>
  <si>
    <t>https://podminky.urs.cz/item/CS_URS_2021_02/28411007</t>
  </si>
  <si>
    <t>14</t>
  </si>
  <si>
    <t>998776101</t>
  </si>
  <si>
    <t>Přesun hmot pro podlahy povlakové stanovený z hmotnosti přesunovaného materiálu vodorovná dopravní vzdálenost do 50 m v objektech výšky do 6 m</t>
  </si>
  <si>
    <t>-1278891768</t>
  </si>
  <si>
    <t>https://podminky.urs.cz/item/CS_URS_2021_02/998776101</t>
  </si>
  <si>
    <t>784</t>
  </si>
  <si>
    <t>Dokončovací práce - malby a tapety</t>
  </si>
  <si>
    <t>784181121</t>
  </si>
  <si>
    <t>Penetrace podkladu jednonásobná hloubková akrylátová bezbarvá v místnostech výšky do 3,80 m</t>
  </si>
  <si>
    <t>-392927071</t>
  </si>
  <si>
    <t>https://podminky.urs.cz/item/CS_URS_2021_02/784181121</t>
  </si>
  <si>
    <t>18,293*2</t>
  </si>
  <si>
    <t>784221101</t>
  </si>
  <si>
    <t>Malby z malířských směsí otěruvzdorných za sucha dvojnásobné, bílé za sucha otěruvzdorné dobře v místnostech výšky do 3,80 m</t>
  </si>
  <si>
    <t>-1036556911</t>
  </si>
  <si>
    <t>https://podminky.urs.cz/item/CS_URS_2021_02/784221101</t>
  </si>
  <si>
    <t>06 - SDK požární příčka S2</t>
  </si>
  <si>
    <t xml:space="preserve">    760 - Dveře</t>
  </si>
  <si>
    <t>"kolem S2 v interieru"</t>
  </si>
  <si>
    <t>(5,25+3,104+4,24+3,875)*2</t>
  </si>
  <si>
    <t>3,104*2</t>
  </si>
  <si>
    <t>760</t>
  </si>
  <si>
    <t>Dveře</t>
  </si>
  <si>
    <t>76000-001</t>
  </si>
  <si>
    <t>M+D dveře dvoukřídlé 900+500/2190mm, požárně odolné EI30 DP3-S3, vč. zárubně, kotvení, kování, zámku, veškerých doplňků, povrchové úpravy, kompletní provedení dle PD</t>
  </si>
  <si>
    <t>-168572185</t>
  </si>
  <si>
    <t>94300996</t>
  </si>
  <si>
    <t>"S2"</t>
  </si>
  <si>
    <t>3,104*2,7-1,4*2,19</t>
  </si>
  <si>
    <t>3,104-1,4</t>
  </si>
  <si>
    <t>1,704*1,1</t>
  </si>
  <si>
    <t>3,104*2,7*2</t>
  </si>
  <si>
    <t>07 - SDK požární příčka S3</t>
  </si>
  <si>
    <t>"kolem S3 v interieru"</t>
  </si>
  <si>
    <t>4,24*2</t>
  </si>
  <si>
    <t>-449066791</t>
  </si>
  <si>
    <t>"S3"</t>
  </si>
  <si>
    <t>4,24*2,7-1,4*2,19</t>
  </si>
  <si>
    <t>816399268</t>
  </si>
  <si>
    <t>4,24-1,4</t>
  </si>
  <si>
    <t>2,84*1,1</t>
  </si>
  <si>
    <t>"požární odolnost EI45 DP1"</t>
  </si>
  <si>
    <t>4,24*2,7*2</t>
  </si>
  <si>
    <t>08 - SDK požární příčka S4</t>
  </si>
  <si>
    <t>"kolem S4"</t>
  </si>
  <si>
    <t>3,875*2*2</t>
  </si>
  <si>
    <t>-904623878</t>
  </si>
  <si>
    <t>"S4"</t>
  </si>
  <si>
    <t>3,875</t>
  </si>
  <si>
    <t>3,875*1,1</t>
  </si>
  <si>
    <t>3,875*3*2</t>
  </si>
  <si>
    <t>09 - Vedlejší rozpočtové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</si>
  <si>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</si>
  <si>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</si>
  <si>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</si>
  <si>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</si>
  <si>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VRN3</t>
  </si>
  <si>
    <t>Zařízení staveniště</t>
  </si>
  <si>
    <t>00301</t>
  </si>
  <si>
    <t>soub</t>
  </si>
  <si>
    <t>1074403010</t>
  </si>
  <si>
    <t>VRN7</t>
  </si>
  <si>
    <t>Provozní vlivy</t>
  </si>
  <si>
    <t>00701</t>
  </si>
  <si>
    <t>1885530966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</si>
  <si>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</si>
  <si>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</si>
  <si>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</si>
  <si>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</si>
  <si>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</si>
  <si>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</si>
  <si>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</si>
  <si>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</si>
  <si>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</si>
  <si>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</si>
  <si>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</si>
  <si>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</si>
  <si>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</si>
  <si>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</si>
  <si>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</si>
  <si>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</si>
  <si>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</si>
  <si>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</si>
  <si>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</si>
  <si>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</si>
  <si>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</si>
  <si>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</si>
  <si>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</si>
  <si>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</si>
  <si>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</si>
  <si>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</si>
  <si>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</si>
  <si>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</si>
  <si>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</si>
  <si>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</si>
  <si>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</si>
  <si>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</si>
  <si>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</si>
  <si>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</si>
  <si>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</si>
  <si>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</si>
  <si>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</si>
  <si>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</si>
  <si>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</si>
  <si>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</si>
  <si>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</si>
  <si>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</si>
  <si>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</si>
  <si>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</si>
  <si>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</si>
  <si>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</si>
  <si>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</si>
  <si>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</si>
  <si>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</si>
  <si>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</si>
  <si>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</si>
  <si>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</si>
  <si>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</si>
  <si>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</si>
  <si>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</si>
  <si>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</si>
  <si>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</si>
  <si>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</si>
  <si>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</si>
  <si>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</si>
  <si>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</si>
  <si>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</si>
  <si>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</si>
  <si>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</si>
  <si>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</si>
  <si>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</si>
  <si>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</si>
  <si>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</si>
  <si>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</si>
  <si>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</si>
  <si>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</si>
  <si>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</si>
  <si>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</si>
  <si>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</si>
  <si>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</si>
  <si>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</si>
  <si>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</si>
  <si>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</si>
  <si>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</si>
  <si>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</si>
  <si>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</si>
  <si>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</si>
  <si>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</si>
  <si>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</si>
  <si>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</si>
  <si>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</si>
  <si>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</si>
  <si>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</si>
  <si>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</si>
  <si>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</si>
  <si>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</si>
  <si>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</si>
  <si>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</si>
  <si>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</si>
  <si>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</si>
  <si>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</si>
  <si>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</si>
  <si>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</si>
  <si>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</si>
  <si>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</si>
  <si>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</si>
  <si>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</si>
  <si>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</si>
  <si>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</si>
  <si>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</si>
  <si>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</si>
  <si>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</si>
  <si>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</si>
  <si>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</si>
  <si>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</si>
  <si>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</si>
  <si>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</si>
  <si>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</si>
  <si>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</si>
  <si>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</si>
  <si>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</si>
  <si>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</si>
  <si>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</si>
  <si>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</si>
  <si>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</si>
  <si>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</si>
  <si>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</si>
  <si>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</si>
  <si>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</si>
  <si>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</si>
  <si>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</si>
  <si>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</si>
  <si>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</si>
  <si>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</si>
  <si>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</si>
  <si>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</si>
  <si>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</si>
  <si>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</si>
  <si>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</si>
  <si>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</si>
  <si>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</si>
  <si>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</si>
  <si>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</si>
  <si>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</si>
  <si>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</si>
  <si>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</si>
  <si>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</si>
  <si>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</si>
  <si>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</si>
  <si>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</si>
  <si>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</si>
  <si>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</si>
  <si>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</si>
  <si>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</si>
  <si>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</si>
  <si>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</si>
  <si>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</si>
  <si>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</si>
  <si>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</si>
  <si>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</si>
  <si>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</si>
  <si>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</si>
  <si>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</si>
  <si>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</si>
  <si>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</si>
  <si>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</si>
  <si>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</si>
  <si>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</si>
  <si>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</si>
  <si>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</si>
  <si>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</si>
  <si>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</si>
  <si>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</si>
  <si>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</si>
  <si>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</si>
  <si>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</si>
  <si>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</si>
  <si>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</si>
  <si>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</si>
  <si>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</si>
  <si>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</si>
  <si>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</si>
  <si>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</si>
  <si>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</si>
  <si>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</si>
  <si>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</si>
  <si>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</si>
  <si>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</si>
  <si>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</si>
  <si>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</si>
  <si>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</si>
  <si>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Výpočet celkové ceny zakázky</t>
  </si>
  <si>
    <t>Bourání stávající konstrukce v místě příčky S3, odd. 210</t>
  </si>
  <si>
    <t>Bourání stávající konstrukce v místě příčky S4, odd. 210</t>
  </si>
  <si>
    <t>Bourání stávající konstrukce v místě příčky S3, odd. 410</t>
  </si>
  <si>
    <t>Bourání stávající konstrukce v místě příčky S4, odd. 410</t>
  </si>
  <si>
    <t>Bourání stávající konstrukce v místě příčky S1, odd. 630</t>
  </si>
  <si>
    <t>Bourání stávající konstrukce v místě příčky S2, odd. 630</t>
  </si>
  <si>
    <t>provedení příčky S3, odd. 210</t>
  </si>
  <si>
    <t>provedení příčky S4, odd. 210</t>
  </si>
  <si>
    <t>provedení příčky S3, odd. 410</t>
  </si>
  <si>
    <t>provedení příčky S4, odd. 410</t>
  </si>
  <si>
    <t>provedení příčky S1, odd. 630</t>
  </si>
  <si>
    <t>provedení příčky S2, odd. 630</t>
  </si>
  <si>
    <t>Celková hodnota zakázky</t>
  </si>
  <si>
    <t>Doplní dodavatel</t>
  </si>
  <si>
    <t>vedlejší rozpočtové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</si>
</sst>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#,##0.00000"/>
    <numFmt numFmtId="166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5" fontId="21" fillId="0" borderId="7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166" fontId="16" fillId="0" borderId="19" xfId="0" applyNumberFormat="1" applyFont="1" applyBorder="1" applyAlignment="1" applyProtection="1">
      <alignment vertical="center"/>
      <protection locked="0"/>
    </xf>
    <xf numFmtId="4" fontId="16" fillId="2" borderId="19" xfId="0" applyNumberFormat="1" applyFont="1" applyFill="1" applyBorder="1" applyAlignment="1" applyProtection="1">
      <alignment vertical="center"/>
      <protection locked="0"/>
    </xf>
    <xf numFmtId="4" fontId="16" fillId="0" borderId="19" xfId="0" applyNumberFormat="1" applyFont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 vertical="center"/>
    </xf>
    <xf numFmtId="165" fontId="17" fillId="0" borderId="8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6" fillId="0" borderId="19" xfId="0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6" fontId="26" fillId="0" borderId="19" xfId="0" applyNumberFormat="1" applyFont="1" applyBorder="1" applyAlignment="1" applyProtection="1">
      <alignment vertical="center"/>
      <protection locked="0"/>
    </xf>
    <xf numFmtId="4" fontId="26" fillId="2" borderId="19" xfId="0" applyNumberFormat="1" applyFont="1" applyFill="1" applyBorder="1" applyAlignment="1" applyProtection="1">
      <alignment vertical="center"/>
      <protection locked="0"/>
    </xf>
    <xf numFmtId="4" fontId="26" fillId="0" borderId="19" xfId="0" applyNumberFormat="1" applyFont="1" applyBorder="1" applyAlignment="1" applyProtection="1">
      <alignment vertical="center"/>
      <protection locked="0"/>
    </xf>
    <xf numFmtId="0" fontId="27" fillId="0" borderId="4" xfId="0" applyFont="1" applyBorder="1" applyAlignment="1">
      <alignment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17" fillId="2" borderId="20" xfId="0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center" vertical="center"/>
    </xf>
    <xf numFmtId="165" fontId="17" fillId="0" borderId="16" xfId="0" applyNumberFormat="1" applyFont="1" applyBorder="1" applyAlignment="1">
      <alignment vertical="center"/>
    </xf>
    <xf numFmtId="165" fontId="17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1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1" fillId="0" borderId="27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0" fillId="0" borderId="28" xfId="0" applyFont="1" applyBorder="1" applyAlignment="1">
      <alignment horizontal="left"/>
    </xf>
    <xf numFmtId="0" fontId="33" fillId="0" borderId="28" xfId="0" applyFont="1" applyBorder="1" applyAlignment="1">
      <alignment/>
    </xf>
    <xf numFmtId="0" fontId="28" fillId="0" borderId="25" xfId="0" applyFont="1" applyBorder="1" applyAlignment="1">
      <alignment vertical="top"/>
    </xf>
    <xf numFmtId="0" fontId="28" fillId="0" borderId="26" xfId="0" applyFont="1" applyBorder="1" applyAlignment="1">
      <alignment vertical="top"/>
    </xf>
    <xf numFmtId="0" fontId="28" fillId="0" borderId="27" xfId="0" applyFont="1" applyBorder="1" applyAlignment="1">
      <alignment vertical="top"/>
    </xf>
    <xf numFmtId="0" fontId="28" fillId="0" borderId="28" xfId="0" applyFont="1" applyBorder="1" applyAlignment="1">
      <alignment vertical="top"/>
    </xf>
    <xf numFmtId="0" fontId="28" fillId="0" borderId="29" xfId="0" applyFont="1" applyBorder="1" applyAlignment="1">
      <alignment vertical="top"/>
    </xf>
    <xf numFmtId="0" fontId="37" fillId="0" borderId="0" xfId="0" applyFont="1"/>
    <xf numFmtId="0" fontId="37" fillId="4" borderId="30" xfId="0" applyFont="1" applyFill="1" applyBorder="1"/>
    <xf numFmtId="0" fontId="37" fillId="4" borderId="31" xfId="0" applyFont="1" applyFill="1" applyBorder="1"/>
    <xf numFmtId="0" fontId="37" fillId="4" borderId="32" xfId="0" applyFont="1" applyFill="1" applyBorder="1"/>
    <xf numFmtId="0" fontId="0" fillId="0" borderId="33" xfId="0" applyBorder="1"/>
    <xf numFmtId="0" fontId="0" fillId="0" borderId="34" xfId="0" applyBorder="1"/>
    <xf numFmtId="4" fontId="0" fillId="2" borderId="34" xfId="21" applyNumberFormat="1" applyFont="1" applyBorder="1"/>
    <xf numFmtId="4" fontId="0" fillId="2" borderId="35" xfId="21" applyNumberFormat="1" applyFont="1" applyBorder="1"/>
    <xf numFmtId="0" fontId="0" fillId="0" borderId="36" xfId="0" applyBorder="1"/>
    <xf numFmtId="0" fontId="0" fillId="0" borderId="37" xfId="0" applyBorder="1"/>
    <xf numFmtId="4" fontId="0" fillId="2" borderId="37" xfId="21" applyNumberFormat="1" applyFont="1" applyBorder="1"/>
    <xf numFmtId="4" fontId="0" fillId="2" borderId="38" xfId="21" applyNumberFormat="1" applyFont="1" applyBorder="1"/>
    <xf numFmtId="0" fontId="0" fillId="0" borderId="39" xfId="0" applyBorder="1"/>
    <xf numFmtId="0" fontId="0" fillId="0" borderId="40" xfId="0" applyBorder="1"/>
    <xf numFmtId="4" fontId="0" fillId="2" borderId="40" xfId="21" applyNumberFormat="1" applyFont="1" applyBorder="1"/>
    <xf numFmtId="4" fontId="0" fillId="2" borderId="41" xfId="21" applyNumberFormat="1" applyFont="1" applyBorder="1"/>
    <xf numFmtId="0" fontId="0" fillId="0" borderId="30" xfId="0" applyBorder="1"/>
    <xf numFmtId="0" fontId="37" fillId="0" borderId="31" xfId="0" applyFont="1" applyBorder="1"/>
    <xf numFmtId="4" fontId="0" fillId="0" borderId="31" xfId="0" applyNumberFormat="1" applyBorder="1"/>
    <xf numFmtId="4" fontId="0" fillId="5" borderId="32" xfId="0" applyNumberFormat="1" applyFill="1" applyBorder="1"/>
    <xf numFmtId="0" fontId="0" fillId="6" borderId="0" xfId="0" applyFill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známk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68082018" TargetMode="External" /><Relationship Id="rId3" Type="http://schemas.openxmlformats.org/officeDocument/2006/relationships/hyperlink" Target="https://podminky.urs.cz/item/CS_URS_2021_02/997013111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998011001" TargetMode="External" /><Relationship Id="rId8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68072641" TargetMode="External" /><Relationship Id="rId3" Type="http://schemas.openxmlformats.org/officeDocument/2006/relationships/hyperlink" Target="https://podminky.urs.cz/item/CS_URS_2021_02/997013111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998011001" TargetMode="External" /><Relationship Id="rId8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68072641" TargetMode="External" /><Relationship Id="rId3" Type="http://schemas.openxmlformats.org/officeDocument/2006/relationships/hyperlink" Target="https://podminky.urs.cz/item/CS_URS_2021_02/997013111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998011001" TargetMode="External" /><Relationship Id="rId8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68082018" TargetMode="External" /><Relationship Id="rId3" Type="http://schemas.openxmlformats.org/officeDocument/2006/relationships/hyperlink" Target="https://podminky.urs.cz/item/CS_URS_2021_02/997013111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998011001" TargetMode="External" /><Relationship Id="rId8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52901111" TargetMode="External" /><Relationship Id="rId3" Type="http://schemas.openxmlformats.org/officeDocument/2006/relationships/hyperlink" Target="https://podminky.urs.cz/item/CS_URS_2021_02/998011001" TargetMode="External" /><Relationship Id="rId4" Type="http://schemas.openxmlformats.org/officeDocument/2006/relationships/hyperlink" Target="https://podminky.urs.cz/item/CS_URS_2021_02/998763301" TargetMode="External" /><Relationship Id="rId5" Type="http://schemas.openxmlformats.org/officeDocument/2006/relationships/hyperlink" Target="https://podminky.urs.cz/item/CS_URS_2021_02/763135101" TargetMode="External" /><Relationship Id="rId6" Type="http://schemas.openxmlformats.org/officeDocument/2006/relationships/hyperlink" Target="https://podminky.urs.cz/item/CS_URS_2021_02/771474113" TargetMode="External" /><Relationship Id="rId7" Type="http://schemas.openxmlformats.org/officeDocument/2006/relationships/hyperlink" Target="https://podminky.urs.cz/item/CS_URS_2021_02/597612751" TargetMode="External" /><Relationship Id="rId8" Type="http://schemas.openxmlformats.org/officeDocument/2006/relationships/hyperlink" Target="https://podminky.urs.cz/item/CS_URS_2021_02/771591115" TargetMode="External" /><Relationship Id="rId9" Type="http://schemas.openxmlformats.org/officeDocument/2006/relationships/hyperlink" Target="https://podminky.urs.cz/item/CS_URS_2021_02/998771101" TargetMode="External" /><Relationship Id="rId10" Type="http://schemas.openxmlformats.org/officeDocument/2006/relationships/hyperlink" Target="https://podminky.urs.cz/item/CS_URS_2021_02/776411111" TargetMode="External" /><Relationship Id="rId11" Type="http://schemas.openxmlformats.org/officeDocument/2006/relationships/hyperlink" Target="https://podminky.urs.cz/item/CS_URS_2021_02/28411007" TargetMode="External" /><Relationship Id="rId12" Type="http://schemas.openxmlformats.org/officeDocument/2006/relationships/hyperlink" Target="https://podminky.urs.cz/item/CS_URS_2021_02/998776101" TargetMode="External" /><Relationship Id="rId13" Type="http://schemas.openxmlformats.org/officeDocument/2006/relationships/hyperlink" Target="https://podminky.urs.cz/item/CS_URS_2021_02/784181121" TargetMode="External" /><Relationship Id="rId14" Type="http://schemas.openxmlformats.org/officeDocument/2006/relationships/hyperlink" Target="https://podminky.urs.cz/item/CS_URS_2021_02/784221101" TargetMode="External" /><Relationship Id="rId15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52901111" TargetMode="External" /><Relationship Id="rId3" Type="http://schemas.openxmlformats.org/officeDocument/2006/relationships/hyperlink" Target="https://podminky.urs.cz/item/CS_URS_2021_02/998011001" TargetMode="External" /><Relationship Id="rId4" Type="http://schemas.openxmlformats.org/officeDocument/2006/relationships/hyperlink" Target="https://podminky.urs.cz/item/CS_URS_2021_02/998763301" TargetMode="External" /><Relationship Id="rId5" Type="http://schemas.openxmlformats.org/officeDocument/2006/relationships/hyperlink" Target="https://podminky.urs.cz/item/CS_URS_2021_02/771474113" TargetMode="External" /><Relationship Id="rId6" Type="http://schemas.openxmlformats.org/officeDocument/2006/relationships/hyperlink" Target="https://podminky.urs.cz/item/CS_URS_2021_02/597612751" TargetMode="External" /><Relationship Id="rId7" Type="http://schemas.openxmlformats.org/officeDocument/2006/relationships/hyperlink" Target="https://podminky.urs.cz/item/CS_URS_2021_02/771591115" TargetMode="External" /><Relationship Id="rId8" Type="http://schemas.openxmlformats.org/officeDocument/2006/relationships/hyperlink" Target="https://podminky.urs.cz/item/CS_URS_2021_02/998771101" TargetMode="External" /><Relationship Id="rId9" Type="http://schemas.openxmlformats.org/officeDocument/2006/relationships/hyperlink" Target="https://podminky.urs.cz/item/CS_URS_2021_02/776411111" TargetMode="External" /><Relationship Id="rId10" Type="http://schemas.openxmlformats.org/officeDocument/2006/relationships/hyperlink" Target="https://podminky.urs.cz/item/CS_URS_2021_02/28411007" TargetMode="External" /><Relationship Id="rId11" Type="http://schemas.openxmlformats.org/officeDocument/2006/relationships/hyperlink" Target="https://podminky.urs.cz/item/CS_URS_2021_02/998776101" TargetMode="External" /><Relationship Id="rId12" Type="http://schemas.openxmlformats.org/officeDocument/2006/relationships/hyperlink" Target="https://podminky.urs.cz/item/CS_URS_2021_02/784181121" TargetMode="External" /><Relationship Id="rId13" Type="http://schemas.openxmlformats.org/officeDocument/2006/relationships/hyperlink" Target="https://podminky.urs.cz/item/CS_URS_2021_02/784221101" TargetMode="External" /><Relationship Id="rId14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52901111" TargetMode="External" /><Relationship Id="rId3" Type="http://schemas.openxmlformats.org/officeDocument/2006/relationships/hyperlink" Target="https://podminky.urs.cz/item/CS_URS_2021_02/998011001" TargetMode="External" /><Relationship Id="rId4" Type="http://schemas.openxmlformats.org/officeDocument/2006/relationships/hyperlink" Target="https://podminky.urs.cz/item/CS_URS_2021_02/998763301" TargetMode="External" /><Relationship Id="rId5" Type="http://schemas.openxmlformats.org/officeDocument/2006/relationships/hyperlink" Target="https://podminky.urs.cz/item/CS_URS_2021_02/771474113" TargetMode="External" /><Relationship Id="rId6" Type="http://schemas.openxmlformats.org/officeDocument/2006/relationships/hyperlink" Target="https://podminky.urs.cz/item/CS_URS_2021_02/597612751" TargetMode="External" /><Relationship Id="rId7" Type="http://schemas.openxmlformats.org/officeDocument/2006/relationships/hyperlink" Target="https://podminky.urs.cz/item/CS_URS_2021_02/771591115" TargetMode="External" /><Relationship Id="rId8" Type="http://schemas.openxmlformats.org/officeDocument/2006/relationships/hyperlink" Target="https://podminky.urs.cz/item/CS_URS_2021_02/998771101" TargetMode="External" /><Relationship Id="rId9" Type="http://schemas.openxmlformats.org/officeDocument/2006/relationships/hyperlink" Target="https://podminky.urs.cz/item/CS_URS_2021_02/776411111" TargetMode="External" /><Relationship Id="rId10" Type="http://schemas.openxmlformats.org/officeDocument/2006/relationships/hyperlink" Target="https://podminky.urs.cz/item/CS_URS_2021_02/28411007" TargetMode="External" /><Relationship Id="rId11" Type="http://schemas.openxmlformats.org/officeDocument/2006/relationships/hyperlink" Target="https://podminky.urs.cz/item/CS_URS_2021_02/998776101" TargetMode="External" /><Relationship Id="rId12" Type="http://schemas.openxmlformats.org/officeDocument/2006/relationships/hyperlink" Target="https://podminky.urs.cz/item/CS_URS_2021_02/784181121" TargetMode="External" /><Relationship Id="rId13" Type="http://schemas.openxmlformats.org/officeDocument/2006/relationships/hyperlink" Target="https://podminky.urs.cz/item/CS_URS_2021_02/784221101" TargetMode="External" /><Relationship Id="rId14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9101111" TargetMode="External" /><Relationship Id="rId2" Type="http://schemas.openxmlformats.org/officeDocument/2006/relationships/hyperlink" Target="https://podminky.urs.cz/item/CS_URS_2021_02/952901111" TargetMode="External" /><Relationship Id="rId3" Type="http://schemas.openxmlformats.org/officeDocument/2006/relationships/hyperlink" Target="https://podminky.urs.cz/item/CS_URS_2021_02/998011001" TargetMode="External" /><Relationship Id="rId4" Type="http://schemas.openxmlformats.org/officeDocument/2006/relationships/hyperlink" Target="https://podminky.urs.cz/item/CS_URS_2021_02/998763301" TargetMode="External" /><Relationship Id="rId5" Type="http://schemas.openxmlformats.org/officeDocument/2006/relationships/hyperlink" Target="https://podminky.urs.cz/item/CS_URS_2021_02/771474113" TargetMode="External" /><Relationship Id="rId6" Type="http://schemas.openxmlformats.org/officeDocument/2006/relationships/hyperlink" Target="https://podminky.urs.cz/item/CS_URS_2021_02/771591115" TargetMode="External" /><Relationship Id="rId7" Type="http://schemas.openxmlformats.org/officeDocument/2006/relationships/hyperlink" Target="https://podminky.urs.cz/item/CS_URS_2021_02/998771101" TargetMode="External" /><Relationship Id="rId8" Type="http://schemas.openxmlformats.org/officeDocument/2006/relationships/hyperlink" Target="https://podminky.urs.cz/item/CS_URS_2021_02/776411111" TargetMode="External" /><Relationship Id="rId9" Type="http://schemas.openxmlformats.org/officeDocument/2006/relationships/hyperlink" Target="https://podminky.urs.cz/item/CS_URS_2021_02/28411007" TargetMode="External" /><Relationship Id="rId10" Type="http://schemas.openxmlformats.org/officeDocument/2006/relationships/hyperlink" Target="https://podminky.urs.cz/item/CS_URS_2021_02/998776101" TargetMode="External" /><Relationship Id="rId11" Type="http://schemas.openxmlformats.org/officeDocument/2006/relationships/hyperlink" Target="https://podminky.urs.cz/item/CS_URS_2021_02/784181121" TargetMode="External" /><Relationship Id="rId12" Type="http://schemas.openxmlformats.org/officeDocument/2006/relationships/hyperlink" Target="https://podminky.urs.cz/item/CS_URS_2021_02/784221101" TargetMode="External" /><Relationship Id="rId1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selection activeCell="B17" sqref="B17"/>
    </sheetView>
  </sheetViews>
  <sheetFormatPr defaultColWidth="9.140625" defaultRowHeight="12"/>
  <cols>
    <col min="1" max="1" width="7.28125" style="1" customWidth="1"/>
    <col min="2" max="2" width="57.8515625" style="1" bestFit="1" customWidth="1"/>
    <col min="3" max="3" width="15.140625" style="1" customWidth="1"/>
    <col min="4" max="4" width="14.00390625" style="1" customWidth="1"/>
    <col min="5" max="5" width="18.00390625" style="1" customWidth="1"/>
  </cols>
  <sheetData>
    <row r="1" ht="14.4">
      <c r="A1" s="227" t="s">
        <v>482</v>
      </c>
    </row>
    <row r="2" ht="10.8" thickBot="1"/>
    <row r="3" spans="1:5" ht="15" thickBot="1">
      <c r="A3" s="228" t="s">
        <v>52</v>
      </c>
      <c r="B3" s="229" t="s">
        <v>22</v>
      </c>
      <c r="C3" s="229" t="s">
        <v>8</v>
      </c>
      <c r="D3" s="229" t="s">
        <v>12</v>
      </c>
      <c r="E3" s="230" t="s">
        <v>18</v>
      </c>
    </row>
    <row r="4" spans="1:5" ht="12">
      <c r="A4" s="231">
        <v>1</v>
      </c>
      <c r="B4" s="232" t="s">
        <v>483</v>
      </c>
      <c r="C4" s="233"/>
      <c r="D4" s="233"/>
      <c r="E4" s="234"/>
    </row>
    <row r="5" spans="1:5" ht="12">
      <c r="A5" s="235">
        <v>2</v>
      </c>
      <c r="B5" s="236" t="s">
        <v>484</v>
      </c>
      <c r="C5" s="237"/>
      <c r="D5" s="237"/>
      <c r="E5" s="238"/>
    </row>
    <row r="6" spans="1:5" ht="12">
      <c r="A6" s="235">
        <v>3</v>
      </c>
      <c r="B6" s="236" t="s">
        <v>485</v>
      </c>
      <c r="C6" s="237"/>
      <c r="D6" s="237"/>
      <c r="E6" s="238"/>
    </row>
    <row r="7" spans="1:5" ht="12">
      <c r="A7" s="235">
        <v>4</v>
      </c>
      <c r="B7" s="236" t="s">
        <v>486</v>
      </c>
      <c r="C7" s="237"/>
      <c r="D7" s="237"/>
      <c r="E7" s="238"/>
    </row>
    <row r="8" spans="1:5" ht="12">
      <c r="A8" s="235">
        <v>5</v>
      </c>
      <c r="B8" s="236" t="s">
        <v>487</v>
      </c>
      <c r="C8" s="237"/>
      <c r="D8" s="237"/>
      <c r="E8" s="238"/>
    </row>
    <row r="9" spans="1:5" ht="12">
      <c r="A9" s="235">
        <v>6</v>
      </c>
      <c r="B9" s="236" t="s">
        <v>488</v>
      </c>
      <c r="C9" s="237"/>
      <c r="D9" s="237"/>
      <c r="E9" s="238"/>
    </row>
    <row r="10" spans="1:5" ht="12">
      <c r="A10" s="235">
        <v>7</v>
      </c>
      <c r="B10" s="236" t="s">
        <v>489</v>
      </c>
      <c r="C10" s="237"/>
      <c r="D10" s="237"/>
      <c r="E10" s="238"/>
    </row>
    <row r="11" spans="1:5" ht="12">
      <c r="A11" s="235">
        <v>8</v>
      </c>
      <c r="B11" s="236" t="s">
        <v>490</v>
      </c>
      <c r="C11" s="237"/>
      <c r="D11" s="237"/>
      <c r="E11" s="238"/>
    </row>
    <row r="12" spans="1:5" ht="12">
      <c r="A12" s="235">
        <v>9</v>
      </c>
      <c r="B12" s="236" t="s">
        <v>491</v>
      </c>
      <c r="C12" s="237"/>
      <c r="D12" s="237"/>
      <c r="E12" s="238"/>
    </row>
    <row r="13" spans="1:5" ht="12">
      <c r="A13" s="235">
        <v>10</v>
      </c>
      <c r="B13" s="236" t="s">
        <v>492</v>
      </c>
      <c r="C13" s="237"/>
      <c r="D13" s="237"/>
      <c r="E13" s="238"/>
    </row>
    <row r="14" spans="1:5" s="1" customFormat="1" ht="12">
      <c r="A14" s="235">
        <v>11</v>
      </c>
      <c r="B14" s="236" t="s">
        <v>493</v>
      </c>
      <c r="C14" s="237"/>
      <c r="D14" s="237"/>
      <c r="E14" s="238"/>
    </row>
    <row r="15" spans="1:5" ht="12">
      <c r="A15" s="239">
        <v>12</v>
      </c>
      <c r="B15" s="240" t="s">
        <v>494</v>
      </c>
      <c r="C15" s="237"/>
      <c r="D15" s="237"/>
      <c r="E15" s="238"/>
    </row>
    <row r="16" spans="1:5" ht="10.8" thickBot="1">
      <c r="A16" s="239">
        <v>13</v>
      </c>
      <c r="B16" s="240" t="s">
        <v>497</v>
      </c>
      <c r="C16" s="241"/>
      <c r="D16" s="241"/>
      <c r="E16" s="242"/>
    </row>
    <row r="17" spans="1:5" ht="15" thickBot="1">
      <c r="A17" s="243"/>
      <c r="B17" s="244" t="s">
        <v>495</v>
      </c>
      <c r="C17" s="245">
        <f>SUM(C4:C16)</f>
        <v>0</v>
      </c>
      <c r="D17" s="245">
        <f aca="true" t="shared" si="0" ref="D17:E17">SUM(D4:D16)</f>
        <v>0</v>
      </c>
      <c r="E17" s="246">
        <f t="shared" si="0"/>
        <v>0</v>
      </c>
    </row>
    <row r="23" ht="12">
      <c r="B23" s="247" t="s">
        <v>496</v>
      </c>
    </row>
  </sheetData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4"/>
  <sheetViews>
    <sheetView showGridLines="0" workbookViewId="0" topLeftCell="A32">
      <selection activeCell="A56" sqref="A56:XFD5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39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282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ROUND(J58,2)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ROUND((SUM(BE58:BE63)),2)</f>
        <v>0</v>
      </c>
      <c r="G18" s="18"/>
      <c r="H18" s="18"/>
      <c r="I18" s="44">
        <v>0.21</v>
      </c>
      <c r="J18" s="43">
        <f>ROUND(((SUM(BE58:BE63))*I18),2)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ROUND((SUM(BF58:BF63)),2)</f>
        <v>0</v>
      </c>
      <c r="G19" s="18"/>
      <c r="H19" s="18"/>
      <c r="I19" s="44">
        <v>0.15</v>
      </c>
      <c r="J19" s="43">
        <f>ROUND(((SUM(BF58:BF63))*I19),2)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ROUND((SUM(BG58:BG63)),2)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ROUND((SUM(BH58:BH63)),2)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ROUND((SUM(BI58:BI63)),2)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09 - Vedlejší rozpočtové náklady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0.3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29.25" customHeight="1">
      <c r="A37" s="18"/>
      <c r="B37" s="19"/>
      <c r="C37" s="51" t="s">
        <v>44</v>
      </c>
      <c r="D37" s="45"/>
      <c r="E37" s="45"/>
      <c r="F37" s="45"/>
      <c r="G37" s="45"/>
      <c r="H37" s="45"/>
      <c r="I37" s="45"/>
      <c r="J37" s="52" t="s">
        <v>45</v>
      </c>
      <c r="K37" s="45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10.3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47" s="2" customFormat="1" ht="22.95" customHeight="1">
      <c r="A39" s="18"/>
      <c r="B39" s="19"/>
      <c r="C39" s="53" t="s">
        <v>24</v>
      </c>
      <c r="D39" s="18"/>
      <c r="E39" s="18"/>
      <c r="F39" s="18"/>
      <c r="G39" s="18"/>
      <c r="H39" s="18"/>
      <c r="I39" s="18"/>
      <c r="J39" s="35">
        <f>J58</f>
        <v>0</v>
      </c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U39" s="12" t="s">
        <v>46</v>
      </c>
    </row>
    <row r="40" spans="2:12" s="4" customFormat="1" ht="24.9" customHeight="1">
      <c r="B40" s="54"/>
      <c r="D40" s="55" t="s">
        <v>283</v>
      </c>
      <c r="E40" s="56"/>
      <c r="F40" s="56"/>
      <c r="G40" s="56"/>
      <c r="H40" s="56"/>
      <c r="I40" s="56"/>
      <c r="J40" s="57">
        <f>J59</f>
        <v>0</v>
      </c>
      <c r="L40" s="54"/>
    </row>
    <row r="41" spans="2:12" s="5" customFormat="1" ht="19.95" customHeight="1">
      <c r="B41" s="58"/>
      <c r="D41" s="59" t="s">
        <v>284</v>
      </c>
      <c r="E41" s="60"/>
      <c r="F41" s="60"/>
      <c r="G41" s="60"/>
      <c r="H41" s="60"/>
      <c r="I41" s="60"/>
      <c r="J41" s="61">
        <f>J60</f>
        <v>0</v>
      </c>
      <c r="L41" s="58"/>
    </row>
    <row r="42" spans="2:12" s="5" customFormat="1" ht="19.95" customHeight="1">
      <c r="B42" s="58"/>
      <c r="D42" s="59" t="s">
        <v>285</v>
      </c>
      <c r="E42" s="60"/>
      <c r="F42" s="60"/>
      <c r="G42" s="60"/>
      <c r="H42" s="60"/>
      <c r="I42" s="60"/>
      <c r="J42" s="61">
        <f>J62</f>
        <v>0</v>
      </c>
      <c r="L42" s="58"/>
    </row>
    <row r="43" spans="1:31" s="2" customFormat="1" ht="21.75" customHeight="1">
      <c r="A43" s="18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3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s="2" customFormat="1" ht="6.9" customHeight="1">
      <c r="A44" s="18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3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8" spans="1:31" s="2" customFormat="1" ht="6.9" customHeight="1">
      <c r="A48" s="18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3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2" customFormat="1" ht="24.9" customHeight="1">
      <c r="A49" s="18"/>
      <c r="B49" s="19"/>
      <c r="C49" s="16" t="s">
        <v>51</v>
      </c>
      <c r="D49" s="18"/>
      <c r="E49" s="18"/>
      <c r="F49" s="18"/>
      <c r="G49" s="18"/>
      <c r="H49" s="18"/>
      <c r="I49" s="18"/>
      <c r="J49" s="18"/>
      <c r="K49" s="18"/>
      <c r="L49" s="3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6.9" customHeight="1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12" customHeight="1">
      <c r="A51" s="18"/>
      <c r="B51" s="19"/>
      <c r="C51" s="17" t="s">
        <v>5</v>
      </c>
      <c r="D51" s="18"/>
      <c r="E51" s="18"/>
      <c r="F51" s="18"/>
      <c r="G51" s="18"/>
      <c r="H51" s="18"/>
      <c r="I51" s="18"/>
      <c r="J51" s="18"/>
      <c r="K51" s="18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16.5" customHeight="1">
      <c r="A52" s="18"/>
      <c r="B52" s="19"/>
      <c r="C52" s="18"/>
      <c r="D52" s="18"/>
      <c r="E52" s="250" t="e">
        <f>E7</f>
        <v>#REF!</v>
      </c>
      <c r="F52" s="251"/>
      <c r="G52" s="251"/>
      <c r="H52" s="251"/>
      <c r="I52" s="18"/>
      <c r="J52" s="18"/>
      <c r="K52" s="18"/>
      <c r="L52" s="3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12" customHeight="1">
      <c r="A53" s="18"/>
      <c r="B53" s="19"/>
      <c r="C53" s="17" t="s">
        <v>41</v>
      </c>
      <c r="D53" s="18"/>
      <c r="E53" s="18"/>
      <c r="F53" s="18"/>
      <c r="G53" s="18"/>
      <c r="H53" s="18"/>
      <c r="I53" s="18"/>
      <c r="J53" s="18"/>
      <c r="K53" s="18"/>
      <c r="L53" s="3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16.5" customHeight="1">
      <c r="A54" s="18"/>
      <c r="B54" s="19"/>
      <c r="C54" s="18"/>
      <c r="D54" s="18"/>
      <c r="E54" s="248" t="str">
        <f>E9</f>
        <v>09 - Vedlejší rozpočtové náklady</v>
      </c>
      <c r="F54" s="249"/>
      <c r="G54" s="249"/>
      <c r="H54" s="249"/>
      <c r="I54" s="18"/>
      <c r="J54" s="18"/>
      <c r="K54" s="18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6.9" customHeight="1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0.35" customHeight="1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6" customFormat="1" ht="29.25" customHeight="1">
      <c r="A57" s="62"/>
      <c r="B57" s="63"/>
      <c r="C57" s="64" t="s">
        <v>52</v>
      </c>
      <c r="D57" s="65" t="s">
        <v>23</v>
      </c>
      <c r="E57" s="65" t="s">
        <v>21</v>
      </c>
      <c r="F57" s="65" t="s">
        <v>22</v>
      </c>
      <c r="G57" s="65" t="s">
        <v>53</v>
      </c>
      <c r="H57" s="65" t="s">
        <v>54</v>
      </c>
      <c r="I57" s="65" t="s">
        <v>55</v>
      </c>
      <c r="J57" s="65" t="s">
        <v>45</v>
      </c>
      <c r="K57" s="66" t="s">
        <v>56</v>
      </c>
      <c r="L57" s="67"/>
      <c r="M57" s="29" t="s">
        <v>0</v>
      </c>
      <c r="N57" s="30" t="s">
        <v>12</v>
      </c>
      <c r="O57" s="30" t="s">
        <v>57</v>
      </c>
      <c r="P57" s="30" t="s">
        <v>58</v>
      </c>
      <c r="Q57" s="30" t="s">
        <v>59</v>
      </c>
      <c r="R57" s="30" t="s">
        <v>60</v>
      </c>
      <c r="S57" s="30" t="s">
        <v>61</v>
      </c>
      <c r="T57" s="31" t="s">
        <v>62</v>
      </c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63" s="2" customFormat="1" ht="22.95" customHeight="1">
      <c r="A58" s="18"/>
      <c r="B58" s="19"/>
      <c r="C58" s="34" t="s">
        <v>63</v>
      </c>
      <c r="D58" s="18"/>
      <c r="E58" s="18"/>
      <c r="F58" s="18"/>
      <c r="G58" s="18"/>
      <c r="H58" s="18"/>
      <c r="I58" s="18"/>
      <c r="J58" s="68">
        <f>BK58</f>
        <v>0</v>
      </c>
      <c r="K58" s="18"/>
      <c r="L58" s="19"/>
      <c r="M58" s="32"/>
      <c r="N58" s="25"/>
      <c r="O58" s="33"/>
      <c r="P58" s="69">
        <f>P59</f>
        <v>0</v>
      </c>
      <c r="Q58" s="33"/>
      <c r="R58" s="69">
        <f>R59</f>
        <v>0</v>
      </c>
      <c r="S58" s="33"/>
      <c r="T58" s="70">
        <f>T59</f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T58" s="12" t="s">
        <v>25</v>
      </c>
      <c r="AU58" s="12" t="s">
        <v>46</v>
      </c>
      <c r="BK58" s="71">
        <f>BK59</f>
        <v>0</v>
      </c>
    </row>
    <row r="59" spans="2:63" s="7" customFormat="1" ht="25.95" customHeight="1">
      <c r="B59" s="72"/>
      <c r="D59" s="73" t="s">
        <v>25</v>
      </c>
      <c r="E59" s="74" t="s">
        <v>286</v>
      </c>
      <c r="F59" s="74" t="s">
        <v>38</v>
      </c>
      <c r="I59" s="75"/>
      <c r="J59" s="76">
        <f>BK59</f>
        <v>0</v>
      </c>
      <c r="L59" s="72"/>
      <c r="M59" s="77"/>
      <c r="N59" s="78"/>
      <c r="O59" s="78"/>
      <c r="P59" s="79">
        <f>P60+P62</f>
        <v>0</v>
      </c>
      <c r="Q59" s="78"/>
      <c r="R59" s="79">
        <f>R60+R62</f>
        <v>0</v>
      </c>
      <c r="S59" s="78"/>
      <c r="T59" s="80">
        <f>T60+T62</f>
        <v>0</v>
      </c>
      <c r="AR59" s="73" t="s">
        <v>100</v>
      </c>
      <c r="AT59" s="81" t="s">
        <v>25</v>
      </c>
      <c r="AU59" s="81" t="s">
        <v>26</v>
      </c>
      <c r="AY59" s="73" t="s">
        <v>66</v>
      </c>
      <c r="BK59" s="82">
        <f>BK60+BK62</f>
        <v>0</v>
      </c>
    </row>
    <row r="60" spans="2:63" s="7" customFormat="1" ht="22.95" customHeight="1">
      <c r="B60" s="72"/>
      <c r="D60" s="73" t="s">
        <v>25</v>
      </c>
      <c r="E60" s="83" t="s">
        <v>287</v>
      </c>
      <c r="F60" s="83" t="s">
        <v>288</v>
      </c>
      <c r="I60" s="75"/>
      <c r="J60" s="84">
        <f>BK60</f>
        <v>0</v>
      </c>
      <c r="L60" s="72"/>
      <c r="M60" s="77"/>
      <c r="N60" s="78"/>
      <c r="O60" s="78"/>
      <c r="P60" s="79">
        <f>P61</f>
        <v>0</v>
      </c>
      <c r="Q60" s="78"/>
      <c r="R60" s="79">
        <f>R61</f>
        <v>0</v>
      </c>
      <c r="S60" s="78"/>
      <c r="T60" s="80">
        <f>T61</f>
        <v>0</v>
      </c>
      <c r="AR60" s="73" t="s">
        <v>100</v>
      </c>
      <c r="AT60" s="81" t="s">
        <v>25</v>
      </c>
      <c r="AU60" s="81" t="s">
        <v>28</v>
      </c>
      <c r="AY60" s="73" t="s">
        <v>66</v>
      </c>
      <c r="BK60" s="82">
        <f>BK61</f>
        <v>0</v>
      </c>
    </row>
    <row r="61" spans="1:65" s="2" customFormat="1" ht="16.5" customHeight="1">
      <c r="A61" s="18"/>
      <c r="B61" s="85"/>
      <c r="C61" s="86" t="s">
        <v>28</v>
      </c>
      <c r="D61" s="86" t="s">
        <v>69</v>
      </c>
      <c r="E61" s="87" t="s">
        <v>289</v>
      </c>
      <c r="F61" s="88" t="s">
        <v>288</v>
      </c>
      <c r="G61" s="89" t="s">
        <v>290</v>
      </c>
      <c r="H61" s="90">
        <v>1</v>
      </c>
      <c r="I61" s="91"/>
      <c r="J61" s="92">
        <f>ROUND(I61*H61,2)</f>
        <v>0</v>
      </c>
      <c r="K61" s="88" t="s">
        <v>0</v>
      </c>
      <c r="L61" s="19"/>
      <c r="M61" s="93" t="s">
        <v>0</v>
      </c>
      <c r="N61" s="94" t="s">
        <v>13</v>
      </c>
      <c r="O61" s="26"/>
      <c r="P61" s="95">
        <f>O61*H61</f>
        <v>0</v>
      </c>
      <c r="Q61" s="95">
        <v>0</v>
      </c>
      <c r="R61" s="95">
        <f>Q61*H61</f>
        <v>0</v>
      </c>
      <c r="S61" s="95">
        <v>0</v>
      </c>
      <c r="T61" s="96">
        <f>S61*H61</f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R61" s="97" t="s">
        <v>73</v>
      </c>
      <c r="AT61" s="97" t="s">
        <v>69</v>
      </c>
      <c r="AU61" s="97" t="s">
        <v>30</v>
      </c>
      <c r="AY61" s="12" t="s">
        <v>66</v>
      </c>
      <c r="BE61" s="98">
        <f>IF(N61="základní",J61,0)</f>
        <v>0</v>
      </c>
      <c r="BF61" s="98">
        <f>IF(N61="snížená",J61,0)</f>
        <v>0</v>
      </c>
      <c r="BG61" s="98">
        <f>IF(N61="zákl. přenesená",J61,0)</f>
        <v>0</v>
      </c>
      <c r="BH61" s="98">
        <f>IF(N61="sníž. přenesená",J61,0)</f>
        <v>0</v>
      </c>
      <c r="BI61" s="98">
        <f>IF(N61="nulová",J61,0)</f>
        <v>0</v>
      </c>
      <c r="BJ61" s="12" t="s">
        <v>28</v>
      </c>
      <c r="BK61" s="98">
        <f>ROUND(I61*H61,2)</f>
        <v>0</v>
      </c>
      <c r="BL61" s="12" t="s">
        <v>73</v>
      </c>
      <c r="BM61" s="97" t="s">
        <v>291</v>
      </c>
    </row>
    <row r="62" spans="2:63" s="7" customFormat="1" ht="22.95" customHeight="1">
      <c r="B62" s="72"/>
      <c r="D62" s="73" t="s">
        <v>25</v>
      </c>
      <c r="E62" s="83" t="s">
        <v>292</v>
      </c>
      <c r="F62" s="83" t="s">
        <v>293</v>
      </c>
      <c r="I62" s="75"/>
      <c r="J62" s="84">
        <f>BK62</f>
        <v>0</v>
      </c>
      <c r="L62" s="72"/>
      <c r="M62" s="77"/>
      <c r="N62" s="78"/>
      <c r="O62" s="78"/>
      <c r="P62" s="79">
        <f>P63</f>
        <v>0</v>
      </c>
      <c r="Q62" s="78"/>
      <c r="R62" s="79">
        <f>R63</f>
        <v>0</v>
      </c>
      <c r="S62" s="78"/>
      <c r="T62" s="80">
        <f>T63</f>
        <v>0</v>
      </c>
      <c r="AR62" s="73" t="s">
        <v>100</v>
      </c>
      <c r="AT62" s="81" t="s">
        <v>25</v>
      </c>
      <c r="AU62" s="81" t="s">
        <v>28</v>
      </c>
      <c r="AY62" s="73" t="s">
        <v>66</v>
      </c>
      <c r="BK62" s="82">
        <f>BK63</f>
        <v>0</v>
      </c>
    </row>
    <row r="63" spans="1:65" s="2" customFormat="1" ht="16.5" customHeight="1">
      <c r="A63" s="18"/>
      <c r="B63" s="85"/>
      <c r="C63" s="86" t="s">
        <v>30</v>
      </c>
      <c r="D63" s="86" t="s">
        <v>69</v>
      </c>
      <c r="E63" s="87" t="s">
        <v>294</v>
      </c>
      <c r="F63" s="88" t="s">
        <v>293</v>
      </c>
      <c r="G63" s="89" t="s">
        <v>290</v>
      </c>
      <c r="H63" s="90">
        <v>1</v>
      </c>
      <c r="I63" s="91"/>
      <c r="J63" s="92">
        <f>ROUND(I63*H63,2)</f>
        <v>0</v>
      </c>
      <c r="K63" s="88" t="s">
        <v>0</v>
      </c>
      <c r="L63" s="19"/>
      <c r="M63" s="142" t="s">
        <v>0</v>
      </c>
      <c r="N63" s="143" t="s">
        <v>13</v>
      </c>
      <c r="O63" s="130"/>
      <c r="P63" s="144">
        <f>O63*H63</f>
        <v>0</v>
      </c>
      <c r="Q63" s="144">
        <v>0</v>
      </c>
      <c r="R63" s="144">
        <f>Q63*H63</f>
        <v>0</v>
      </c>
      <c r="S63" s="144">
        <v>0</v>
      </c>
      <c r="T63" s="145">
        <f>S63*H63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R63" s="97" t="s">
        <v>73</v>
      </c>
      <c r="AT63" s="97" t="s">
        <v>69</v>
      </c>
      <c r="AU63" s="97" t="s">
        <v>30</v>
      </c>
      <c r="AY63" s="12" t="s">
        <v>66</v>
      </c>
      <c r="BE63" s="98">
        <f>IF(N63="základní",J63,0)</f>
        <v>0</v>
      </c>
      <c r="BF63" s="98">
        <f>IF(N63="snížená",J63,0)</f>
        <v>0</v>
      </c>
      <c r="BG63" s="98">
        <f>IF(N63="zákl. přenesená",J63,0)</f>
        <v>0</v>
      </c>
      <c r="BH63" s="98">
        <f>IF(N63="sníž. přenesená",J63,0)</f>
        <v>0</v>
      </c>
      <c r="BI63" s="98">
        <f>IF(N63="nulová",J63,0)</f>
        <v>0</v>
      </c>
      <c r="BJ63" s="12" t="s">
        <v>28</v>
      </c>
      <c r="BK63" s="98">
        <f>ROUND(I63*H63,2)</f>
        <v>0</v>
      </c>
      <c r="BL63" s="12" t="s">
        <v>73</v>
      </c>
      <c r="BM63" s="97" t="s">
        <v>295</v>
      </c>
    </row>
    <row r="64" spans="1:31" s="2" customFormat="1" ht="6.9" customHeight="1">
      <c r="A64" s="18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19"/>
      <c r="M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</sheetData>
  <autoFilter ref="C57:K63"/>
  <mergeCells count="8">
    <mergeCell ref="E35:H35"/>
    <mergeCell ref="E52:H52"/>
    <mergeCell ref="E54:H54"/>
    <mergeCell ref="L2:V2"/>
    <mergeCell ref="E7:H7"/>
    <mergeCell ref="E9:H9"/>
    <mergeCell ref="E12:H12"/>
    <mergeCell ref="E33:H3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33"/>
  </sheetViews>
  <sheetFormatPr defaultColWidth="9.140625" defaultRowHeight="12"/>
  <cols>
    <col min="1" max="1" width="8.28125" style="146" customWidth="1"/>
    <col min="2" max="2" width="1.7109375" style="146" customWidth="1"/>
    <col min="3" max="4" width="5.00390625" style="146" customWidth="1"/>
    <col min="5" max="5" width="11.7109375" style="146" customWidth="1"/>
    <col min="6" max="6" width="9.140625" style="146" customWidth="1"/>
    <col min="7" max="7" width="5.00390625" style="146" customWidth="1"/>
    <col min="8" max="8" width="77.8515625" style="146" customWidth="1"/>
    <col min="9" max="10" width="20.00390625" style="146" customWidth="1"/>
    <col min="11" max="11" width="1.7109375" style="146" customWidth="1"/>
  </cols>
  <sheetData>
    <row r="1" s="1" customFormat="1" ht="37.5" customHeight="1"/>
    <row r="2" spans="2:11" s="1" customFormat="1" ht="7.5" customHeight="1"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2:11" s="11" customFormat="1" ht="45" customHeight="1">
      <c r="B3" s="150"/>
      <c r="C3" s="256" t="s">
        <v>296</v>
      </c>
      <c r="D3" s="256"/>
      <c r="E3" s="256"/>
      <c r="F3" s="256"/>
      <c r="G3" s="256"/>
      <c r="H3" s="256"/>
      <c r="I3" s="256"/>
      <c r="J3" s="256"/>
      <c r="K3" s="151"/>
    </row>
    <row r="4" spans="2:11" s="1" customFormat="1" ht="25.5" customHeight="1">
      <c r="B4" s="152"/>
      <c r="C4" s="257" t="s">
        <v>297</v>
      </c>
      <c r="D4" s="257"/>
      <c r="E4" s="257"/>
      <c r="F4" s="257"/>
      <c r="G4" s="257"/>
      <c r="H4" s="257"/>
      <c r="I4" s="257"/>
      <c r="J4" s="257"/>
      <c r="K4" s="153"/>
    </row>
    <row r="5" spans="2:11" s="1" customFormat="1" ht="5.25" customHeight="1">
      <c r="B5" s="152"/>
      <c r="C5" s="154"/>
      <c r="D5" s="154"/>
      <c r="E5" s="154"/>
      <c r="F5" s="154"/>
      <c r="G5" s="154"/>
      <c r="H5" s="154"/>
      <c r="I5" s="154"/>
      <c r="J5" s="154"/>
      <c r="K5" s="153"/>
    </row>
    <row r="6" spans="2:11" s="1" customFormat="1" ht="15" customHeight="1">
      <c r="B6" s="152"/>
      <c r="C6" s="255" t="s">
        <v>298</v>
      </c>
      <c r="D6" s="255"/>
      <c r="E6" s="255"/>
      <c r="F6" s="255"/>
      <c r="G6" s="255"/>
      <c r="H6" s="255"/>
      <c r="I6" s="255"/>
      <c r="J6" s="255"/>
      <c r="K6" s="153"/>
    </row>
    <row r="7" spans="2:11" s="1" customFormat="1" ht="15" customHeight="1">
      <c r="B7" s="156"/>
      <c r="C7" s="255" t="s">
        <v>299</v>
      </c>
      <c r="D7" s="255"/>
      <c r="E7" s="255"/>
      <c r="F7" s="255"/>
      <c r="G7" s="255"/>
      <c r="H7" s="255"/>
      <c r="I7" s="255"/>
      <c r="J7" s="255"/>
      <c r="K7" s="153"/>
    </row>
    <row r="8" spans="2:11" s="1" customFormat="1" ht="12.75" customHeight="1">
      <c r="B8" s="156"/>
      <c r="C8" s="155"/>
      <c r="D8" s="155"/>
      <c r="E8" s="155"/>
      <c r="F8" s="155"/>
      <c r="G8" s="155"/>
      <c r="H8" s="155"/>
      <c r="I8" s="155"/>
      <c r="J8" s="155"/>
      <c r="K8" s="153"/>
    </row>
    <row r="9" spans="2:11" s="1" customFormat="1" ht="15" customHeight="1">
      <c r="B9" s="156"/>
      <c r="C9" s="255" t="s">
        <v>300</v>
      </c>
      <c r="D9" s="255"/>
      <c r="E9" s="255"/>
      <c r="F9" s="255"/>
      <c r="G9" s="255"/>
      <c r="H9" s="255"/>
      <c r="I9" s="255"/>
      <c r="J9" s="255"/>
      <c r="K9" s="153"/>
    </row>
    <row r="10" spans="2:11" s="1" customFormat="1" ht="15" customHeight="1">
      <c r="B10" s="156"/>
      <c r="C10" s="155"/>
      <c r="D10" s="255" t="s">
        <v>301</v>
      </c>
      <c r="E10" s="255"/>
      <c r="F10" s="255"/>
      <c r="G10" s="255"/>
      <c r="H10" s="255"/>
      <c r="I10" s="255"/>
      <c r="J10" s="255"/>
      <c r="K10" s="153"/>
    </row>
    <row r="11" spans="2:11" s="1" customFormat="1" ht="15" customHeight="1">
      <c r="B11" s="156"/>
      <c r="C11" s="157"/>
      <c r="D11" s="255" t="s">
        <v>302</v>
      </c>
      <c r="E11" s="255"/>
      <c r="F11" s="255"/>
      <c r="G11" s="255"/>
      <c r="H11" s="255"/>
      <c r="I11" s="255"/>
      <c r="J11" s="255"/>
      <c r="K11" s="153"/>
    </row>
    <row r="12" spans="2:11" s="1" customFormat="1" ht="15" customHeight="1">
      <c r="B12" s="156"/>
      <c r="C12" s="157"/>
      <c r="D12" s="155"/>
      <c r="E12" s="155"/>
      <c r="F12" s="155"/>
      <c r="G12" s="155"/>
      <c r="H12" s="155"/>
      <c r="I12" s="155"/>
      <c r="J12" s="155"/>
      <c r="K12" s="153"/>
    </row>
    <row r="13" spans="2:11" s="1" customFormat="1" ht="15" customHeight="1">
      <c r="B13" s="156"/>
      <c r="C13" s="157"/>
      <c r="D13" s="158" t="s">
        <v>303</v>
      </c>
      <c r="E13" s="155"/>
      <c r="F13" s="155"/>
      <c r="G13" s="155"/>
      <c r="H13" s="155"/>
      <c r="I13" s="155"/>
      <c r="J13" s="155"/>
      <c r="K13" s="153"/>
    </row>
    <row r="14" spans="2:11" s="1" customFormat="1" ht="12.75" customHeight="1">
      <c r="B14" s="156"/>
      <c r="C14" s="157"/>
      <c r="D14" s="157"/>
      <c r="E14" s="157"/>
      <c r="F14" s="157"/>
      <c r="G14" s="157"/>
      <c r="H14" s="157"/>
      <c r="I14" s="157"/>
      <c r="J14" s="157"/>
      <c r="K14" s="153"/>
    </row>
    <row r="15" spans="2:11" s="1" customFormat="1" ht="15" customHeight="1">
      <c r="B15" s="156"/>
      <c r="C15" s="157"/>
      <c r="D15" s="255" t="s">
        <v>304</v>
      </c>
      <c r="E15" s="255"/>
      <c r="F15" s="255"/>
      <c r="G15" s="255"/>
      <c r="H15" s="255"/>
      <c r="I15" s="255"/>
      <c r="J15" s="255"/>
      <c r="K15" s="153"/>
    </row>
    <row r="16" spans="2:11" s="1" customFormat="1" ht="15" customHeight="1">
      <c r="B16" s="156"/>
      <c r="C16" s="157"/>
      <c r="D16" s="255" t="s">
        <v>305</v>
      </c>
      <c r="E16" s="255"/>
      <c r="F16" s="255"/>
      <c r="G16" s="255"/>
      <c r="H16" s="255"/>
      <c r="I16" s="255"/>
      <c r="J16" s="255"/>
      <c r="K16" s="153"/>
    </row>
    <row r="17" spans="2:11" s="1" customFormat="1" ht="15" customHeight="1">
      <c r="B17" s="156"/>
      <c r="C17" s="157"/>
      <c r="D17" s="255" t="s">
        <v>306</v>
      </c>
      <c r="E17" s="255"/>
      <c r="F17" s="255"/>
      <c r="G17" s="255"/>
      <c r="H17" s="255"/>
      <c r="I17" s="255"/>
      <c r="J17" s="255"/>
      <c r="K17" s="153"/>
    </row>
    <row r="18" spans="2:11" s="1" customFormat="1" ht="15" customHeight="1">
      <c r="B18" s="156"/>
      <c r="C18" s="157"/>
      <c r="D18" s="157"/>
      <c r="E18" s="159" t="s">
        <v>27</v>
      </c>
      <c r="F18" s="255" t="s">
        <v>307</v>
      </c>
      <c r="G18" s="255"/>
      <c r="H18" s="255"/>
      <c r="I18" s="255"/>
      <c r="J18" s="255"/>
      <c r="K18" s="153"/>
    </row>
    <row r="19" spans="2:11" s="1" customFormat="1" ht="15" customHeight="1">
      <c r="B19" s="156"/>
      <c r="C19" s="157"/>
      <c r="D19" s="157"/>
      <c r="E19" s="159" t="s">
        <v>308</v>
      </c>
      <c r="F19" s="255" t="s">
        <v>309</v>
      </c>
      <c r="G19" s="255"/>
      <c r="H19" s="255"/>
      <c r="I19" s="255"/>
      <c r="J19" s="255"/>
      <c r="K19" s="153"/>
    </row>
    <row r="20" spans="2:11" s="1" customFormat="1" ht="15" customHeight="1">
      <c r="B20" s="156"/>
      <c r="C20" s="157"/>
      <c r="D20" s="157"/>
      <c r="E20" s="159" t="s">
        <v>310</v>
      </c>
      <c r="F20" s="255" t="s">
        <v>311</v>
      </c>
      <c r="G20" s="255"/>
      <c r="H20" s="255"/>
      <c r="I20" s="255"/>
      <c r="J20" s="255"/>
      <c r="K20" s="153"/>
    </row>
    <row r="21" spans="2:11" s="1" customFormat="1" ht="15" customHeight="1">
      <c r="B21" s="156"/>
      <c r="C21" s="157"/>
      <c r="D21" s="157"/>
      <c r="E21" s="159" t="s">
        <v>312</v>
      </c>
      <c r="F21" s="255" t="s">
        <v>313</v>
      </c>
      <c r="G21" s="255"/>
      <c r="H21" s="255"/>
      <c r="I21" s="255"/>
      <c r="J21" s="255"/>
      <c r="K21" s="153"/>
    </row>
    <row r="22" spans="2:11" s="1" customFormat="1" ht="15" customHeight="1">
      <c r="B22" s="156"/>
      <c r="C22" s="157"/>
      <c r="D22" s="157"/>
      <c r="E22" s="159" t="s">
        <v>314</v>
      </c>
      <c r="F22" s="255" t="s">
        <v>315</v>
      </c>
      <c r="G22" s="255"/>
      <c r="H22" s="255"/>
      <c r="I22" s="255"/>
      <c r="J22" s="255"/>
      <c r="K22" s="153"/>
    </row>
    <row r="23" spans="2:11" s="1" customFormat="1" ht="15" customHeight="1">
      <c r="B23" s="156"/>
      <c r="C23" s="157"/>
      <c r="D23" s="157"/>
      <c r="E23" s="159" t="s">
        <v>316</v>
      </c>
      <c r="F23" s="255" t="s">
        <v>317</v>
      </c>
      <c r="G23" s="255"/>
      <c r="H23" s="255"/>
      <c r="I23" s="255"/>
      <c r="J23" s="255"/>
      <c r="K23" s="153"/>
    </row>
    <row r="24" spans="2:11" s="1" customFormat="1" ht="12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3"/>
    </row>
    <row r="25" spans="2:11" s="1" customFormat="1" ht="15" customHeight="1">
      <c r="B25" s="156"/>
      <c r="C25" s="255" t="s">
        <v>318</v>
      </c>
      <c r="D25" s="255"/>
      <c r="E25" s="255"/>
      <c r="F25" s="255"/>
      <c r="G25" s="255"/>
      <c r="H25" s="255"/>
      <c r="I25" s="255"/>
      <c r="J25" s="255"/>
      <c r="K25" s="153"/>
    </row>
    <row r="26" spans="2:11" s="1" customFormat="1" ht="15" customHeight="1">
      <c r="B26" s="156"/>
      <c r="C26" s="255" t="s">
        <v>319</v>
      </c>
      <c r="D26" s="255"/>
      <c r="E26" s="255"/>
      <c r="F26" s="255"/>
      <c r="G26" s="255"/>
      <c r="H26" s="255"/>
      <c r="I26" s="255"/>
      <c r="J26" s="255"/>
      <c r="K26" s="153"/>
    </row>
    <row r="27" spans="2:11" s="1" customFormat="1" ht="15" customHeight="1">
      <c r="B27" s="156"/>
      <c r="C27" s="155"/>
      <c r="D27" s="255" t="s">
        <v>320</v>
      </c>
      <c r="E27" s="255"/>
      <c r="F27" s="255"/>
      <c r="G27" s="255"/>
      <c r="H27" s="255"/>
      <c r="I27" s="255"/>
      <c r="J27" s="255"/>
      <c r="K27" s="153"/>
    </row>
    <row r="28" spans="2:11" s="1" customFormat="1" ht="15" customHeight="1">
      <c r="B28" s="156"/>
      <c r="C28" s="157"/>
      <c r="D28" s="255" t="s">
        <v>321</v>
      </c>
      <c r="E28" s="255"/>
      <c r="F28" s="255"/>
      <c r="G28" s="255"/>
      <c r="H28" s="255"/>
      <c r="I28" s="255"/>
      <c r="J28" s="255"/>
      <c r="K28" s="153"/>
    </row>
    <row r="29" spans="2:11" s="1" customFormat="1" ht="12.75" customHeight="1">
      <c r="B29" s="156"/>
      <c r="C29" s="157"/>
      <c r="D29" s="157"/>
      <c r="E29" s="157"/>
      <c r="F29" s="157"/>
      <c r="G29" s="157"/>
      <c r="H29" s="157"/>
      <c r="I29" s="157"/>
      <c r="J29" s="157"/>
      <c r="K29" s="153"/>
    </row>
    <row r="30" spans="2:11" s="1" customFormat="1" ht="15" customHeight="1">
      <c r="B30" s="156"/>
      <c r="C30" s="157"/>
      <c r="D30" s="255" t="s">
        <v>322</v>
      </c>
      <c r="E30" s="255"/>
      <c r="F30" s="255"/>
      <c r="G30" s="255"/>
      <c r="H30" s="255"/>
      <c r="I30" s="255"/>
      <c r="J30" s="255"/>
      <c r="K30" s="153"/>
    </row>
    <row r="31" spans="2:11" s="1" customFormat="1" ht="15" customHeight="1">
      <c r="B31" s="156"/>
      <c r="C31" s="157"/>
      <c r="D31" s="255" t="s">
        <v>323</v>
      </c>
      <c r="E31" s="255"/>
      <c r="F31" s="255"/>
      <c r="G31" s="255"/>
      <c r="H31" s="255"/>
      <c r="I31" s="255"/>
      <c r="J31" s="255"/>
      <c r="K31" s="153"/>
    </row>
    <row r="32" spans="2:11" s="1" customFormat="1" ht="12.75" customHeight="1">
      <c r="B32" s="156"/>
      <c r="C32" s="157"/>
      <c r="D32" s="157"/>
      <c r="E32" s="157"/>
      <c r="F32" s="157"/>
      <c r="G32" s="157"/>
      <c r="H32" s="157"/>
      <c r="I32" s="157"/>
      <c r="J32" s="157"/>
      <c r="K32" s="153"/>
    </row>
    <row r="33" spans="2:11" s="1" customFormat="1" ht="15" customHeight="1">
      <c r="B33" s="156"/>
      <c r="C33" s="157"/>
      <c r="D33" s="255" t="s">
        <v>324</v>
      </c>
      <c r="E33" s="255"/>
      <c r="F33" s="255"/>
      <c r="G33" s="255"/>
      <c r="H33" s="255"/>
      <c r="I33" s="255"/>
      <c r="J33" s="255"/>
      <c r="K33" s="153"/>
    </row>
    <row r="34" spans="2:11" s="1" customFormat="1" ht="15" customHeight="1">
      <c r="B34" s="156"/>
      <c r="C34" s="157"/>
      <c r="D34" s="255" t="s">
        <v>325</v>
      </c>
      <c r="E34" s="255"/>
      <c r="F34" s="255"/>
      <c r="G34" s="255"/>
      <c r="H34" s="255"/>
      <c r="I34" s="255"/>
      <c r="J34" s="255"/>
      <c r="K34" s="153"/>
    </row>
    <row r="35" spans="2:11" s="1" customFormat="1" ht="15" customHeight="1">
      <c r="B35" s="156"/>
      <c r="C35" s="157"/>
      <c r="D35" s="255" t="s">
        <v>326</v>
      </c>
      <c r="E35" s="255"/>
      <c r="F35" s="255"/>
      <c r="G35" s="255"/>
      <c r="H35" s="255"/>
      <c r="I35" s="255"/>
      <c r="J35" s="255"/>
      <c r="K35" s="153"/>
    </row>
    <row r="36" spans="2:11" s="1" customFormat="1" ht="15" customHeight="1">
      <c r="B36" s="156"/>
      <c r="C36" s="157"/>
      <c r="D36" s="155"/>
      <c r="E36" s="158" t="s">
        <v>52</v>
      </c>
      <c r="F36" s="155"/>
      <c r="G36" s="255" t="s">
        <v>327</v>
      </c>
      <c r="H36" s="255"/>
      <c r="I36" s="255"/>
      <c r="J36" s="255"/>
      <c r="K36" s="153"/>
    </row>
    <row r="37" spans="2:11" s="1" customFormat="1" ht="30.75" customHeight="1">
      <c r="B37" s="156"/>
      <c r="C37" s="157"/>
      <c r="D37" s="155"/>
      <c r="E37" s="158" t="s">
        <v>328</v>
      </c>
      <c r="F37" s="155"/>
      <c r="G37" s="255" t="s">
        <v>329</v>
      </c>
      <c r="H37" s="255"/>
      <c r="I37" s="255"/>
      <c r="J37" s="255"/>
      <c r="K37" s="153"/>
    </row>
    <row r="38" spans="2:11" s="1" customFormat="1" ht="15" customHeight="1">
      <c r="B38" s="156"/>
      <c r="C38" s="157"/>
      <c r="D38" s="155"/>
      <c r="E38" s="158" t="s">
        <v>21</v>
      </c>
      <c r="F38" s="155"/>
      <c r="G38" s="255" t="s">
        <v>330</v>
      </c>
      <c r="H38" s="255"/>
      <c r="I38" s="255"/>
      <c r="J38" s="255"/>
      <c r="K38" s="153"/>
    </row>
    <row r="39" spans="2:11" s="1" customFormat="1" ht="15" customHeight="1">
      <c r="B39" s="156"/>
      <c r="C39" s="157"/>
      <c r="D39" s="155"/>
      <c r="E39" s="158" t="s">
        <v>22</v>
      </c>
      <c r="F39" s="155"/>
      <c r="G39" s="255" t="s">
        <v>331</v>
      </c>
      <c r="H39" s="255"/>
      <c r="I39" s="255"/>
      <c r="J39" s="255"/>
      <c r="K39" s="153"/>
    </row>
    <row r="40" spans="2:11" s="1" customFormat="1" ht="15" customHeight="1">
      <c r="B40" s="156"/>
      <c r="C40" s="157"/>
      <c r="D40" s="155"/>
      <c r="E40" s="158" t="s">
        <v>53</v>
      </c>
      <c r="F40" s="155"/>
      <c r="G40" s="255" t="s">
        <v>332</v>
      </c>
      <c r="H40" s="255"/>
      <c r="I40" s="255"/>
      <c r="J40" s="255"/>
      <c r="K40" s="153"/>
    </row>
    <row r="41" spans="2:11" s="1" customFormat="1" ht="15" customHeight="1">
      <c r="B41" s="156"/>
      <c r="C41" s="157"/>
      <c r="D41" s="155"/>
      <c r="E41" s="158" t="s">
        <v>54</v>
      </c>
      <c r="F41" s="155"/>
      <c r="G41" s="255" t="s">
        <v>333</v>
      </c>
      <c r="H41" s="255"/>
      <c r="I41" s="255"/>
      <c r="J41" s="255"/>
      <c r="K41" s="153"/>
    </row>
    <row r="42" spans="2:11" s="1" customFormat="1" ht="15" customHeight="1">
      <c r="B42" s="156"/>
      <c r="C42" s="157"/>
      <c r="D42" s="155"/>
      <c r="E42" s="158" t="s">
        <v>334</v>
      </c>
      <c r="F42" s="155"/>
      <c r="G42" s="255" t="s">
        <v>335</v>
      </c>
      <c r="H42" s="255"/>
      <c r="I42" s="255"/>
      <c r="J42" s="255"/>
      <c r="K42" s="153"/>
    </row>
    <row r="43" spans="2:11" s="1" customFormat="1" ht="15" customHeight="1">
      <c r="B43" s="156"/>
      <c r="C43" s="157"/>
      <c r="D43" s="155"/>
      <c r="E43" s="158"/>
      <c r="F43" s="155"/>
      <c r="G43" s="255" t="s">
        <v>336</v>
      </c>
      <c r="H43" s="255"/>
      <c r="I43" s="255"/>
      <c r="J43" s="255"/>
      <c r="K43" s="153"/>
    </row>
    <row r="44" spans="2:11" s="1" customFormat="1" ht="15" customHeight="1">
      <c r="B44" s="156"/>
      <c r="C44" s="157"/>
      <c r="D44" s="155"/>
      <c r="E44" s="158" t="s">
        <v>337</v>
      </c>
      <c r="F44" s="155"/>
      <c r="G44" s="255" t="s">
        <v>338</v>
      </c>
      <c r="H44" s="255"/>
      <c r="I44" s="255"/>
      <c r="J44" s="255"/>
      <c r="K44" s="153"/>
    </row>
    <row r="45" spans="2:11" s="1" customFormat="1" ht="15" customHeight="1">
      <c r="B45" s="156"/>
      <c r="C45" s="157"/>
      <c r="D45" s="155"/>
      <c r="E45" s="158" t="s">
        <v>56</v>
      </c>
      <c r="F45" s="155"/>
      <c r="G45" s="255" t="s">
        <v>339</v>
      </c>
      <c r="H45" s="255"/>
      <c r="I45" s="255"/>
      <c r="J45" s="255"/>
      <c r="K45" s="153"/>
    </row>
    <row r="46" spans="2:11" s="1" customFormat="1" ht="12.75" customHeight="1">
      <c r="B46" s="156"/>
      <c r="C46" s="157"/>
      <c r="D46" s="155"/>
      <c r="E46" s="155"/>
      <c r="F46" s="155"/>
      <c r="G46" s="155"/>
      <c r="H46" s="155"/>
      <c r="I46" s="155"/>
      <c r="J46" s="155"/>
      <c r="K46" s="153"/>
    </row>
    <row r="47" spans="2:11" s="1" customFormat="1" ht="15" customHeight="1">
      <c r="B47" s="156"/>
      <c r="C47" s="157"/>
      <c r="D47" s="255" t="s">
        <v>340</v>
      </c>
      <c r="E47" s="255"/>
      <c r="F47" s="255"/>
      <c r="G47" s="255"/>
      <c r="H47" s="255"/>
      <c r="I47" s="255"/>
      <c r="J47" s="255"/>
      <c r="K47" s="153"/>
    </row>
    <row r="48" spans="2:11" s="1" customFormat="1" ht="15" customHeight="1">
      <c r="B48" s="156"/>
      <c r="C48" s="157"/>
      <c r="D48" s="157"/>
      <c r="E48" s="255" t="s">
        <v>341</v>
      </c>
      <c r="F48" s="255"/>
      <c r="G48" s="255"/>
      <c r="H48" s="255"/>
      <c r="I48" s="255"/>
      <c r="J48" s="255"/>
      <c r="K48" s="153"/>
    </row>
    <row r="49" spans="2:11" s="1" customFormat="1" ht="15" customHeight="1">
      <c r="B49" s="156"/>
      <c r="C49" s="157"/>
      <c r="D49" s="157"/>
      <c r="E49" s="255" t="s">
        <v>342</v>
      </c>
      <c r="F49" s="255"/>
      <c r="G49" s="255"/>
      <c r="H49" s="255"/>
      <c r="I49" s="255"/>
      <c r="J49" s="255"/>
      <c r="K49" s="153"/>
    </row>
    <row r="50" spans="2:11" s="1" customFormat="1" ht="15" customHeight="1">
      <c r="B50" s="156"/>
      <c r="C50" s="157"/>
      <c r="D50" s="157"/>
      <c r="E50" s="255" t="s">
        <v>343</v>
      </c>
      <c r="F50" s="255"/>
      <c r="G50" s="255"/>
      <c r="H50" s="255"/>
      <c r="I50" s="255"/>
      <c r="J50" s="255"/>
      <c r="K50" s="153"/>
    </row>
    <row r="51" spans="2:11" s="1" customFormat="1" ht="15" customHeight="1">
      <c r="B51" s="156"/>
      <c r="C51" s="157"/>
      <c r="D51" s="255" t="s">
        <v>344</v>
      </c>
      <c r="E51" s="255"/>
      <c r="F51" s="255"/>
      <c r="G51" s="255"/>
      <c r="H51" s="255"/>
      <c r="I51" s="255"/>
      <c r="J51" s="255"/>
      <c r="K51" s="153"/>
    </row>
    <row r="52" spans="2:11" s="1" customFormat="1" ht="25.5" customHeight="1">
      <c r="B52" s="152"/>
      <c r="C52" s="257" t="s">
        <v>345</v>
      </c>
      <c r="D52" s="257"/>
      <c r="E52" s="257"/>
      <c r="F52" s="257"/>
      <c r="G52" s="257"/>
      <c r="H52" s="257"/>
      <c r="I52" s="257"/>
      <c r="J52" s="257"/>
      <c r="K52" s="153"/>
    </row>
    <row r="53" spans="2:11" s="1" customFormat="1" ht="5.25" customHeight="1">
      <c r="B53" s="152"/>
      <c r="C53" s="154"/>
      <c r="D53" s="154"/>
      <c r="E53" s="154"/>
      <c r="F53" s="154"/>
      <c r="G53" s="154"/>
      <c r="H53" s="154"/>
      <c r="I53" s="154"/>
      <c r="J53" s="154"/>
      <c r="K53" s="153"/>
    </row>
    <row r="54" spans="2:11" s="1" customFormat="1" ht="15" customHeight="1">
      <c r="B54" s="152"/>
      <c r="C54" s="255" t="s">
        <v>346</v>
      </c>
      <c r="D54" s="255"/>
      <c r="E54" s="255"/>
      <c r="F54" s="255"/>
      <c r="G54" s="255"/>
      <c r="H54" s="255"/>
      <c r="I54" s="255"/>
      <c r="J54" s="255"/>
      <c r="K54" s="153"/>
    </row>
    <row r="55" spans="2:11" s="1" customFormat="1" ht="15" customHeight="1">
      <c r="B55" s="152"/>
      <c r="C55" s="255" t="s">
        <v>347</v>
      </c>
      <c r="D55" s="255"/>
      <c r="E55" s="255"/>
      <c r="F55" s="255"/>
      <c r="G55" s="255"/>
      <c r="H55" s="255"/>
      <c r="I55" s="255"/>
      <c r="J55" s="255"/>
      <c r="K55" s="153"/>
    </row>
    <row r="56" spans="2:11" s="1" customFormat="1" ht="12.75" customHeight="1">
      <c r="B56" s="152"/>
      <c r="C56" s="155"/>
      <c r="D56" s="155"/>
      <c r="E56" s="155"/>
      <c r="F56" s="155"/>
      <c r="G56" s="155"/>
      <c r="H56" s="155"/>
      <c r="I56" s="155"/>
      <c r="J56" s="155"/>
      <c r="K56" s="153"/>
    </row>
    <row r="57" spans="2:11" s="1" customFormat="1" ht="15" customHeight="1">
      <c r="B57" s="152"/>
      <c r="C57" s="255" t="s">
        <v>348</v>
      </c>
      <c r="D57" s="255"/>
      <c r="E57" s="255"/>
      <c r="F57" s="255"/>
      <c r="G57" s="255"/>
      <c r="H57" s="255"/>
      <c r="I57" s="255"/>
      <c r="J57" s="255"/>
      <c r="K57" s="153"/>
    </row>
    <row r="58" spans="2:11" s="1" customFormat="1" ht="15" customHeight="1">
      <c r="B58" s="152"/>
      <c r="C58" s="157"/>
      <c r="D58" s="255" t="s">
        <v>349</v>
      </c>
      <c r="E58" s="255"/>
      <c r="F58" s="255"/>
      <c r="G58" s="255"/>
      <c r="H58" s="255"/>
      <c r="I58" s="255"/>
      <c r="J58" s="255"/>
      <c r="K58" s="153"/>
    </row>
    <row r="59" spans="2:11" s="1" customFormat="1" ht="15" customHeight="1">
      <c r="B59" s="152"/>
      <c r="C59" s="157"/>
      <c r="D59" s="255" t="s">
        <v>350</v>
      </c>
      <c r="E59" s="255"/>
      <c r="F59" s="255"/>
      <c r="G59" s="255"/>
      <c r="H59" s="255"/>
      <c r="I59" s="255"/>
      <c r="J59" s="255"/>
      <c r="K59" s="153"/>
    </row>
    <row r="60" spans="2:11" s="1" customFormat="1" ht="15" customHeight="1">
      <c r="B60" s="152"/>
      <c r="C60" s="157"/>
      <c r="D60" s="255" t="s">
        <v>351</v>
      </c>
      <c r="E60" s="255"/>
      <c r="F60" s="255"/>
      <c r="G60" s="255"/>
      <c r="H60" s="255"/>
      <c r="I60" s="255"/>
      <c r="J60" s="255"/>
      <c r="K60" s="153"/>
    </row>
    <row r="61" spans="2:11" s="1" customFormat="1" ht="15" customHeight="1">
      <c r="B61" s="152"/>
      <c r="C61" s="157"/>
      <c r="D61" s="255" t="s">
        <v>352</v>
      </c>
      <c r="E61" s="255"/>
      <c r="F61" s="255"/>
      <c r="G61" s="255"/>
      <c r="H61" s="255"/>
      <c r="I61" s="255"/>
      <c r="J61" s="255"/>
      <c r="K61" s="153"/>
    </row>
    <row r="62" spans="2:11" s="1" customFormat="1" ht="15" customHeight="1">
      <c r="B62" s="152"/>
      <c r="C62" s="157"/>
      <c r="D62" s="259" t="s">
        <v>353</v>
      </c>
      <c r="E62" s="259"/>
      <c r="F62" s="259"/>
      <c r="G62" s="259"/>
      <c r="H62" s="259"/>
      <c r="I62" s="259"/>
      <c r="J62" s="259"/>
      <c r="K62" s="153"/>
    </row>
    <row r="63" spans="2:11" s="1" customFormat="1" ht="15" customHeight="1">
      <c r="B63" s="152"/>
      <c r="C63" s="157"/>
      <c r="D63" s="255" t="s">
        <v>354</v>
      </c>
      <c r="E63" s="255"/>
      <c r="F63" s="255"/>
      <c r="G63" s="255"/>
      <c r="H63" s="255"/>
      <c r="I63" s="255"/>
      <c r="J63" s="255"/>
      <c r="K63" s="153"/>
    </row>
    <row r="64" spans="2:11" s="1" customFormat="1" ht="12.75" customHeight="1">
      <c r="B64" s="152"/>
      <c r="C64" s="157"/>
      <c r="D64" s="157"/>
      <c r="E64" s="160"/>
      <c r="F64" s="157"/>
      <c r="G64" s="157"/>
      <c r="H64" s="157"/>
      <c r="I64" s="157"/>
      <c r="J64" s="157"/>
      <c r="K64" s="153"/>
    </row>
    <row r="65" spans="2:11" s="1" customFormat="1" ht="15" customHeight="1">
      <c r="B65" s="152"/>
      <c r="C65" s="157"/>
      <c r="D65" s="255" t="s">
        <v>355</v>
      </c>
      <c r="E65" s="255"/>
      <c r="F65" s="255"/>
      <c r="G65" s="255"/>
      <c r="H65" s="255"/>
      <c r="I65" s="255"/>
      <c r="J65" s="255"/>
      <c r="K65" s="153"/>
    </row>
    <row r="66" spans="2:11" s="1" customFormat="1" ht="15" customHeight="1">
      <c r="B66" s="152"/>
      <c r="C66" s="157"/>
      <c r="D66" s="259" t="s">
        <v>356</v>
      </c>
      <c r="E66" s="259"/>
      <c r="F66" s="259"/>
      <c r="G66" s="259"/>
      <c r="H66" s="259"/>
      <c r="I66" s="259"/>
      <c r="J66" s="259"/>
      <c r="K66" s="153"/>
    </row>
    <row r="67" spans="2:11" s="1" customFormat="1" ht="15" customHeight="1">
      <c r="B67" s="152"/>
      <c r="C67" s="157"/>
      <c r="D67" s="255" t="s">
        <v>357</v>
      </c>
      <c r="E67" s="255"/>
      <c r="F67" s="255"/>
      <c r="G67" s="255"/>
      <c r="H67" s="255"/>
      <c r="I67" s="255"/>
      <c r="J67" s="255"/>
      <c r="K67" s="153"/>
    </row>
    <row r="68" spans="2:11" s="1" customFormat="1" ht="15" customHeight="1">
      <c r="B68" s="152"/>
      <c r="C68" s="157"/>
      <c r="D68" s="255" t="s">
        <v>358</v>
      </c>
      <c r="E68" s="255"/>
      <c r="F68" s="255"/>
      <c r="G68" s="255"/>
      <c r="H68" s="255"/>
      <c r="I68" s="255"/>
      <c r="J68" s="255"/>
      <c r="K68" s="153"/>
    </row>
    <row r="69" spans="2:11" s="1" customFormat="1" ht="15" customHeight="1">
      <c r="B69" s="152"/>
      <c r="C69" s="157"/>
      <c r="D69" s="255" t="s">
        <v>359</v>
      </c>
      <c r="E69" s="255"/>
      <c r="F69" s="255"/>
      <c r="G69" s="255"/>
      <c r="H69" s="255"/>
      <c r="I69" s="255"/>
      <c r="J69" s="255"/>
      <c r="K69" s="153"/>
    </row>
    <row r="70" spans="2:11" s="1" customFormat="1" ht="15" customHeight="1">
      <c r="B70" s="152"/>
      <c r="C70" s="157"/>
      <c r="D70" s="255" t="s">
        <v>360</v>
      </c>
      <c r="E70" s="255"/>
      <c r="F70" s="255"/>
      <c r="G70" s="255"/>
      <c r="H70" s="255"/>
      <c r="I70" s="255"/>
      <c r="J70" s="255"/>
      <c r="K70" s="153"/>
    </row>
    <row r="71" spans="2:11" s="1" customFormat="1" ht="12.75" customHeight="1">
      <c r="B71" s="161"/>
      <c r="C71" s="162"/>
      <c r="D71" s="162"/>
      <c r="E71" s="162"/>
      <c r="F71" s="162"/>
      <c r="G71" s="162"/>
      <c r="H71" s="162"/>
      <c r="I71" s="162"/>
      <c r="J71" s="162"/>
      <c r="K71" s="163"/>
    </row>
    <row r="72" spans="2:11" s="1" customFormat="1" ht="18.75" customHeight="1">
      <c r="B72" s="164"/>
      <c r="C72" s="164"/>
      <c r="D72" s="164"/>
      <c r="E72" s="164"/>
      <c r="F72" s="164"/>
      <c r="G72" s="164"/>
      <c r="H72" s="164"/>
      <c r="I72" s="164"/>
      <c r="J72" s="164"/>
      <c r="K72" s="165"/>
    </row>
    <row r="73" spans="2:11" s="1" customFormat="1" ht="18.75" customHeight="1">
      <c r="B73" s="165"/>
      <c r="C73" s="165"/>
      <c r="D73" s="165"/>
      <c r="E73" s="165"/>
      <c r="F73" s="165"/>
      <c r="G73" s="165"/>
      <c r="H73" s="165"/>
      <c r="I73" s="165"/>
      <c r="J73" s="165"/>
      <c r="K73" s="165"/>
    </row>
    <row r="74" spans="2:11" s="1" customFormat="1" ht="7.5" customHeight="1">
      <c r="B74" s="166"/>
      <c r="C74" s="167"/>
      <c r="D74" s="167"/>
      <c r="E74" s="167"/>
      <c r="F74" s="167"/>
      <c r="G74" s="167"/>
      <c r="H74" s="167"/>
      <c r="I74" s="167"/>
      <c r="J74" s="167"/>
      <c r="K74" s="168"/>
    </row>
    <row r="75" spans="2:11" s="1" customFormat="1" ht="45" customHeight="1">
      <c r="B75" s="169"/>
      <c r="C75" s="258" t="s">
        <v>361</v>
      </c>
      <c r="D75" s="258"/>
      <c r="E75" s="258"/>
      <c r="F75" s="258"/>
      <c r="G75" s="258"/>
      <c r="H75" s="258"/>
      <c r="I75" s="258"/>
      <c r="J75" s="258"/>
      <c r="K75" s="170"/>
    </row>
    <row r="76" spans="2:11" s="1" customFormat="1" ht="17.25" customHeight="1">
      <c r="B76" s="169"/>
      <c r="C76" s="171" t="s">
        <v>362</v>
      </c>
      <c r="D76" s="171"/>
      <c r="E76" s="171"/>
      <c r="F76" s="171" t="s">
        <v>363</v>
      </c>
      <c r="G76" s="172"/>
      <c r="H76" s="171" t="s">
        <v>22</v>
      </c>
      <c r="I76" s="171" t="s">
        <v>23</v>
      </c>
      <c r="J76" s="171" t="s">
        <v>364</v>
      </c>
      <c r="K76" s="170"/>
    </row>
    <row r="77" spans="2:11" s="1" customFormat="1" ht="17.25" customHeight="1">
      <c r="B77" s="169"/>
      <c r="C77" s="173" t="s">
        <v>365</v>
      </c>
      <c r="D77" s="173"/>
      <c r="E77" s="173"/>
      <c r="F77" s="174" t="s">
        <v>366</v>
      </c>
      <c r="G77" s="175"/>
      <c r="H77" s="173"/>
      <c r="I77" s="173"/>
      <c r="J77" s="173" t="s">
        <v>367</v>
      </c>
      <c r="K77" s="170"/>
    </row>
    <row r="78" spans="2:11" s="1" customFormat="1" ht="5.25" customHeight="1">
      <c r="B78" s="169"/>
      <c r="C78" s="176"/>
      <c r="D78" s="176"/>
      <c r="E78" s="176"/>
      <c r="F78" s="176"/>
      <c r="G78" s="177"/>
      <c r="H78" s="176"/>
      <c r="I78" s="176"/>
      <c r="J78" s="176"/>
      <c r="K78" s="170"/>
    </row>
    <row r="79" spans="2:11" s="1" customFormat="1" ht="15" customHeight="1">
      <c r="B79" s="169"/>
      <c r="C79" s="158" t="s">
        <v>21</v>
      </c>
      <c r="D79" s="178"/>
      <c r="E79" s="178"/>
      <c r="F79" s="179" t="s">
        <v>368</v>
      </c>
      <c r="G79" s="180"/>
      <c r="H79" s="158" t="s">
        <v>369</v>
      </c>
      <c r="I79" s="158" t="s">
        <v>370</v>
      </c>
      <c r="J79" s="158">
        <v>20</v>
      </c>
      <c r="K79" s="170"/>
    </row>
    <row r="80" spans="2:11" s="1" customFormat="1" ht="15" customHeight="1">
      <c r="B80" s="169"/>
      <c r="C80" s="158" t="s">
        <v>371</v>
      </c>
      <c r="D80" s="158"/>
      <c r="E80" s="158"/>
      <c r="F80" s="179" t="s">
        <v>368</v>
      </c>
      <c r="G80" s="180"/>
      <c r="H80" s="158" t="s">
        <v>372</v>
      </c>
      <c r="I80" s="158" t="s">
        <v>370</v>
      </c>
      <c r="J80" s="158">
        <v>120</v>
      </c>
      <c r="K80" s="170"/>
    </row>
    <row r="81" spans="2:11" s="1" customFormat="1" ht="15" customHeight="1">
      <c r="B81" s="181"/>
      <c r="C81" s="158" t="s">
        <v>373</v>
      </c>
      <c r="D81" s="158"/>
      <c r="E81" s="158"/>
      <c r="F81" s="179" t="s">
        <v>374</v>
      </c>
      <c r="G81" s="180"/>
      <c r="H81" s="158" t="s">
        <v>375</v>
      </c>
      <c r="I81" s="158" t="s">
        <v>370</v>
      </c>
      <c r="J81" s="158">
        <v>50</v>
      </c>
      <c r="K81" s="170"/>
    </row>
    <row r="82" spans="2:11" s="1" customFormat="1" ht="15" customHeight="1">
      <c r="B82" s="181"/>
      <c r="C82" s="158" t="s">
        <v>376</v>
      </c>
      <c r="D82" s="158"/>
      <c r="E82" s="158"/>
      <c r="F82" s="179" t="s">
        <v>368</v>
      </c>
      <c r="G82" s="180"/>
      <c r="H82" s="158" t="s">
        <v>377</v>
      </c>
      <c r="I82" s="158" t="s">
        <v>378</v>
      </c>
      <c r="J82" s="158"/>
      <c r="K82" s="170"/>
    </row>
    <row r="83" spans="2:11" s="1" customFormat="1" ht="15" customHeight="1">
      <c r="B83" s="181"/>
      <c r="C83" s="182" t="s">
        <v>379</v>
      </c>
      <c r="D83" s="182"/>
      <c r="E83" s="182"/>
      <c r="F83" s="183" t="s">
        <v>374</v>
      </c>
      <c r="G83" s="182"/>
      <c r="H83" s="182" t="s">
        <v>380</v>
      </c>
      <c r="I83" s="182" t="s">
        <v>370</v>
      </c>
      <c r="J83" s="182">
        <v>15</v>
      </c>
      <c r="K83" s="170"/>
    </row>
    <row r="84" spans="2:11" s="1" customFormat="1" ht="15" customHeight="1">
      <c r="B84" s="181"/>
      <c r="C84" s="182" t="s">
        <v>381</v>
      </c>
      <c r="D84" s="182"/>
      <c r="E84" s="182"/>
      <c r="F84" s="183" t="s">
        <v>374</v>
      </c>
      <c r="G84" s="182"/>
      <c r="H84" s="182" t="s">
        <v>382</v>
      </c>
      <c r="I84" s="182" t="s">
        <v>370</v>
      </c>
      <c r="J84" s="182">
        <v>15</v>
      </c>
      <c r="K84" s="170"/>
    </row>
    <row r="85" spans="2:11" s="1" customFormat="1" ht="15" customHeight="1">
      <c r="B85" s="181"/>
      <c r="C85" s="182" t="s">
        <v>383</v>
      </c>
      <c r="D85" s="182"/>
      <c r="E85" s="182"/>
      <c r="F85" s="183" t="s">
        <v>374</v>
      </c>
      <c r="G85" s="182"/>
      <c r="H85" s="182" t="s">
        <v>384</v>
      </c>
      <c r="I85" s="182" t="s">
        <v>370</v>
      </c>
      <c r="J85" s="182">
        <v>20</v>
      </c>
      <c r="K85" s="170"/>
    </row>
    <row r="86" spans="2:11" s="1" customFormat="1" ht="15" customHeight="1">
      <c r="B86" s="181"/>
      <c r="C86" s="182" t="s">
        <v>385</v>
      </c>
      <c r="D86" s="182"/>
      <c r="E86" s="182"/>
      <c r="F86" s="183" t="s">
        <v>374</v>
      </c>
      <c r="G86" s="182"/>
      <c r="H86" s="182" t="s">
        <v>386</v>
      </c>
      <c r="I86" s="182" t="s">
        <v>370</v>
      </c>
      <c r="J86" s="182">
        <v>20</v>
      </c>
      <c r="K86" s="170"/>
    </row>
    <row r="87" spans="2:11" s="1" customFormat="1" ht="15" customHeight="1">
      <c r="B87" s="181"/>
      <c r="C87" s="158" t="s">
        <v>387</v>
      </c>
      <c r="D87" s="158"/>
      <c r="E87" s="158"/>
      <c r="F87" s="179" t="s">
        <v>374</v>
      </c>
      <c r="G87" s="180"/>
      <c r="H87" s="158" t="s">
        <v>388</v>
      </c>
      <c r="I87" s="158" t="s">
        <v>370</v>
      </c>
      <c r="J87" s="158">
        <v>50</v>
      </c>
      <c r="K87" s="170"/>
    </row>
    <row r="88" spans="2:11" s="1" customFormat="1" ht="15" customHeight="1">
      <c r="B88" s="181"/>
      <c r="C88" s="158" t="s">
        <v>389</v>
      </c>
      <c r="D88" s="158"/>
      <c r="E88" s="158"/>
      <c r="F88" s="179" t="s">
        <v>374</v>
      </c>
      <c r="G88" s="180"/>
      <c r="H88" s="158" t="s">
        <v>390</v>
      </c>
      <c r="I88" s="158" t="s">
        <v>370</v>
      </c>
      <c r="J88" s="158">
        <v>20</v>
      </c>
      <c r="K88" s="170"/>
    </row>
    <row r="89" spans="2:11" s="1" customFormat="1" ht="15" customHeight="1">
      <c r="B89" s="181"/>
      <c r="C89" s="158" t="s">
        <v>391</v>
      </c>
      <c r="D89" s="158"/>
      <c r="E89" s="158"/>
      <c r="F89" s="179" t="s">
        <v>374</v>
      </c>
      <c r="G89" s="180"/>
      <c r="H89" s="158" t="s">
        <v>392</v>
      </c>
      <c r="I89" s="158" t="s">
        <v>370</v>
      </c>
      <c r="J89" s="158">
        <v>20</v>
      </c>
      <c r="K89" s="170"/>
    </row>
    <row r="90" spans="2:11" s="1" customFormat="1" ht="15" customHeight="1">
      <c r="B90" s="181"/>
      <c r="C90" s="158" t="s">
        <v>393</v>
      </c>
      <c r="D90" s="158"/>
      <c r="E90" s="158"/>
      <c r="F90" s="179" t="s">
        <v>374</v>
      </c>
      <c r="G90" s="180"/>
      <c r="H90" s="158" t="s">
        <v>394</v>
      </c>
      <c r="I90" s="158" t="s">
        <v>370</v>
      </c>
      <c r="J90" s="158">
        <v>50</v>
      </c>
      <c r="K90" s="170"/>
    </row>
    <row r="91" spans="2:11" s="1" customFormat="1" ht="15" customHeight="1">
      <c r="B91" s="181"/>
      <c r="C91" s="158" t="s">
        <v>395</v>
      </c>
      <c r="D91" s="158"/>
      <c r="E91" s="158"/>
      <c r="F91" s="179" t="s">
        <v>374</v>
      </c>
      <c r="G91" s="180"/>
      <c r="H91" s="158" t="s">
        <v>395</v>
      </c>
      <c r="I91" s="158" t="s">
        <v>370</v>
      </c>
      <c r="J91" s="158">
        <v>50</v>
      </c>
      <c r="K91" s="170"/>
    </row>
    <row r="92" spans="2:11" s="1" customFormat="1" ht="15" customHeight="1">
      <c r="B92" s="181"/>
      <c r="C92" s="158" t="s">
        <v>396</v>
      </c>
      <c r="D92" s="158"/>
      <c r="E92" s="158"/>
      <c r="F92" s="179" t="s">
        <v>374</v>
      </c>
      <c r="G92" s="180"/>
      <c r="H92" s="158" t="s">
        <v>397</v>
      </c>
      <c r="I92" s="158" t="s">
        <v>370</v>
      </c>
      <c r="J92" s="158">
        <v>255</v>
      </c>
      <c r="K92" s="170"/>
    </row>
    <row r="93" spans="2:11" s="1" customFormat="1" ht="15" customHeight="1">
      <c r="B93" s="181"/>
      <c r="C93" s="158" t="s">
        <v>398</v>
      </c>
      <c r="D93" s="158"/>
      <c r="E93" s="158"/>
      <c r="F93" s="179" t="s">
        <v>368</v>
      </c>
      <c r="G93" s="180"/>
      <c r="H93" s="158" t="s">
        <v>399</v>
      </c>
      <c r="I93" s="158" t="s">
        <v>400</v>
      </c>
      <c r="J93" s="158"/>
      <c r="K93" s="170"/>
    </row>
    <row r="94" spans="2:11" s="1" customFormat="1" ht="15" customHeight="1">
      <c r="B94" s="181"/>
      <c r="C94" s="158" t="s">
        <v>401</v>
      </c>
      <c r="D94" s="158"/>
      <c r="E94" s="158"/>
      <c r="F94" s="179" t="s">
        <v>368</v>
      </c>
      <c r="G94" s="180"/>
      <c r="H94" s="158" t="s">
        <v>402</v>
      </c>
      <c r="I94" s="158" t="s">
        <v>403</v>
      </c>
      <c r="J94" s="158"/>
      <c r="K94" s="170"/>
    </row>
    <row r="95" spans="2:11" s="1" customFormat="1" ht="15" customHeight="1">
      <c r="B95" s="181"/>
      <c r="C95" s="158" t="s">
        <v>404</v>
      </c>
      <c r="D95" s="158"/>
      <c r="E95" s="158"/>
      <c r="F95" s="179" t="s">
        <v>368</v>
      </c>
      <c r="G95" s="180"/>
      <c r="H95" s="158" t="s">
        <v>404</v>
      </c>
      <c r="I95" s="158" t="s">
        <v>403</v>
      </c>
      <c r="J95" s="158"/>
      <c r="K95" s="170"/>
    </row>
    <row r="96" spans="2:11" s="1" customFormat="1" ht="15" customHeight="1">
      <c r="B96" s="181"/>
      <c r="C96" s="158" t="s">
        <v>8</v>
      </c>
      <c r="D96" s="158"/>
      <c r="E96" s="158"/>
      <c r="F96" s="179" t="s">
        <v>368</v>
      </c>
      <c r="G96" s="180"/>
      <c r="H96" s="158" t="s">
        <v>405</v>
      </c>
      <c r="I96" s="158" t="s">
        <v>403</v>
      </c>
      <c r="J96" s="158"/>
      <c r="K96" s="170"/>
    </row>
    <row r="97" spans="2:11" s="1" customFormat="1" ht="15" customHeight="1">
      <c r="B97" s="181"/>
      <c r="C97" s="158" t="s">
        <v>18</v>
      </c>
      <c r="D97" s="158"/>
      <c r="E97" s="158"/>
      <c r="F97" s="179" t="s">
        <v>368</v>
      </c>
      <c r="G97" s="180"/>
      <c r="H97" s="158" t="s">
        <v>406</v>
      </c>
      <c r="I97" s="158" t="s">
        <v>403</v>
      </c>
      <c r="J97" s="158"/>
      <c r="K97" s="170"/>
    </row>
    <row r="98" spans="2:11" s="1" customFormat="1" ht="15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6"/>
    </row>
    <row r="99" spans="2:11" s="1" customFormat="1" ht="18.75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7"/>
    </row>
    <row r="100" spans="2:11" s="1" customFormat="1" ht="18.75" customHeight="1"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</row>
    <row r="101" spans="2:11" s="1" customFormat="1" ht="7.5" customHeight="1">
      <c r="B101" s="166"/>
      <c r="C101" s="167"/>
      <c r="D101" s="167"/>
      <c r="E101" s="167"/>
      <c r="F101" s="167"/>
      <c r="G101" s="167"/>
      <c r="H101" s="167"/>
      <c r="I101" s="167"/>
      <c r="J101" s="167"/>
      <c r="K101" s="168"/>
    </row>
    <row r="102" spans="2:11" s="1" customFormat="1" ht="45" customHeight="1">
      <c r="B102" s="169"/>
      <c r="C102" s="258" t="s">
        <v>407</v>
      </c>
      <c r="D102" s="258"/>
      <c r="E102" s="258"/>
      <c r="F102" s="258"/>
      <c r="G102" s="258"/>
      <c r="H102" s="258"/>
      <c r="I102" s="258"/>
      <c r="J102" s="258"/>
      <c r="K102" s="170"/>
    </row>
    <row r="103" spans="2:11" s="1" customFormat="1" ht="17.25" customHeight="1">
      <c r="B103" s="169"/>
      <c r="C103" s="171" t="s">
        <v>362</v>
      </c>
      <c r="D103" s="171"/>
      <c r="E103" s="171"/>
      <c r="F103" s="171" t="s">
        <v>363</v>
      </c>
      <c r="G103" s="172"/>
      <c r="H103" s="171" t="s">
        <v>22</v>
      </c>
      <c r="I103" s="171" t="s">
        <v>23</v>
      </c>
      <c r="J103" s="171" t="s">
        <v>364</v>
      </c>
      <c r="K103" s="170"/>
    </row>
    <row r="104" spans="2:11" s="1" customFormat="1" ht="17.25" customHeight="1">
      <c r="B104" s="169"/>
      <c r="C104" s="173" t="s">
        <v>365</v>
      </c>
      <c r="D104" s="173"/>
      <c r="E104" s="173"/>
      <c r="F104" s="174" t="s">
        <v>366</v>
      </c>
      <c r="G104" s="175"/>
      <c r="H104" s="173"/>
      <c r="I104" s="173"/>
      <c r="J104" s="173" t="s">
        <v>367</v>
      </c>
      <c r="K104" s="170"/>
    </row>
    <row r="105" spans="2:11" s="1" customFormat="1" ht="5.25" customHeight="1">
      <c r="B105" s="169"/>
      <c r="C105" s="171"/>
      <c r="D105" s="171"/>
      <c r="E105" s="171"/>
      <c r="F105" s="171"/>
      <c r="G105" s="189"/>
      <c r="H105" s="171"/>
      <c r="I105" s="171"/>
      <c r="J105" s="171"/>
      <c r="K105" s="170"/>
    </row>
    <row r="106" spans="2:11" s="1" customFormat="1" ht="15" customHeight="1">
      <c r="B106" s="169"/>
      <c r="C106" s="158" t="s">
        <v>21</v>
      </c>
      <c r="D106" s="178"/>
      <c r="E106" s="178"/>
      <c r="F106" s="179" t="s">
        <v>368</v>
      </c>
      <c r="G106" s="158"/>
      <c r="H106" s="158" t="s">
        <v>408</v>
      </c>
      <c r="I106" s="158" t="s">
        <v>370</v>
      </c>
      <c r="J106" s="158">
        <v>20</v>
      </c>
      <c r="K106" s="170"/>
    </row>
    <row r="107" spans="2:11" s="1" customFormat="1" ht="15" customHeight="1">
      <c r="B107" s="169"/>
      <c r="C107" s="158" t="s">
        <v>371</v>
      </c>
      <c r="D107" s="158"/>
      <c r="E107" s="158"/>
      <c r="F107" s="179" t="s">
        <v>368</v>
      </c>
      <c r="G107" s="158"/>
      <c r="H107" s="158" t="s">
        <v>408</v>
      </c>
      <c r="I107" s="158" t="s">
        <v>370</v>
      </c>
      <c r="J107" s="158">
        <v>120</v>
      </c>
      <c r="K107" s="170"/>
    </row>
    <row r="108" spans="2:11" s="1" customFormat="1" ht="15" customHeight="1">
      <c r="B108" s="181"/>
      <c r="C108" s="158" t="s">
        <v>373</v>
      </c>
      <c r="D108" s="158"/>
      <c r="E108" s="158"/>
      <c r="F108" s="179" t="s">
        <v>374</v>
      </c>
      <c r="G108" s="158"/>
      <c r="H108" s="158" t="s">
        <v>408</v>
      </c>
      <c r="I108" s="158" t="s">
        <v>370</v>
      </c>
      <c r="J108" s="158">
        <v>50</v>
      </c>
      <c r="K108" s="170"/>
    </row>
    <row r="109" spans="2:11" s="1" customFormat="1" ht="15" customHeight="1">
      <c r="B109" s="181"/>
      <c r="C109" s="158" t="s">
        <v>376</v>
      </c>
      <c r="D109" s="158"/>
      <c r="E109" s="158"/>
      <c r="F109" s="179" t="s">
        <v>368</v>
      </c>
      <c r="G109" s="158"/>
      <c r="H109" s="158" t="s">
        <v>408</v>
      </c>
      <c r="I109" s="158" t="s">
        <v>378</v>
      </c>
      <c r="J109" s="158"/>
      <c r="K109" s="170"/>
    </row>
    <row r="110" spans="2:11" s="1" customFormat="1" ht="15" customHeight="1">
      <c r="B110" s="181"/>
      <c r="C110" s="158" t="s">
        <v>387</v>
      </c>
      <c r="D110" s="158"/>
      <c r="E110" s="158"/>
      <c r="F110" s="179" t="s">
        <v>374</v>
      </c>
      <c r="G110" s="158"/>
      <c r="H110" s="158" t="s">
        <v>408</v>
      </c>
      <c r="I110" s="158" t="s">
        <v>370</v>
      </c>
      <c r="J110" s="158">
        <v>50</v>
      </c>
      <c r="K110" s="170"/>
    </row>
    <row r="111" spans="2:11" s="1" customFormat="1" ht="15" customHeight="1">
      <c r="B111" s="181"/>
      <c r="C111" s="158" t="s">
        <v>395</v>
      </c>
      <c r="D111" s="158"/>
      <c r="E111" s="158"/>
      <c r="F111" s="179" t="s">
        <v>374</v>
      </c>
      <c r="G111" s="158"/>
      <c r="H111" s="158" t="s">
        <v>408</v>
      </c>
      <c r="I111" s="158" t="s">
        <v>370</v>
      </c>
      <c r="J111" s="158">
        <v>50</v>
      </c>
      <c r="K111" s="170"/>
    </row>
    <row r="112" spans="2:11" s="1" customFormat="1" ht="15" customHeight="1">
      <c r="B112" s="181"/>
      <c r="C112" s="158" t="s">
        <v>393</v>
      </c>
      <c r="D112" s="158"/>
      <c r="E112" s="158"/>
      <c r="F112" s="179" t="s">
        <v>374</v>
      </c>
      <c r="G112" s="158"/>
      <c r="H112" s="158" t="s">
        <v>408</v>
      </c>
      <c r="I112" s="158" t="s">
        <v>370</v>
      </c>
      <c r="J112" s="158">
        <v>50</v>
      </c>
      <c r="K112" s="170"/>
    </row>
    <row r="113" spans="2:11" s="1" customFormat="1" ht="15" customHeight="1">
      <c r="B113" s="181"/>
      <c r="C113" s="158" t="s">
        <v>21</v>
      </c>
      <c r="D113" s="158"/>
      <c r="E113" s="158"/>
      <c r="F113" s="179" t="s">
        <v>368</v>
      </c>
      <c r="G113" s="158"/>
      <c r="H113" s="158" t="s">
        <v>409</v>
      </c>
      <c r="I113" s="158" t="s">
        <v>370</v>
      </c>
      <c r="J113" s="158">
        <v>20</v>
      </c>
      <c r="K113" s="170"/>
    </row>
    <row r="114" spans="2:11" s="1" customFormat="1" ht="15" customHeight="1">
      <c r="B114" s="181"/>
      <c r="C114" s="158" t="s">
        <v>410</v>
      </c>
      <c r="D114" s="158"/>
      <c r="E114" s="158"/>
      <c r="F114" s="179" t="s">
        <v>368</v>
      </c>
      <c r="G114" s="158"/>
      <c r="H114" s="158" t="s">
        <v>411</v>
      </c>
      <c r="I114" s="158" t="s">
        <v>370</v>
      </c>
      <c r="J114" s="158">
        <v>120</v>
      </c>
      <c r="K114" s="170"/>
    </row>
    <row r="115" spans="2:11" s="1" customFormat="1" ht="15" customHeight="1">
      <c r="B115" s="181"/>
      <c r="C115" s="158" t="s">
        <v>8</v>
      </c>
      <c r="D115" s="158"/>
      <c r="E115" s="158"/>
      <c r="F115" s="179" t="s">
        <v>368</v>
      </c>
      <c r="G115" s="158"/>
      <c r="H115" s="158" t="s">
        <v>412</v>
      </c>
      <c r="I115" s="158" t="s">
        <v>403</v>
      </c>
      <c r="J115" s="158"/>
      <c r="K115" s="170"/>
    </row>
    <row r="116" spans="2:11" s="1" customFormat="1" ht="15" customHeight="1">
      <c r="B116" s="181"/>
      <c r="C116" s="158" t="s">
        <v>18</v>
      </c>
      <c r="D116" s="158"/>
      <c r="E116" s="158"/>
      <c r="F116" s="179" t="s">
        <v>368</v>
      </c>
      <c r="G116" s="158"/>
      <c r="H116" s="158" t="s">
        <v>413</v>
      </c>
      <c r="I116" s="158" t="s">
        <v>403</v>
      </c>
      <c r="J116" s="158"/>
      <c r="K116" s="170"/>
    </row>
    <row r="117" spans="2:11" s="1" customFormat="1" ht="15" customHeight="1">
      <c r="B117" s="181"/>
      <c r="C117" s="158" t="s">
        <v>23</v>
      </c>
      <c r="D117" s="158"/>
      <c r="E117" s="158"/>
      <c r="F117" s="179" t="s">
        <v>368</v>
      </c>
      <c r="G117" s="158"/>
      <c r="H117" s="158" t="s">
        <v>414</v>
      </c>
      <c r="I117" s="158" t="s">
        <v>415</v>
      </c>
      <c r="J117" s="158"/>
      <c r="K117" s="170"/>
    </row>
    <row r="118" spans="2:11" s="1" customFormat="1" ht="15" customHeight="1">
      <c r="B118" s="184"/>
      <c r="C118" s="190"/>
      <c r="D118" s="190"/>
      <c r="E118" s="190"/>
      <c r="F118" s="190"/>
      <c r="G118" s="190"/>
      <c r="H118" s="190"/>
      <c r="I118" s="190"/>
      <c r="J118" s="190"/>
      <c r="K118" s="186"/>
    </row>
    <row r="119" spans="2:11" s="1" customFormat="1" ht="18.75" customHeight="1">
      <c r="B119" s="191"/>
      <c r="C119" s="192"/>
      <c r="D119" s="192"/>
      <c r="E119" s="192"/>
      <c r="F119" s="193"/>
      <c r="G119" s="192"/>
      <c r="H119" s="192"/>
      <c r="I119" s="192"/>
      <c r="J119" s="192"/>
      <c r="K119" s="191"/>
    </row>
    <row r="120" spans="2:11" s="1" customFormat="1" ht="18.75" customHeight="1"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</row>
    <row r="121" spans="2:11" s="1" customFormat="1" ht="7.5" customHeight="1">
      <c r="B121" s="194"/>
      <c r="C121" s="195"/>
      <c r="D121" s="195"/>
      <c r="E121" s="195"/>
      <c r="F121" s="195"/>
      <c r="G121" s="195"/>
      <c r="H121" s="195"/>
      <c r="I121" s="195"/>
      <c r="J121" s="195"/>
      <c r="K121" s="196"/>
    </row>
    <row r="122" spans="2:11" s="1" customFormat="1" ht="45" customHeight="1">
      <c r="B122" s="197"/>
      <c r="C122" s="256" t="s">
        <v>416</v>
      </c>
      <c r="D122" s="256"/>
      <c r="E122" s="256"/>
      <c r="F122" s="256"/>
      <c r="G122" s="256"/>
      <c r="H122" s="256"/>
      <c r="I122" s="256"/>
      <c r="J122" s="256"/>
      <c r="K122" s="198"/>
    </row>
    <row r="123" spans="2:11" s="1" customFormat="1" ht="17.25" customHeight="1">
      <c r="B123" s="199"/>
      <c r="C123" s="171" t="s">
        <v>362</v>
      </c>
      <c r="D123" s="171"/>
      <c r="E123" s="171"/>
      <c r="F123" s="171" t="s">
        <v>363</v>
      </c>
      <c r="G123" s="172"/>
      <c r="H123" s="171" t="s">
        <v>22</v>
      </c>
      <c r="I123" s="171" t="s">
        <v>23</v>
      </c>
      <c r="J123" s="171" t="s">
        <v>364</v>
      </c>
      <c r="K123" s="200"/>
    </row>
    <row r="124" spans="2:11" s="1" customFormat="1" ht="17.25" customHeight="1">
      <c r="B124" s="199"/>
      <c r="C124" s="173" t="s">
        <v>365</v>
      </c>
      <c r="D124" s="173"/>
      <c r="E124" s="173"/>
      <c r="F124" s="174" t="s">
        <v>366</v>
      </c>
      <c r="G124" s="175"/>
      <c r="H124" s="173"/>
      <c r="I124" s="173"/>
      <c r="J124" s="173" t="s">
        <v>367</v>
      </c>
      <c r="K124" s="200"/>
    </row>
    <row r="125" spans="2:11" s="1" customFormat="1" ht="5.25" customHeight="1">
      <c r="B125" s="201"/>
      <c r="C125" s="176"/>
      <c r="D125" s="176"/>
      <c r="E125" s="176"/>
      <c r="F125" s="176"/>
      <c r="G125" s="202"/>
      <c r="H125" s="176"/>
      <c r="I125" s="176"/>
      <c r="J125" s="176"/>
      <c r="K125" s="203"/>
    </row>
    <row r="126" spans="2:11" s="1" customFormat="1" ht="15" customHeight="1">
      <c r="B126" s="201"/>
      <c r="C126" s="158" t="s">
        <v>371</v>
      </c>
      <c r="D126" s="178"/>
      <c r="E126" s="178"/>
      <c r="F126" s="179" t="s">
        <v>368</v>
      </c>
      <c r="G126" s="158"/>
      <c r="H126" s="158" t="s">
        <v>408</v>
      </c>
      <c r="I126" s="158" t="s">
        <v>370</v>
      </c>
      <c r="J126" s="158">
        <v>120</v>
      </c>
      <c r="K126" s="204"/>
    </row>
    <row r="127" spans="2:11" s="1" customFormat="1" ht="15" customHeight="1">
      <c r="B127" s="201"/>
      <c r="C127" s="158" t="s">
        <v>417</v>
      </c>
      <c r="D127" s="158"/>
      <c r="E127" s="158"/>
      <c r="F127" s="179" t="s">
        <v>368</v>
      </c>
      <c r="G127" s="158"/>
      <c r="H127" s="158" t="s">
        <v>418</v>
      </c>
      <c r="I127" s="158" t="s">
        <v>370</v>
      </c>
      <c r="J127" s="158" t="s">
        <v>419</v>
      </c>
      <c r="K127" s="204"/>
    </row>
    <row r="128" spans="2:11" s="1" customFormat="1" ht="15" customHeight="1">
      <c r="B128" s="201"/>
      <c r="C128" s="158" t="s">
        <v>316</v>
      </c>
      <c r="D128" s="158"/>
      <c r="E128" s="158"/>
      <c r="F128" s="179" t="s">
        <v>368</v>
      </c>
      <c r="G128" s="158"/>
      <c r="H128" s="158" t="s">
        <v>420</v>
      </c>
      <c r="I128" s="158" t="s">
        <v>370</v>
      </c>
      <c r="J128" s="158" t="s">
        <v>419</v>
      </c>
      <c r="K128" s="204"/>
    </row>
    <row r="129" spans="2:11" s="1" customFormat="1" ht="15" customHeight="1">
      <c r="B129" s="201"/>
      <c r="C129" s="158" t="s">
        <v>379</v>
      </c>
      <c r="D129" s="158"/>
      <c r="E129" s="158"/>
      <c r="F129" s="179" t="s">
        <v>374</v>
      </c>
      <c r="G129" s="158"/>
      <c r="H129" s="158" t="s">
        <v>380</v>
      </c>
      <c r="I129" s="158" t="s">
        <v>370</v>
      </c>
      <c r="J129" s="158">
        <v>15</v>
      </c>
      <c r="K129" s="204"/>
    </row>
    <row r="130" spans="2:11" s="1" customFormat="1" ht="15" customHeight="1">
      <c r="B130" s="201"/>
      <c r="C130" s="182" t="s">
        <v>381</v>
      </c>
      <c r="D130" s="182"/>
      <c r="E130" s="182"/>
      <c r="F130" s="183" t="s">
        <v>374</v>
      </c>
      <c r="G130" s="182"/>
      <c r="H130" s="182" t="s">
        <v>382</v>
      </c>
      <c r="I130" s="182" t="s">
        <v>370</v>
      </c>
      <c r="J130" s="182">
        <v>15</v>
      </c>
      <c r="K130" s="204"/>
    </row>
    <row r="131" spans="2:11" s="1" customFormat="1" ht="15" customHeight="1">
      <c r="B131" s="201"/>
      <c r="C131" s="182" t="s">
        <v>383</v>
      </c>
      <c r="D131" s="182"/>
      <c r="E131" s="182"/>
      <c r="F131" s="183" t="s">
        <v>374</v>
      </c>
      <c r="G131" s="182"/>
      <c r="H131" s="182" t="s">
        <v>384</v>
      </c>
      <c r="I131" s="182" t="s">
        <v>370</v>
      </c>
      <c r="J131" s="182">
        <v>20</v>
      </c>
      <c r="K131" s="204"/>
    </row>
    <row r="132" spans="2:11" s="1" customFormat="1" ht="15" customHeight="1">
      <c r="B132" s="201"/>
      <c r="C132" s="182" t="s">
        <v>385</v>
      </c>
      <c r="D132" s="182"/>
      <c r="E132" s="182"/>
      <c r="F132" s="183" t="s">
        <v>374</v>
      </c>
      <c r="G132" s="182"/>
      <c r="H132" s="182" t="s">
        <v>386</v>
      </c>
      <c r="I132" s="182" t="s">
        <v>370</v>
      </c>
      <c r="J132" s="182">
        <v>20</v>
      </c>
      <c r="K132" s="204"/>
    </row>
    <row r="133" spans="2:11" s="1" customFormat="1" ht="15" customHeight="1">
      <c r="B133" s="201"/>
      <c r="C133" s="158" t="s">
        <v>373</v>
      </c>
      <c r="D133" s="158"/>
      <c r="E133" s="158"/>
      <c r="F133" s="179" t="s">
        <v>374</v>
      </c>
      <c r="G133" s="158"/>
      <c r="H133" s="158" t="s">
        <v>408</v>
      </c>
      <c r="I133" s="158" t="s">
        <v>370</v>
      </c>
      <c r="J133" s="158">
        <v>50</v>
      </c>
      <c r="K133" s="204"/>
    </row>
    <row r="134" spans="2:11" s="1" customFormat="1" ht="15" customHeight="1">
      <c r="B134" s="201"/>
      <c r="C134" s="158" t="s">
        <v>387</v>
      </c>
      <c r="D134" s="158"/>
      <c r="E134" s="158"/>
      <c r="F134" s="179" t="s">
        <v>374</v>
      </c>
      <c r="G134" s="158"/>
      <c r="H134" s="158" t="s">
        <v>408</v>
      </c>
      <c r="I134" s="158" t="s">
        <v>370</v>
      </c>
      <c r="J134" s="158">
        <v>50</v>
      </c>
      <c r="K134" s="204"/>
    </row>
    <row r="135" spans="2:11" s="1" customFormat="1" ht="15" customHeight="1">
      <c r="B135" s="201"/>
      <c r="C135" s="158" t="s">
        <v>393</v>
      </c>
      <c r="D135" s="158"/>
      <c r="E135" s="158"/>
      <c r="F135" s="179" t="s">
        <v>374</v>
      </c>
      <c r="G135" s="158"/>
      <c r="H135" s="158" t="s">
        <v>408</v>
      </c>
      <c r="I135" s="158" t="s">
        <v>370</v>
      </c>
      <c r="J135" s="158">
        <v>50</v>
      </c>
      <c r="K135" s="204"/>
    </row>
    <row r="136" spans="2:11" s="1" customFormat="1" ht="15" customHeight="1">
      <c r="B136" s="201"/>
      <c r="C136" s="158" t="s">
        <v>395</v>
      </c>
      <c r="D136" s="158"/>
      <c r="E136" s="158"/>
      <c r="F136" s="179" t="s">
        <v>374</v>
      </c>
      <c r="G136" s="158"/>
      <c r="H136" s="158" t="s">
        <v>408</v>
      </c>
      <c r="I136" s="158" t="s">
        <v>370</v>
      </c>
      <c r="J136" s="158">
        <v>50</v>
      </c>
      <c r="K136" s="204"/>
    </row>
    <row r="137" spans="2:11" s="1" customFormat="1" ht="15" customHeight="1">
      <c r="B137" s="201"/>
      <c r="C137" s="158" t="s">
        <v>396</v>
      </c>
      <c r="D137" s="158"/>
      <c r="E137" s="158"/>
      <c r="F137" s="179" t="s">
        <v>374</v>
      </c>
      <c r="G137" s="158"/>
      <c r="H137" s="158" t="s">
        <v>421</v>
      </c>
      <c r="I137" s="158" t="s">
        <v>370</v>
      </c>
      <c r="J137" s="158">
        <v>255</v>
      </c>
      <c r="K137" s="204"/>
    </row>
    <row r="138" spans="2:11" s="1" customFormat="1" ht="15" customHeight="1">
      <c r="B138" s="201"/>
      <c r="C138" s="158" t="s">
        <v>398</v>
      </c>
      <c r="D138" s="158"/>
      <c r="E138" s="158"/>
      <c r="F138" s="179" t="s">
        <v>368</v>
      </c>
      <c r="G138" s="158"/>
      <c r="H138" s="158" t="s">
        <v>422</v>
      </c>
      <c r="I138" s="158" t="s">
        <v>400</v>
      </c>
      <c r="J138" s="158"/>
      <c r="K138" s="204"/>
    </row>
    <row r="139" spans="2:11" s="1" customFormat="1" ht="15" customHeight="1">
      <c r="B139" s="201"/>
      <c r="C139" s="158" t="s">
        <v>401</v>
      </c>
      <c r="D139" s="158"/>
      <c r="E139" s="158"/>
      <c r="F139" s="179" t="s">
        <v>368</v>
      </c>
      <c r="G139" s="158"/>
      <c r="H139" s="158" t="s">
        <v>423</v>
      </c>
      <c r="I139" s="158" t="s">
        <v>403</v>
      </c>
      <c r="J139" s="158"/>
      <c r="K139" s="204"/>
    </row>
    <row r="140" spans="2:11" s="1" customFormat="1" ht="15" customHeight="1">
      <c r="B140" s="201"/>
      <c r="C140" s="158" t="s">
        <v>404</v>
      </c>
      <c r="D140" s="158"/>
      <c r="E140" s="158"/>
      <c r="F140" s="179" t="s">
        <v>368</v>
      </c>
      <c r="G140" s="158"/>
      <c r="H140" s="158" t="s">
        <v>404</v>
      </c>
      <c r="I140" s="158" t="s">
        <v>403</v>
      </c>
      <c r="J140" s="158"/>
      <c r="K140" s="204"/>
    </row>
    <row r="141" spans="2:11" s="1" customFormat="1" ht="15" customHeight="1">
      <c r="B141" s="201"/>
      <c r="C141" s="158" t="s">
        <v>8</v>
      </c>
      <c r="D141" s="158"/>
      <c r="E141" s="158"/>
      <c r="F141" s="179" t="s">
        <v>368</v>
      </c>
      <c r="G141" s="158"/>
      <c r="H141" s="158" t="s">
        <v>424</v>
      </c>
      <c r="I141" s="158" t="s">
        <v>403</v>
      </c>
      <c r="J141" s="158"/>
      <c r="K141" s="204"/>
    </row>
    <row r="142" spans="2:11" s="1" customFormat="1" ht="15" customHeight="1">
      <c r="B142" s="201"/>
      <c r="C142" s="158" t="s">
        <v>425</v>
      </c>
      <c r="D142" s="158"/>
      <c r="E142" s="158"/>
      <c r="F142" s="179" t="s">
        <v>368</v>
      </c>
      <c r="G142" s="158"/>
      <c r="H142" s="158" t="s">
        <v>426</v>
      </c>
      <c r="I142" s="158" t="s">
        <v>403</v>
      </c>
      <c r="J142" s="158"/>
      <c r="K142" s="204"/>
    </row>
    <row r="143" spans="2:11" s="1" customFormat="1" ht="15" customHeight="1">
      <c r="B143" s="205"/>
      <c r="C143" s="206"/>
      <c r="D143" s="206"/>
      <c r="E143" s="206"/>
      <c r="F143" s="206"/>
      <c r="G143" s="206"/>
      <c r="H143" s="206"/>
      <c r="I143" s="206"/>
      <c r="J143" s="206"/>
      <c r="K143" s="207"/>
    </row>
    <row r="144" spans="2:11" s="1" customFormat="1" ht="18.75" customHeight="1">
      <c r="B144" s="192"/>
      <c r="C144" s="192"/>
      <c r="D144" s="192"/>
      <c r="E144" s="192"/>
      <c r="F144" s="193"/>
      <c r="G144" s="192"/>
      <c r="H144" s="192"/>
      <c r="I144" s="192"/>
      <c r="J144" s="192"/>
      <c r="K144" s="192"/>
    </row>
    <row r="145" spans="2:11" s="1" customFormat="1" ht="18.75" customHeight="1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</row>
    <row r="146" spans="2:11" s="1" customFormat="1" ht="7.5" customHeight="1">
      <c r="B146" s="166"/>
      <c r="C146" s="167"/>
      <c r="D146" s="167"/>
      <c r="E146" s="167"/>
      <c r="F146" s="167"/>
      <c r="G146" s="167"/>
      <c r="H146" s="167"/>
      <c r="I146" s="167"/>
      <c r="J146" s="167"/>
      <c r="K146" s="168"/>
    </row>
    <row r="147" spans="2:11" s="1" customFormat="1" ht="45" customHeight="1">
      <c r="B147" s="169"/>
      <c r="C147" s="258" t="s">
        <v>427</v>
      </c>
      <c r="D147" s="258"/>
      <c r="E147" s="258"/>
      <c r="F147" s="258"/>
      <c r="G147" s="258"/>
      <c r="H147" s="258"/>
      <c r="I147" s="258"/>
      <c r="J147" s="258"/>
      <c r="K147" s="170"/>
    </row>
    <row r="148" spans="2:11" s="1" customFormat="1" ht="17.25" customHeight="1">
      <c r="B148" s="169"/>
      <c r="C148" s="171" t="s">
        <v>362</v>
      </c>
      <c r="D148" s="171"/>
      <c r="E148" s="171"/>
      <c r="F148" s="171" t="s">
        <v>363</v>
      </c>
      <c r="G148" s="172"/>
      <c r="H148" s="171" t="s">
        <v>22</v>
      </c>
      <c r="I148" s="171" t="s">
        <v>23</v>
      </c>
      <c r="J148" s="171" t="s">
        <v>364</v>
      </c>
      <c r="K148" s="170"/>
    </row>
    <row r="149" spans="2:11" s="1" customFormat="1" ht="17.25" customHeight="1">
      <c r="B149" s="169"/>
      <c r="C149" s="173" t="s">
        <v>365</v>
      </c>
      <c r="D149" s="173"/>
      <c r="E149" s="173"/>
      <c r="F149" s="174" t="s">
        <v>366</v>
      </c>
      <c r="G149" s="175"/>
      <c r="H149" s="173"/>
      <c r="I149" s="173"/>
      <c r="J149" s="173" t="s">
        <v>367</v>
      </c>
      <c r="K149" s="170"/>
    </row>
    <row r="150" spans="2:11" s="1" customFormat="1" ht="5.25" customHeight="1">
      <c r="B150" s="181"/>
      <c r="C150" s="176"/>
      <c r="D150" s="176"/>
      <c r="E150" s="176"/>
      <c r="F150" s="176"/>
      <c r="G150" s="177"/>
      <c r="H150" s="176"/>
      <c r="I150" s="176"/>
      <c r="J150" s="176"/>
      <c r="K150" s="204"/>
    </row>
    <row r="151" spans="2:11" s="1" customFormat="1" ht="15" customHeight="1">
      <c r="B151" s="181"/>
      <c r="C151" s="208" t="s">
        <v>371</v>
      </c>
      <c r="D151" s="158"/>
      <c r="E151" s="158"/>
      <c r="F151" s="209" t="s">
        <v>368</v>
      </c>
      <c r="G151" s="158"/>
      <c r="H151" s="208" t="s">
        <v>408</v>
      </c>
      <c r="I151" s="208" t="s">
        <v>370</v>
      </c>
      <c r="J151" s="208">
        <v>120</v>
      </c>
      <c r="K151" s="204"/>
    </row>
    <row r="152" spans="2:11" s="1" customFormat="1" ht="15" customHeight="1">
      <c r="B152" s="181"/>
      <c r="C152" s="208" t="s">
        <v>417</v>
      </c>
      <c r="D152" s="158"/>
      <c r="E152" s="158"/>
      <c r="F152" s="209" t="s">
        <v>368</v>
      </c>
      <c r="G152" s="158"/>
      <c r="H152" s="208" t="s">
        <v>428</v>
      </c>
      <c r="I152" s="208" t="s">
        <v>370</v>
      </c>
      <c r="J152" s="208" t="s">
        <v>419</v>
      </c>
      <c r="K152" s="204"/>
    </row>
    <row r="153" spans="2:11" s="1" customFormat="1" ht="15" customHeight="1">
      <c r="B153" s="181"/>
      <c r="C153" s="208" t="s">
        <v>316</v>
      </c>
      <c r="D153" s="158"/>
      <c r="E153" s="158"/>
      <c r="F153" s="209" t="s">
        <v>368</v>
      </c>
      <c r="G153" s="158"/>
      <c r="H153" s="208" t="s">
        <v>429</v>
      </c>
      <c r="I153" s="208" t="s">
        <v>370</v>
      </c>
      <c r="J153" s="208" t="s">
        <v>419</v>
      </c>
      <c r="K153" s="204"/>
    </row>
    <row r="154" spans="2:11" s="1" customFormat="1" ht="15" customHeight="1">
      <c r="B154" s="181"/>
      <c r="C154" s="208" t="s">
        <v>373</v>
      </c>
      <c r="D154" s="158"/>
      <c r="E154" s="158"/>
      <c r="F154" s="209" t="s">
        <v>374</v>
      </c>
      <c r="G154" s="158"/>
      <c r="H154" s="208" t="s">
        <v>408</v>
      </c>
      <c r="I154" s="208" t="s">
        <v>370</v>
      </c>
      <c r="J154" s="208">
        <v>50</v>
      </c>
      <c r="K154" s="204"/>
    </row>
    <row r="155" spans="2:11" s="1" customFormat="1" ht="15" customHeight="1">
      <c r="B155" s="181"/>
      <c r="C155" s="208" t="s">
        <v>376</v>
      </c>
      <c r="D155" s="158"/>
      <c r="E155" s="158"/>
      <c r="F155" s="209" t="s">
        <v>368</v>
      </c>
      <c r="G155" s="158"/>
      <c r="H155" s="208" t="s">
        <v>408</v>
      </c>
      <c r="I155" s="208" t="s">
        <v>378</v>
      </c>
      <c r="J155" s="208"/>
      <c r="K155" s="204"/>
    </row>
    <row r="156" spans="2:11" s="1" customFormat="1" ht="15" customHeight="1">
      <c r="B156" s="181"/>
      <c r="C156" s="208" t="s">
        <v>387</v>
      </c>
      <c r="D156" s="158"/>
      <c r="E156" s="158"/>
      <c r="F156" s="209" t="s">
        <v>374</v>
      </c>
      <c r="G156" s="158"/>
      <c r="H156" s="208" t="s">
        <v>408</v>
      </c>
      <c r="I156" s="208" t="s">
        <v>370</v>
      </c>
      <c r="J156" s="208">
        <v>50</v>
      </c>
      <c r="K156" s="204"/>
    </row>
    <row r="157" spans="2:11" s="1" customFormat="1" ht="15" customHeight="1">
      <c r="B157" s="181"/>
      <c r="C157" s="208" t="s">
        <v>395</v>
      </c>
      <c r="D157" s="158"/>
      <c r="E157" s="158"/>
      <c r="F157" s="209" t="s">
        <v>374</v>
      </c>
      <c r="G157" s="158"/>
      <c r="H157" s="208" t="s">
        <v>408</v>
      </c>
      <c r="I157" s="208" t="s">
        <v>370</v>
      </c>
      <c r="J157" s="208">
        <v>50</v>
      </c>
      <c r="K157" s="204"/>
    </row>
    <row r="158" spans="2:11" s="1" customFormat="1" ht="15" customHeight="1">
      <c r="B158" s="181"/>
      <c r="C158" s="208" t="s">
        <v>393</v>
      </c>
      <c r="D158" s="158"/>
      <c r="E158" s="158"/>
      <c r="F158" s="209" t="s">
        <v>374</v>
      </c>
      <c r="G158" s="158"/>
      <c r="H158" s="208" t="s">
        <v>408</v>
      </c>
      <c r="I158" s="208" t="s">
        <v>370</v>
      </c>
      <c r="J158" s="208">
        <v>50</v>
      </c>
      <c r="K158" s="204"/>
    </row>
    <row r="159" spans="2:11" s="1" customFormat="1" ht="15" customHeight="1">
      <c r="B159" s="181"/>
      <c r="C159" s="208" t="s">
        <v>44</v>
      </c>
      <c r="D159" s="158"/>
      <c r="E159" s="158"/>
      <c r="F159" s="209" t="s">
        <v>368</v>
      </c>
      <c r="G159" s="158"/>
      <c r="H159" s="208" t="s">
        <v>430</v>
      </c>
      <c r="I159" s="208" t="s">
        <v>370</v>
      </c>
      <c r="J159" s="208" t="s">
        <v>431</v>
      </c>
      <c r="K159" s="204"/>
    </row>
    <row r="160" spans="2:11" s="1" customFormat="1" ht="15" customHeight="1">
      <c r="B160" s="181"/>
      <c r="C160" s="208" t="s">
        <v>432</v>
      </c>
      <c r="D160" s="158"/>
      <c r="E160" s="158"/>
      <c r="F160" s="209" t="s">
        <v>368</v>
      </c>
      <c r="G160" s="158"/>
      <c r="H160" s="208" t="s">
        <v>433</v>
      </c>
      <c r="I160" s="208" t="s">
        <v>403</v>
      </c>
      <c r="J160" s="208"/>
      <c r="K160" s="204"/>
    </row>
    <row r="161" spans="2:11" s="1" customFormat="1" ht="15" customHeight="1">
      <c r="B161" s="210"/>
      <c r="C161" s="190"/>
      <c r="D161" s="190"/>
      <c r="E161" s="190"/>
      <c r="F161" s="190"/>
      <c r="G161" s="190"/>
      <c r="H161" s="190"/>
      <c r="I161" s="190"/>
      <c r="J161" s="190"/>
      <c r="K161" s="211"/>
    </row>
    <row r="162" spans="2:11" s="1" customFormat="1" ht="18.75" customHeight="1">
      <c r="B162" s="192"/>
      <c r="C162" s="202"/>
      <c r="D162" s="202"/>
      <c r="E162" s="202"/>
      <c r="F162" s="212"/>
      <c r="G162" s="202"/>
      <c r="H162" s="202"/>
      <c r="I162" s="202"/>
      <c r="J162" s="202"/>
      <c r="K162" s="192"/>
    </row>
    <row r="163" spans="2:11" s="1" customFormat="1" ht="18.75" customHeight="1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</row>
    <row r="164" spans="2:11" s="1" customFormat="1" ht="7.5" customHeight="1">
      <c r="B164" s="147"/>
      <c r="C164" s="148"/>
      <c r="D164" s="148"/>
      <c r="E164" s="148"/>
      <c r="F164" s="148"/>
      <c r="G164" s="148"/>
      <c r="H164" s="148"/>
      <c r="I164" s="148"/>
      <c r="J164" s="148"/>
      <c r="K164" s="149"/>
    </row>
    <row r="165" spans="2:11" s="1" customFormat="1" ht="45" customHeight="1">
      <c r="B165" s="150"/>
      <c r="C165" s="256" t="s">
        <v>434</v>
      </c>
      <c r="D165" s="256"/>
      <c r="E165" s="256"/>
      <c r="F165" s="256"/>
      <c r="G165" s="256"/>
      <c r="H165" s="256"/>
      <c r="I165" s="256"/>
      <c r="J165" s="256"/>
      <c r="K165" s="151"/>
    </row>
    <row r="166" spans="2:11" s="1" customFormat="1" ht="17.25" customHeight="1">
      <c r="B166" s="150"/>
      <c r="C166" s="171" t="s">
        <v>362</v>
      </c>
      <c r="D166" s="171"/>
      <c r="E166" s="171"/>
      <c r="F166" s="171" t="s">
        <v>363</v>
      </c>
      <c r="G166" s="213"/>
      <c r="H166" s="214" t="s">
        <v>22</v>
      </c>
      <c r="I166" s="214" t="s">
        <v>23</v>
      </c>
      <c r="J166" s="171" t="s">
        <v>364</v>
      </c>
      <c r="K166" s="151"/>
    </row>
    <row r="167" spans="2:11" s="1" customFormat="1" ht="17.25" customHeight="1">
      <c r="B167" s="152"/>
      <c r="C167" s="173" t="s">
        <v>365</v>
      </c>
      <c r="D167" s="173"/>
      <c r="E167" s="173"/>
      <c r="F167" s="174" t="s">
        <v>366</v>
      </c>
      <c r="G167" s="215"/>
      <c r="H167" s="216"/>
      <c r="I167" s="216"/>
      <c r="J167" s="173" t="s">
        <v>367</v>
      </c>
      <c r="K167" s="153"/>
    </row>
    <row r="168" spans="2:11" s="1" customFormat="1" ht="5.25" customHeight="1">
      <c r="B168" s="181"/>
      <c r="C168" s="176"/>
      <c r="D168" s="176"/>
      <c r="E168" s="176"/>
      <c r="F168" s="176"/>
      <c r="G168" s="177"/>
      <c r="H168" s="176"/>
      <c r="I168" s="176"/>
      <c r="J168" s="176"/>
      <c r="K168" s="204"/>
    </row>
    <row r="169" spans="2:11" s="1" customFormat="1" ht="15" customHeight="1">
      <c r="B169" s="181"/>
      <c r="C169" s="158" t="s">
        <v>371</v>
      </c>
      <c r="D169" s="158"/>
      <c r="E169" s="158"/>
      <c r="F169" s="179" t="s">
        <v>368</v>
      </c>
      <c r="G169" s="158"/>
      <c r="H169" s="158" t="s">
        <v>408</v>
      </c>
      <c r="I169" s="158" t="s">
        <v>370</v>
      </c>
      <c r="J169" s="158">
        <v>120</v>
      </c>
      <c r="K169" s="204"/>
    </row>
    <row r="170" spans="2:11" s="1" customFormat="1" ht="15" customHeight="1">
      <c r="B170" s="181"/>
      <c r="C170" s="158" t="s">
        <v>417</v>
      </c>
      <c r="D170" s="158"/>
      <c r="E170" s="158"/>
      <c r="F170" s="179" t="s">
        <v>368</v>
      </c>
      <c r="G170" s="158"/>
      <c r="H170" s="158" t="s">
        <v>418</v>
      </c>
      <c r="I170" s="158" t="s">
        <v>370</v>
      </c>
      <c r="J170" s="158" t="s">
        <v>419</v>
      </c>
      <c r="K170" s="204"/>
    </row>
    <row r="171" spans="2:11" s="1" customFormat="1" ht="15" customHeight="1">
      <c r="B171" s="181"/>
      <c r="C171" s="158" t="s">
        <v>316</v>
      </c>
      <c r="D171" s="158"/>
      <c r="E171" s="158"/>
      <c r="F171" s="179" t="s">
        <v>368</v>
      </c>
      <c r="G171" s="158"/>
      <c r="H171" s="158" t="s">
        <v>435</v>
      </c>
      <c r="I171" s="158" t="s">
        <v>370</v>
      </c>
      <c r="J171" s="158" t="s">
        <v>419</v>
      </c>
      <c r="K171" s="204"/>
    </row>
    <row r="172" spans="2:11" s="1" customFormat="1" ht="15" customHeight="1">
      <c r="B172" s="181"/>
      <c r="C172" s="158" t="s">
        <v>373</v>
      </c>
      <c r="D172" s="158"/>
      <c r="E172" s="158"/>
      <c r="F172" s="179" t="s">
        <v>374</v>
      </c>
      <c r="G172" s="158"/>
      <c r="H172" s="158" t="s">
        <v>435</v>
      </c>
      <c r="I172" s="158" t="s">
        <v>370</v>
      </c>
      <c r="J172" s="158">
        <v>50</v>
      </c>
      <c r="K172" s="204"/>
    </row>
    <row r="173" spans="2:11" s="1" customFormat="1" ht="15" customHeight="1">
      <c r="B173" s="181"/>
      <c r="C173" s="158" t="s">
        <v>376</v>
      </c>
      <c r="D173" s="158"/>
      <c r="E173" s="158"/>
      <c r="F173" s="179" t="s">
        <v>368</v>
      </c>
      <c r="G173" s="158"/>
      <c r="H173" s="158" t="s">
        <v>435</v>
      </c>
      <c r="I173" s="158" t="s">
        <v>378</v>
      </c>
      <c r="J173" s="158"/>
      <c r="K173" s="204"/>
    </row>
    <row r="174" spans="2:11" s="1" customFormat="1" ht="15" customHeight="1">
      <c r="B174" s="181"/>
      <c r="C174" s="158" t="s">
        <v>387</v>
      </c>
      <c r="D174" s="158"/>
      <c r="E174" s="158"/>
      <c r="F174" s="179" t="s">
        <v>374</v>
      </c>
      <c r="G174" s="158"/>
      <c r="H174" s="158" t="s">
        <v>435</v>
      </c>
      <c r="I174" s="158" t="s">
        <v>370</v>
      </c>
      <c r="J174" s="158">
        <v>50</v>
      </c>
      <c r="K174" s="204"/>
    </row>
    <row r="175" spans="2:11" s="1" customFormat="1" ht="15" customHeight="1">
      <c r="B175" s="181"/>
      <c r="C175" s="158" t="s">
        <v>395</v>
      </c>
      <c r="D175" s="158"/>
      <c r="E175" s="158"/>
      <c r="F175" s="179" t="s">
        <v>374</v>
      </c>
      <c r="G175" s="158"/>
      <c r="H175" s="158" t="s">
        <v>435</v>
      </c>
      <c r="I175" s="158" t="s">
        <v>370</v>
      </c>
      <c r="J175" s="158">
        <v>50</v>
      </c>
      <c r="K175" s="204"/>
    </row>
    <row r="176" spans="2:11" s="1" customFormat="1" ht="15" customHeight="1">
      <c r="B176" s="181"/>
      <c r="C176" s="158" t="s">
        <v>393</v>
      </c>
      <c r="D176" s="158"/>
      <c r="E176" s="158"/>
      <c r="F176" s="179" t="s">
        <v>374</v>
      </c>
      <c r="G176" s="158"/>
      <c r="H176" s="158" t="s">
        <v>435</v>
      </c>
      <c r="I176" s="158" t="s">
        <v>370</v>
      </c>
      <c r="J176" s="158">
        <v>50</v>
      </c>
      <c r="K176" s="204"/>
    </row>
    <row r="177" spans="2:11" s="1" customFormat="1" ht="15" customHeight="1">
      <c r="B177" s="181"/>
      <c r="C177" s="158" t="s">
        <v>52</v>
      </c>
      <c r="D177" s="158"/>
      <c r="E177" s="158"/>
      <c r="F177" s="179" t="s">
        <v>368</v>
      </c>
      <c r="G177" s="158"/>
      <c r="H177" s="158" t="s">
        <v>436</v>
      </c>
      <c r="I177" s="158" t="s">
        <v>437</v>
      </c>
      <c r="J177" s="158"/>
      <c r="K177" s="204"/>
    </row>
    <row r="178" spans="2:11" s="1" customFormat="1" ht="15" customHeight="1">
      <c r="B178" s="181"/>
      <c r="C178" s="158" t="s">
        <v>23</v>
      </c>
      <c r="D178" s="158"/>
      <c r="E178" s="158"/>
      <c r="F178" s="179" t="s">
        <v>368</v>
      </c>
      <c r="G178" s="158"/>
      <c r="H178" s="158" t="s">
        <v>438</v>
      </c>
      <c r="I178" s="158" t="s">
        <v>439</v>
      </c>
      <c r="J178" s="158">
        <v>1</v>
      </c>
      <c r="K178" s="204"/>
    </row>
    <row r="179" spans="2:11" s="1" customFormat="1" ht="15" customHeight="1">
      <c r="B179" s="181"/>
      <c r="C179" s="158" t="s">
        <v>21</v>
      </c>
      <c r="D179" s="158"/>
      <c r="E179" s="158"/>
      <c r="F179" s="179" t="s">
        <v>368</v>
      </c>
      <c r="G179" s="158"/>
      <c r="H179" s="158" t="s">
        <v>440</v>
      </c>
      <c r="I179" s="158" t="s">
        <v>370</v>
      </c>
      <c r="J179" s="158">
        <v>20</v>
      </c>
      <c r="K179" s="204"/>
    </row>
    <row r="180" spans="2:11" s="1" customFormat="1" ht="15" customHeight="1">
      <c r="B180" s="181"/>
      <c r="C180" s="158" t="s">
        <v>22</v>
      </c>
      <c r="D180" s="158"/>
      <c r="E180" s="158"/>
      <c r="F180" s="179" t="s">
        <v>368</v>
      </c>
      <c r="G180" s="158"/>
      <c r="H180" s="158" t="s">
        <v>441</v>
      </c>
      <c r="I180" s="158" t="s">
        <v>370</v>
      </c>
      <c r="J180" s="158">
        <v>255</v>
      </c>
      <c r="K180" s="204"/>
    </row>
    <row r="181" spans="2:11" s="1" customFormat="1" ht="15" customHeight="1">
      <c r="B181" s="181"/>
      <c r="C181" s="158" t="s">
        <v>53</v>
      </c>
      <c r="D181" s="158"/>
      <c r="E181" s="158"/>
      <c r="F181" s="179" t="s">
        <v>368</v>
      </c>
      <c r="G181" s="158"/>
      <c r="H181" s="158" t="s">
        <v>332</v>
      </c>
      <c r="I181" s="158" t="s">
        <v>370</v>
      </c>
      <c r="J181" s="158">
        <v>10</v>
      </c>
      <c r="K181" s="204"/>
    </row>
    <row r="182" spans="2:11" s="1" customFormat="1" ht="15" customHeight="1">
      <c r="B182" s="181"/>
      <c r="C182" s="158" t="s">
        <v>54</v>
      </c>
      <c r="D182" s="158"/>
      <c r="E182" s="158"/>
      <c r="F182" s="179" t="s">
        <v>368</v>
      </c>
      <c r="G182" s="158"/>
      <c r="H182" s="158" t="s">
        <v>442</v>
      </c>
      <c r="I182" s="158" t="s">
        <v>403</v>
      </c>
      <c r="J182" s="158"/>
      <c r="K182" s="204"/>
    </row>
    <row r="183" spans="2:11" s="1" customFormat="1" ht="15" customHeight="1">
      <c r="B183" s="181"/>
      <c r="C183" s="158" t="s">
        <v>443</v>
      </c>
      <c r="D183" s="158"/>
      <c r="E183" s="158"/>
      <c r="F183" s="179" t="s">
        <v>368</v>
      </c>
      <c r="G183" s="158"/>
      <c r="H183" s="158" t="s">
        <v>444</v>
      </c>
      <c r="I183" s="158" t="s">
        <v>403</v>
      </c>
      <c r="J183" s="158"/>
      <c r="K183" s="204"/>
    </row>
    <row r="184" spans="2:11" s="1" customFormat="1" ht="15" customHeight="1">
      <c r="B184" s="181"/>
      <c r="C184" s="158" t="s">
        <v>432</v>
      </c>
      <c r="D184" s="158"/>
      <c r="E184" s="158"/>
      <c r="F184" s="179" t="s">
        <v>368</v>
      </c>
      <c r="G184" s="158"/>
      <c r="H184" s="158" t="s">
        <v>445</v>
      </c>
      <c r="I184" s="158" t="s">
        <v>403</v>
      </c>
      <c r="J184" s="158"/>
      <c r="K184" s="204"/>
    </row>
    <row r="185" spans="2:11" s="1" customFormat="1" ht="15" customHeight="1">
      <c r="B185" s="181"/>
      <c r="C185" s="158" t="s">
        <v>56</v>
      </c>
      <c r="D185" s="158"/>
      <c r="E185" s="158"/>
      <c r="F185" s="179" t="s">
        <v>374</v>
      </c>
      <c r="G185" s="158"/>
      <c r="H185" s="158" t="s">
        <v>446</v>
      </c>
      <c r="I185" s="158" t="s">
        <v>370</v>
      </c>
      <c r="J185" s="158">
        <v>50</v>
      </c>
      <c r="K185" s="204"/>
    </row>
    <row r="186" spans="2:11" s="1" customFormat="1" ht="15" customHeight="1">
      <c r="B186" s="181"/>
      <c r="C186" s="158" t="s">
        <v>447</v>
      </c>
      <c r="D186" s="158"/>
      <c r="E186" s="158"/>
      <c r="F186" s="179" t="s">
        <v>374</v>
      </c>
      <c r="G186" s="158"/>
      <c r="H186" s="158" t="s">
        <v>448</v>
      </c>
      <c r="I186" s="158" t="s">
        <v>449</v>
      </c>
      <c r="J186" s="158"/>
      <c r="K186" s="204"/>
    </row>
    <row r="187" spans="2:11" s="1" customFormat="1" ht="15" customHeight="1">
      <c r="B187" s="181"/>
      <c r="C187" s="158" t="s">
        <v>450</v>
      </c>
      <c r="D187" s="158"/>
      <c r="E187" s="158"/>
      <c r="F187" s="179" t="s">
        <v>374</v>
      </c>
      <c r="G187" s="158"/>
      <c r="H187" s="158" t="s">
        <v>451</v>
      </c>
      <c r="I187" s="158" t="s">
        <v>449</v>
      </c>
      <c r="J187" s="158"/>
      <c r="K187" s="204"/>
    </row>
    <row r="188" spans="2:11" s="1" customFormat="1" ht="15" customHeight="1">
      <c r="B188" s="181"/>
      <c r="C188" s="158" t="s">
        <v>452</v>
      </c>
      <c r="D188" s="158"/>
      <c r="E188" s="158"/>
      <c r="F188" s="179" t="s">
        <v>374</v>
      </c>
      <c r="G188" s="158"/>
      <c r="H188" s="158" t="s">
        <v>453</v>
      </c>
      <c r="I188" s="158" t="s">
        <v>449</v>
      </c>
      <c r="J188" s="158"/>
      <c r="K188" s="204"/>
    </row>
    <row r="189" spans="2:11" s="1" customFormat="1" ht="15" customHeight="1">
      <c r="B189" s="181"/>
      <c r="C189" s="217" t="s">
        <v>454</v>
      </c>
      <c r="D189" s="158"/>
      <c r="E189" s="158"/>
      <c r="F189" s="179" t="s">
        <v>374</v>
      </c>
      <c r="G189" s="158"/>
      <c r="H189" s="158" t="s">
        <v>455</v>
      </c>
      <c r="I189" s="158" t="s">
        <v>456</v>
      </c>
      <c r="J189" s="218" t="s">
        <v>457</v>
      </c>
      <c r="K189" s="204"/>
    </row>
    <row r="190" spans="2:11" s="1" customFormat="1" ht="15" customHeight="1">
      <c r="B190" s="181"/>
      <c r="C190" s="217" t="s">
        <v>12</v>
      </c>
      <c r="D190" s="158"/>
      <c r="E190" s="158"/>
      <c r="F190" s="179" t="s">
        <v>368</v>
      </c>
      <c r="G190" s="158"/>
      <c r="H190" s="155" t="s">
        <v>458</v>
      </c>
      <c r="I190" s="158" t="s">
        <v>459</v>
      </c>
      <c r="J190" s="158"/>
      <c r="K190" s="204"/>
    </row>
    <row r="191" spans="2:11" s="1" customFormat="1" ht="15" customHeight="1">
      <c r="B191" s="181"/>
      <c r="C191" s="217" t="s">
        <v>460</v>
      </c>
      <c r="D191" s="158"/>
      <c r="E191" s="158"/>
      <c r="F191" s="179" t="s">
        <v>368</v>
      </c>
      <c r="G191" s="158"/>
      <c r="H191" s="158" t="s">
        <v>461</v>
      </c>
      <c r="I191" s="158" t="s">
        <v>403</v>
      </c>
      <c r="J191" s="158"/>
      <c r="K191" s="204"/>
    </row>
    <row r="192" spans="2:11" s="1" customFormat="1" ht="15" customHeight="1">
      <c r="B192" s="181"/>
      <c r="C192" s="217" t="s">
        <v>462</v>
      </c>
      <c r="D192" s="158"/>
      <c r="E192" s="158"/>
      <c r="F192" s="179" t="s">
        <v>368</v>
      </c>
      <c r="G192" s="158"/>
      <c r="H192" s="158" t="s">
        <v>463</v>
      </c>
      <c r="I192" s="158" t="s">
        <v>403</v>
      </c>
      <c r="J192" s="158"/>
      <c r="K192" s="204"/>
    </row>
    <row r="193" spans="2:11" s="1" customFormat="1" ht="15" customHeight="1">
      <c r="B193" s="181"/>
      <c r="C193" s="217" t="s">
        <v>464</v>
      </c>
      <c r="D193" s="158"/>
      <c r="E193" s="158"/>
      <c r="F193" s="179" t="s">
        <v>374</v>
      </c>
      <c r="G193" s="158"/>
      <c r="H193" s="158" t="s">
        <v>465</v>
      </c>
      <c r="I193" s="158" t="s">
        <v>403</v>
      </c>
      <c r="J193" s="158"/>
      <c r="K193" s="204"/>
    </row>
    <row r="194" spans="2:11" s="1" customFormat="1" ht="15" customHeight="1">
      <c r="B194" s="210"/>
      <c r="C194" s="219"/>
      <c r="D194" s="190"/>
      <c r="E194" s="190"/>
      <c r="F194" s="190"/>
      <c r="G194" s="190"/>
      <c r="H194" s="190"/>
      <c r="I194" s="190"/>
      <c r="J194" s="190"/>
      <c r="K194" s="211"/>
    </row>
    <row r="195" spans="2:11" s="1" customFormat="1" ht="18.75" customHeight="1">
      <c r="B195" s="192"/>
      <c r="C195" s="202"/>
      <c r="D195" s="202"/>
      <c r="E195" s="202"/>
      <c r="F195" s="212"/>
      <c r="G195" s="202"/>
      <c r="H195" s="202"/>
      <c r="I195" s="202"/>
      <c r="J195" s="202"/>
      <c r="K195" s="192"/>
    </row>
    <row r="196" spans="2:11" s="1" customFormat="1" ht="18.75" customHeight="1">
      <c r="B196" s="192"/>
      <c r="C196" s="202"/>
      <c r="D196" s="202"/>
      <c r="E196" s="202"/>
      <c r="F196" s="212"/>
      <c r="G196" s="202"/>
      <c r="H196" s="202"/>
      <c r="I196" s="202"/>
      <c r="J196" s="202"/>
      <c r="K196" s="192"/>
    </row>
    <row r="197" spans="2:11" s="1" customFormat="1" ht="18.75" customHeight="1"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</row>
    <row r="198" spans="2:11" s="1" customFormat="1" ht="12">
      <c r="B198" s="147"/>
      <c r="C198" s="148"/>
      <c r="D198" s="148"/>
      <c r="E198" s="148"/>
      <c r="F198" s="148"/>
      <c r="G198" s="148"/>
      <c r="H198" s="148"/>
      <c r="I198" s="148"/>
      <c r="J198" s="148"/>
      <c r="K198" s="149"/>
    </row>
    <row r="199" spans="2:11" s="1" customFormat="1" ht="22.2">
      <c r="B199" s="150"/>
      <c r="C199" s="256" t="s">
        <v>466</v>
      </c>
      <c r="D199" s="256"/>
      <c r="E199" s="256"/>
      <c r="F199" s="256"/>
      <c r="G199" s="256"/>
      <c r="H199" s="256"/>
      <c r="I199" s="256"/>
      <c r="J199" s="256"/>
      <c r="K199" s="151"/>
    </row>
    <row r="200" spans="2:11" s="1" customFormat="1" ht="25.5" customHeight="1">
      <c r="B200" s="150"/>
      <c r="C200" s="220" t="s">
        <v>467</v>
      </c>
      <c r="D200" s="220"/>
      <c r="E200" s="220"/>
      <c r="F200" s="220" t="s">
        <v>468</v>
      </c>
      <c r="G200" s="221"/>
      <c r="H200" s="262" t="s">
        <v>469</v>
      </c>
      <c r="I200" s="262"/>
      <c r="J200" s="262"/>
      <c r="K200" s="151"/>
    </row>
    <row r="201" spans="2:11" s="1" customFormat="1" ht="5.25" customHeight="1">
      <c r="B201" s="181"/>
      <c r="C201" s="176"/>
      <c r="D201" s="176"/>
      <c r="E201" s="176"/>
      <c r="F201" s="176"/>
      <c r="G201" s="202"/>
      <c r="H201" s="176"/>
      <c r="I201" s="176"/>
      <c r="J201" s="176"/>
      <c r="K201" s="204"/>
    </row>
    <row r="202" spans="2:11" s="1" customFormat="1" ht="15" customHeight="1">
      <c r="B202" s="181"/>
      <c r="C202" s="158" t="s">
        <v>459</v>
      </c>
      <c r="D202" s="158"/>
      <c r="E202" s="158"/>
      <c r="F202" s="179" t="s">
        <v>13</v>
      </c>
      <c r="G202" s="158"/>
      <c r="H202" s="261" t="s">
        <v>470</v>
      </c>
      <c r="I202" s="261"/>
      <c r="J202" s="261"/>
      <c r="K202" s="204"/>
    </row>
    <row r="203" spans="2:11" s="1" customFormat="1" ht="15" customHeight="1">
      <c r="B203" s="181"/>
      <c r="C203" s="158"/>
      <c r="D203" s="158"/>
      <c r="E203" s="158"/>
      <c r="F203" s="179" t="s">
        <v>14</v>
      </c>
      <c r="G203" s="158"/>
      <c r="H203" s="261" t="s">
        <v>471</v>
      </c>
      <c r="I203" s="261"/>
      <c r="J203" s="261"/>
      <c r="K203" s="204"/>
    </row>
    <row r="204" spans="2:11" s="1" customFormat="1" ht="15" customHeight="1">
      <c r="B204" s="181"/>
      <c r="C204" s="158"/>
      <c r="D204" s="158"/>
      <c r="E204" s="158"/>
      <c r="F204" s="179" t="s">
        <v>17</v>
      </c>
      <c r="G204" s="158"/>
      <c r="H204" s="261" t="s">
        <v>472</v>
      </c>
      <c r="I204" s="261"/>
      <c r="J204" s="261"/>
      <c r="K204" s="204"/>
    </row>
    <row r="205" spans="2:11" s="1" customFormat="1" ht="15" customHeight="1">
      <c r="B205" s="181"/>
      <c r="C205" s="158"/>
      <c r="D205" s="158"/>
      <c r="E205" s="158"/>
      <c r="F205" s="179" t="s">
        <v>15</v>
      </c>
      <c r="G205" s="158"/>
      <c r="H205" s="261" t="s">
        <v>473</v>
      </c>
      <c r="I205" s="261"/>
      <c r="J205" s="261"/>
      <c r="K205" s="204"/>
    </row>
    <row r="206" spans="2:11" s="1" customFormat="1" ht="15" customHeight="1">
      <c r="B206" s="181"/>
      <c r="C206" s="158"/>
      <c r="D206" s="158"/>
      <c r="E206" s="158"/>
      <c r="F206" s="179" t="s">
        <v>16</v>
      </c>
      <c r="G206" s="158"/>
      <c r="H206" s="261" t="s">
        <v>474</v>
      </c>
      <c r="I206" s="261"/>
      <c r="J206" s="261"/>
      <c r="K206" s="204"/>
    </row>
    <row r="207" spans="2:11" s="1" customFormat="1" ht="15" customHeight="1">
      <c r="B207" s="181"/>
      <c r="C207" s="158"/>
      <c r="D207" s="158"/>
      <c r="E207" s="158"/>
      <c r="F207" s="179"/>
      <c r="G207" s="158"/>
      <c r="H207" s="158"/>
      <c r="I207" s="158"/>
      <c r="J207" s="158"/>
      <c r="K207" s="204"/>
    </row>
    <row r="208" spans="2:11" s="1" customFormat="1" ht="15" customHeight="1">
      <c r="B208" s="181"/>
      <c r="C208" s="158" t="s">
        <v>415</v>
      </c>
      <c r="D208" s="158"/>
      <c r="E208" s="158"/>
      <c r="F208" s="179" t="s">
        <v>27</v>
      </c>
      <c r="G208" s="158"/>
      <c r="H208" s="261" t="s">
        <v>475</v>
      </c>
      <c r="I208" s="261"/>
      <c r="J208" s="261"/>
      <c r="K208" s="204"/>
    </row>
    <row r="209" spans="2:11" s="1" customFormat="1" ht="15" customHeight="1">
      <c r="B209" s="181"/>
      <c r="C209" s="158"/>
      <c r="D209" s="158"/>
      <c r="E209" s="158"/>
      <c r="F209" s="179" t="s">
        <v>310</v>
      </c>
      <c r="G209" s="158"/>
      <c r="H209" s="261" t="s">
        <v>311</v>
      </c>
      <c r="I209" s="261"/>
      <c r="J209" s="261"/>
      <c r="K209" s="204"/>
    </row>
    <row r="210" spans="2:11" s="1" customFormat="1" ht="15" customHeight="1">
      <c r="B210" s="181"/>
      <c r="C210" s="158"/>
      <c r="D210" s="158"/>
      <c r="E210" s="158"/>
      <c r="F210" s="179" t="s">
        <v>308</v>
      </c>
      <c r="G210" s="158"/>
      <c r="H210" s="261" t="s">
        <v>476</v>
      </c>
      <c r="I210" s="261"/>
      <c r="J210" s="261"/>
      <c r="K210" s="204"/>
    </row>
    <row r="211" spans="2:11" s="1" customFormat="1" ht="15" customHeight="1">
      <c r="B211" s="222"/>
      <c r="C211" s="158"/>
      <c r="D211" s="158"/>
      <c r="E211" s="158"/>
      <c r="F211" s="179" t="s">
        <v>312</v>
      </c>
      <c r="G211" s="217"/>
      <c r="H211" s="260" t="s">
        <v>313</v>
      </c>
      <c r="I211" s="260"/>
      <c r="J211" s="260"/>
      <c r="K211" s="223"/>
    </row>
    <row r="212" spans="2:11" s="1" customFormat="1" ht="15" customHeight="1">
      <c r="B212" s="222"/>
      <c r="C212" s="158"/>
      <c r="D212" s="158"/>
      <c r="E212" s="158"/>
      <c r="F212" s="179" t="s">
        <v>314</v>
      </c>
      <c r="G212" s="217"/>
      <c r="H212" s="260" t="s">
        <v>477</v>
      </c>
      <c r="I212" s="260"/>
      <c r="J212" s="260"/>
      <c r="K212" s="223"/>
    </row>
    <row r="213" spans="2:11" s="1" customFormat="1" ht="15" customHeight="1">
      <c r="B213" s="222"/>
      <c r="C213" s="158"/>
      <c r="D213" s="158"/>
      <c r="E213" s="158"/>
      <c r="F213" s="179"/>
      <c r="G213" s="217"/>
      <c r="H213" s="208"/>
      <c r="I213" s="208"/>
      <c r="J213" s="208"/>
      <c r="K213" s="223"/>
    </row>
    <row r="214" spans="2:11" s="1" customFormat="1" ht="15" customHeight="1">
      <c r="B214" s="222"/>
      <c r="C214" s="158" t="s">
        <v>439</v>
      </c>
      <c r="D214" s="158"/>
      <c r="E214" s="158"/>
      <c r="F214" s="179">
        <v>1</v>
      </c>
      <c r="G214" s="217"/>
      <c r="H214" s="260" t="s">
        <v>478</v>
      </c>
      <c r="I214" s="260"/>
      <c r="J214" s="260"/>
      <c r="K214" s="223"/>
    </row>
    <row r="215" spans="2:11" s="1" customFormat="1" ht="15" customHeight="1">
      <c r="B215" s="222"/>
      <c r="C215" s="158"/>
      <c r="D215" s="158"/>
      <c r="E215" s="158"/>
      <c r="F215" s="179">
        <v>2</v>
      </c>
      <c r="G215" s="217"/>
      <c r="H215" s="260" t="s">
        <v>479</v>
      </c>
      <c r="I215" s="260"/>
      <c r="J215" s="260"/>
      <c r="K215" s="223"/>
    </row>
    <row r="216" spans="2:11" s="1" customFormat="1" ht="15" customHeight="1">
      <c r="B216" s="222"/>
      <c r="C216" s="158"/>
      <c r="D216" s="158"/>
      <c r="E216" s="158"/>
      <c r="F216" s="179">
        <v>3</v>
      </c>
      <c r="G216" s="217"/>
      <c r="H216" s="260" t="s">
        <v>480</v>
      </c>
      <c r="I216" s="260"/>
      <c r="J216" s="260"/>
      <c r="K216" s="223"/>
    </row>
    <row r="217" spans="2:11" s="1" customFormat="1" ht="15" customHeight="1">
      <c r="B217" s="222"/>
      <c r="C217" s="158"/>
      <c r="D217" s="158"/>
      <c r="E217" s="158"/>
      <c r="F217" s="179">
        <v>4</v>
      </c>
      <c r="G217" s="217"/>
      <c r="H217" s="260" t="s">
        <v>481</v>
      </c>
      <c r="I217" s="260"/>
      <c r="J217" s="260"/>
      <c r="K217" s="223"/>
    </row>
    <row r="218" spans="2:11" s="1" customFormat="1" ht="12.75" customHeight="1">
      <c r="B218" s="224"/>
      <c r="C218" s="225"/>
      <c r="D218" s="225"/>
      <c r="E218" s="225"/>
      <c r="F218" s="225"/>
      <c r="G218" s="225"/>
      <c r="H218" s="225"/>
      <c r="I218" s="225"/>
      <c r="J218" s="225"/>
      <c r="K218" s="2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1"/>
  <sheetViews>
    <sheetView showGridLines="0" workbookViewId="0" topLeftCell="A1">
      <selection activeCell="X42" sqref="X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29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42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6.9" customHeight="1">
      <c r="A11" s="18"/>
      <c r="B11" s="19"/>
      <c r="C11" s="18"/>
      <c r="D11" s="33"/>
      <c r="E11" s="33"/>
      <c r="F11" s="33"/>
      <c r="G11" s="33"/>
      <c r="H11" s="33"/>
      <c r="I11" s="33"/>
      <c r="J11" s="33"/>
      <c r="K11" s="33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25.35" customHeight="1">
      <c r="A12" s="18"/>
      <c r="B12" s="19"/>
      <c r="C12" s="18"/>
      <c r="D12" s="41" t="s">
        <v>8</v>
      </c>
      <c r="E12" s="18"/>
      <c r="F12" s="18"/>
      <c r="G12" s="18"/>
      <c r="H12" s="18"/>
      <c r="I12" s="18"/>
      <c r="J12" s="35">
        <f>ROUND(J52,2)</f>
        <v>0</v>
      </c>
      <c r="K12" s="18"/>
      <c r="L12" s="3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6.9" customHeight="1">
      <c r="A13" s="18"/>
      <c r="B13" s="19"/>
      <c r="C13" s="18"/>
      <c r="D13" s="33"/>
      <c r="E13" s="33"/>
      <c r="F13" s="33"/>
      <c r="G13" s="33"/>
      <c r="H13" s="33"/>
      <c r="I13" s="33"/>
      <c r="J13" s="33"/>
      <c r="K13" s="33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4.4" customHeight="1">
      <c r="A14" s="18"/>
      <c r="B14" s="19"/>
      <c r="C14" s="18"/>
      <c r="D14" s="18"/>
      <c r="E14" s="18"/>
      <c r="F14" s="20" t="s">
        <v>10</v>
      </c>
      <c r="G14" s="18"/>
      <c r="H14" s="18"/>
      <c r="I14" s="20" t="s">
        <v>9</v>
      </c>
      <c r="J14" s="20" t="s">
        <v>11</v>
      </c>
      <c r="K14" s="18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4.4" customHeight="1">
      <c r="A15" s="18"/>
      <c r="B15" s="19"/>
      <c r="C15" s="18"/>
      <c r="D15" s="42" t="s">
        <v>12</v>
      </c>
      <c r="E15" s="17" t="s">
        <v>13</v>
      </c>
      <c r="F15" s="43">
        <f>ROUND((SUM(BE52:BE80)),2)</f>
        <v>0</v>
      </c>
      <c r="G15" s="18"/>
      <c r="H15" s="18"/>
      <c r="I15" s="44">
        <v>0.21</v>
      </c>
      <c r="J15" s="43">
        <f>ROUND(((SUM(BE52:BE80))*I15),2)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14.4" customHeight="1">
      <c r="A16" s="18"/>
      <c r="B16" s="19"/>
      <c r="C16" s="18"/>
      <c r="D16" s="18"/>
      <c r="E16" s="17" t="s">
        <v>14</v>
      </c>
      <c r="F16" s="43">
        <f>ROUND((SUM(BF52:BF80)),2)</f>
        <v>0</v>
      </c>
      <c r="G16" s="18"/>
      <c r="H16" s="18"/>
      <c r="I16" s="44">
        <v>0.15</v>
      </c>
      <c r="J16" s="43">
        <f>ROUND(((SUM(BF52:BF80))*I16),2)</f>
        <v>0</v>
      </c>
      <c r="K16" s="18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 hidden="1">
      <c r="A17" s="18"/>
      <c r="B17" s="19"/>
      <c r="C17" s="18"/>
      <c r="D17" s="18"/>
      <c r="E17" s="17" t="s">
        <v>15</v>
      </c>
      <c r="F17" s="43">
        <f>ROUND((SUM(BG52:BG80)),2)</f>
        <v>0</v>
      </c>
      <c r="G17" s="18"/>
      <c r="H17" s="18"/>
      <c r="I17" s="44">
        <v>0.21</v>
      </c>
      <c r="J17" s="43">
        <f>0</f>
        <v>0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 hidden="1">
      <c r="A18" s="18"/>
      <c r="B18" s="19"/>
      <c r="C18" s="18"/>
      <c r="D18" s="18"/>
      <c r="E18" s="17" t="s">
        <v>16</v>
      </c>
      <c r="F18" s="43">
        <f>ROUND((SUM(BH52:BH80)),2)</f>
        <v>0</v>
      </c>
      <c r="G18" s="18"/>
      <c r="H18" s="18"/>
      <c r="I18" s="44">
        <v>0.15</v>
      </c>
      <c r="J18" s="43">
        <f>0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 hidden="1">
      <c r="A19" s="18"/>
      <c r="B19" s="19"/>
      <c r="C19" s="18"/>
      <c r="D19" s="18"/>
      <c r="E19" s="17" t="s">
        <v>17</v>
      </c>
      <c r="F19" s="43">
        <f>ROUND((SUM(BI52:BI80)),2)</f>
        <v>0</v>
      </c>
      <c r="G19" s="18"/>
      <c r="H19" s="18"/>
      <c r="I19" s="44">
        <v>0</v>
      </c>
      <c r="J19" s="43">
        <f>0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6.9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25.35" customHeight="1">
      <c r="A21" s="18"/>
      <c r="B21" s="19"/>
      <c r="C21" s="45"/>
      <c r="D21" s="46" t="s">
        <v>18</v>
      </c>
      <c r="E21" s="28"/>
      <c r="F21" s="28"/>
      <c r="G21" s="47" t="s">
        <v>19</v>
      </c>
      <c r="H21" s="48" t="s">
        <v>20</v>
      </c>
      <c r="I21" s="28"/>
      <c r="J21" s="49">
        <f>SUM(J12:J19)</f>
        <v>0</v>
      </c>
      <c r="K21" s="50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>
      <c r="A22" s="18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6" spans="1:31" s="2" customFormat="1" ht="6.9" customHeight="1">
      <c r="A26" s="18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3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2" customFormat="1" ht="24.9" customHeight="1">
      <c r="A27" s="18"/>
      <c r="B27" s="19"/>
      <c r="C27" s="16" t="s">
        <v>43</v>
      </c>
      <c r="D27" s="18"/>
      <c r="E27" s="18"/>
      <c r="F27" s="18"/>
      <c r="G27" s="18"/>
      <c r="H27" s="18"/>
      <c r="I27" s="18"/>
      <c r="J27" s="18"/>
      <c r="K27" s="18"/>
      <c r="L27" s="3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" customFormat="1" ht="12" customHeight="1">
      <c r="A28" s="18"/>
      <c r="B28" s="19"/>
      <c r="C28" s="17" t="s">
        <v>41</v>
      </c>
      <c r="D28" s="18"/>
      <c r="E28" s="18"/>
      <c r="F28" s="18"/>
      <c r="G28" s="18"/>
      <c r="H28" s="18"/>
      <c r="I28" s="18"/>
      <c r="J28" s="18"/>
      <c r="K28" s="18"/>
      <c r="L28" s="3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7.5" customHeight="1">
      <c r="A29" s="18"/>
      <c r="B29" s="19"/>
      <c r="C29" s="18"/>
      <c r="D29" s="18"/>
      <c r="E29" s="248" t="str">
        <f>E9</f>
        <v>01 - Bourání plast příčky pro příčku S1</v>
      </c>
      <c r="F29" s="249"/>
      <c r="G29" s="249"/>
      <c r="H29" s="249"/>
      <c r="I29" s="18"/>
      <c r="J29" s="18"/>
      <c r="K29" s="18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10.3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29.25" customHeight="1">
      <c r="A31" s="18"/>
      <c r="B31" s="19"/>
      <c r="C31" s="51" t="s">
        <v>44</v>
      </c>
      <c r="D31" s="45"/>
      <c r="E31" s="45"/>
      <c r="F31" s="45"/>
      <c r="G31" s="45"/>
      <c r="H31" s="45"/>
      <c r="I31" s="45"/>
      <c r="J31" s="52" t="s">
        <v>45</v>
      </c>
      <c r="K31" s="45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0.35" customHeight="1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47" s="2" customFormat="1" ht="22.95" customHeight="1">
      <c r="A33" s="18"/>
      <c r="B33" s="19"/>
      <c r="C33" s="53" t="s">
        <v>24</v>
      </c>
      <c r="D33" s="18"/>
      <c r="E33" s="18"/>
      <c r="F33" s="18"/>
      <c r="G33" s="18"/>
      <c r="H33" s="18"/>
      <c r="I33" s="18"/>
      <c r="J33" s="35">
        <f>J52</f>
        <v>0</v>
      </c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U33" s="12" t="s">
        <v>46</v>
      </c>
    </row>
    <row r="34" spans="2:12" s="4" customFormat="1" ht="24.9" customHeight="1">
      <c r="B34" s="54"/>
      <c r="D34" s="55" t="s">
        <v>47</v>
      </c>
      <c r="E34" s="56"/>
      <c r="F34" s="56"/>
      <c r="G34" s="56"/>
      <c r="H34" s="56"/>
      <c r="I34" s="56"/>
      <c r="J34" s="57">
        <f>J53</f>
        <v>0</v>
      </c>
      <c r="L34" s="54"/>
    </row>
    <row r="35" spans="2:12" s="5" customFormat="1" ht="19.95" customHeight="1">
      <c r="B35" s="58"/>
      <c r="D35" s="59" t="s">
        <v>48</v>
      </c>
      <c r="E35" s="60"/>
      <c r="F35" s="60"/>
      <c r="G35" s="60"/>
      <c r="H35" s="60"/>
      <c r="I35" s="60"/>
      <c r="J35" s="61">
        <f>J54</f>
        <v>0</v>
      </c>
      <c r="L35" s="58"/>
    </row>
    <row r="36" spans="2:12" s="5" customFormat="1" ht="19.95" customHeight="1">
      <c r="B36" s="58"/>
      <c r="D36" s="59" t="s">
        <v>49</v>
      </c>
      <c r="E36" s="60"/>
      <c r="F36" s="60"/>
      <c r="G36" s="60"/>
      <c r="H36" s="60"/>
      <c r="I36" s="60"/>
      <c r="J36" s="61">
        <f>J68</f>
        <v>0</v>
      </c>
      <c r="L36" s="58"/>
    </row>
    <row r="37" spans="2:12" s="5" customFormat="1" ht="19.95" customHeight="1">
      <c r="B37" s="58"/>
      <c r="D37" s="59" t="s">
        <v>50</v>
      </c>
      <c r="E37" s="60"/>
      <c r="F37" s="60"/>
      <c r="G37" s="60"/>
      <c r="H37" s="60"/>
      <c r="I37" s="60"/>
      <c r="J37" s="61">
        <f>J78</f>
        <v>0</v>
      </c>
      <c r="L37" s="58"/>
    </row>
    <row r="38" spans="1:31" s="2" customFormat="1" ht="21.7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6.9" customHeight="1">
      <c r="A39" s="1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3" spans="1:31" s="2" customFormat="1" ht="6.9" customHeight="1">
      <c r="A43" s="1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3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s="2" customFormat="1" ht="24.9" customHeight="1">
      <c r="A44" s="18"/>
      <c r="B44" s="19"/>
      <c r="C44" s="16" t="s">
        <v>51</v>
      </c>
      <c r="D44" s="18"/>
      <c r="E44" s="18"/>
      <c r="F44" s="18"/>
      <c r="G44" s="18"/>
      <c r="H44" s="18"/>
      <c r="I44" s="18"/>
      <c r="J44" s="18"/>
      <c r="K44" s="18"/>
      <c r="L44" s="3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6.9" customHeight="1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3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12" customHeight="1">
      <c r="A46" s="18"/>
      <c r="B46" s="19"/>
      <c r="C46" s="17" t="s">
        <v>5</v>
      </c>
      <c r="D46" s="18"/>
      <c r="E46" s="18"/>
      <c r="F46" s="18"/>
      <c r="G46" s="18"/>
      <c r="H46" s="18"/>
      <c r="I46" s="18"/>
      <c r="J46" s="18"/>
      <c r="K46" s="18"/>
      <c r="L46" s="3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2" customFormat="1" ht="16.5" customHeight="1">
      <c r="A47" s="18"/>
      <c r="B47" s="19"/>
      <c r="C47" s="18"/>
      <c r="D47" s="18"/>
      <c r="E47" s="250" t="e">
        <f>E7</f>
        <v>#REF!</v>
      </c>
      <c r="F47" s="251"/>
      <c r="G47" s="251"/>
      <c r="H47" s="251"/>
      <c r="I47" s="18"/>
      <c r="J47" s="18"/>
      <c r="K47" s="18"/>
      <c r="L47" s="3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2" customFormat="1" ht="12" customHeight="1">
      <c r="A48" s="18"/>
      <c r="B48" s="19"/>
      <c r="C48" s="17" t="s">
        <v>41</v>
      </c>
      <c r="D48" s="18"/>
      <c r="E48" s="18"/>
      <c r="F48" s="18"/>
      <c r="G48" s="18"/>
      <c r="H48" s="18"/>
      <c r="I48" s="18"/>
      <c r="J48" s="18"/>
      <c r="K48" s="18"/>
      <c r="L48" s="3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2" customFormat="1" ht="16.5" customHeight="1">
      <c r="A49" s="18"/>
      <c r="B49" s="19"/>
      <c r="C49" s="18"/>
      <c r="D49" s="18"/>
      <c r="E49" s="248" t="str">
        <f>E9</f>
        <v>01 - Bourání plast příčky pro příčku S1</v>
      </c>
      <c r="F49" s="249"/>
      <c r="G49" s="249"/>
      <c r="H49" s="249"/>
      <c r="I49" s="18"/>
      <c r="J49" s="18"/>
      <c r="K49" s="18"/>
      <c r="L49" s="3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10.35" customHeight="1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6" customFormat="1" ht="29.25" customHeight="1">
      <c r="A51" s="62"/>
      <c r="B51" s="63"/>
      <c r="C51" s="64" t="s">
        <v>52</v>
      </c>
      <c r="D51" s="65" t="s">
        <v>23</v>
      </c>
      <c r="E51" s="65" t="s">
        <v>21</v>
      </c>
      <c r="F51" s="65" t="s">
        <v>22</v>
      </c>
      <c r="G51" s="65" t="s">
        <v>53</v>
      </c>
      <c r="H51" s="65" t="s">
        <v>54</v>
      </c>
      <c r="I51" s="65" t="s">
        <v>55</v>
      </c>
      <c r="J51" s="65" t="s">
        <v>45</v>
      </c>
      <c r="K51" s="66" t="s">
        <v>56</v>
      </c>
      <c r="L51" s="67"/>
      <c r="M51" s="29" t="s">
        <v>0</v>
      </c>
      <c r="N51" s="30" t="s">
        <v>12</v>
      </c>
      <c r="O51" s="30" t="s">
        <v>57</v>
      </c>
      <c r="P51" s="30" t="s">
        <v>58</v>
      </c>
      <c r="Q51" s="30" t="s">
        <v>59</v>
      </c>
      <c r="R51" s="30" t="s">
        <v>60</v>
      </c>
      <c r="S51" s="30" t="s">
        <v>61</v>
      </c>
      <c r="T51" s="31" t="s">
        <v>62</v>
      </c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63" s="2" customFormat="1" ht="22.95" customHeight="1">
      <c r="A52" s="18"/>
      <c r="B52" s="19"/>
      <c r="C52" s="34" t="s">
        <v>63</v>
      </c>
      <c r="D52" s="18"/>
      <c r="E52" s="18"/>
      <c r="F52" s="18"/>
      <c r="G52" s="18"/>
      <c r="H52" s="18"/>
      <c r="I52" s="18"/>
      <c r="J52" s="68">
        <f>BK52</f>
        <v>0</v>
      </c>
      <c r="K52" s="18"/>
      <c r="L52" s="19"/>
      <c r="M52" s="32"/>
      <c r="N52" s="25"/>
      <c r="O52" s="33"/>
      <c r="P52" s="69">
        <f>P53</f>
        <v>0</v>
      </c>
      <c r="Q52" s="33"/>
      <c r="R52" s="69">
        <f>R53</f>
        <v>0.001638</v>
      </c>
      <c r="S52" s="33"/>
      <c r="T52" s="70">
        <f>T53</f>
        <v>1.497733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T52" s="12" t="s">
        <v>25</v>
      </c>
      <c r="AU52" s="12" t="s">
        <v>46</v>
      </c>
      <c r="BK52" s="71">
        <f>BK53</f>
        <v>0</v>
      </c>
    </row>
    <row r="53" spans="2:63" s="7" customFormat="1" ht="25.95" customHeight="1">
      <c r="B53" s="72"/>
      <c r="D53" s="73" t="s">
        <v>25</v>
      </c>
      <c r="E53" s="74" t="s">
        <v>64</v>
      </c>
      <c r="F53" s="74" t="s">
        <v>65</v>
      </c>
      <c r="I53" s="75"/>
      <c r="J53" s="76">
        <f>BK53</f>
        <v>0</v>
      </c>
      <c r="L53" s="72"/>
      <c r="M53" s="77"/>
      <c r="N53" s="78"/>
      <c r="O53" s="78"/>
      <c r="P53" s="79">
        <f>P54+P68+P78</f>
        <v>0</v>
      </c>
      <c r="Q53" s="78"/>
      <c r="R53" s="79">
        <f>R54+R68+R78</f>
        <v>0.001638</v>
      </c>
      <c r="S53" s="78"/>
      <c r="T53" s="80">
        <f>T54+T68+T78</f>
        <v>1.497733</v>
      </c>
      <c r="AR53" s="73" t="s">
        <v>28</v>
      </c>
      <c r="AT53" s="81" t="s">
        <v>25</v>
      </c>
      <c r="AU53" s="81" t="s">
        <v>26</v>
      </c>
      <c r="AY53" s="73" t="s">
        <v>66</v>
      </c>
      <c r="BK53" s="82">
        <f>BK54+BK68+BK78</f>
        <v>0</v>
      </c>
    </row>
    <row r="54" spans="2:63" s="7" customFormat="1" ht="22.95" customHeight="1">
      <c r="B54" s="72"/>
      <c r="D54" s="73" t="s">
        <v>25</v>
      </c>
      <c r="E54" s="83" t="s">
        <v>67</v>
      </c>
      <c r="F54" s="83" t="s">
        <v>68</v>
      </c>
      <c r="I54" s="75"/>
      <c r="J54" s="84">
        <f>BK54</f>
        <v>0</v>
      </c>
      <c r="L54" s="72"/>
      <c r="M54" s="77"/>
      <c r="N54" s="78"/>
      <c r="O54" s="78"/>
      <c r="P54" s="79">
        <f>SUM(P55:P67)</f>
        <v>0</v>
      </c>
      <c r="Q54" s="78"/>
      <c r="R54" s="79">
        <f>SUM(R55:R67)</f>
        <v>0.001638</v>
      </c>
      <c r="S54" s="78"/>
      <c r="T54" s="80">
        <f>SUM(T55:T67)</f>
        <v>1.497733</v>
      </c>
      <c r="AR54" s="73" t="s">
        <v>28</v>
      </c>
      <c r="AT54" s="81" t="s">
        <v>25</v>
      </c>
      <c r="AU54" s="81" t="s">
        <v>28</v>
      </c>
      <c r="AY54" s="73" t="s">
        <v>66</v>
      </c>
      <c r="BK54" s="82">
        <f>SUM(BK55:BK67)</f>
        <v>0</v>
      </c>
    </row>
    <row r="55" spans="1:65" s="2" customFormat="1" ht="24.15" customHeight="1">
      <c r="A55" s="18"/>
      <c r="B55" s="85"/>
      <c r="C55" s="86" t="s">
        <v>28</v>
      </c>
      <c r="D55" s="86" t="s">
        <v>69</v>
      </c>
      <c r="E55" s="87" t="s">
        <v>70</v>
      </c>
      <c r="F55" s="88" t="s">
        <v>71</v>
      </c>
      <c r="G55" s="89" t="s">
        <v>72</v>
      </c>
      <c r="H55" s="90">
        <v>18.585</v>
      </c>
      <c r="I55" s="91"/>
      <c r="J55" s="92">
        <f>ROUND(I55*H55,2)</f>
        <v>0</v>
      </c>
      <c r="K55" s="88" t="s">
        <v>0</v>
      </c>
      <c r="L55" s="19"/>
      <c r="M55" s="93" t="s">
        <v>0</v>
      </c>
      <c r="N55" s="94" t="s">
        <v>13</v>
      </c>
      <c r="O55" s="26"/>
      <c r="P55" s="95">
        <f>O55*H55</f>
        <v>0</v>
      </c>
      <c r="Q55" s="95">
        <v>0</v>
      </c>
      <c r="R55" s="95">
        <f>Q55*H55</f>
        <v>0</v>
      </c>
      <c r="S55" s="95">
        <v>0</v>
      </c>
      <c r="T55" s="96">
        <f>S55*H55</f>
        <v>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R55" s="97" t="s">
        <v>73</v>
      </c>
      <c r="AT55" s="97" t="s">
        <v>69</v>
      </c>
      <c r="AU55" s="97" t="s">
        <v>30</v>
      </c>
      <c r="AY55" s="12" t="s">
        <v>66</v>
      </c>
      <c r="BE55" s="98">
        <f>IF(N55="základní",J55,0)</f>
        <v>0</v>
      </c>
      <c r="BF55" s="98">
        <f>IF(N55="snížená",J55,0)</f>
        <v>0</v>
      </c>
      <c r="BG55" s="98">
        <f>IF(N55="zákl. přenesená",J55,0)</f>
        <v>0</v>
      </c>
      <c r="BH55" s="98">
        <f>IF(N55="sníž. přenesená",J55,0)</f>
        <v>0</v>
      </c>
      <c r="BI55" s="98">
        <f>IF(N55="nulová",J55,0)</f>
        <v>0</v>
      </c>
      <c r="BJ55" s="12" t="s">
        <v>28</v>
      </c>
      <c r="BK55" s="98">
        <f>ROUND(I55*H55,2)</f>
        <v>0</v>
      </c>
      <c r="BL55" s="12" t="s">
        <v>73</v>
      </c>
      <c r="BM55" s="97" t="s">
        <v>74</v>
      </c>
    </row>
    <row r="56" spans="2:51" s="8" customFormat="1" ht="12">
      <c r="B56" s="99"/>
      <c r="D56" s="100" t="s">
        <v>75</v>
      </c>
      <c r="E56" s="101" t="s">
        <v>0</v>
      </c>
      <c r="F56" s="102" t="s">
        <v>76</v>
      </c>
      <c r="H56" s="103">
        <v>18.585</v>
      </c>
      <c r="I56" s="104"/>
      <c r="L56" s="99"/>
      <c r="M56" s="105"/>
      <c r="N56" s="106"/>
      <c r="O56" s="106"/>
      <c r="P56" s="106"/>
      <c r="Q56" s="106"/>
      <c r="R56" s="106"/>
      <c r="S56" s="106"/>
      <c r="T56" s="107"/>
      <c r="AT56" s="101" t="s">
        <v>75</v>
      </c>
      <c r="AU56" s="101" t="s">
        <v>30</v>
      </c>
      <c r="AV56" s="8" t="s">
        <v>30</v>
      </c>
      <c r="AW56" s="8" t="s">
        <v>6</v>
      </c>
      <c r="AX56" s="8" t="s">
        <v>28</v>
      </c>
      <c r="AY56" s="101" t="s">
        <v>66</v>
      </c>
    </row>
    <row r="57" spans="1:65" s="2" customFormat="1" ht="37.95" customHeight="1">
      <c r="A57" s="18"/>
      <c r="B57" s="85"/>
      <c r="C57" s="86" t="s">
        <v>30</v>
      </c>
      <c r="D57" s="86" t="s">
        <v>69</v>
      </c>
      <c r="E57" s="87" t="s">
        <v>77</v>
      </c>
      <c r="F57" s="88" t="s">
        <v>78</v>
      </c>
      <c r="G57" s="89" t="s">
        <v>72</v>
      </c>
      <c r="H57" s="90">
        <v>12.6</v>
      </c>
      <c r="I57" s="91"/>
      <c r="J57" s="92">
        <f>ROUND(I57*H57,2)</f>
        <v>0</v>
      </c>
      <c r="K57" s="88" t="s">
        <v>79</v>
      </c>
      <c r="L57" s="19"/>
      <c r="M57" s="93" t="s">
        <v>0</v>
      </c>
      <c r="N57" s="94" t="s">
        <v>13</v>
      </c>
      <c r="O57" s="26"/>
      <c r="P57" s="95">
        <f>O57*H57</f>
        <v>0</v>
      </c>
      <c r="Q57" s="95">
        <v>0.00013</v>
      </c>
      <c r="R57" s="95">
        <f>Q57*H57</f>
        <v>0.001638</v>
      </c>
      <c r="S57" s="95">
        <v>0</v>
      </c>
      <c r="T57" s="96">
        <f>S57*H57</f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R57" s="97" t="s">
        <v>73</v>
      </c>
      <c r="AT57" s="97" t="s">
        <v>69</v>
      </c>
      <c r="AU57" s="97" t="s">
        <v>30</v>
      </c>
      <c r="AY57" s="12" t="s">
        <v>66</v>
      </c>
      <c r="BE57" s="98">
        <f>IF(N57="základní",J57,0)</f>
        <v>0</v>
      </c>
      <c r="BF57" s="98">
        <f>IF(N57="snížená",J57,0)</f>
        <v>0</v>
      </c>
      <c r="BG57" s="98">
        <f>IF(N57="zákl. přenesená",J57,0)</f>
        <v>0</v>
      </c>
      <c r="BH57" s="98">
        <f>IF(N57="sníž. přenesená",J57,0)</f>
        <v>0</v>
      </c>
      <c r="BI57" s="98">
        <f>IF(N57="nulová",J57,0)</f>
        <v>0</v>
      </c>
      <c r="BJ57" s="12" t="s">
        <v>28</v>
      </c>
      <c r="BK57" s="98">
        <f>ROUND(I57*H57,2)</f>
        <v>0</v>
      </c>
      <c r="BL57" s="12" t="s">
        <v>73</v>
      </c>
      <c r="BM57" s="97" t="s">
        <v>80</v>
      </c>
    </row>
    <row r="58" spans="1:47" s="2" customFormat="1" ht="12">
      <c r="A58" s="18"/>
      <c r="B58" s="19"/>
      <c r="C58" s="18"/>
      <c r="D58" s="108" t="s">
        <v>81</v>
      </c>
      <c r="E58" s="18"/>
      <c r="F58" s="109" t="s">
        <v>82</v>
      </c>
      <c r="G58" s="18"/>
      <c r="H58" s="18"/>
      <c r="I58" s="110"/>
      <c r="J58" s="18"/>
      <c r="K58" s="18"/>
      <c r="L58" s="19"/>
      <c r="M58" s="111"/>
      <c r="N58" s="112"/>
      <c r="O58" s="26"/>
      <c r="P58" s="26"/>
      <c r="Q58" s="26"/>
      <c r="R58" s="26"/>
      <c r="S58" s="26"/>
      <c r="T58" s="2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T58" s="12" t="s">
        <v>81</v>
      </c>
      <c r="AU58" s="12" t="s">
        <v>30</v>
      </c>
    </row>
    <row r="59" spans="2:51" s="9" customFormat="1" ht="12">
      <c r="B59" s="113"/>
      <c r="D59" s="100" t="s">
        <v>75</v>
      </c>
      <c r="E59" s="114" t="s">
        <v>0</v>
      </c>
      <c r="F59" s="115" t="s">
        <v>83</v>
      </c>
      <c r="H59" s="114" t="s">
        <v>0</v>
      </c>
      <c r="I59" s="116"/>
      <c r="L59" s="113"/>
      <c r="M59" s="117"/>
      <c r="N59" s="118"/>
      <c r="O59" s="118"/>
      <c r="P59" s="118"/>
      <c r="Q59" s="118"/>
      <c r="R59" s="118"/>
      <c r="S59" s="118"/>
      <c r="T59" s="119"/>
      <c r="AT59" s="114" t="s">
        <v>75</v>
      </c>
      <c r="AU59" s="114" t="s">
        <v>30</v>
      </c>
      <c r="AV59" s="9" t="s">
        <v>28</v>
      </c>
      <c r="AW59" s="9" t="s">
        <v>6</v>
      </c>
      <c r="AX59" s="9" t="s">
        <v>26</v>
      </c>
      <c r="AY59" s="114" t="s">
        <v>66</v>
      </c>
    </row>
    <row r="60" spans="2:51" s="8" customFormat="1" ht="12">
      <c r="B60" s="99"/>
      <c r="D60" s="100" t="s">
        <v>75</v>
      </c>
      <c r="E60" s="101" t="s">
        <v>0</v>
      </c>
      <c r="F60" s="102" t="s">
        <v>84</v>
      </c>
      <c r="H60" s="103">
        <v>6.3</v>
      </c>
      <c r="I60" s="104"/>
      <c r="L60" s="99"/>
      <c r="M60" s="105"/>
      <c r="N60" s="106"/>
      <c r="O60" s="106"/>
      <c r="P60" s="106"/>
      <c r="Q60" s="106"/>
      <c r="R60" s="106"/>
      <c r="S60" s="106"/>
      <c r="T60" s="107"/>
      <c r="AT60" s="101" t="s">
        <v>75</v>
      </c>
      <c r="AU60" s="101" t="s">
        <v>30</v>
      </c>
      <c r="AV60" s="8" t="s">
        <v>30</v>
      </c>
      <c r="AW60" s="8" t="s">
        <v>6</v>
      </c>
      <c r="AX60" s="8" t="s">
        <v>26</v>
      </c>
      <c r="AY60" s="101" t="s">
        <v>66</v>
      </c>
    </row>
    <row r="61" spans="2:51" s="8" customFormat="1" ht="12">
      <c r="B61" s="99"/>
      <c r="D61" s="100" t="s">
        <v>75</v>
      </c>
      <c r="E61" s="101" t="s">
        <v>0</v>
      </c>
      <c r="F61" s="102" t="s">
        <v>84</v>
      </c>
      <c r="H61" s="103">
        <v>6.3</v>
      </c>
      <c r="I61" s="104"/>
      <c r="L61" s="99"/>
      <c r="M61" s="105"/>
      <c r="N61" s="106"/>
      <c r="O61" s="106"/>
      <c r="P61" s="106"/>
      <c r="Q61" s="106"/>
      <c r="R61" s="106"/>
      <c r="S61" s="106"/>
      <c r="T61" s="107"/>
      <c r="AT61" s="101" t="s">
        <v>75</v>
      </c>
      <c r="AU61" s="101" t="s">
        <v>30</v>
      </c>
      <c r="AV61" s="8" t="s">
        <v>30</v>
      </c>
      <c r="AW61" s="8" t="s">
        <v>6</v>
      </c>
      <c r="AX61" s="8" t="s">
        <v>26</v>
      </c>
      <c r="AY61" s="101" t="s">
        <v>66</v>
      </c>
    </row>
    <row r="62" spans="2:51" s="10" customFormat="1" ht="12">
      <c r="B62" s="120"/>
      <c r="D62" s="100" t="s">
        <v>75</v>
      </c>
      <c r="E62" s="121" t="s">
        <v>0</v>
      </c>
      <c r="F62" s="122" t="s">
        <v>85</v>
      </c>
      <c r="H62" s="123">
        <v>12.6</v>
      </c>
      <c r="I62" s="124"/>
      <c r="L62" s="120"/>
      <c r="M62" s="125"/>
      <c r="N62" s="126"/>
      <c r="O62" s="126"/>
      <c r="P62" s="126"/>
      <c r="Q62" s="126"/>
      <c r="R62" s="126"/>
      <c r="S62" s="126"/>
      <c r="T62" s="127"/>
      <c r="AT62" s="121" t="s">
        <v>75</v>
      </c>
      <c r="AU62" s="121" t="s">
        <v>30</v>
      </c>
      <c r="AV62" s="10" t="s">
        <v>73</v>
      </c>
      <c r="AW62" s="10" t="s">
        <v>6</v>
      </c>
      <c r="AX62" s="10" t="s">
        <v>28</v>
      </c>
      <c r="AY62" s="121" t="s">
        <v>66</v>
      </c>
    </row>
    <row r="63" spans="1:65" s="2" customFormat="1" ht="33" customHeight="1">
      <c r="A63" s="18"/>
      <c r="B63" s="85"/>
      <c r="C63" s="86" t="s">
        <v>86</v>
      </c>
      <c r="D63" s="86" t="s">
        <v>69</v>
      </c>
      <c r="E63" s="87" t="s">
        <v>87</v>
      </c>
      <c r="F63" s="88" t="s">
        <v>88</v>
      </c>
      <c r="G63" s="89" t="s">
        <v>72</v>
      </c>
      <c r="H63" s="90">
        <v>34.831</v>
      </c>
      <c r="I63" s="91"/>
      <c r="J63" s="92">
        <f>ROUND(I63*H63,2)</f>
        <v>0</v>
      </c>
      <c r="K63" s="88" t="s">
        <v>79</v>
      </c>
      <c r="L63" s="19"/>
      <c r="M63" s="93" t="s">
        <v>0</v>
      </c>
      <c r="N63" s="94" t="s">
        <v>13</v>
      </c>
      <c r="O63" s="26"/>
      <c r="P63" s="95">
        <f>O63*H63</f>
        <v>0</v>
      </c>
      <c r="Q63" s="95">
        <v>0</v>
      </c>
      <c r="R63" s="95">
        <f>Q63*H63</f>
        <v>0</v>
      </c>
      <c r="S63" s="95">
        <v>0.043</v>
      </c>
      <c r="T63" s="96">
        <f>S63*H63</f>
        <v>1.497733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R63" s="97" t="s">
        <v>73</v>
      </c>
      <c r="AT63" s="97" t="s">
        <v>69</v>
      </c>
      <c r="AU63" s="97" t="s">
        <v>30</v>
      </c>
      <c r="AY63" s="12" t="s">
        <v>66</v>
      </c>
      <c r="BE63" s="98">
        <f>IF(N63="základní",J63,0)</f>
        <v>0</v>
      </c>
      <c r="BF63" s="98">
        <f>IF(N63="snížená",J63,0)</f>
        <v>0</v>
      </c>
      <c r="BG63" s="98">
        <f>IF(N63="zákl. přenesená",J63,0)</f>
        <v>0</v>
      </c>
      <c r="BH63" s="98">
        <f>IF(N63="sníž. přenesená",J63,0)</f>
        <v>0</v>
      </c>
      <c r="BI63" s="98">
        <f>IF(N63="nulová",J63,0)</f>
        <v>0</v>
      </c>
      <c r="BJ63" s="12" t="s">
        <v>28</v>
      </c>
      <c r="BK63" s="98">
        <f>ROUND(I63*H63,2)</f>
        <v>0</v>
      </c>
      <c r="BL63" s="12" t="s">
        <v>73</v>
      </c>
      <c r="BM63" s="97" t="s">
        <v>89</v>
      </c>
    </row>
    <row r="64" spans="1:47" s="2" customFormat="1" ht="12">
      <c r="A64" s="18"/>
      <c r="B64" s="19"/>
      <c r="C64" s="18"/>
      <c r="D64" s="108" t="s">
        <v>81</v>
      </c>
      <c r="E64" s="18"/>
      <c r="F64" s="109" t="s">
        <v>90</v>
      </c>
      <c r="G64" s="18"/>
      <c r="H64" s="18"/>
      <c r="I64" s="110"/>
      <c r="J64" s="18"/>
      <c r="K64" s="18"/>
      <c r="L64" s="19"/>
      <c r="M64" s="111"/>
      <c r="N64" s="112"/>
      <c r="O64" s="26"/>
      <c r="P64" s="26"/>
      <c r="Q64" s="26"/>
      <c r="R64" s="26"/>
      <c r="S64" s="26"/>
      <c r="T64" s="2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T64" s="12" t="s">
        <v>81</v>
      </c>
      <c r="AU64" s="12" t="s">
        <v>30</v>
      </c>
    </row>
    <row r="65" spans="2:51" s="8" customFormat="1" ht="12">
      <c r="B65" s="99"/>
      <c r="D65" s="100" t="s">
        <v>75</v>
      </c>
      <c r="E65" s="101" t="s">
        <v>0</v>
      </c>
      <c r="F65" s="102" t="s">
        <v>91</v>
      </c>
      <c r="H65" s="103">
        <v>16.538</v>
      </c>
      <c r="I65" s="104"/>
      <c r="L65" s="99"/>
      <c r="M65" s="105"/>
      <c r="N65" s="106"/>
      <c r="O65" s="106"/>
      <c r="P65" s="106"/>
      <c r="Q65" s="106"/>
      <c r="R65" s="106"/>
      <c r="S65" s="106"/>
      <c r="T65" s="107"/>
      <c r="AT65" s="101" t="s">
        <v>75</v>
      </c>
      <c r="AU65" s="101" t="s">
        <v>30</v>
      </c>
      <c r="AV65" s="8" t="s">
        <v>30</v>
      </c>
      <c r="AW65" s="8" t="s">
        <v>6</v>
      </c>
      <c r="AX65" s="8" t="s">
        <v>26</v>
      </c>
      <c r="AY65" s="101" t="s">
        <v>66</v>
      </c>
    </row>
    <row r="66" spans="2:51" s="8" customFormat="1" ht="12">
      <c r="B66" s="99"/>
      <c r="D66" s="100" t="s">
        <v>75</v>
      </c>
      <c r="E66" s="101" t="s">
        <v>0</v>
      </c>
      <c r="F66" s="102" t="s">
        <v>92</v>
      </c>
      <c r="H66" s="103">
        <v>18.293</v>
      </c>
      <c r="I66" s="104"/>
      <c r="L66" s="99"/>
      <c r="M66" s="105"/>
      <c r="N66" s="106"/>
      <c r="O66" s="106"/>
      <c r="P66" s="106"/>
      <c r="Q66" s="106"/>
      <c r="R66" s="106"/>
      <c r="S66" s="106"/>
      <c r="T66" s="107"/>
      <c r="AT66" s="101" t="s">
        <v>75</v>
      </c>
      <c r="AU66" s="101" t="s">
        <v>30</v>
      </c>
      <c r="AV66" s="8" t="s">
        <v>30</v>
      </c>
      <c r="AW66" s="8" t="s">
        <v>6</v>
      </c>
      <c r="AX66" s="8" t="s">
        <v>26</v>
      </c>
      <c r="AY66" s="101" t="s">
        <v>66</v>
      </c>
    </row>
    <row r="67" spans="2:51" s="10" customFormat="1" ht="12">
      <c r="B67" s="120"/>
      <c r="D67" s="100" t="s">
        <v>75</v>
      </c>
      <c r="E67" s="121" t="s">
        <v>0</v>
      </c>
      <c r="F67" s="122" t="s">
        <v>85</v>
      </c>
      <c r="H67" s="123">
        <v>34.831</v>
      </c>
      <c r="I67" s="124"/>
      <c r="L67" s="120"/>
      <c r="M67" s="125"/>
      <c r="N67" s="126"/>
      <c r="O67" s="126"/>
      <c r="P67" s="126"/>
      <c r="Q67" s="126"/>
      <c r="R67" s="126"/>
      <c r="S67" s="126"/>
      <c r="T67" s="127"/>
      <c r="AT67" s="121" t="s">
        <v>75</v>
      </c>
      <c r="AU67" s="121" t="s">
        <v>30</v>
      </c>
      <c r="AV67" s="10" t="s">
        <v>73</v>
      </c>
      <c r="AW67" s="10" t="s">
        <v>6</v>
      </c>
      <c r="AX67" s="10" t="s">
        <v>28</v>
      </c>
      <c r="AY67" s="121" t="s">
        <v>66</v>
      </c>
    </row>
    <row r="68" spans="2:63" s="7" customFormat="1" ht="22.95" customHeight="1">
      <c r="B68" s="72"/>
      <c r="D68" s="73" t="s">
        <v>25</v>
      </c>
      <c r="E68" s="83" t="s">
        <v>93</v>
      </c>
      <c r="F68" s="83" t="s">
        <v>94</v>
      </c>
      <c r="I68" s="75"/>
      <c r="J68" s="84">
        <f>BK68</f>
        <v>0</v>
      </c>
      <c r="L68" s="72"/>
      <c r="M68" s="77"/>
      <c r="N68" s="78"/>
      <c r="O68" s="78"/>
      <c r="P68" s="79">
        <f>SUM(P69:P77)</f>
        <v>0</v>
      </c>
      <c r="Q68" s="78"/>
      <c r="R68" s="79">
        <f>SUM(R69:R77)</f>
        <v>0</v>
      </c>
      <c r="S68" s="78"/>
      <c r="T68" s="80">
        <f>SUM(T69:T77)</f>
        <v>0</v>
      </c>
      <c r="AR68" s="73" t="s">
        <v>28</v>
      </c>
      <c r="AT68" s="81" t="s">
        <v>25</v>
      </c>
      <c r="AU68" s="81" t="s">
        <v>28</v>
      </c>
      <c r="AY68" s="73" t="s">
        <v>66</v>
      </c>
      <c r="BK68" s="82">
        <f>SUM(BK69:BK77)</f>
        <v>0</v>
      </c>
    </row>
    <row r="69" spans="1:65" s="2" customFormat="1" ht="37.95" customHeight="1">
      <c r="A69" s="18"/>
      <c r="B69" s="85"/>
      <c r="C69" s="86" t="s">
        <v>73</v>
      </c>
      <c r="D69" s="86" t="s">
        <v>69</v>
      </c>
      <c r="E69" s="87" t="s">
        <v>95</v>
      </c>
      <c r="F69" s="88" t="s">
        <v>96</v>
      </c>
      <c r="G69" s="89" t="s">
        <v>97</v>
      </c>
      <c r="H69" s="90">
        <v>1.498</v>
      </c>
      <c r="I69" s="91"/>
      <c r="J69" s="92">
        <f>ROUND(I69*H69,2)</f>
        <v>0</v>
      </c>
      <c r="K69" s="88" t="s">
        <v>79</v>
      </c>
      <c r="L69" s="19"/>
      <c r="M69" s="93" t="s">
        <v>0</v>
      </c>
      <c r="N69" s="94" t="s">
        <v>13</v>
      </c>
      <c r="O69" s="26"/>
      <c r="P69" s="95">
        <f>O69*H69</f>
        <v>0</v>
      </c>
      <c r="Q69" s="95">
        <v>0</v>
      </c>
      <c r="R69" s="95">
        <f>Q69*H69</f>
        <v>0</v>
      </c>
      <c r="S69" s="95">
        <v>0</v>
      </c>
      <c r="T69" s="96">
        <f>S69*H69</f>
        <v>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R69" s="97" t="s">
        <v>73</v>
      </c>
      <c r="AT69" s="97" t="s">
        <v>69</v>
      </c>
      <c r="AU69" s="97" t="s">
        <v>30</v>
      </c>
      <c r="AY69" s="12" t="s">
        <v>66</v>
      </c>
      <c r="BE69" s="98">
        <f>IF(N69="základní",J69,0)</f>
        <v>0</v>
      </c>
      <c r="BF69" s="98">
        <f>IF(N69="snížená",J69,0)</f>
        <v>0</v>
      </c>
      <c r="BG69" s="98">
        <f>IF(N69="zákl. přenesená",J69,0)</f>
        <v>0</v>
      </c>
      <c r="BH69" s="98">
        <f>IF(N69="sníž. přenesená",J69,0)</f>
        <v>0</v>
      </c>
      <c r="BI69" s="98">
        <f>IF(N69="nulová",J69,0)</f>
        <v>0</v>
      </c>
      <c r="BJ69" s="12" t="s">
        <v>28</v>
      </c>
      <c r="BK69" s="98">
        <f>ROUND(I69*H69,2)</f>
        <v>0</v>
      </c>
      <c r="BL69" s="12" t="s">
        <v>73</v>
      </c>
      <c r="BM69" s="97" t="s">
        <v>98</v>
      </c>
    </row>
    <row r="70" spans="1:47" s="2" customFormat="1" ht="12">
      <c r="A70" s="18"/>
      <c r="B70" s="19"/>
      <c r="C70" s="18"/>
      <c r="D70" s="108" t="s">
        <v>81</v>
      </c>
      <c r="E70" s="18"/>
      <c r="F70" s="109" t="s">
        <v>99</v>
      </c>
      <c r="G70" s="18"/>
      <c r="H70" s="18"/>
      <c r="I70" s="110"/>
      <c r="J70" s="18"/>
      <c r="K70" s="18"/>
      <c r="L70" s="19"/>
      <c r="M70" s="111"/>
      <c r="N70" s="112"/>
      <c r="O70" s="26"/>
      <c r="P70" s="26"/>
      <c r="Q70" s="26"/>
      <c r="R70" s="26"/>
      <c r="S70" s="26"/>
      <c r="T70" s="2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T70" s="12" t="s">
        <v>81</v>
      </c>
      <c r="AU70" s="12" t="s">
        <v>30</v>
      </c>
    </row>
    <row r="71" spans="1:65" s="2" customFormat="1" ht="33" customHeight="1">
      <c r="A71" s="18"/>
      <c r="B71" s="85"/>
      <c r="C71" s="86" t="s">
        <v>100</v>
      </c>
      <c r="D71" s="86" t="s">
        <v>69</v>
      </c>
      <c r="E71" s="87" t="s">
        <v>101</v>
      </c>
      <c r="F71" s="88" t="s">
        <v>102</v>
      </c>
      <c r="G71" s="89" t="s">
        <v>97</v>
      </c>
      <c r="H71" s="90">
        <v>1.498</v>
      </c>
      <c r="I71" s="91"/>
      <c r="J71" s="92">
        <f>ROUND(I71*H71,2)</f>
        <v>0</v>
      </c>
      <c r="K71" s="88" t="s">
        <v>79</v>
      </c>
      <c r="L71" s="19"/>
      <c r="M71" s="93" t="s">
        <v>0</v>
      </c>
      <c r="N71" s="94" t="s">
        <v>13</v>
      </c>
      <c r="O71" s="26"/>
      <c r="P71" s="95">
        <f>O71*H71</f>
        <v>0</v>
      </c>
      <c r="Q71" s="95">
        <v>0</v>
      </c>
      <c r="R71" s="95">
        <f>Q71*H71</f>
        <v>0</v>
      </c>
      <c r="S71" s="95">
        <v>0</v>
      </c>
      <c r="T71" s="96">
        <f>S71*H71</f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R71" s="97" t="s">
        <v>73</v>
      </c>
      <c r="AT71" s="97" t="s">
        <v>69</v>
      </c>
      <c r="AU71" s="97" t="s">
        <v>30</v>
      </c>
      <c r="AY71" s="12" t="s">
        <v>66</v>
      </c>
      <c r="BE71" s="98">
        <f>IF(N71="základní",J71,0)</f>
        <v>0</v>
      </c>
      <c r="BF71" s="98">
        <f>IF(N71="snížená",J71,0)</f>
        <v>0</v>
      </c>
      <c r="BG71" s="98">
        <f>IF(N71="zákl. přenesená",J71,0)</f>
        <v>0</v>
      </c>
      <c r="BH71" s="98">
        <f>IF(N71="sníž. přenesená",J71,0)</f>
        <v>0</v>
      </c>
      <c r="BI71" s="98">
        <f>IF(N71="nulová",J71,0)</f>
        <v>0</v>
      </c>
      <c r="BJ71" s="12" t="s">
        <v>28</v>
      </c>
      <c r="BK71" s="98">
        <f>ROUND(I71*H71,2)</f>
        <v>0</v>
      </c>
      <c r="BL71" s="12" t="s">
        <v>73</v>
      </c>
      <c r="BM71" s="97" t="s">
        <v>103</v>
      </c>
    </row>
    <row r="72" spans="1:47" s="2" customFormat="1" ht="12">
      <c r="A72" s="18"/>
      <c r="B72" s="19"/>
      <c r="C72" s="18"/>
      <c r="D72" s="108" t="s">
        <v>81</v>
      </c>
      <c r="E72" s="18"/>
      <c r="F72" s="109" t="s">
        <v>104</v>
      </c>
      <c r="G72" s="18"/>
      <c r="H72" s="18"/>
      <c r="I72" s="110"/>
      <c r="J72" s="18"/>
      <c r="K72" s="18"/>
      <c r="L72" s="19"/>
      <c r="M72" s="111"/>
      <c r="N72" s="112"/>
      <c r="O72" s="26"/>
      <c r="P72" s="26"/>
      <c r="Q72" s="26"/>
      <c r="R72" s="26"/>
      <c r="S72" s="26"/>
      <c r="T72" s="2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T72" s="12" t="s">
        <v>81</v>
      </c>
      <c r="AU72" s="12" t="s">
        <v>30</v>
      </c>
    </row>
    <row r="73" spans="1:65" s="2" customFormat="1" ht="44.25" customHeight="1">
      <c r="A73" s="18"/>
      <c r="B73" s="85"/>
      <c r="C73" s="86" t="s">
        <v>105</v>
      </c>
      <c r="D73" s="86" t="s">
        <v>69</v>
      </c>
      <c r="E73" s="87" t="s">
        <v>106</v>
      </c>
      <c r="F73" s="88" t="s">
        <v>107</v>
      </c>
      <c r="G73" s="89" t="s">
        <v>97</v>
      </c>
      <c r="H73" s="90">
        <v>13.482</v>
      </c>
      <c r="I73" s="91"/>
      <c r="J73" s="92">
        <f>ROUND(I73*H73,2)</f>
        <v>0</v>
      </c>
      <c r="K73" s="88" t="s">
        <v>79</v>
      </c>
      <c r="L73" s="19"/>
      <c r="M73" s="93" t="s">
        <v>0</v>
      </c>
      <c r="N73" s="94" t="s">
        <v>13</v>
      </c>
      <c r="O73" s="26"/>
      <c r="P73" s="95">
        <f>O73*H73</f>
        <v>0</v>
      </c>
      <c r="Q73" s="95">
        <v>0</v>
      </c>
      <c r="R73" s="95">
        <f>Q73*H73</f>
        <v>0</v>
      </c>
      <c r="S73" s="95">
        <v>0</v>
      </c>
      <c r="T73" s="96">
        <f>S73*H73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R73" s="97" t="s">
        <v>73</v>
      </c>
      <c r="AT73" s="97" t="s">
        <v>69</v>
      </c>
      <c r="AU73" s="97" t="s">
        <v>30</v>
      </c>
      <c r="AY73" s="12" t="s">
        <v>66</v>
      </c>
      <c r="BE73" s="98">
        <f>IF(N73="základní",J73,0)</f>
        <v>0</v>
      </c>
      <c r="BF73" s="98">
        <f>IF(N73="snížená",J73,0)</f>
        <v>0</v>
      </c>
      <c r="BG73" s="98">
        <f>IF(N73="zákl. přenesená",J73,0)</f>
        <v>0</v>
      </c>
      <c r="BH73" s="98">
        <f>IF(N73="sníž. přenesená",J73,0)</f>
        <v>0</v>
      </c>
      <c r="BI73" s="98">
        <f>IF(N73="nulová",J73,0)</f>
        <v>0</v>
      </c>
      <c r="BJ73" s="12" t="s">
        <v>28</v>
      </c>
      <c r="BK73" s="98">
        <f>ROUND(I73*H73,2)</f>
        <v>0</v>
      </c>
      <c r="BL73" s="12" t="s">
        <v>73</v>
      </c>
      <c r="BM73" s="97" t="s">
        <v>108</v>
      </c>
    </row>
    <row r="74" spans="1:47" s="2" customFormat="1" ht="12">
      <c r="A74" s="18"/>
      <c r="B74" s="19"/>
      <c r="C74" s="18"/>
      <c r="D74" s="108" t="s">
        <v>81</v>
      </c>
      <c r="E74" s="18"/>
      <c r="F74" s="109" t="s">
        <v>109</v>
      </c>
      <c r="G74" s="18"/>
      <c r="H74" s="18"/>
      <c r="I74" s="110"/>
      <c r="J74" s="18"/>
      <c r="K74" s="18"/>
      <c r="L74" s="19"/>
      <c r="M74" s="111"/>
      <c r="N74" s="112"/>
      <c r="O74" s="26"/>
      <c r="P74" s="26"/>
      <c r="Q74" s="26"/>
      <c r="R74" s="26"/>
      <c r="S74" s="26"/>
      <c r="T74" s="2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T74" s="12" t="s">
        <v>81</v>
      </c>
      <c r="AU74" s="12" t="s">
        <v>30</v>
      </c>
    </row>
    <row r="75" spans="2:51" s="8" customFormat="1" ht="12">
      <c r="B75" s="99"/>
      <c r="D75" s="100" t="s">
        <v>75</v>
      </c>
      <c r="F75" s="102" t="s">
        <v>110</v>
      </c>
      <c r="H75" s="103">
        <v>13.482</v>
      </c>
      <c r="I75" s="104"/>
      <c r="L75" s="99"/>
      <c r="M75" s="105"/>
      <c r="N75" s="106"/>
      <c r="O75" s="106"/>
      <c r="P75" s="106"/>
      <c r="Q75" s="106"/>
      <c r="R75" s="106"/>
      <c r="S75" s="106"/>
      <c r="T75" s="107"/>
      <c r="AT75" s="101" t="s">
        <v>75</v>
      </c>
      <c r="AU75" s="101" t="s">
        <v>30</v>
      </c>
      <c r="AV75" s="8" t="s">
        <v>30</v>
      </c>
      <c r="AW75" s="8" t="s">
        <v>1</v>
      </c>
      <c r="AX75" s="8" t="s">
        <v>28</v>
      </c>
      <c r="AY75" s="101" t="s">
        <v>66</v>
      </c>
    </row>
    <row r="76" spans="1:65" s="2" customFormat="1" ht="44.25" customHeight="1">
      <c r="A76" s="18"/>
      <c r="B76" s="85"/>
      <c r="C76" s="86" t="s">
        <v>111</v>
      </c>
      <c r="D76" s="86" t="s">
        <v>69</v>
      </c>
      <c r="E76" s="87" t="s">
        <v>112</v>
      </c>
      <c r="F76" s="88" t="s">
        <v>113</v>
      </c>
      <c r="G76" s="89" t="s">
        <v>97</v>
      </c>
      <c r="H76" s="90">
        <v>1.464</v>
      </c>
      <c r="I76" s="91"/>
      <c r="J76" s="92">
        <f>ROUND(I76*H76,2)</f>
        <v>0</v>
      </c>
      <c r="K76" s="88" t="s">
        <v>79</v>
      </c>
      <c r="L76" s="19"/>
      <c r="M76" s="93" t="s">
        <v>0</v>
      </c>
      <c r="N76" s="94" t="s">
        <v>13</v>
      </c>
      <c r="O76" s="26"/>
      <c r="P76" s="95">
        <f>O76*H76</f>
        <v>0</v>
      </c>
      <c r="Q76" s="95">
        <v>0</v>
      </c>
      <c r="R76" s="95">
        <f>Q76*H76</f>
        <v>0</v>
      </c>
      <c r="S76" s="95">
        <v>0</v>
      </c>
      <c r="T76" s="96">
        <f>S76*H76</f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R76" s="97" t="s">
        <v>73</v>
      </c>
      <c r="AT76" s="97" t="s">
        <v>69</v>
      </c>
      <c r="AU76" s="97" t="s">
        <v>30</v>
      </c>
      <c r="AY76" s="12" t="s">
        <v>66</v>
      </c>
      <c r="BE76" s="98">
        <f>IF(N76="základní",J76,0)</f>
        <v>0</v>
      </c>
      <c r="BF76" s="98">
        <f>IF(N76="snížená",J76,0)</f>
        <v>0</v>
      </c>
      <c r="BG76" s="98">
        <f>IF(N76="zákl. přenesená",J76,0)</f>
        <v>0</v>
      </c>
      <c r="BH76" s="98">
        <f>IF(N76="sníž. přenesená",J76,0)</f>
        <v>0</v>
      </c>
      <c r="BI76" s="98">
        <f>IF(N76="nulová",J76,0)</f>
        <v>0</v>
      </c>
      <c r="BJ76" s="12" t="s">
        <v>28</v>
      </c>
      <c r="BK76" s="98">
        <f>ROUND(I76*H76,2)</f>
        <v>0</v>
      </c>
      <c r="BL76" s="12" t="s">
        <v>73</v>
      </c>
      <c r="BM76" s="97" t="s">
        <v>114</v>
      </c>
    </row>
    <row r="77" spans="1:47" s="2" customFormat="1" ht="12">
      <c r="A77" s="18"/>
      <c r="B77" s="19"/>
      <c r="C77" s="18"/>
      <c r="D77" s="108" t="s">
        <v>81</v>
      </c>
      <c r="E77" s="18"/>
      <c r="F77" s="109" t="s">
        <v>115</v>
      </c>
      <c r="G77" s="18"/>
      <c r="H77" s="18"/>
      <c r="I77" s="110"/>
      <c r="J77" s="18"/>
      <c r="K77" s="18"/>
      <c r="L77" s="19"/>
      <c r="M77" s="111"/>
      <c r="N77" s="112"/>
      <c r="O77" s="26"/>
      <c r="P77" s="26"/>
      <c r="Q77" s="26"/>
      <c r="R77" s="26"/>
      <c r="S77" s="26"/>
      <c r="T77" s="2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T77" s="12" t="s">
        <v>81</v>
      </c>
      <c r="AU77" s="12" t="s">
        <v>30</v>
      </c>
    </row>
    <row r="78" spans="2:63" s="7" customFormat="1" ht="22.95" customHeight="1">
      <c r="B78" s="72"/>
      <c r="D78" s="73" t="s">
        <v>25</v>
      </c>
      <c r="E78" s="83" t="s">
        <v>116</v>
      </c>
      <c r="F78" s="83" t="s">
        <v>117</v>
      </c>
      <c r="I78" s="75"/>
      <c r="J78" s="84">
        <f>BK78</f>
        <v>0</v>
      </c>
      <c r="L78" s="72"/>
      <c r="M78" s="77"/>
      <c r="N78" s="78"/>
      <c r="O78" s="78"/>
      <c r="P78" s="79">
        <f>SUM(P79:P80)</f>
        <v>0</v>
      </c>
      <c r="Q78" s="78"/>
      <c r="R78" s="79">
        <f>SUM(R79:R80)</f>
        <v>0</v>
      </c>
      <c r="S78" s="78"/>
      <c r="T78" s="80">
        <f>SUM(T79:T80)</f>
        <v>0</v>
      </c>
      <c r="AR78" s="73" t="s">
        <v>28</v>
      </c>
      <c r="AT78" s="81" t="s">
        <v>25</v>
      </c>
      <c r="AU78" s="81" t="s">
        <v>28</v>
      </c>
      <c r="AY78" s="73" t="s">
        <v>66</v>
      </c>
      <c r="BK78" s="82">
        <f>SUM(BK79:BK80)</f>
        <v>0</v>
      </c>
    </row>
    <row r="79" spans="1:65" s="2" customFormat="1" ht="55.5" customHeight="1">
      <c r="A79" s="18"/>
      <c r="B79" s="85"/>
      <c r="C79" s="86" t="s">
        <v>118</v>
      </c>
      <c r="D79" s="86" t="s">
        <v>69</v>
      </c>
      <c r="E79" s="87" t="s">
        <v>119</v>
      </c>
      <c r="F79" s="88" t="s">
        <v>120</v>
      </c>
      <c r="G79" s="89" t="s">
        <v>97</v>
      </c>
      <c r="H79" s="90">
        <v>0.002</v>
      </c>
      <c r="I79" s="91"/>
      <c r="J79" s="92">
        <f>ROUND(I79*H79,2)</f>
        <v>0</v>
      </c>
      <c r="K79" s="88" t="s">
        <v>79</v>
      </c>
      <c r="L79" s="19"/>
      <c r="M79" s="93" t="s">
        <v>0</v>
      </c>
      <c r="N79" s="94" t="s">
        <v>13</v>
      </c>
      <c r="O79" s="26"/>
      <c r="P79" s="95">
        <f>O79*H79</f>
        <v>0</v>
      </c>
      <c r="Q79" s="95">
        <v>0</v>
      </c>
      <c r="R79" s="95">
        <f>Q79*H79</f>
        <v>0</v>
      </c>
      <c r="S79" s="95">
        <v>0</v>
      </c>
      <c r="T79" s="96">
        <f>S79*H79</f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R79" s="97" t="s">
        <v>73</v>
      </c>
      <c r="AT79" s="97" t="s">
        <v>69</v>
      </c>
      <c r="AU79" s="97" t="s">
        <v>30</v>
      </c>
      <c r="AY79" s="12" t="s">
        <v>66</v>
      </c>
      <c r="BE79" s="98">
        <f>IF(N79="základní",J79,0)</f>
        <v>0</v>
      </c>
      <c r="BF79" s="98">
        <f>IF(N79="snížená",J79,0)</f>
        <v>0</v>
      </c>
      <c r="BG79" s="98">
        <f>IF(N79="zákl. přenesená",J79,0)</f>
        <v>0</v>
      </c>
      <c r="BH79" s="98">
        <f>IF(N79="sníž. přenesená",J79,0)</f>
        <v>0</v>
      </c>
      <c r="BI79" s="98">
        <f>IF(N79="nulová",J79,0)</f>
        <v>0</v>
      </c>
      <c r="BJ79" s="12" t="s">
        <v>28</v>
      </c>
      <c r="BK79" s="98">
        <f>ROUND(I79*H79,2)</f>
        <v>0</v>
      </c>
      <c r="BL79" s="12" t="s">
        <v>73</v>
      </c>
      <c r="BM79" s="97" t="s">
        <v>121</v>
      </c>
    </row>
    <row r="80" spans="1:47" s="2" customFormat="1" ht="12">
      <c r="A80" s="18"/>
      <c r="B80" s="19"/>
      <c r="C80" s="18"/>
      <c r="D80" s="108" t="s">
        <v>81</v>
      </c>
      <c r="E80" s="18"/>
      <c r="F80" s="109" t="s">
        <v>122</v>
      </c>
      <c r="G80" s="18"/>
      <c r="H80" s="18"/>
      <c r="I80" s="110"/>
      <c r="J80" s="18"/>
      <c r="K80" s="18"/>
      <c r="L80" s="19"/>
      <c r="M80" s="128"/>
      <c r="N80" s="129"/>
      <c r="O80" s="130"/>
      <c r="P80" s="130"/>
      <c r="Q80" s="130"/>
      <c r="R80" s="130"/>
      <c r="S80" s="130"/>
      <c r="T80" s="13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T80" s="12" t="s">
        <v>81</v>
      </c>
      <c r="AU80" s="12" t="s">
        <v>30</v>
      </c>
    </row>
    <row r="81" spans="1:31" s="2" customFormat="1" ht="6.9" customHeight="1">
      <c r="A81" s="18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19"/>
      <c r="M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</sheetData>
  <autoFilter ref="C51:K80"/>
  <mergeCells count="6">
    <mergeCell ref="E29:H29"/>
    <mergeCell ref="E47:H47"/>
    <mergeCell ref="E49:H49"/>
    <mergeCell ref="L2:V2"/>
    <mergeCell ref="E7:H7"/>
    <mergeCell ref="E9:H9"/>
  </mergeCells>
  <hyperlinks>
    <hyperlink ref="F58" r:id="rId1" display="https://podminky.urs.cz/item/CS_URS_2021_02/949101111"/>
    <hyperlink ref="F64" r:id="rId2" display="https://podminky.urs.cz/item/CS_URS_2021_02/968082018"/>
    <hyperlink ref="F70" r:id="rId3" display="https://podminky.urs.cz/item/CS_URS_2021_02/997013111"/>
    <hyperlink ref="F72" r:id="rId4" display="https://podminky.urs.cz/item/CS_URS_2021_02/997013501"/>
    <hyperlink ref="F74" r:id="rId5" display="https://podminky.urs.cz/item/CS_URS_2021_02/997013509"/>
    <hyperlink ref="F77" r:id="rId6" display="https://podminky.urs.cz/item/CS_URS_2021_02/997013631"/>
    <hyperlink ref="F80" r:id="rId7" display="https://podminky.urs.cz/item/CS_URS_2021_02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3"/>
  <sheetViews>
    <sheetView showGridLines="0" workbookViewId="0" topLeftCell="A50">
      <selection activeCell="A56" sqref="A56:XFD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31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123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ROUND(J58,2)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ROUND((SUM(BE58:BE82)),2)</f>
        <v>0</v>
      </c>
      <c r="G18" s="18"/>
      <c r="H18" s="18"/>
      <c r="I18" s="44">
        <v>0.21</v>
      </c>
      <c r="J18" s="43">
        <f>ROUND(((SUM(BE58:BE82))*I18),2)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ROUND((SUM(BF58:BF82)),2)</f>
        <v>0</v>
      </c>
      <c r="G19" s="18"/>
      <c r="H19" s="18"/>
      <c r="I19" s="44">
        <v>0.15</v>
      </c>
      <c r="J19" s="43">
        <f>ROUND(((SUM(BF58:BF82))*I19),2)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ROUND((SUM(BG58:BG82)),2)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ROUND((SUM(BH58:BH82)),2)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ROUND((SUM(BI58:BI82)),2)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02 - Bourání kovové prosklené příčky pro příčku S2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0.3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29.25" customHeight="1">
      <c r="A37" s="18"/>
      <c r="B37" s="19"/>
      <c r="C37" s="51" t="s">
        <v>44</v>
      </c>
      <c r="D37" s="45"/>
      <c r="E37" s="45"/>
      <c r="F37" s="45"/>
      <c r="G37" s="45"/>
      <c r="H37" s="45"/>
      <c r="I37" s="45"/>
      <c r="J37" s="52" t="s">
        <v>45</v>
      </c>
      <c r="K37" s="45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10.3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47" s="2" customFormat="1" ht="22.95" customHeight="1">
      <c r="A39" s="18"/>
      <c r="B39" s="19"/>
      <c r="C39" s="53" t="s">
        <v>24</v>
      </c>
      <c r="D39" s="18"/>
      <c r="E39" s="18"/>
      <c r="F39" s="18"/>
      <c r="G39" s="18"/>
      <c r="H39" s="18"/>
      <c r="I39" s="18"/>
      <c r="J39" s="35">
        <f>J58</f>
        <v>0</v>
      </c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U39" s="12" t="s">
        <v>46</v>
      </c>
    </row>
    <row r="40" spans="2:12" s="4" customFormat="1" ht="24.9" customHeight="1">
      <c r="B40" s="54"/>
      <c r="D40" s="55" t="s">
        <v>47</v>
      </c>
      <c r="E40" s="56"/>
      <c r="F40" s="56"/>
      <c r="G40" s="56"/>
      <c r="H40" s="56"/>
      <c r="I40" s="56"/>
      <c r="J40" s="57">
        <f>J59</f>
        <v>0</v>
      </c>
      <c r="L40" s="54"/>
    </row>
    <row r="41" spans="2:12" s="5" customFormat="1" ht="19.95" customHeight="1">
      <c r="B41" s="58"/>
      <c r="D41" s="59" t="s">
        <v>48</v>
      </c>
      <c r="E41" s="60"/>
      <c r="F41" s="60"/>
      <c r="G41" s="60"/>
      <c r="H41" s="60"/>
      <c r="I41" s="60"/>
      <c r="J41" s="61">
        <f>J60</f>
        <v>0</v>
      </c>
      <c r="L41" s="58"/>
    </row>
    <row r="42" spans="2:12" s="5" customFormat="1" ht="19.95" customHeight="1">
      <c r="B42" s="58"/>
      <c r="D42" s="59" t="s">
        <v>49</v>
      </c>
      <c r="E42" s="60"/>
      <c r="F42" s="60"/>
      <c r="G42" s="60"/>
      <c r="H42" s="60"/>
      <c r="I42" s="60"/>
      <c r="J42" s="61">
        <f>J70</f>
        <v>0</v>
      </c>
      <c r="L42" s="58"/>
    </row>
    <row r="43" spans="2:12" s="5" customFormat="1" ht="19.95" customHeight="1">
      <c r="B43" s="58"/>
      <c r="D43" s="59" t="s">
        <v>50</v>
      </c>
      <c r="E43" s="60"/>
      <c r="F43" s="60"/>
      <c r="G43" s="60"/>
      <c r="H43" s="60"/>
      <c r="I43" s="60"/>
      <c r="J43" s="61">
        <f>J80</f>
        <v>0</v>
      </c>
      <c r="L43" s="58"/>
    </row>
    <row r="44" spans="1:31" s="2" customFormat="1" ht="21.75" customHeight="1">
      <c r="A44" s="18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3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2" customFormat="1" ht="6.9" customHeight="1">
      <c r="A45" s="18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3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9" spans="1:31" s="2" customFormat="1" ht="6.9" customHeight="1">
      <c r="A49" s="18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3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24.9" customHeight="1">
      <c r="A50" s="18"/>
      <c r="B50" s="19"/>
      <c r="C50" s="16" t="s">
        <v>51</v>
      </c>
      <c r="D50" s="18"/>
      <c r="E50" s="18"/>
      <c r="F50" s="18"/>
      <c r="G50" s="18"/>
      <c r="H50" s="18"/>
      <c r="I50" s="18"/>
      <c r="J50" s="18"/>
      <c r="K50" s="18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" customHeight="1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12" customHeight="1">
      <c r="A52" s="18"/>
      <c r="B52" s="19"/>
      <c r="C52" s="17" t="s">
        <v>5</v>
      </c>
      <c r="D52" s="18"/>
      <c r="E52" s="18"/>
      <c r="F52" s="18"/>
      <c r="G52" s="18"/>
      <c r="H52" s="18"/>
      <c r="I52" s="18"/>
      <c r="J52" s="18"/>
      <c r="K52" s="18"/>
      <c r="L52" s="3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16.5" customHeight="1">
      <c r="A53" s="18"/>
      <c r="B53" s="19"/>
      <c r="C53" s="18"/>
      <c r="D53" s="18"/>
      <c r="E53" s="250" t="e">
        <f>E7</f>
        <v>#REF!</v>
      </c>
      <c r="F53" s="251"/>
      <c r="G53" s="251"/>
      <c r="H53" s="251"/>
      <c r="I53" s="18"/>
      <c r="J53" s="18"/>
      <c r="K53" s="18"/>
      <c r="L53" s="3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12" customHeight="1">
      <c r="A54" s="18"/>
      <c r="B54" s="19"/>
      <c r="C54" s="17" t="s">
        <v>41</v>
      </c>
      <c r="D54" s="18"/>
      <c r="E54" s="18"/>
      <c r="F54" s="18"/>
      <c r="G54" s="18"/>
      <c r="H54" s="18"/>
      <c r="I54" s="18"/>
      <c r="J54" s="18"/>
      <c r="K54" s="18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6.5" customHeight="1">
      <c r="A55" s="18"/>
      <c r="B55" s="19"/>
      <c r="C55" s="18"/>
      <c r="D55" s="18"/>
      <c r="E55" s="248" t="str">
        <f>E9</f>
        <v>02 - Bourání kovové prosklené příčky pro příčku S2</v>
      </c>
      <c r="F55" s="249"/>
      <c r="G55" s="249"/>
      <c r="H55" s="249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0.35" customHeight="1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6" customFormat="1" ht="29.25" customHeight="1">
      <c r="A57" s="62"/>
      <c r="B57" s="63"/>
      <c r="C57" s="64" t="s">
        <v>52</v>
      </c>
      <c r="D57" s="65" t="s">
        <v>23</v>
      </c>
      <c r="E57" s="65" t="s">
        <v>21</v>
      </c>
      <c r="F57" s="65" t="s">
        <v>22</v>
      </c>
      <c r="G57" s="65" t="s">
        <v>53</v>
      </c>
      <c r="H57" s="65" t="s">
        <v>54</v>
      </c>
      <c r="I57" s="65" t="s">
        <v>55</v>
      </c>
      <c r="J57" s="65" t="s">
        <v>45</v>
      </c>
      <c r="K57" s="66" t="s">
        <v>56</v>
      </c>
      <c r="L57" s="67"/>
      <c r="M57" s="29" t="s">
        <v>0</v>
      </c>
      <c r="N57" s="30" t="s">
        <v>12</v>
      </c>
      <c r="O57" s="30" t="s">
        <v>57</v>
      </c>
      <c r="P57" s="30" t="s">
        <v>58</v>
      </c>
      <c r="Q57" s="30" t="s">
        <v>59</v>
      </c>
      <c r="R57" s="30" t="s">
        <v>60</v>
      </c>
      <c r="S57" s="30" t="s">
        <v>61</v>
      </c>
      <c r="T57" s="31" t="s">
        <v>62</v>
      </c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63" s="2" customFormat="1" ht="22.95" customHeight="1">
      <c r="A58" s="18"/>
      <c r="B58" s="19"/>
      <c r="C58" s="34" t="s">
        <v>63</v>
      </c>
      <c r="D58" s="18"/>
      <c r="E58" s="18"/>
      <c r="F58" s="18"/>
      <c r="G58" s="18"/>
      <c r="H58" s="18"/>
      <c r="I58" s="18"/>
      <c r="J58" s="68">
        <f>BK58</f>
        <v>0</v>
      </c>
      <c r="K58" s="18"/>
      <c r="L58" s="19"/>
      <c r="M58" s="32"/>
      <c r="N58" s="25"/>
      <c r="O58" s="33"/>
      <c r="P58" s="69">
        <f>P59</f>
        <v>0</v>
      </c>
      <c r="Q58" s="33"/>
      <c r="R58" s="69">
        <f>R59</f>
        <v>0.00048425</v>
      </c>
      <c r="S58" s="33"/>
      <c r="T58" s="70">
        <f>T59</f>
        <v>0.20952500000000002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T58" s="12" t="s">
        <v>25</v>
      </c>
      <c r="AU58" s="12" t="s">
        <v>46</v>
      </c>
      <c r="BK58" s="71">
        <f>BK59</f>
        <v>0</v>
      </c>
    </row>
    <row r="59" spans="2:63" s="7" customFormat="1" ht="25.95" customHeight="1">
      <c r="B59" s="72"/>
      <c r="D59" s="73" t="s">
        <v>25</v>
      </c>
      <c r="E59" s="74" t="s">
        <v>64</v>
      </c>
      <c r="F59" s="74" t="s">
        <v>65</v>
      </c>
      <c r="I59" s="75"/>
      <c r="J59" s="76">
        <f>BK59</f>
        <v>0</v>
      </c>
      <c r="L59" s="72"/>
      <c r="M59" s="77"/>
      <c r="N59" s="78"/>
      <c r="O59" s="78"/>
      <c r="P59" s="79">
        <f>P60+P70+P80</f>
        <v>0</v>
      </c>
      <c r="Q59" s="78"/>
      <c r="R59" s="79">
        <f>R60+R70+R80</f>
        <v>0.00048425</v>
      </c>
      <c r="S59" s="78"/>
      <c r="T59" s="80">
        <f>T60+T70+T80</f>
        <v>0.20952500000000002</v>
      </c>
      <c r="AR59" s="73" t="s">
        <v>28</v>
      </c>
      <c r="AT59" s="81" t="s">
        <v>25</v>
      </c>
      <c r="AU59" s="81" t="s">
        <v>26</v>
      </c>
      <c r="AY59" s="73" t="s">
        <v>66</v>
      </c>
      <c r="BK59" s="82">
        <f>BK60+BK70+BK80</f>
        <v>0</v>
      </c>
    </row>
    <row r="60" spans="2:63" s="7" customFormat="1" ht="22.95" customHeight="1">
      <c r="B60" s="72"/>
      <c r="D60" s="73" t="s">
        <v>25</v>
      </c>
      <c r="E60" s="83" t="s">
        <v>67</v>
      </c>
      <c r="F60" s="83" t="s">
        <v>68</v>
      </c>
      <c r="I60" s="75"/>
      <c r="J60" s="84">
        <f>BK60</f>
        <v>0</v>
      </c>
      <c r="L60" s="72"/>
      <c r="M60" s="77"/>
      <c r="N60" s="78"/>
      <c r="O60" s="78"/>
      <c r="P60" s="79">
        <f>SUM(P61:P69)</f>
        <v>0</v>
      </c>
      <c r="Q60" s="78"/>
      <c r="R60" s="79">
        <f>SUM(R61:R69)</f>
        <v>0.00048425</v>
      </c>
      <c r="S60" s="78"/>
      <c r="T60" s="80">
        <f>SUM(T61:T69)</f>
        <v>0.20952500000000002</v>
      </c>
      <c r="AR60" s="73" t="s">
        <v>28</v>
      </c>
      <c r="AT60" s="81" t="s">
        <v>25</v>
      </c>
      <c r="AU60" s="81" t="s">
        <v>28</v>
      </c>
      <c r="AY60" s="73" t="s">
        <v>66</v>
      </c>
      <c r="BK60" s="82">
        <f>SUM(BK61:BK69)</f>
        <v>0</v>
      </c>
    </row>
    <row r="61" spans="1:65" s="2" customFormat="1" ht="24.15" customHeight="1">
      <c r="A61" s="18"/>
      <c r="B61" s="85"/>
      <c r="C61" s="86" t="s">
        <v>28</v>
      </c>
      <c r="D61" s="86" t="s">
        <v>69</v>
      </c>
      <c r="E61" s="87" t="s">
        <v>70</v>
      </c>
      <c r="F61" s="88" t="s">
        <v>71</v>
      </c>
      <c r="G61" s="89" t="s">
        <v>72</v>
      </c>
      <c r="H61" s="90">
        <v>17.653</v>
      </c>
      <c r="I61" s="91"/>
      <c r="J61" s="92">
        <f>ROUND(I61*H61,2)</f>
        <v>0</v>
      </c>
      <c r="K61" s="88" t="s">
        <v>0</v>
      </c>
      <c r="L61" s="19"/>
      <c r="M61" s="93" t="s">
        <v>0</v>
      </c>
      <c r="N61" s="94" t="s">
        <v>13</v>
      </c>
      <c r="O61" s="26"/>
      <c r="P61" s="95">
        <f>O61*H61</f>
        <v>0</v>
      </c>
      <c r="Q61" s="95">
        <v>0</v>
      </c>
      <c r="R61" s="95">
        <f>Q61*H61</f>
        <v>0</v>
      </c>
      <c r="S61" s="95">
        <v>0</v>
      </c>
      <c r="T61" s="96">
        <f>S61*H61</f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R61" s="97" t="s">
        <v>73</v>
      </c>
      <c r="AT61" s="97" t="s">
        <v>69</v>
      </c>
      <c r="AU61" s="97" t="s">
        <v>30</v>
      </c>
      <c r="AY61" s="12" t="s">
        <v>66</v>
      </c>
      <c r="BE61" s="98">
        <f>IF(N61="základní",J61,0)</f>
        <v>0</v>
      </c>
      <c r="BF61" s="98">
        <f>IF(N61="snížená",J61,0)</f>
        <v>0</v>
      </c>
      <c r="BG61" s="98">
        <f>IF(N61="zákl. přenesená",J61,0)</f>
        <v>0</v>
      </c>
      <c r="BH61" s="98">
        <f>IF(N61="sníž. přenesená",J61,0)</f>
        <v>0</v>
      </c>
      <c r="BI61" s="98">
        <f>IF(N61="nulová",J61,0)</f>
        <v>0</v>
      </c>
      <c r="BJ61" s="12" t="s">
        <v>28</v>
      </c>
      <c r="BK61" s="98">
        <f>ROUND(I61*H61,2)</f>
        <v>0</v>
      </c>
      <c r="BL61" s="12" t="s">
        <v>73</v>
      </c>
      <c r="BM61" s="97" t="s">
        <v>124</v>
      </c>
    </row>
    <row r="62" spans="2:51" s="8" customFormat="1" ht="12">
      <c r="B62" s="99"/>
      <c r="D62" s="100" t="s">
        <v>75</v>
      </c>
      <c r="E62" s="101" t="s">
        <v>0</v>
      </c>
      <c r="F62" s="102" t="s">
        <v>125</v>
      </c>
      <c r="H62" s="103">
        <v>17.653</v>
      </c>
      <c r="I62" s="104"/>
      <c r="L62" s="99"/>
      <c r="M62" s="105"/>
      <c r="N62" s="106"/>
      <c r="O62" s="106"/>
      <c r="P62" s="106"/>
      <c r="Q62" s="106"/>
      <c r="R62" s="106"/>
      <c r="S62" s="106"/>
      <c r="T62" s="107"/>
      <c r="AT62" s="101" t="s">
        <v>75</v>
      </c>
      <c r="AU62" s="101" t="s">
        <v>30</v>
      </c>
      <c r="AV62" s="8" t="s">
        <v>30</v>
      </c>
      <c r="AW62" s="8" t="s">
        <v>6</v>
      </c>
      <c r="AX62" s="8" t="s">
        <v>28</v>
      </c>
      <c r="AY62" s="101" t="s">
        <v>66</v>
      </c>
    </row>
    <row r="63" spans="1:65" s="2" customFormat="1" ht="37.95" customHeight="1">
      <c r="A63" s="18"/>
      <c r="B63" s="85"/>
      <c r="C63" s="86" t="s">
        <v>30</v>
      </c>
      <c r="D63" s="86" t="s">
        <v>69</v>
      </c>
      <c r="E63" s="87" t="s">
        <v>77</v>
      </c>
      <c r="F63" s="88" t="s">
        <v>78</v>
      </c>
      <c r="G63" s="89" t="s">
        <v>72</v>
      </c>
      <c r="H63" s="90">
        <v>3.725</v>
      </c>
      <c r="I63" s="91"/>
      <c r="J63" s="92">
        <f>ROUND(I63*H63,2)</f>
        <v>0</v>
      </c>
      <c r="K63" s="88" t="s">
        <v>79</v>
      </c>
      <c r="L63" s="19"/>
      <c r="M63" s="93" t="s">
        <v>0</v>
      </c>
      <c r="N63" s="94" t="s">
        <v>13</v>
      </c>
      <c r="O63" s="26"/>
      <c r="P63" s="95">
        <f>O63*H63</f>
        <v>0</v>
      </c>
      <c r="Q63" s="95">
        <v>0.00013</v>
      </c>
      <c r="R63" s="95">
        <f>Q63*H63</f>
        <v>0.00048425</v>
      </c>
      <c r="S63" s="95">
        <v>0</v>
      </c>
      <c r="T63" s="96">
        <f>S63*H63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R63" s="97" t="s">
        <v>73</v>
      </c>
      <c r="AT63" s="97" t="s">
        <v>69</v>
      </c>
      <c r="AU63" s="97" t="s">
        <v>30</v>
      </c>
      <c r="AY63" s="12" t="s">
        <v>66</v>
      </c>
      <c r="BE63" s="98">
        <f>IF(N63="základní",J63,0)</f>
        <v>0</v>
      </c>
      <c r="BF63" s="98">
        <f>IF(N63="snížená",J63,0)</f>
        <v>0</v>
      </c>
      <c r="BG63" s="98">
        <f>IF(N63="zákl. přenesená",J63,0)</f>
        <v>0</v>
      </c>
      <c r="BH63" s="98">
        <f>IF(N63="sníž. přenesená",J63,0)</f>
        <v>0</v>
      </c>
      <c r="BI63" s="98">
        <f>IF(N63="nulová",J63,0)</f>
        <v>0</v>
      </c>
      <c r="BJ63" s="12" t="s">
        <v>28</v>
      </c>
      <c r="BK63" s="98">
        <f>ROUND(I63*H63,2)</f>
        <v>0</v>
      </c>
      <c r="BL63" s="12" t="s">
        <v>73</v>
      </c>
      <c r="BM63" s="97" t="s">
        <v>80</v>
      </c>
    </row>
    <row r="64" spans="1:47" s="2" customFormat="1" ht="12">
      <c r="A64" s="18"/>
      <c r="B64" s="19"/>
      <c r="C64" s="18"/>
      <c r="D64" s="108" t="s">
        <v>81</v>
      </c>
      <c r="E64" s="18"/>
      <c r="F64" s="109" t="s">
        <v>82</v>
      </c>
      <c r="G64" s="18"/>
      <c r="H64" s="18"/>
      <c r="I64" s="110"/>
      <c r="J64" s="18"/>
      <c r="K64" s="18"/>
      <c r="L64" s="19"/>
      <c r="M64" s="111"/>
      <c r="N64" s="112"/>
      <c r="O64" s="26"/>
      <c r="P64" s="26"/>
      <c r="Q64" s="26"/>
      <c r="R64" s="26"/>
      <c r="S64" s="26"/>
      <c r="T64" s="2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T64" s="12" t="s">
        <v>81</v>
      </c>
      <c r="AU64" s="12" t="s">
        <v>30</v>
      </c>
    </row>
    <row r="65" spans="2:51" s="9" customFormat="1" ht="12">
      <c r="B65" s="113"/>
      <c r="D65" s="100" t="s">
        <v>75</v>
      </c>
      <c r="E65" s="114" t="s">
        <v>0</v>
      </c>
      <c r="F65" s="115" t="s">
        <v>126</v>
      </c>
      <c r="H65" s="114" t="s">
        <v>0</v>
      </c>
      <c r="I65" s="116"/>
      <c r="L65" s="113"/>
      <c r="M65" s="117"/>
      <c r="N65" s="118"/>
      <c r="O65" s="118"/>
      <c r="P65" s="118"/>
      <c r="Q65" s="118"/>
      <c r="R65" s="118"/>
      <c r="S65" s="118"/>
      <c r="T65" s="119"/>
      <c r="AT65" s="114" t="s">
        <v>75</v>
      </c>
      <c r="AU65" s="114" t="s">
        <v>30</v>
      </c>
      <c r="AV65" s="9" t="s">
        <v>28</v>
      </c>
      <c r="AW65" s="9" t="s">
        <v>6</v>
      </c>
      <c r="AX65" s="9" t="s">
        <v>26</v>
      </c>
      <c r="AY65" s="114" t="s">
        <v>66</v>
      </c>
    </row>
    <row r="66" spans="2:51" s="8" customFormat="1" ht="12">
      <c r="B66" s="99"/>
      <c r="D66" s="100" t="s">
        <v>75</v>
      </c>
      <c r="E66" s="101" t="s">
        <v>0</v>
      </c>
      <c r="F66" s="102" t="s">
        <v>127</v>
      </c>
      <c r="H66" s="103">
        <v>3.725</v>
      </c>
      <c r="I66" s="104"/>
      <c r="L66" s="99"/>
      <c r="M66" s="105"/>
      <c r="N66" s="106"/>
      <c r="O66" s="106"/>
      <c r="P66" s="106"/>
      <c r="Q66" s="106"/>
      <c r="R66" s="106"/>
      <c r="S66" s="106"/>
      <c r="T66" s="107"/>
      <c r="AT66" s="101" t="s">
        <v>75</v>
      </c>
      <c r="AU66" s="101" t="s">
        <v>30</v>
      </c>
      <c r="AV66" s="8" t="s">
        <v>30</v>
      </c>
      <c r="AW66" s="8" t="s">
        <v>6</v>
      </c>
      <c r="AX66" s="8" t="s">
        <v>28</v>
      </c>
      <c r="AY66" s="101" t="s">
        <v>66</v>
      </c>
    </row>
    <row r="67" spans="1:65" s="2" customFormat="1" ht="37.95" customHeight="1">
      <c r="A67" s="18"/>
      <c r="B67" s="85"/>
      <c r="C67" s="86" t="s">
        <v>86</v>
      </c>
      <c r="D67" s="86" t="s">
        <v>69</v>
      </c>
      <c r="E67" s="87" t="s">
        <v>128</v>
      </c>
      <c r="F67" s="88" t="s">
        <v>129</v>
      </c>
      <c r="G67" s="89" t="s">
        <v>72</v>
      </c>
      <c r="H67" s="90">
        <v>8.381</v>
      </c>
      <c r="I67" s="91"/>
      <c r="J67" s="92">
        <f>ROUND(I67*H67,2)</f>
        <v>0</v>
      </c>
      <c r="K67" s="88" t="s">
        <v>79</v>
      </c>
      <c r="L67" s="19"/>
      <c r="M67" s="93" t="s">
        <v>0</v>
      </c>
      <c r="N67" s="94" t="s">
        <v>13</v>
      </c>
      <c r="O67" s="26"/>
      <c r="P67" s="95">
        <f>O67*H67</f>
        <v>0</v>
      </c>
      <c r="Q67" s="95">
        <v>0</v>
      </c>
      <c r="R67" s="95">
        <f>Q67*H67</f>
        <v>0</v>
      </c>
      <c r="S67" s="95">
        <v>0.025</v>
      </c>
      <c r="T67" s="96">
        <f>S67*H67</f>
        <v>0.20952500000000002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R67" s="97" t="s">
        <v>73</v>
      </c>
      <c r="AT67" s="97" t="s">
        <v>69</v>
      </c>
      <c r="AU67" s="97" t="s">
        <v>30</v>
      </c>
      <c r="AY67" s="12" t="s">
        <v>66</v>
      </c>
      <c r="BE67" s="98">
        <f>IF(N67="základní",J67,0)</f>
        <v>0</v>
      </c>
      <c r="BF67" s="98">
        <f>IF(N67="snížená",J67,0)</f>
        <v>0</v>
      </c>
      <c r="BG67" s="98">
        <f>IF(N67="zákl. přenesená",J67,0)</f>
        <v>0</v>
      </c>
      <c r="BH67" s="98">
        <f>IF(N67="sníž. přenesená",J67,0)</f>
        <v>0</v>
      </c>
      <c r="BI67" s="98">
        <f>IF(N67="nulová",J67,0)</f>
        <v>0</v>
      </c>
      <c r="BJ67" s="12" t="s">
        <v>28</v>
      </c>
      <c r="BK67" s="98">
        <f>ROUND(I67*H67,2)</f>
        <v>0</v>
      </c>
      <c r="BL67" s="12" t="s">
        <v>73</v>
      </c>
      <c r="BM67" s="97" t="s">
        <v>130</v>
      </c>
    </row>
    <row r="68" spans="1:47" s="2" customFormat="1" ht="12">
      <c r="A68" s="18"/>
      <c r="B68" s="19"/>
      <c r="C68" s="18"/>
      <c r="D68" s="108" t="s">
        <v>81</v>
      </c>
      <c r="E68" s="18"/>
      <c r="F68" s="109" t="s">
        <v>131</v>
      </c>
      <c r="G68" s="18"/>
      <c r="H68" s="18"/>
      <c r="I68" s="110"/>
      <c r="J68" s="18"/>
      <c r="K68" s="18"/>
      <c r="L68" s="19"/>
      <c r="M68" s="111"/>
      <c r="N68" s="112"/>
      <c r="O68" s="26"/>
      <c r="P68" s="26"/>
      <c r="Q68" s="26"/>
      <c r="R68" s="26"/>
      <c r="S68" s="26"/>
      <c r="T68" s="27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T68" s="12" t="s">
        <v>81</v>
      </c>
      <c r="AU68" s="12" t="s">
        <v>30</v>
      </c>
    </row>
    <row r="69" spans="2:51" s="8" customFormat="1" ht="12">
      <c r="B69" s="99"/>
      <c r="D69" s="100" t="s">
        <v>75</v>
      </c>
      <c r="E69" s="101" t="s">
        <v>0</v>
      </c>
      <c r="F69" s="102" t="s">
        <v>132</v>
      </c>
      <c r="H69" s="103">
        <v>8.381</v>
      </c>
      <c r="I69" s="104"/>
      <c r="L69" s="99"/>
      <c r="M69" s="105"/>
      <c r="N69" s="106"/>
      <c r="O69" s="106"/>
      <c r="P69" s="106"/>
      <c r="Q69" s="106"/>
      <c r="R69" s="106"/>
      <c r="S69" s="106"/>
      <c r="T69" s="107"/>
      <c r="AT69" s="101" t="s">
        <v>75</v>
      </c>
      <c r="AU69" s="101" t="s">
        <v>30</v>
      </c>
      <c r="AV69" s="8" t="s">
        <v>30</v>
      </c>
      <c r="AW69" s="8" t="s">
        <v>6</v>
      </c>
      <c r="AX69" s="8" t="s">
        <v>28</v>
      </c>
      <c r="AY69" s="101" t="s">
        <v>66</v>
      </c>
    </row>
    <row r="70" spans="2:63" s="7" customFormat="1" ht="22.95" customHeight="1">
      <c r="B70" s="72"/>
      <c r="D70" s="73" t="s">
        <v>25</v>
      </c>
      <c r="E70" s="83" t="s">
        <v>93</v>
      </c>
      <c r="F70" s="83" t="s">
        <v>94</v>
      </c>
      <c r="I70" s="75"/>
      <c r="J70" s="84">
        <f>BK70</f>
        <v>0</v>
      </c>
      <c r="L70" s="72"/>
      <c r="M70" s="77"/>
      <c r="N70" s="78"/>
      <c r="O70" s="78"/>
      <c r="P70" s="79">
        <f>SUM(P71:P79)</f>
        <v>0</v>
      </c>
      <c r="Q70" s="78"/>
      <c r="R70" s="79">
        <f>SUM(R71:R79)</f>
        <v>0</v>
      </c>
      <c r="S70" s="78"/>
      <c r="T70" s="80">
        <f>SUM(T71:T79)</f>
        <v>0</v>
      </c>
      <c r="AR70" s="73" t="s">
        <v>28</v>
      </c>
      <c r="AT70" s="81" t="s">
        <v>25</v>
      </c>
      <c r="AU70" s="81" t="s">
        <v>28</v>
      </c>
      <c r="AY70" s="73" t="s">
        <v>66</v>
      </c>
      <c r="BK70" s="82">
        <f>SUM(BK71:BK79)</f>
        <v>0</v>
      </c>
    </row>
    <row r="71" spans="1:65" s="2" customFormat="1" ht="37.95" customHeight="1">
      <c r="A71" s="18"/>
      <c r="B71" s="85"/>
      <c r="C71" s="86" t="s">
        <v>73</v>
      </c>
      <c r="D71" s="86" t="s">
        <v>69</v>
      </c>
      <c r="E71" s="87" t="s">
        <v>95</v>
      </c>
      <c r="F71" s="88" t="s">
        <v>96</v>
      </c>
      <c r="G71" s="89" t="s">
        <v>97</v>
      </c>
      <c r="H71" s="90">
        <v>0.21</v>
      </c>
      <c r="I71" s="91"/>
      <c r="J71" s="92">
        <f>ROUND(I71*H71,2)</f>
        <v>0</v>
      </c>
      <c r="K71" s="88" t="s">
        <v>79</v>
      </c>
      <c r="L71" s="19"/>
      <c r="M71" s="93" t="s">
        <v>0</v>
      </c>
      <c r="N71" s="94" t="s">
        <v>13</v>
      </c>
      <c r="O71" s="26"/>
      <c r="P71" s="95">
        <f>O71*H71</f>
        <v>0</v>
      </c>
      <c r="Q71" s="95">
        <v>0</v>
      </c>
      <c r="R71" s="95">
        <f>Q71*H71</f>
        <v>0</v>
      </c>
      <c r="S71" s="95">
        <v>0</v>
      </c>
      <c r="T71" s="96">
        <f>S71*H71</f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R71" s="97" t="s">
        <v>73</v>
      </c>
      <c r="AT71" s="97" t="s">
        <v>69</v>
      </c>
      <c r="AU71" s="97" t="s">
        <v>30</v>
      </c>
      <c r="AY71" s="12" t="s">
        <v>66</v>
      </c>
      <c r="BE71" s="98">
        <f>IF(N71="základní",J71,0)</f>
        <v>0</v>
      </c>
      <c r="BF71" s="98">
        <f>IF(N71="snížená",J71,0)</f>
        <v>0</v>
      </c>
      <c r="BG71" s="98">
        <f>IF(N71="zákl. přenesená",J71,0)</f>
        <v>0</v>
      </c>
      <c r="BH71" s="98">
        <f>IF(N71="sníž. přenesená",J71,0)</f>
        <v>0</v>
      </c>
      <c r="BI71" s="98">
        <f>IF(N71="nulová",J71,0)</f>
        <v>0</v>
      </c>
      <c r="BJ71" s="12" t="s">
        <v>28</v>
      </c>
      <c r="BK71" s="98">
        <f>ROUND(I71*H71,2)</f>
        <v>0</v>
      </c>
      <c r="BL71" s="12" t="s">
        <v>73</v>
      </c>
      <c r="BM71" s="97" t="s">
        <v>98</v>
      </c>
    </row>
    <row r="72" spans="1:47" s="2" customFormat="1" ht="12">
      <c r="A72" s="18"/>
      <c r="B72" s="19"/>
      <c r="C72" s="18"/>
      <c r="D72" s="108" t="s">
        <v>81</v>
      </c>
      <c r="E72" s="18"/>
      <c r="F72" s="109" t="s">
        <v>99</v>
      </c>
      <c r="G72" s="18"/>
      <c r="H72" s="18"/>
      <c r="I72" s="110"/>
      <c r="J72" s="18"/>
      <c r="K72" s="18"/>
      <c r="L72" s="19"/>
      <c r="M72" s="111"/>
      <c r="N72" s="112"/>
      <c r="O72" s="26"/>
      <c r="P72" s="26"/>
      <c r="Q72" s="26"/>
      <c r="R72" s="26"/>
      <c r="S72" s="26"/>
      <c r="T72" s="2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T72" s="12" t="s">
        <v>81</v>
      </c>
      <c r="AU72" s="12" t="s">
        <v>30</v>
      </c>
    </row>
    <row r="73" spans="1:65" s="2" customFormat="1" ht="33" customHeight="1">
      <c r="A73" s="18"/>
      <c r="B73" s="85"/>
      <c r="C73" s="86" t="s">
        <v>100</v>
      </c>
      <c r="D73" s="86" t="s">
        <v>69</v>
      </c>
      <c r="E73" s="87" t="s">
        <v>101</v>
      </c>
      <c r="F73" s="88" t="s">
        <v>102</v>
      </c>
      <c r="G73" s="89" t="s">
        <v>97</v>
      </c>
      <c r="H73" s="90">
        <v>0.21</v>
      </c>
      <c r="I73" s="91"/>
      <c r="J73" s="92">
        <f>ROUND(I73*H73,2)</f>
        <v>0</v>
      </c>
      <c r="K73" s="88" t="s">
        <v>79</v>
      </c>
      <c r="L73" s="19"/>
      <c r="M73" s="93" t="s">
        <v>0</v>
      </c>
      <c r="N73" s="94" t="s">
        <v>13</v>
      </c>
      <c r="O73" s="26"/>
      <c r="P73" s="95">
        <f>O73*H73</f>
        <v>0</v>
      </c>
      <c r="Q73" s="95">
        <v>0</v>
      </c>
      <c r="R73" s="95">
        <f>Q73*H73</f>
        <v>0</v>
      </c>
      <c r="S73" s="95">
        <v>0</v>
      </c>
      <c r="T73" s="96">
        <f>S73*H73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R73" s="97" t="s">
        <v>73</v>
      </c>
      <c r="AT73" s="97" t="s">
        <v>69</v>
      </c>
      <c r="AU73" s="97" t="s">
        <v>30</v>
      </c>
      <c r="AY73" s="12" t="s">
        <v>66</v>
      </c>
      <c r="BE73" s="98">
        <f>IF(N73="základní",J73,0)</f>
        <v>0</v>
      </c>
      <c r="BF73" s="98">
        <f>IF(N73="snížená",J73,0)</f>
        <v>0</v>
      </c>
      <c r="BG73" s="98">
        <f>IF(N73="zákl. přenesená",J73,0)</f>
        <v>0</v>
      </c>
      <c r="BH73" s="98">
        <f>IF(N73="sníž. přenesená",J73,0)</f>
        <v>0</v>
      </c>
      <c r="BI73" s="98">
        <f>IF(N73="nulová",J73,0)</f>
        <v>0</v>
      </c>
      <c r="BJ73" s="12" t="s">
        <v>28</v>
      </c>
      <c r="BK73" s="98">
        <f>ROUND(I73*H73,2)</f>
        <v>0</v>
      </c>
      <c r="BL73" s="12" t="s">
        <v>73</v>
      </c>
      <c r="BM73" s="97" t="s">
        <v>103</v>
      </c>
    </row>
    <row r="74" spans="1:47" s="2" customFormat="1" ht="12">
      <c r="A74" s="18"/>
      <c r="B74" s="19"/>
      <c r="C74" s="18"/>
      <c r="D74" s="108" t="s">
        <v>81</v>
      </c>
      <c r="E74" s="18"/>
      <c r="F74" s="109" t="s">
        <v>104</v>
      </c>
      <c r="G74" s="18"/>
      <c r="H74" s="18"/>
      <c r="I74" s="110"/>
      <c r="J74" s="18"/>
      <c r="K74" s="18"/>
      <c r="L74" s="19"/>
      <c r="M74" s="111"/>
      <c r="N74" s="112"/>
      <c r="O74" s="26"/>
      <c r="P74" s="26"/>
      <c r="Q74" s="26"/>
      <c r="R74" s="26"/>
      <c r="S74" s="26"/>
      <c r="T74" s="2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T74" s="12" t="s">
        <v>81</v>
      </c>
      <c r="AU74" s="12" t="s">
        <v>30</v>
      </c>
    </row>
    <row r="75" spans="1:65" s="2" customFormat="1" ht="44.25" customHeight="1">
      <c r="A75" s="18"/>
      <c r="B75" s="85"/>
      <c r="C75" s="86" t="s">
        <v>105</v>
      </c>
      <c r="D75" s="86" t="s">
        <v>69</v>
      </c>
      <c r="E75" s="87" t="s">
        <v>106</v>
      </c>
      <c r="F75" s="88" t="s">
        <v>107</v>
      </c>
      <c r="G75" s="89" t="s">
        <v>97</v>
      </c>
      <c r="H75" s="90">
        <v>1.89</v>
      </c>
      <c r="I75" s="91"/>
      <c r="J75" s="92">
        <f>ROUND(I75*H75,2)</f>
        <v>0</v>
      </c>
      <c r="K75" s="88" t="s">
        <v>79</v>
      </c>
      <c r="L75" s="19"/>
      <c r="M75" s="93" t="s">
        <v>0</v>
      </c>
      <c r="N75" s="94" t="s">
        <v>13</v>
      </c>
      <c r="O75" s="26"/>
      <c r="P75" s="95">
        <f>O75*H75</f>
        <v>0</v>
      </c>
      <c r="Q75" s="95">
        <v>0</v>
      </c>
      <c r="R75" s="95">
        <f>Q75*H75</f>
        <v>0</v>
      </c>
      <c r="S75" s="95">
        <v>0</v>
      </c>
      <c r="T75" s="96">
        <f>S75*H75</f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R75" s="97" t="s">
        <v>73</v>
      </c>
      <c r="AT75" s="97" t="s">
        <v>69</v>
      </c>
      <c r="AU75" s="97" t="s">
        <v>30</v>
      </c>
      <c r="AY75" s="12" t="s">
        <v>66</v>
      </c>
      <c r="BE75" s="98">
        <f>IF(N75="základní",J75,0)</f>
        <v>0</v>
      </c>
      <c r="BF75" s="98">
        <f>IF(N75="snížená",J75,0)</f>
        <v>0</v>
      </c>
      <c r="BG75" s="98">
        <f>IF(N75="zákl. přenesená",J75,0)</f>
        <v>0</v>
      </c>
      <c r="BH75" s="98">
        <f>IF(N75="sníž. přenesená",J75,0)</f>
        <v>0</v>
      </c>
      <c r="BI75" s="98">
        <f>IF(N75="nulová",J75,0)</f>
        <v>0</v>
      </c>
      <c r="BJ75" s="12" t="s">
        <v>28</v>
      </c>
      <c r="BK75" s="98">
        <f>ROUND(I75*H75,2)</f>
        <v>0</v>
      </c>
      <c r="BL75" s="12" t="s">
        <v>73</v>
      </c>
      <c r="BM75" s="97" t="s">
        <v>108</v>
      </c>
    </row>
    <row r="76" spans="1:47" s="2" customFormat="1" ht="12">
      <c r="A76" s="18"/>
      <c r="B76" s="19"/>
      <c r="C76" s="18"/>
      <c r="D76" s="108" t="s">
        <v>81</v>
      </c>
      <c r="E76" s="18"/>
      <c r="F76" s="109" t="s">
        <v>109</v>
      </c>
      <c r="G76" s="18"/>
      <c r="H76" s="18"/>
      <c r="I76" s="110"/>
      <c r="J76" s="18"/>
      <c r="K76" s="18"/>
      <c r="L76" s="19"/>
      <c r="M76" s="111"/>
      <c r="N76" s="112"/>
      <c r="O76" s="26"/>
      <c r="P76" s="26"/>
      <c r="Q76" s="26"/>
      <c r="R76" s="26"/>
      <c r="S76" s="26"/>
      <c r="T76" s="2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T76" s="12" t="s">
        <v>81</v>
      </c>
      <c r="AU76" s="12" t="s">
        <v>30</v>
      </c>
    </row>
    <row r="77" spans="2:51" s="8" customFormat="1" ht="12">
      <c r="B77" s="99"/>
      <c r="D77" s="100" t="s">
        <v>75</v>
      </c>
      <c r="F77" s="102" t="s">
        <v>133</v>
      </c>
      <c r="H77" s="103">
        <v>1.89</v>
      </c>
      <c r="I77" s="104"/>
      <c r="L77" s="99"/>
      <c r="M77" s="105"/>
      <c r="N77" s="106"/>
      <c r="O77" s="106"/>
      <c r="P77" s="106"/>
      <c r="Q77" s="106"/>
      <c r="R77" s="106"/>
      <c r="S77" s="106"/>
      <c r="T77" s="107"/>
      <c r="AT77" s="101" t="s">
        <v>75</v>
      </c>
      <c r="AU77" s="101" t="s">
        <v>30</v>
      </c>
      <c r="AV77" s="8" t="s">
        <v>30</v>
      </c>
      <c r="AW77" s="8" t="s">
        <v>1</v>
      </c>
      <c r="AX77" s="8" t="s">
        <v>28</v>
      </c>
      <c r="AY77" s="101" t="s">
        <v>66</v>
      </c>
    </row>
    <row r="78" spans="1:65" s="2" customFormat="1" ht="44.25" customHeight="1">
      <c r="A78" s="18"/>
      <c r="B78" s="85"/>
      <c r="C78" s="86" t="s">
        <v>111</v>
      </c>
      <c r="D78" s="86" t="s">
        <v>69</v>
      </c>
      <c r="E78" s="87" t="s">
        <v>112</v>
      </c>
      <c r="F78" s="88" t="s">
        <v>113</v>
      </c>
      <c r="G78" s="89" t="s">
        <v>97</v>
      </c>
      <c r="H78" s="90">
        <v>0.21</v>
      </c>
      <c r="I78" s="91"/>
      <c r="J78" s="92">
        <f>ROUND(I78*H78,2)</f>
        <v>0</v>
      </c>
      <c r="K78" s="88" t="s">
        <v>79</v>
      </c>
      <c r="L78" s="19"/>
      <c r="M78" s="93" t="s">
        <v>0</v>
      </c>
      <c r="N78" s="94" t="s">
        <v>13</v>
      </c>
      <c r="O78" s="26"/>
      <c r="P78" s="95">
        <f>O78*H78</f>
        <v>0</v>
      </c>
      <c r="Q78" s="95">
        <v>0</v>
      </c>
      <c r="R78" s="95">
        <f>Q78*H78</f>
        <v>0</v>
      </c>
      <c r="S78" s="95">
        <v>0</v>
      </c>
      <c r="T78" s="96">
        <f>S78*H78</f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R78" s="97" t="s">
        <v>73</v>
      </c>
      <c r="AT78" s="97" t="s">
        <v>69</v>
      </c>
      <c r="AU78" s="97" t="s">
        <v>30</v>
      </c>
      <c r="AY78" s="12" t="s">
        <v>66</v>
      </c>
      <c r="BE78" s="98">
        <f>IF(N78="základní",J78,0)</f>
        <v>0</v>
      </c>
      <c r="BF78" s="98">
        <f>IF(N78="snížená",J78,0)</f>
        <v>0</v>
      </c>
      <c r="BG78" s="98">
        <f>IF(N78="zákl. přenesená",J78,0)</f>
        <v>0</v>
      </c>
      <c r="BH78" s="98">
        <f>IF(N78="sníž. přenesená",J78,0)</f>
        <v>0</v>
      </c>
      <c r="BI78" s="98">
        <f>IF(N78="nulová",J78,0)</f>
        <v>0</v>
      </c>
      <c r="BJ78" s="12" t="s">
        <v>28</v>
      </c>
      <c r="BK78" s="98">
        <f>ROUND(I78*H78,2)</f>
        <v>0</v>
      </c>
      <c r="BL78" s="12" t="s">
        <v>73</v>
      </c>
      <c r="BM78" s="97" t="s">
        <v>114</v>
      </c>
    </row>
    <row r="79" spans="1:47" s="2" customFormat="1" ht="12">
      <c r="A79" s="18"/>
      <c r="B79" s="19"/>
      <c r="C79" s="18"/>
      <c r="D79" s="108" t="s">
        <v>81</v>
      </c>
      <c r="E79" s="18"/>
      <c r="F79" s="109" t="s">
        <v>115</v>
      </c>
      <c r="G79" s="18"/>
      <c r="H79" s="18"/>
      <c r="I79" s="110"/>
      <c r="J79" s="18"/>
      <c r="K79" s="18"/>
      <c r="L79" s="19"/>
      <c r="M79" s="111"/>
      <c r="N79" s="112"/>
      <c r="O79" s="26"/>
      <c r="P79" s="26"/>
      <c r="Q79" s="26"/>
      <c r="R79" s="26"/>
      <c r="S79" s="26"/>
      <c r="T79" s="27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T79" s="12" t="s">
        <v>81</v>
      </c>
      <c r="AU79" s="12" t="s">
        <v>30</v>
      </c>
    </row>
    <row r="80" spans="2:63" s="7" customFormat="1" ht="22.95" customHeight="1">
      <c r="B80" s="72"/>
      <c r="D80" s="73" t="s">
        <v>25</v>
      </c>
      <c r="E80" s="83" t="s">
        <v>116</v>
      </c>
      <c r="F80" s="83" t="s">
        <v>117</v>
      </c>
      <c r="I80" s="75"/>
      <c r="J80" s="84">
        <f>BK80</f>
        <v>0</v>
      </c>
      <c r="L80" s="72"/>
      <c r="M80" s="77"/>
      <c r="N80" s="78"/>
      <c r="O80" s="78"/>
      <c r="P80" s="79">
        <f>SUM(P81:P82)</f>
        <v>0</v>
      </c>
      <c r="Q80" s="78"/>
      <c r="R80" s="79">
        <f>SUM(R81:R82)</f>
        <v>0</v>
      </c>
      <c r="S80" s="78"/>
      <c r="T80" s="80">
        <f>SUM(T81:T82)</f>
        <v>0</v>
      </c>
      <c r="AR80" s="73" t="s">
        <v>28</v>
      </c>
      <c r="AT80" s="81" t="s">
        <v>25</v>
      </c>
      <c r="AU80" s="81" t="s">
        <v>28</v>
      </c>
      <c r="AY80" s="73" t="s">
        <v>66</v>
      </c>
      <c r="BK80" s="82">
        <f>SUM(BK81:BK82)</f>
        <v>0</v>
      </c>
    </row>
    <row r="81" spans="1:65" s="2" customFormat="1" ht="55.5" customHeight="1">
      <c r="A81" s="18"/>
      <c r="B81" s="85"/>
      <c r="C81" s="86" t="s">
        <v>118</v>
      </c>
      <c r="D81" s="86" t="s">
        <v>69</v>
      </c>
      <c r="E81" s="87" t="s">
        <v>119</v>
      </c>
      <c r="F81" s="88" t="s">
        <v>120</v>
      </c>
      <c r="G81" s="89" t="s">
        <v>97</v>
      </c>
      <c r="H81" s="90">
        <v>0</v>
      </c>
      <c r="I81" s="91"/>
      <c r="J81" s="92">
        <f>ROUND(I81*H81,2)</f>
        <v>0</v>
      </c>
      <c r="K81" s="88" t="s">
        <v>79</v>
      </c>
      <c r="L81" s="19"/>
      <c r="M81" s="93" t="s">
        <v>0</v>
      </c>
      <c r="N81" s="94" t="s">
        <v>13</v>
      </c>
      <c r="O81" s="26"/>
      <c r="P81" s="95">
        <f>O81*H81</f>
        <v>0</v>
      </c>
      <c r="Q81" s="95">
        <v>0</v>
      </c>
      <c r="R81" s="95">
        <f>Q81*H81</f>
        <v>0</v>
      </c>
      <c r="S81" s="95">
        <v>0</v>
      </c>
      <c r="T81" s="96">
        <f>S81*H81</f>
        <v>0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R81" s="97" t="s">
        <v>73</v>
      </c>
      <c r="AT81" s="97" t="s">
        <v>69</v>
      </c>
      <c r="AU81" s="97" t="s">
        <v>30</v>
      </c>
      <c r="AY81" s="12" t="s">
        <v>66</v>
      </c>
      <c r="BE81" s="98">
        <f>IF(N81="základní",J81,0)</f>
        <v>0</v>
      </c>
      <c r="BF81" s="98">
        <f>IF(N81="snížená",J81,0)</f>
        <v>0</v>
      </c>
      <c r="BG81" s="98">
        <f>IF(N81="zákl. přenesená",J81,0)</f>
        <v>0</v>
      </c>
      <c r="BH81" s="98">
        <f>IF(N81="sníž. přenesená",J81,0)</f>
        <v>0</v>
      </c>
      <c r="BI81" s="98">
        <f>IF(N81="nulová",J81,0)</f>
        <v>0</v>
      </c>
      <c r="BJ81" s="12" t="s">
        <v>28</v>
      </c>
      <c r="BK81" s="98">
        <f>ROUND(I81*H81,2)</f>
        <v>0</v>
      </c>
      <c r="BL81" s="12" t="s">
        <v>73</v>
      </c>
      <c r="BM81" s="97" t="s">
        <v>121</v>
      </c>
    </row>
    <row r="82" spans="1:47" s="2" customFormat="1" ht="12">
      <c r="A82" s="18"/>
      <c r="B82" s="19"/>
      <c r="C82" s="18"/>
      <c r="D82" s="108" t="s">
        <v>81</v>
      </c>
      <c r="E82" s="18"/>
      <c r="F82" s="109" t="s">
        <v>122</v>
      </c>
      <c r="G82" s="18"/>
      <c r="H82" s="18"/>
      <c r="I82" s="110"/>
      <c r="J82" s="18"/>
      <c r="K82" s="18"/>
      <c r="L82" s="19"/>
      <c r="M82" s="128"/>
      <c r="N82" s="129"/>
      <c r="O82" s="130"/>
      <c r="P82" s="130"/>
      <c r="Q82" s="130"/>
      <c r="R82" s="130"/>
      <c r="S82" s="130"/>
      <c r="T82" s="13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T82" s="12" t="s">
        <v>81</v>
      </c>
      <c r="AU82" s="12" t="s">
        <v>30</v>
      </c>
    </row>
    <row r="83" spans="1:31" s="2" customFormat="1" ht="6.9" customHeight="1">
      <c r="A83" s="18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19"/>
      <c r="M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</sheetData>
  <autoFilter ref="C57:K82"/>
  <mergeCells count="8">
    <mergeCell ref="E35:H35"/>
    <mergeCell ref="E53:H53"/>
    <mergeCell ref="E55:H55"/>
    <mergeCell ref="L2:V2"/>
    <mergeCell ref="E7:H7"/>
    <mergeCell ref="E9:H9"/>
    <mergeCell ref="E12:H12"/>
    <mergeCell ref="E33:H33"/>
  </mergeCells>
  <hyperlinks>
    <hyperlink ref="F64" r:id="rId1" display="https://podminky.urs.cz/item/CS_URS_2021_02/949101111"/>
    <hyperlink ref="F68" r:id="rId2" display="https://podminky.urs.cz/item/CS_URS_2021_02/968072641"/>
    <hyperlink ref="F72" r:id="rId3" display="https://podminky.urs.cz/item/CS_URS_2021_02/997013111"/>
    <hyperlink ref="F74" r:id="rId4" display="https://podminky.urs.cz/item/CS_URS_2021_02/997013501"/>
    <hyperlink ref="F76" r:id="rId5" display="https://podminky.urs.cz/item/CS_URS_2021_02/997013509"/>
    <hyperlink ref="F79" r:id="rId6" display="https://podminky.urs.cz/item/CS_URS_2021_02/997013631"/>
    <hyperlink ref="F82" r:id="rId7" display="https://podminky.urs.cz/item/CS_URS_2021_02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74">
      <selection activeCell="A58" sqref="A58:XFD6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32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134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ROUND(J60,2)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ROUND((SUM(BE60:BE84)),2)</f>
        <v>0</v>
      </c>
      <c r="G18" s="18"/>
      <c r="H18" s="18"/>
      <c r="I18" s="44">
        <v>0.21</v>
      </c>
      <c r="J18" s="43">
        <f>ROUND(((SUM(BE60:BE84))*I18),2)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ROUND((SUM(BF60:BF84)),2)</f>
        <v>0</v>
      </c>
      <c r="G19" s="18"/>
      <c r="H19" s="18"/>
      <c r="I19" s="44">
        <v>0.15</v>
      </c>
      <c r="J19" s="43">
        <f>ROUND(((SUM(BF60:BF84))*I19),2)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ROUND((SUM(BG60:BG84)),2)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ROUND((SUM(BH60:BH84)),2)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ROUND((SUM(BI60:BI84)),2)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03 - Bourání kovové prosklené příčky pro příčku S3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6.9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0.3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29.25" customHeight="1">
      <c r="A38" s="18"/>
      <c r="B38" s="19"/>
      <c r="C38" s="51" t="s">
        <v>44</v>
      </c>
      <c r="D38" s="45"/>
      <c r="E38" s="45"/>
      <c r="F38" s="45"/>
      <c r="G38" s="45"/>
      <c r="H38" s="45"/>
      <c r="I38" s="45"/>
      <c r="J38" s="52" t="s">
        <v>45</v>
      </c>
      <c r="K38" s="45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10.35" customHeight="1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47" s="2" customFormat="1" ht="22.95" customHeight="1">
      <c r="A40" s="18"/>
      <c r="B40" s="19"/>
      <c r="C40" s="53" t="s">
        <v>24</v>
      </c>
      <c r="D40" s="18"/>
      <c r="E40" s="18"/>
      <c r="F40" s="18"/>
      <c r="G40" s="18"/>
      <c r="H40" s="18"/>
      <c r="I40" s="18"/>
      <c r="J40" s="35">
        <f>J60</f>
        <v>0</v>
      </c>
      <c r="K40" s="18"/>
      <c r="L40" s="3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U40" s="12" t="s">
        <v>46</v>
      </c>
    </row>
    <row r="41" spans="2:12" s="4" customFormat="1" ht="24.9" customHeight="1">
      <c r="B41" s="54"/>
      <c r="D41" s="55" t="s">
        <v>47</v>
      </c>
      <c r="E41" s="56"/>
      <c r="F41" s="56"/>
      <c r="G41" s="56"/>
      <c r="H41" s="56"/>
      <c r="I41" s="56"/>
      <c r="J41" s="57">
        <f>J61</f>
        <v>0</v>
      </c>
      <c r="L41" s="54"/>
    </row>
    <row r="42" spans="2:12" s="5" customFormat="1" ht="19.95" customHeight="1">
      <c r="B42" s="58"/>
      <c r="D42" s="59" t="s">
        <v>48</v>
      </c>
      <c r="E42" s="60"/>
      <c r="F42" s="60"/>
      <c r="G42" s="60"/>
      <c r="H42" s="60"/>
      <c r="I42" s="60"/>
      <c r="J42" s="61">
        <f>J62</f>
        <v>0</v>
      </c>
      <c r="L42" s="58"/>
    </row>
    <row r="43" spans="2:12" s="5" customFormat="1" ht="19.95" customHeight="1">
      <c r="B43" s="58"/>
      <c r="D43" s="59" t="s">
        <v>49</v>
      </c>
      <c r="E43" s="60"/>
      <c r="F43" s="60"/>
      <c r="G43" s="60"/>
      <c r="H43" s="60"/>
      <c r="I43" s="60"/>
      <c r="J43" s="61">
        <f>J72</f>
        <v>0</v>
      </c>
      <c r="L43" s="58"/>
    </row>
    <row r="44" spans="2:12" s="5" customFormat="1" ht="19.95" customHeight="1">
      <c r="B44" s="58"/>
      <c r="D44" s="59" t="s">
        <v>50</v>
      </c>
      <c r="E44" s="60"/>
      <c r="F44" s="60"/>
      <c r="G44" s="60"/>
      <c r="H44" s="60"/>
      <c r="I44" s="60"/>
      <c r="J44" s="61">
        <f>J82</f>
        <v>0</v>
      </c>
      <c r="L44" s="58"/>
    </row>
    <row r="45" spans="1:31" s="2" customFormat="1" ht="21.75" customHeight="1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3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" customHeight="1">
      <c r="A46" s="18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3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50" spans="1:31" s="2" customFormat="1" ht="6.9" customHeight="1">
      <c r="A50" s="18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24.9" customHeight="1">
      <c r="A51" s="18"/>
      <c r="B51" s="19"/>
      <c r="C51" s="16" t="s">
        <v>51</v>
      </c>
      <c r="D51" s="18"/>
      <c r="E51" s="18"/>
      <c r="F51" s="18"/>
      <c r="G51" s="18"/>
      <c r="H51" s="18"/>
      <c r="I51" s="18"/>
      <c r="J51" s="18"/>
      <c r="K51" s="18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6.9" customHeight="1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3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12" customHeight="1">
      <c r="A53" s="18"/>
      <c r="B53" s="19"/>
      <c r="C53" s="17" t="s">
        <v>5</v>
      </c>
      <c r="D53" s="18"/>
      <c r="E53" s="18"/>
      <c r="F53" s="18"/>
      <c r="G53" s="18"/>
      <c r="H53" s="18"/>
      <c r="I53" s="18"/>
      <c r="J53" s="18"/>
      <c r="K53" s="18"/>
      <c r="L53" s="3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16.5" customHeight="1">
      <c r="A54" s="18"/>
      <c r="B54" s="19"/>
      <c r="C54" s="18"/>
      <c r="D54" s="18"/>
      <c r="E54" s="250" t="e">
        <f>E7</f>
        <v>#REF!</v>
      </c>
      <c r="F54" s="251"/>
      <c r="G54" s="251"/>
      <c r="H54" s="251"/>
      <c r="I54" s="18"/>
      <c r="J54" s="18"/>
      <c r="K54" s="18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2" customHeight="1">
      <c r="A55" s="18"/>
      <c r="B55" s="19"/>
      <c r="C55" s="17" t="s">
        <v>41</v>
      </c>
      <c r="D55" s="18"/>
      <c r="E55" s="18"/>
      <c r="F55" s="18"/>
      <c r="G55" s="18"/>
      <c r="H55" s="18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6.5" customHeight="1">
      <c r="A56" s="18"/>
      <c r="B56" s="19"/>
      <c r="C56" s="18"/>
      <c r="D56" s="18"/>
      <c r="E56" s="248" t="str">
        <f>E9</f>
        <v>03 - Bourání kovové prosklené příčky pro příčku S3</v>
      </c>
      <c r="F56" s="249"/>
      <c r="G56" s="249"/>
      <c r="H56" s="249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6.9" customHeight="1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0.35" customHeight="1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6" customFormat="1" ht="29.25" customHeight="1">
      <c r="A59" s="62"/>
      <c r="B59" s="63"/>
      <c r="C59" s="64" t="s">
        <v>52</v>
      </c>
      <c r="D59" s="65" t="s">
        <v>23</v>
      </c>
      <c r="E59" s="65" t="s">
        <v>21</v>
      </c>
      <c r="F59" s="65" t="s">
        <v>22</v>
      </c>
      <c r="G59" s="65" t="s">
        <v>53</v>
      </c>
      <c r="H59" s="65" t="s">
        <v>54</v>
      </c>
      <c r="I59" s="65" t="s">
        <v>55</v>
      </c>
      <c r="J59" s="65" t="s">
        <v>45</v>
      </c>
      <c r="K59" s="66" t="s">
        <v>56</v>
      </c>
      <c r="L59" s="67"/>
      <c r="M59" s="29" t="s">
        <v>0</v>
      </c>
      <c r="N59" s="30" t="s">
        <v>12</v>
      </c>
      <c r="O59" s="30" t="s">
        <v>57</v>
      </c>
      <c r="P59" s="30" t="s">
        <v>58</v>
      </c>
      <c r="Q59" s="30" t="s">
        <v>59</v>
      </c>
      <c r="R59" s="30" t="s">
        <v>60</v>
      </c>
      <c r="S59" s="30" t="s">
        <v>61</v>
      </c>
      <c r="T59" s="31" t="s">
        <v>62</v>
      </c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63" s="2" customFormat="1" ht="22.95" customHeight="1">
      <c r="A60" s="18"/>
      <c r="B60" s="19"/>
      <c r="C60" s="34" t="s">
        <v>63</v>
      </c>
      <c r="D60" s="18"/>
      <c r="E60" s="18"/>
      <c r="F60" s="18"/>
      <c r="G60" s="18"/>
      <c r="H60" s="18"/>
      <c r="I60" s="18"/>
      <c r="J60" s="68">
        <f>BK60</f>
        <v>0</v>
      </c>
      <c r="K60" s="18"/>
      <c r="L60" s="19"/>
      <c r="M60" s="32"/>
      <c r="N60" s="25"/>
      <c r="O60" s="33"/>
      <c r="P60" s="69">
        <f>P61</f>
        <v>0</v>
      </c>
      <c r="Q60" s="33"/>
      <c r="R60" s="69">
        <f>R61</f>
        <v>0.0006614399999999999</v>
      </c>
      <c r="S60" s="33"/>
      <c r="T60" s="70">
        <f>T61</f>
        <v>0.2862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T60" s="12" t="s">
        <v>25</v>
      </c>
      <c r="AU60" s="12" t="s">
        <v>46</v>
      </c>
      <c r="BK60" s="71">
        <f>BK61</f>
        <v>0</v>
      </c>
    </row>
    <row r="61" spans="2:63" s="7" customFormat="1" ht="25.95" customHeight="1">
      <c r="B61" s="72"/>
      <c r="D61" s="73" t="s">
        <v>25</v>
      </c>
      <c r="E61" s="74" t="s">
        <v>64</v>
      </c>
      <c r="F61" s="74" t="s">
        <v>65</v>
      </c>
      <c r="I61" s="75"/>
      <c r="J61" s="76">
        <f>BK61</f>
        <v>0</v>
      </c>
      <c r="L61" s="72"/>
      <c r="M61" s="77"/>
      <c r="N61" s="78"/>
      <c r="O61" s="78"/>
      <c r="P61" s="79">
        <f>P62+P72+P82</f>
        <v>0</v>
      </c>
      <c r="Q61" s="78"/>
      <c r="R61" s="79">
        <f>R62+R72+R82</f>
        <v>0.0006614399999999999</v>
      </c>
      <c r="S61" s="78"/>
      <c r="T61" s="80">
        <f>T62+T72+T82</f>
        <v>0.2862</v>
      </c>
      <c r="AR61" s="73" t="s">
        <v>28</v>
      </c>
      <c r="AT61" s="81" t="s">
        <v>25</v>
      </c>
      <c r="AU61" s="81" t="s">
        <v>26</v>
      </c>
      <c r="AY61" s="73" t="s">
        <v>66</v>
      </c>
      <c r="BK61" s="82">
        <f>BK62+BK72+BK82</f>
        <v>0</v>
      </c>
    </row>
    <row r="62" spans="2:63" s="7" customFormat="1" ht="22.95" customHeight="1">
      <c r="B62" s="72"/>
      <c r="D62" s="73" t="s">
        <v>25</v>
      </c>
      <c r="E62" s="83" t="s">
        <v>67</v>
      </c>
      <c r="F62" s="83" t="s">
        <v>68</v>
      </c>
      <c r="I62" s="75"/>
      <c r="J62" s="84">
        <f>BK62</f>
        <v>0</v>
      </c>
      <c r="L62" s="72"/>
      <c r="M62" s="77"/>
      <c r="N62" s="78"/>
      <c r="O62" s="78"/>
      <c r="P62" s="79">
        <f>SUM(P63:P71)</f>
        <v>0</v>
      </c>
      <c r="Q62" s="78"/>
      <c r="R62" s="79">
        <f>SUM(R63:R71)</f>
        <v>0.0006614399999999999</v>
      </c>
      <c r="S62" s="78"/>
      <c r="T62" s="80">
        <f>SUM(T63:T71)</f>
        <v>0.2862</v>
      </c>
      <c r="AR62" s="73" t="s">
        <v>28</v>
      </c>
      <c r="AT62" s="81" t="s">
        <v>25</v>
      </c>
      <c r="AU62" s="81" t="s">
        <v>28</v>
      </c>
      <c r="AY62" s="73" t="s">
        <v>66</v>
      </c>
      <c r="BK62" s="82">
        <f>SUM(BK63:BK71)</f>
        <v>0</v>
      </c>
    </row>
    <row r="63" spans="1:65" s="2" customFormat="1" ht="24.15" customHeight="1">
      <c r="A63" s="18"/>
      <c r="B63" s="85"/>
      <c r="C63" s="86" t="s">
        <v>28</v>
      </c>
      <c r="D63" s="86" t="s">
        <v>69</v>
      </c>
      <c r="E63" s="87" t="s">
        <v>70</v>
      </c>
      <c r="F63" s="88" t="s">
        <v>71</v>
      </c>
      <c r="G63" s="89" t="s">
        <v>72</v>
      </c>
      <c r="H63" s="90">
        <v>29.106</v>
      </c>
      <c r="I63" s="91"/>
      <c r="J63" s="92">
        <f>ROUND(I63*H63,2)</f>
        <v>0</v>
      </c>
      <c r="K63" s="88" t="s">
        <v>0</v>
      </c>
      <c r="L63" s="19"/>
      <c r="M63" s="93" t="s">
        <v>0</v>
      </c>
      <c r="N63" s="94" t="s">
        <v>13</v>
      </c>
      <c r="O63" s="26"/>
      <c r="P63" s="95">
        <f>O63*H63</f>
        <v>0</v>
      </c>
      <c r="Q63" s="95">
        <v>0</v>
      </c>
      <c r="R63" s="95">
        <f>Q63*H63</f>
        <v>0</v>
      </c>
      <c r="S63" s="95">
        <v>0</v>
      </c>
      <c r="T63" s="96">
        <f>S63*H63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R63" s="97" t="s">
        <v>73</v>
      </c>
      <c r="AT63" s="97" t="s">
        <v>69</v>
      </c>
      <c r="AU63" s="97" t="s">
        <v>30</v>
      </c>
      <c r="AY63" s="12" t="s">
        <v>66</v>
      </c>
      <c r="BE63" s="98">
        <f>IF(N63="základní",J63,0)</f>
        <v>0</v>
      </c>
      <c r="BF63" s="98">
        <f>IF(N63="snížená",J63,0)</f>
        <v>0</v>
      </c>
      <c r="BG63" s="98">
        <f>IF(N63="zákl. přenesená",J63,0)</f>
        <v>0</v>
      </c>
      <c r="BH63" s="98">
        <f>IF(N63="sníž. přenesená",J63,0)</f>
        <v>0</v>
      </c>
      <c r="BI63" s="98">
        <f>IF(N63="nulová",J63,0)</f>
        <v>0</v>
      </c>
      <c r="BJ63" s="12" t="s">
        <v>28</v>
      </c>
      <c r="BK63" s="98">
        <f>ROUND(I63*H63,2)</f>
        <v>0</v>
      </c>
      <c r="BL63" s="12" t="s">
        <v>73</v>
      </c>
      <c r="BM63" s="97" t="s">
        <v>135</v>
      </c>
    </row>
    <row r="64" spans="2:51" s="8" customFormat="1" ht="12">
      <c r="B64" s="99"/>
      <c r="D64" s="100" t="s">
        <v>75</v>
      </c>
      <c r="E64" s="101" t="s">
        <v>0</v>
      </c>
      <c r="F64" s="102" t="s">
        <v>136</v>
      </c>
      <c r="H64" s="103">
        <v>29.106</v>
      </c>
      <c r="I64" s="104"/>
      <c r="L64" s="99"/>
      <c r="M64" s="105"/>
      <c r="N64" s="106"/>
      <c r="O64" s="106"/>
      <c r="P64" s="106"/>
      <c r="Q64" s="106"/>
      <c r="R64" s="106"/>
      <c r="S64" s="106"/>
      <c r="T64" s="107"/>
      <c r="AT64" s="101" t="s">
        <v>75</v>
      </c>
      <c r="AU64" s="101" t="s">
        <v>30</v>
      </c>
      <c r="AV64" s="8" t="s">
        <v>30</v>
      </c>
      <c r="AW64" s="8" t="s">
        <v>6</v>
      </c>
      <c r="AX64" s="8" t="s">
        <v>28</v>
      </c>
      <c r="AY64" s="101" t="s">
        <v>66</v>
      </c>
    </row>
    <row r="65" spans="1:65" s="2" customFormat="1" ht="37.95" customHeight="1">
      <c r="A65" s="18"/>
      <c r="B65" s="85"/>
      <c r="C65" s="86" t="s">
        <v>30</v>
      </c>
      <c r="D65" s="86" t="s">
        <v>69</v>
      </c>
      <c r="E65" s="87" t="s">
        <v>77</v>
      </c>
      <c r="F65" s="88" t="s">
        <v>78</v>
      </c>
      <c r="G65" s="89" t="s">
        <v>72</v>
      </c>
      <c r="H65" s="90">
        <v>5.088</v>
      </c>
      <c r="I65" s="91"/>
      <c r="J65" s="92">
        <f>ROUND(I65*H65,2)</f>
        <v>0</v>
      </c>
      <c r="K65" s="88" t="s">
        <v>79</v>
      </c>
      <c r="L65" s="19"/>
      <c r="M65" s="93" t="s">
        <v>0</v>
      </c>
      <c r="N65" s="94" t="s">
        <v>13</v>
      </c>
      <c r="O65" s="26"/>
      <c r="P65" s="95">
        <f>O65*H65</f>
        <v>0</v>
      </c>
      <c r="Q65" s="95">
        <v>0.00013</v>
      </c>
      <c r="R65" s="95">
        <f>Q65*H65</f>
        <v>0.0006614399999999999</v>
      </c>
      <c r="S65" s="95">
        <v>0</v>
      </c>
      <c r="T65" s="96">
        <f>S65*H65</f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R65" s="97" t="s">
        <v>73</v>
      </c>
      <c r="AT65" s="97" t="s">
        <v>69</v>
      </c>
      <c r="AU65" s="97" t="s">
        <v>30</v>
      </c>
      <c r="AY65" s="12" t="s">
        <v>66</v>
      </c>
      <c r="BE65" s="98">
        <f>IF(N65="základní",J65,0)</f>
        <v>0</v>
      </c>
      <c r="BF65" s="98">
        <f>IF(N65="snížená",J65,0)</f>
        <v>0</v>
      </c>
      <c r="BG65" s="98">
        <f>IF(N65="zákl. přenesená",J65,0)</f>
        <v>0</v>
      </c>
      <c r="BH65" s="98">
        <f>IF(N65="sníž. přenesená",J65,0)</f>
        <v>0</v>
      </c>
      <c r="BI65" s="98">
        <f>IF(N65="nulová",J65,0)</f>
        <v>0</v>
      </c>
      <c r="BJ65" s="12" t="s">
        <v>28</v>
      </c>
      <c r="BK65" s="98">
        <f>ROUND(I65*H65,2)</f>
        <v>0</v>
      </c>
      <c r="BL65" s="12" t="s">
        <v>73</v>
      </c>
      <c r="BM65" s="97" t="s">
        <v>80</v>
      </c>
    </row>
    <row r="66" spans="1:47" s="2" customFormat="1" ht="12">
      <c r="A66" s="18"/>
      <c r="B66" s="19"/>
      <c r="C66" s="18"/>
      <c r="D66" s="108" t="s">
        <v>81</v>
      </c>
      <c r="E66" s="18"/>
      <c r="F66" s="109" t="s">
        <v>82</v>
      </c>
      <c r="G66" s="18"/>
      <c r="H66" s="18"/>
      <c r="I66" s="110"/>
      <c r="J66" s="18"/>
      <c r="K66" s="18"/>
      <c r="L66" s="19"/>
      <c r="M66" s="111"/>
      <c r="N66" s="112"/>
      <c r="O66" s="26"/>
      <c r="P66" s="26"/>
      <c r="Q66" s="26"/>
      <c r="R66" s="26"/>
      <c r="S66" s="26"/>
      <c r="T66" s="27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T66" s="12" t="s">
        <v>81</v>
      </c>
      <c r="AU66" s="12" t="s">
        <v>30</v>
      </c>
    </row>
    <row r="67" spans="2:51" s="9" customFormat="1" ht="12">
      <c r="B67" s="113"/>
      <c r="D67" s="100" t="s">
        <v>75</v>
      </c>
      <c r="E67" s="114" t="s">
        <v>0</v>
      </c>
      <c r="F67" s="115" t="s">
        <v>137</v>
      </c>
      <c r="H67" s="114" t="s">
        <v>0</v>
      </c>
      <c r="I67" s="116"/>
      <c r="L67" s="113"/>
      <c r="M67" s="117"/>
      <c r="N67" s="118"/>
      <c r="O67" s="118"/>
      <c r="P67" s="118"/>
      <c r="Q67" s="118"/>
      <c r="R67" s="118"/>
      <c r="S67" s="118"/>
      <c r="T67" s="119"/>
      <c r="AT67" s="114" t="s">
        <v>75</v>
      </c>
      <c r="AU67" s="114" t="s">
        <v>30</v>
      </c>
      <c r="AV67" s="9" t="s">
        <v>28</v>
      </c>
      <c r="AW67" s="9" t="s">
        <v>6</v>
      </c>
      <c r="AX67" s="9" t="s">
        <v>26</v>
      </c>
      <c r="AY67" s="114" t="s">
        <v>66</v>
      </c>
    </row>
    <row r="68" spans="2:51" s="8" customFormat="1" ht="12">
      <c r="B68" s="99"/>
      <c r="D68" s="100" t="s">
        <v>75</v>
      </c>
      <c r="E68" s="101" t="s">
        <v>0</v>
      </c>
      <c r="F68" s="102" t="s">
        <v>138</v>
      </c>
      <c r="H68" s="103">
        <v>5.088</v>
      </c>
      <c r="I68" s="104"/>
      <c r="L68" s="99"/>
      <c r="M68" s="105"/>
      <c r="N68" s="106"/>
      <c r="O68" s="106"/>
      <c r="P68" s="106"/>
      <c r="Q68" s="106"/>
      <c r="R68" s="106"/>
      <c r="S68" s="106"/>
      <c r="T68" s="107"/>
      <c r="AT68" s="101" t="s">
        <v>75</v>
      </c>
      <c r="AU68" s="101" t="s">
        <v>30</v>
      </c>
      <c r="AV68" s="8" t="s">
        <v>30</v>
      </c>
      <c r="AW68" s="8" t="s">
        <v>6</v>
      </c>
      <c r="AX68" s="8" t="s">
        <v>28</v>
      </c>
      <c r="AY68" s="101" t="s">
        <v>66</v>
      </c>
    </row>
    <row r="69" spans="1:65" s="2" customFormat="1" ht="37.95" customHeight="1">
      <c r="A69" s="18"/>
      <c r="B69" s="85"/>
      <c r="C69" s="86" t="s">
        <v>86</v>
      </c>
      <c r="D69" s="86" t="s">
        <v>69</v>
      </c>
      <c r="E69" s="87" t="s">
        <v>128</v>
      </c>
      <c r="F69" s="88" t="s">
        <v>129</v>
      </c>
      <c r="G69" s="89" t="s">
        <v>72</v>
      </c>
      <c r="H69" s="90">
        <v>11.448</v>
      </c>
      <c r="I69" s="91"/>
      <c r="J69" s="92">
        <f>ROUND(I69*H69,2)</f>
        <v>0</v>
      </c>
      <c r="K69" s="88" t="s">
        <v>79</v>
      </c>
      <c r="L69" s="19"/>
      <c r="M69" s="93" t="s">
        <v>0</v>
      </c>
      <c r="N69" s="94" t="s">
        <v>13</v>
      </c>
      <c r="O69" s="26"/>
      <c r="P69" s="95">
        <f>O69*H69</f>
        <v>0</v>
      </c>
      <c r="Q69" s="95">
        <v>0</v>
      </c>
      <c r="R69" s="95">
        <f>Q69*H69</f>
        <v>0</v>
      </c>
      <c r="S69" s="95">
        <v>0.025</v>
      </c>
      <c r="T69" s="96">
        <f>S69*H69</f>
        <v>0.2862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R69" s="97" t="s">
        <v>73</v>
      </c>
      <c r="AT69" s="97" t="s">
        <v>69</v>
      </c>
      <c r="AU69" s="97" t="s">
        <v>30</v>
      </c>
      <c r="AY69" s="12" t="s">
        <v>66</v>
      </c>
      <c r="BE69" s="98">
        <f>IF(N69="základní",J69,0)</f>
        <v>0</v>
      </c>
      <c r="BF69" s="98">
        <f>IF(N69="snížená",J69,0)</f>
        <v>0</v>
      </c>
      <c r="BG69" s="98">
        <f>IF(N69="zákl. přenesená",J69,0)</f>
        <v>0</v>
      </c>
      <c r="BH69" s="98">
        <f>IF(N69="sníž. přenesená",J69,0)</f>
        <v>0</v>
      </c>
      <c r="BI69" s="98">
        <f>IF(N69="nulová",J69,0)</f>
        <v>0</v>
      </c>
      <c r="BJ69" s="12" t="s">
        <v>28</v>
      </c>
      <c r="BK69" s="98">
        <f>ROUND(I69*H69,2)</f>
        <v>0</v>
      </c>
      <c r="BL69" s="12" t="s">
        <v>73</v>
      </c>
      <c r="BM69" s="97" t="s">
        <v>139</v>
      </c>
    </row>
    <row r="70" spans="1:47" s="2" customFormat="1" ht="12">
      <c r="A70" s="18"/>
      <c r="B70" s="19"/>
      <c r="C70" s="18"/>
      <c r="D70" s="108" t="s">
        <v>81</v>
      </c>
      <c r="E70" s="18"/>
      <c r="F70" s="109" t="s">
        <v>131</v>
      </c>
      <c r="G70" s="18"/>
      <c r="H70" s="18"/>
      <c r="I70" s="110"/>
      <c r="J70" s="18"/>
      <c r="K70" s="18"/>
      <c r="L70" s="19"/>
      <c r="M70" s="111"/>
      <c r="N70" s="112"/>
      <c r="O70" s="26"/>
      <c r="P70" s="26"/>
      <c r="Q70" s="26"/>
      <c r="R70" s="26"/>
      <c r="S70" s="26"/>
      <c r="T70" s="2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T70" s="12" t="s">
        <v>81</v>
      </c>
      <c r="AU70" s="12" t="s">
        <v>30</v>
      </c>
    </row>
    <row r="71" spans="2:51" s="8" customFormat="1" ht="12">
      <c r="B71" s="99"/>
      <c r="D71" s="100" t="s">
        <v>75</v>
      </c>
      <c r="E71" s="101" t="s">
        <v>0</v>
      </c>
      <c r="F71" s="102" t="s">
        <v>140</v>
      </c>
      <c r="H71" s="103">
        <v>11.448</v>
      </c>
      <c r="I71" s="104"/>
      <c r="L71" s="99"/>
      <c r="M71" s="105"/>
      <c r="N71" s="106"/>
      <c r="O71" s="106"/>
      <c r="P71" s="106"/>
      <c r="Q71" s="106"/>
      <c r="R71" s="106"/>
      <c r="S71" s="106"/>
      <c r="T71" s="107"/>
      <c r="AT71" s="101" t="s">
        <v>75</v>
      </c>
      <c r="AU71" s="101" t="s">
        <v>30</v>
      </c>
      <c r="AV71" s="8" t="s">
        <v>30</v>
      </c>
      <c r="AW71" s="8" t="s">
        <v>6</v>
      </c>
      <c r="AX71" s="8" t="s">
        <v>28</v>
      </c>
      <c r="AY71" s="101" t="s">
        <v>66</v>
      </c>
    </row>
    <row r="72" spans="2:63" s="7" customFormat="1" ht="22.95" customHeight="1">
      <c r="B72" s="72"/>
      <c r="D72" s="73" t="s">
        <v>25</v>
      </c>
      <c r="E72" s="83" t="s">
        <v>93</v>
      </c>
      <c r="F72" s="83" t="s">
        <v>94</v>
      </c>
      <c r="I72" s="75"/>
      <c r="J72" s="84">
        <f>BK72</f>
        <v>0</v>
      </c>
      <c r="L72" s="72"/>
      <c r="M72" s="77"/>
      <c r="N72" s="78"/>
      <c r="O72" s="78"/>
      <c r="P72" s="79">
        <f>SUM(P73:P81)</f>
        <v>0</v>
      </c>
      <c r="Q72" s="78"/>
      <c r="R72" s="79">
        <f>SUM(R73:R81)</f>
        <v>0</v>
      </c>
      <c r="S72" s="78"/>
      <c r="T72" s="80">
        <f>SUM(T73:T81)</f>
        <v>0</v>
      </c>
      <c r="AR72" s="73" t="s">
        <v>28</v>
      </c>
      <c r="AT72" s="81" t="s">
        <v>25</v>
      </c>
      <c r="AU72" s="81" t="s">
        <v>28</v>
      </c>
      <c r="AY72" s="73" t="s">
        <v>66</v>
      </c>
      <c r="BK72" s="82">
        <f>SUM(BK73:BK81)</f>
        <v>0</v>
      </c>
    </row>
    <row r="73" spans="1:65" s="2" customFormat="1" ht="37.95" customHeight="1">
      <c r="A73" s="18"/>
      <c r="B73" s="85"/>
      <c r="C73" s="86" t="s">
        <v>73</v>
      </c>
      <c r="D73" s="86" t="s">
        <v>69</v>
      </c>
      <c r="E73" s="87" t="s">
        <v>95</v>
      </c>
      <c r="F73" s="88" t="s">
        <v>96</v>
      </c>
      <c r="G73" s="89" t="s">
        <v>97</v>
      </c>
      <c r="H73" s="90">
        <v>0.286</v>
      </c>
      <c r="I73" s="91"/>
      <c r="J73" s="92">
        <f>ROUND(I73*H73,2)</f>
        <v>0</v>
      </c>
      <c r="K73" s="88" t="s">
        <v>79</v>
      </c>
      <c r="L73" s="19"/>
      <c r="M73" s="93" t="s">
        <v>0</v>
      </c>
      <c r="N73" s="94" t="s">
        <v>13</v>
      </c>
      <c r="O73" s="26"/>
      <c r="P73" s="95">
        <f>O73*H73</f>
        <v>0</v>
      </c>
      <c r="Q73" s="95">
        <v>0</v>
      </c>
      <c r="R73" s="95">
        <f>Q73*H73</f>
        <v>0</v>
      </c>
      <c r="S73" s="95">
        <v>0</v>
      </c>
      <c r="T73" s="96">
        <f>S73*H73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R73" s="97" t="s">
        <v>73</v>
      </c>
      <c r="AT73" s="97" t="s">
        <v>69</v>
      </c>
      <c r="AU73" s="97" t="s">
        <v>30</v>
      </c>
      <c r="AY73" s="12" t="s">
        <v>66</v>
      </c>
      <c r="BE73" s="98">
        <f>IF(N73="základní",J73,0)</f>
        <v>0</v>
      </c>
      <c r="BF73" s="98">
        <f>IF(N73="snížená",J73,0)</f>
        <v>0</v>
      </c>
      <c r="BG73" s="98">
        <f>IF(N73="zákl. přenesená",J73,0)</f>
        <v>0</v>
      </c>
      <c r="BH73" s="98">
        <f>IF(N73="sníž. přenesená",J73,0)</f>
        <v>0</v>
      </c>
      <c r="BI73" s="98">
        <f>IF(N73="nulová",J73,0)</f>
        <v>0</v>
      </c>
      <c r="BJ73" s="12" t="s">
        <v>28</v>
      </c>
      <c r="BK73" s="98">
        <f>ROUND(I73*H73,2)</f>
        <v>0</v>
      </c>
      <c r="BL73" s="12" t="s">
        <v>73</v>
      </c>
      <c r="BM73" s="97" t="s">
        <v>98</v>
      </c>
    </row>
    <row r="74" spans="1:47" s="2" customFormat="1" ht="12">
      <c r="A74" s="18"/>
      <c r="B74" s="19"/>
      <c r="C74" s="18"/>
      <c r="D74" s="108" t="s">
        <v>81</v>
      </c>
      <c r="E74" s="18"/>
      <c r="F74" s="109" t="s">
        <v>99</v>
      </c>
      <c r="G74" s="18"/>
      <c r="H74" s="18"/>
      <c r="I74" s="110"/>
      <c r="J74" s="18"/>
      <c r="K74" s="18"/>
      <c r="L74" s="19"/>
      <c r="M74" s="111"/>
      <c r="N74" s="112"/>
      <c r="O74" s="26"/>
      <c r="P74" s="26"/>
      <c r="Q74" s="26"/>
      <c r="R74" s="26"/>
      <c r="S74" s="26"/>
      <c r="T74" s="2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T74" s="12" t="s">
        <v>81</v>
      </c>
      <c r="AU74" s="12" t="s">
        <v>30</v>
      </c>
    </row>
    <row r="75" spans="1:65" s="2" customFormat="1" ht="33" customHeight="1">
      <c r="A75" s="18"/>
      <c r="B75" s="85"/>
      <c r="C75" s="86" t="s">
        <v>100</v>
      </c>
      <c r="D75" s="86" t="s">
        <v>69</v>
      </c>
      <c r="E75" s="87" t="s">
        <v>101</v>
      </c>
      <c r="F75" s="88" t="s">
        <v>102</v>
      </c>
      <c r="G75" s="89" t="s">
        <v>97</v>
      </c>
      <c r="H75" s="90">
        <v>0.286</v>
      </c>
      <c r="I75" s="91"/>
      <c r="J75" s="92">
        <f>ROUND(I75*H75,2)</f>
        <v>0</v>
      </c>
      <c r="K75" s="88" t="s">
        <v>79</v>
      </c>
      <c r="L75" s="19"/>
      <c r="M75" s="93" t="s">
        <v>0</v>
      </c>
      <c r="N75" s="94" t="s">
        <v>13</v>
      </c>
      <c r="O75" s="26"/>
      <c r="P75" s="95">
        <f>O75*H75</f>
        <v>0</v>
      </c>
      <c r="Q75" s="95">
        <v>0</v>
      </c>
      <c r="R75" s="95">
        <f>Q75*H75</f>
        <v>0</v>
      </c>
      <c r="S75" s="95">
        <v>0</v>
      </c>
      <c r="T75" s="96">
        <f>S75*H75</f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R75" s="97" t="s">
        <v>73</v>
      </c>
      <c r="AT75" s="97" t="s">
        <v>69</v>
      </c>
      <c r="AU75" s="97" t="s">
        <v>30</v>
      </c>
      <c r="AY75" s="12" t="s">
        <v>66</v>
      </c>
      <c r="BE75" s="98">
        <f>IF(N75="základní",J75,0)</f>
        <v>0</v>
      </c>
      <c r="BF75" s="98">
        <f>IF(N75="snížená",J75,0)</f>
        <v>0</v>
      </c>
      <c r="BG75" s="98">
        <f>IF(N75="zákl. přenesená",J75,0)</f>
        <v>0</v>
      </c>
      <c r="BH75" s="98">
        <f>IF(N75="sníž. přenesená",J75,0)</f>
        <v>0</v>
      </c>
      <c r="BI75" s="98">
        <f>IF(N75="nulová",J75,0)</f>
        <v>0</v>
      </c>
      <c r="BJ75" s="12" t="s">
        <v>28</v>
      </c>
      <c r="BK75" s="98">
        <f>ROUND(I75*H75,2)</f>
        <v>0</v>
      </c>
      <c r="BL75" s="12" t="s">
        <v>73</v>
      </c>
      <c r="BM75" s="97" t="s">
        <v>103</v>
      </c>
    </row>
    <row r="76" spans="1:47" s="2" customFormat="1" ht="12">
      <c r="A76" s="18"/>
      <c r="B76" s="19"/>
      <c r="C76" s="18"/>
      <c r="D76" s="108" t="s">
        <v>81</v>
      </c>
      <c r="E76" s="18"/>
      <c r="F76" s="109" t="s">
        <v>104</v>
      </c>
      <c r="G76" s="18"/>
      <c r="H76" s="18"/>
      <c r="I76" s="110"/>
      <c r="J76" s="18"/>
      <c r="K76" s="18"/>
      <c r="L76" s="19"/>
      <c r="M76" s="111"/>
      <c r="N76" s="112"/>
      <c r="O76" s="26"/>
      <c r="P76" s="26"/>
      <c r="Q76" s="26"/>
      <c r="R76" s="26"/>
      <c r="S76" s="26"/>
      <c r="T76" s="2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T76" s="12" t="s">
        <v>81</v>
      </c>
      <c r="AU76" s="12" t="s">
        <v>30</v>
      </c>
    </row>
    <row r="77" spans="1:65" s="2" customFormat="1" ht="44.25" customHeight="1">
      <c r="A77" s="18"/>
      <c r="B77" s="85"/>
      <c r="C77" s="86" t="s">
        <v>105</v>
      </c>
      <c r="D77" s="86" t="s">
        <v>69</v>
      </c>
      <c r="E77" s="87" t="s">
        <v>106</v>
      </c>
      <c r="F77" s="88" t="s">
        <v>107</v>
      </c>
      <c r="G77" s="89" t="s">
        <v>97</v>
      </c>
      <c r="H77" s="90">
        <v>2.574</v>
      </c>
      <c r="I77" s="91"/>
      <c r="J77" s="92">
        <f>ROUND(I77*H77,2)</f>
        <v>0</v>
      </c>
      <c r="K77" s="88" t="s">
        <v>79</v>
      </c>
      <c r="L77" s="19"/>
      <c r="M77" s="93" t="s">
        <v>0</v>
      </c>
      <c r="N77" s="94" t="s">
        <v>13</v>
      </c>
      <c r="O77" s="26"/>
      <c r="P77" s="95">
        <f>O77*H77</f>
        <v>0</v>
      </c>
      <c r="Q77" s="95">
        <v>0</v>
      </c>
      <c r="R77" s="95">
        <f>Q77*H77</f>
        <v>0</v>
      </c>
      <c r="S77" s="95">
        <v>0</v>
      </c>
      <c r="T77" s="96">
        <f>S77*H77</f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R77" s="97" t="s">
        <v>73</v>
      </c>
      <c r="AT77" s="97" t="s">
        <v>69</v>
      </c>
      <c r="AU77" s="97" t="s">
        <v>30</v>
      </c>
      <c r="AY77" s="12" t="s">
        <v>66</v>
      </c>
      <c r="BE77" s="98">
        <f>IF(N77="základní",J77,0)</f>
        <v>0</v>
      </c>
      <c r="BF77" s="98">
        <f>IF(N77="snížená",J77,0)</f>
        <v>0</v>
      </c>
      <c r="BG77" s="98">
        <f>IF(N77="zákl. přenesená",J77,0)</f>
        <v>0</v>
      </c>
      <c r="BH77" s="98">
        <f>IF(N77="sníž. přenesená",J77,0)</f>
        <v>0</v>
      </c>
      <c r="BI77" s="98">
        <f>IF(N77="nulová",J77,0)</f>
        <v>0</v>
      </c>
      <c r="BJ77" s="12" t="s">
        <v>28</v>
      </c>
      <c r="BK77" s="98">
        <f>ROUND(I77*H77,2)</f>
        <v>0</v>
      </c>
      <c r="BL77" s="12" t="s">
        <v>73</v>
      </c>
      <c r="BM77" s="97" t="s">
        <v>108</v>
      </c>
    </row>
    <row r="78" spans="1:47" s="2" customFormat="1" ht="12">
      <c r="A78" s="18"/>
      <c r="B78" s="19"/>
      <c r="C78" s="18"/>
      <c r="D78" s="108" t="s">
        <v>81</v>
      </c>
      <c r="E78" s="18"/>
      <c r="F78" s="109" t="s">
        <v>109</v>
      </c>
      <c r="G78" s="18"/>
      <c r="H78" s="18"/>
      <c r="I78" s="110"/>
      <c r="J78" s="18"/>
      <c r="K78" s="18"/>
      <c r="L78" s="19"/>
      <c r="M78" s="111"/>
      <c r="N78" s="112"/>
      <c r="O78" s="26"/>
      <c r="P78" s="26"/>
      <c r="Q78" s="26"/>
      <c r="R78" s="26"/>
      <c r="S78" s="26"/>
      <c r="T78" s="2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T78" s="12" t="s">
        <v>81</v>
      </c>
      <c r="AU78" s="12" t="s">
        <v>30</v>
      </c>
    </row>
    <row r="79" spans="2:51" s="8" customFormat="1" ht="12">
      <c r="B79" s="99"/>
      <c r="D79" s="100" t="s">
        <v>75</v>
      </c>
      <c r="F79" s="102" t="s">
        <v>141</v>
      </c>
      <c r="H79" s="103">
        <v>2.574</v>
      </c>
      <c r="I79" s="104"/>
      <c r="L79" s="99"/>
      <c r="M79" s="105"/>
      <c r="N79" s="106"/>
      <c r="O79" s="106"/>
      <c r="P79" s="106"/>
      <c r="Q79" s="106"/>
      <c r="R79" s="106"/>
      <c r="S79" s="106"/>
      <c r="T79" s="107"/>
      <c r="AT79" s="101" t="s">
        <v>75</v>
      </c>
      <c r="AU79" s="101" t="s">
        <v>30</v>
      </c>
      <c r="AV79" s="8" t="s">
        <v>30</v>
      </c>
      <c r="AW79" s="8" t="s">
        <v>1</v>
      </c>
      <c r="AX79" s="8" t="s">
        <v>28</v>
      </c>
      <c r="AY79" s="101" t="s">
        <v>66</v>
      </c>
    </row>
    <row r="80" spans="1:65" s="2" customFormat="1" ht="44.25" customHeight="1">
      <c r="A80" s="18"/>
      <c r="B80" s="85"/>
      <c r="C80" s="86" t="s">
        <v>111</v>
      </c>
      <c r="D80" s="86" t="s">
        <v>69</v>
      </c>
      <c r="E80" s="87" t="s">
        <v>112</v>
      </c>
      <c r="F80" s="88" t="s">
        <v>113</v>
      </c>
      <c r="G80" s="89" t="s">
        <v>97</v>
      </c>
      <c r="H80" s="90">
        <v>0.286</v>
      </c>
      <c r="I80" s="91"/>
      <c r="J80" s="92">
        <f>ROUND(I80*H80,2)</f>
        <v>0</v>
      </c>
      <c r="K80" s="88" t="s">
        <v>79</v>
      </c>
      <c r="L80" s="19"/>
      <c r="M80" s="93" t="s">
        <v>0</v>
      </c>
      <c r="N80" s="94" t="s">
        <v>13</v>
      </c>
      <c r="O80" s="26"/>
      <c r="P80" s="95">
        <f>O80*H80</f>
        <v>0</v>
      </c>
      <c r="Q80" s="95">
        <v>0</v>
      </c>
      <c r="R80" s="95">
        <f>Q80*H80</f>
        <v>0</v>
      </c>
      <c r="S80" s="95">
        <v>0</v>
      </c>
      <c r="T80" s="96">
        <f>S80*H80</f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R80" s="97" t="s">
        <v>73</v>
      </c>
      <c r="AT80" s="97" t="s">
        <v>69</v>
      </c>
      <c r="AU80" s="97" t="s">
        <v>30</v>
      </c>
      <c r="AY80" s="12" t="s">
        <v>66</v>
      </c>
      <c r="BE80" s="98">
        <f>IF(N80="základní",J80,0)</f>
        <v>0</v>
      </c>
      <c r="BF80" s="98">
        <f>IF(N80="snížená",J80,0)</f>
        <v>0</v>
      </c>
      <c r="BG80" s="98">
        <f>IF(N80="zákl. přenesená",J80,0)</f>
        <v>0</v>
      </c>
      <c r="BH80" s="98">
        <f>IF(N80="sníž. přenesená",J80,0)</f>
        <v>0</v>
      </c>
      <c r="BI80" s="98">
        <f>IF(N80="nulová",J80,0)</f>
        <v>0</v>
      </c>
      <c r="BJ80" s="12" t="s">
        <v>28</v>
      </c>
      <c r="BK80" s="98">
        <f>ROUND(I80*H80,2)</f>
        <v>0</v>
      </c>
      <c r="BL80" s="12" t="s">
        <v>73</v>
      </c>
      <c r="BM80" s="97" t="s">
        <v>114</v>
      </c>
    </row>
    <row r="81" spans="1:47" s="2" customFormat="1" ht="12">
      <c r="A81" s="18"/>
      <c r="B81" s="19"/>
      <c r="C81" s="18"/>
      <c r="D81" s="108" t="s">
        <v>81</v>
      </c>
      <c r="E81" s="18"/>
      <c r="F81" s="109" t="s">
        <v>115</v>
      </c>
      <c r="G81" s="18"/>
      <c r="H81" s="18"/>
      <c r="I81" s="110"/>
      <c r="J81" s="18"/>
      <c r="K81" s="18"/>
      <c r="L81" s="19"/>
      <c r="M81" s="111"/>
      <c r="N81" s="112"/>
      <c r="O81" s="26"/>
      <c r="P81" s="26"/>
      <c r="Q81" s="26"/>
      <c r="R81" s="26"/>
      <c r="S81" s="26"/>
      <c r="T81" s="27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T81" s="12" t="s">
        <v>81</v>
      </c>
      <c r="AU81" s="12" t="s">
        <v>30</v>
      </c>
    </row>
    <row r="82" spans="2:63" s="7" customFormat="1" ht="22.95" customHeight="1">
      <c r="B82" s="72"/>
      <c r="D82" s="73" t="s">
        <v>25</v>
      </c>
      <c r="E82" s="83" t="s">
        <v>116</v>
      </c>
      <c r="F82" s="83" t="s">
        <v>117</v>
      </c>
      <c r="I82" s="75"/>
      <c r="J82" s="84">
        <f>BK82</f>
        <v>0</v>
      </c>
      <c r="L82" s="72"/>
      <c r="M82" s="77"/>
      <c r="N82" s="78"/>
      <c r="O82" s="78"/>
      <c r="P82" s="79">
        <f>SUM(P83:P84)</f>
        <v>0</v>
      </c>
      <c r="Q82" s="78"/>
      <c r="R82" s="79">
        <f>SUM(R83:R84)</f>
        <v>0</v>
      </c>
      <c r="S82" s="78"/>
      <c r="T82" s="80">
        <f>SUM(T83:T84)</f>
        <v>0</v>
      </c>
      <c r="AR82" s="73" t="s">
        <v>28</v>
      </c>
      <c r="AT82" s="81" t="s">
        <v>25</v>
      </c>
      <c r="AU82" s="81" t="s">
        <v>28</v>
      </c>
      <c r="AY82" s="73" t="s">
        <v>66</v>
      </c>
      <c r="BK82" s="82">
        <f>SUM(BK83:BK84)</f>
        <v>0</v>
      </c>
    </row>
    <row r="83" spans="1:65" s="2" customFormat="1" ht="55.5" customHeight="1">
      <c r="A83" s="18"/>
      <c r="B83" s="85"/>
      <c r="C83" s="86" t="s">
        <v>118</v>
      </c>
      <c r="D83" s="86" t="s">
        <v>69</v>
      </c>
      <c r="E83" s="87" t="s">
        <v>119</v>
      </c>
      <c r="F83" s="88" t="s">
        <v>120</v>
      </c>
      <c r="G83" s="89" t="s">
        <v>97</v>
      </c>
      <c r="H83" s="90">
        <v>0.001</v>
      </c>
      <c r="I83" s="91"/>
      <c r="J83" s="92">
        <f>ROUND(I83*H83,2)</f>
        <v>0</v>
      </c>
      <c r="K83" s="88" t="s">
        <v>79</v>
      </c>
      <c r="L83" s="19"/>
      <c r="M83" s="93" t="s">
        <v>0</v>
      </c>
      <c r="N83" s="94" t="s">
        <v>13</v>
      </c>
      <c r="O83" s="26"/>
      <c r="P83" s="95">
        <f>O83*H83</f>
        <v>0</v>
      </c>
      <c r="Q83" s="95">
        <v>0</v>
      </c>
      <c r="R83" s="95">
        <f>Q83*H83</f>
        <v>0</v>
      </c>
      <c r="S83" s="95">
        <v>0</v>
      </c>
      <c r="T83" s="96">
        <f>S83*H83</f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R83" s="97" t="s">
        <v>73</v>
      </c>
      <c r="AT83" s="97" t="s">
        <v>69</v>
      </c>
      <c r="AU83" s="97" t="s">
        <v>30</v>
      </c>
      <c r="AY83" s="12" t="s">
        <v>66</v>
      </c>
      <c r="BE83" s="98">
        <f>IF(N83="základní",J83,0)</f>
        <v>0</v>
      </c>
      <c r="BF83" s="98">
        <f>IF(N83="snížená",J83,0)</f>
        <v>0</v>
      </c>
      <c r="BG83" s="98">
        <f>IF(N83="zákl. přenesená",J83,0)</f>
        <v>0</v>
      </c>
      <c r="BH83" s="98">
        <f>IF(N83="sníž. přenesená",J83,0)</f>
        <v>0</v>
      </c>
      <c r="BI83" s="98">
        <f>IF(N83="nulová",J83,0)</f>
        <v>0</v>
      </c>
      <c r="BJ83" s="12" t="s">
        <v>28</v>
      </c>
      <c r="BK83" s="98">
        <f>ROUND(I83*H83,2)</f>
        <v>0</v>
      </c>
      <c r="BL83" s="12" t="s">
        <v>73</v>
      </c>
      <c r="BM83" s="97" t="s">
        <v>121</v>
      </c>
    </row>
    <row r="84" spans="1:47" s="2" customFormat="1" ht="12">
      <c r="A84" s="18"/>
      <c r="B84" s="19"/>
      <c r="C84" s="18"/>
      <c r="D84" s="108" t="s">
        <v>81</v>
      </c>
      <c r="E84" s="18"/>
      <c r="F84" s="109" t="s">
        <v>122</v>
      </c>
      <c r="G84" s="18"/>
      <c r="H84" s="18"/>
      <c r="I84" s="110"/>
      <c r="J84" s="18"/>
      <c r="K84" s="18"/>
      <c r="L84" s="19"/>
      <c r="M84" s="128"/>
      <c r="N84" s="129"/>
      <c r="O84" s="130"/>
      <c r="P84" s="130"/>
      <c r="Q84" s="130"/>
      <c r="R84" s="130"/>
      <c r="S84" s="130"/>
      <c r="T84" s="131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T84" s="12" t="s">
        <v>81</v>
      </c>
      <c r="AU84" s="12" t="s">
        <v>30</v>
      </c>
    </row>
    <row r="85" spans="1:31" s="2" customFormat="1" ht="6.9" customHeight="1">
      <c r="A85" s="18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19"/>
      <c r="M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</sheetData>
  <autoFilter ref="C59:K84"/>
  <mergeCells count="8">
    <mergeCell ref="E35:H35"/>
    <mergeCell ref="E54:H54"/>
    <mergeCell ref="E56:H56"/>
    <mergeCell ref="L2:V2"/>
    <mergeCell ref="E7:H7"/>
    <mergeCell ref="E9:H9"/>
    <mergeCell ref="E12:H12"/>
    <mergeCell ref="E33:H33"/>
  </mergeCells>
  <hyperlinks>
    <hyperlink ref="F66" r:id="rId1" display="https://podminky.urs.cz/item/CS_URS_2021_02/949101111"/>
    <hyperlink ref="F70" r:id="rId2" display="https://podminky.urs.cz/item/CS_URS_2021_02/968072641"/>
    <hyperlink ref="F74" r:id="rId3" display="https://podminky.urs.cz/item/CS_URS_2021_02/997013111"/>
    <hyperlink ref="F76" r:id="rId4" display="https://podminky.urs.cz/item/CS_URS_2021_02/997013501"/>
    <hyperlink ref="F78" r:id="rId5" display="https://podminky.urs.cz/item/CS_URS_2021_02/997013509"/>
    <hyperlink ref="F81" r:id="rId6" display="https://podminky.urs.cz/item/CS_URS_2021_02/997013631"/>
    <hyperlink ref="F84" r:id="rId7" display="https://podminky.urs.cz/item/CS_URS_2021_02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47">
      <selection activeCell="A58" sqref="A58:XFD6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33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142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ROUND(J60,2)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ROUND((SUM(BE60:BE84)),2)</f>
        <v>0</v>
      </c>
      <c r="G18" s="18"/>
      <c r="H18" s="18"/>
      <c r="I18" s="44">
        <v>0.21</v>
      </c>
      <c r="J18" s="43">
        <f>ROUND(((SUM(BE60:BE84))*I18),2)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ROUND((SUM(BF60:BF84)),2)</f>
        <v>0</v>
      </c>
      <c r="G19" s="18"/>
      <c r="H19" s="18"/>
      <c r="I19" s="44">
        <v>0.15</v>
      </c>
      <c r="J19" s="43">
        <f>ROUND(((SUM(BF60:BF84))*I19),2)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ROUND((SUM(BG60:BG84)),2)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ROUND((SUM(BH60:BH84)),2)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ROUND((SUM(BI60:BI84)),2)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04 - Bourání plast příčky pro příčku S4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6.9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0.3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29.25" customHeight="1">
      <c r="A38" s="18"/>
      <c r="B38" s="19"/>
      <c r="C38" s="51" t="s">
        <v>44</v>
      </c>
      <c r="D38" s="45"/>
      <c r="E38" s="45"/>
      <c r="F38" s="45"/>
      <c r="G38" s="45"/>
      <c r="H38" s="45"/>
      <c r="I38" s="45"/>
      <c r="J38" s="52" t="s">
        <v>45</v>
      </c>
      <c r="K38" s="45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10.35" customHeight="1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47" s="2" customFormat="1" ht="22.95" customHeight="1">
      <c r="A40" s="18"/>
      <c r="B40" s="19"/>
      <c r="C40" s="53" t="s">
        <v>24</v>
      </c>
      <c r="D40" s="18"/>
      <c r="E40" s="18"/>
      <c r="F40" s="18"/>
      <c r="G40" s="18"/>
      <c r="H40" s="18"/>
      <c r="I40" s="18"/>
      <c r="J40" s="35">
        <f>J60</f>
        <v>0</v>
      </c>
      <c r="K40" s="18"/>
      <c r="L40" s="3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U40" s="12" t="s">
        <v>46</v>
      </c>
    </row>
    <row r="41" spans="2:12" s="4" customFormat="1" ht="24.9" customHeight="1">
      <c r="B41" s="54"/>
      <c r="D41" s="55" t="s">
        <v>47</v>
      </c>
      <c r="E41" s="56"/>
      <c r="F41" s="56"/>
      <c r="G41" s="56"/>
      <c r="H41" s="56"/>
      <c r="I41" s="56"/>
      <c r="J41" s="57">
        <f>J61</f>
        <v>0</v>
      </c>
      <c r="L41" s="54"/>
    </row>
    <row r="42" spans="2:12" s="5" customFormat="1" ht="19.95" customHeight="1">
      <c r="B42" s="58"/>
      <c r="D42" s="59" t="s">
        <v>48</v>
      </c>
      <c r="E42" s="60"/>
      <c r="F42" s="60"/>
      <c r="G42" s="60"/>
      <c r="H42" s="60"/>
      <c r="I42" s="60"/>
      <c r="J42" s="61">
        <f>J62</f>
        <v>0</v>
      </c>
      <c r="L42" s="58"/>
    </row>
    <row r="43" spans="2:12" s="5" customFormat="1" ht="19.95" customHeight="1">
      <c r="B43" s="58"/>
      <c r="D43" s="59" t="s">
        <v>49</v>
      </c>
      <c r="E43" s="60"/>
      <c r="F43" s="60"/>
      <c r="G43" s="60"/>
      <c r="H43" s="60"/>
      <c r="I43" s="60"/>
      <c r="J43" s="61">
        <f>J72</f>
        <v>0</v>
      </c>
      <c r="L43" s="58"/>
    </row>
    <row r="44" spans="2:12" s="5" customFormat="1" ht="19.95" customHeight="1">
      <c r="B44" s="58"/>
      <c r="D44" s="59" t="s">
        <v>50</v>
      </c>
      <c r="E44" s="60"/>
      <c r="F44" s="60"/>
      <c r="G44" s="60"/>
      <c r="H44" s="60"/>
      <c r="I44" s="60"/>
      <c r="J44" s="61">
        <f>J82</f>
        <v>0</v>
      </c>
      <c r="L44" s="58"/>
    </row>
    <row r="45" spans="1:31" s="2" customFormat="1" ht="21.75" customHeight="1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3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2" customFormat="1" ht="6.9" customHeight="1">
      <c r="A46" s="18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3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50" spans="1:31" s="2" customFormat="1" ht="6.9" customHeight="1">
      <c r="A50" s="18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24.9" customHeight="1">
      <c r="A51" s="18"/>
      <c r="B51" s="19"/>
      <c r="C51" s="16" t="s">
        <v>51</v>
      </c>
      <c r="D51" s="18"/>
      <c r="E51" s="18"/>
      <c r="F51" s="18"/>
      <c r="G51" s="18"/>
      <c r="H51" s="18"/>
      <c r="I51" s="18"/>
      <c r="J51" s="18"/>
      <c r="K51" s="18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2" customFormat="1" ht="6.9" customHeight="1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3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2" customFormat="1" ht="12" customHeight="1">
      <c r="A53" s="18"/>
      <c r="B53" s="19"/>
      <c r="C53" s="17" t="s">
        <v>5</v>
      </c>
      <c r="D53" s="18"/>
      <c r="E53" s="18"/>
      <c r="F53" s="18"/>
      <c r="G53" s="18"/>
      <c r="H53" s="18"/>
      <c r="I53" s="18"/>
      <c r="J53" s="18"/>
      <c r="K53" s="18"/>
      <c r="L53" s="3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2" customFormat="1" ht="16.5" customHeight="1">
      <c r="A54" s="18"/>
      <c r="B54" s="19"/>
      <c r="C54" s="18"/>
      <c r="D54" s="18"/>
      <c r="E54" s="250" t="e">
        <f>E7</f>
        <v>#REF!</v>
      </c>
      <c r="F54" s="251"/>
      <c r="G54" s="251"/>
      <c r="H54" s="251"/>
      <c r="I54" s="18"/>
      <c r="J54" s="18"/>
      <c r="K54" s="18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12" customHeight="1">
      <c r="A55" s="18"/>
      <c r="B55" s="19"/>
      <c r="C55" s="17" t="s">
        <v>41</v>
      </c>
      <c r="D55" s="18"/>
      <c r="E55" s="18"/>
      <c r="F55" s="18"/>
      <c r="G55" s="18"/>
      <c r="H55" s="18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16.5" customHeight="1">
      <c r="A56" s="18"/>
      <c r="B56" s="19"/>
      <c r="C56" s="18"/>
      <c r="D56" s="18"/>
      <c r="E56" s="248" t="str">
        <f>E9</f>
        <v>04 - Bourání plast příčky pro příčku S4</v>
      </c>
      <c r="F56" s="249"/>
      <c r="G56" s="249"/>
      <c r="H56" s="249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6" customHeight="1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0.35" customHeight="1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6" customFormat="1" ht="29.25" customHeight="1">
      <c r="A59" s="62"/>
      <c r="B59" s="63"/>
      <c r="C59" s="64" t="s">
        <v>52</v>
      </c>
      <c r="D59" s="65" t="s">
        <v>23</v>
      </c>
      <c r="E59" s="65" t="s">
        <v>21</v>
      </c>
      <c r="F59" s="65" t="s">
        <v>22</v>
      </c>
      <c r="G59" s="65" t="s">
        <v>53</v>
      </c>
      <c r="H59" s="65" t="s">
        <v>54</v>
      </c>
      <c r="I59" s="65" t="s">
        <v>55</v>
      </c>
      <c r="J59" s="65" t="s">
        <v>45</v>
      </c>
      <c r="K59" s="66" t="s">
        <v>56</v>
      </c>
      <c r="L59" s="67"/>
      <c r="M59" s="29" t="s">
        <v>0</v>
      </c>
      <c r="N59" s="30" t="s">
        <v>12</v>
      </c>
      <c r="O59" s="30" t="s">
        <v>57</v>
      </c>
      <c r="P59" s="30" t="s">
        <v>58</v>
      </c>
      <c r="Q59" s="30" t="s">
        <v>59</v>
      </c>
      <c r="R59" s="30" t="s">
        <v>60</v>
      </c>
      <c r="S59" s="30" t="s">
        <v>61</v>
      </c>
      <c r="T59" s="31" t="s">
        <v>62</v>
      </c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63" s="2" customFormat="1" ht="22.95" customHeight="1">
      <c r="A60" s="18"/>
      <c r="B60" s="19"/>
      <c r="C60" s="34" t="s">
        <v>63</v>
      </c>
      <c r="D60" s="18"/>
      <c r="E60" s="18"/>
      <c r="F60" s="18"/>
      <c r="G60" s="18"/>
      <c r="H60" s="18"/>
      <c r="I60" s="18"/>
      <c r="J60" s="68">
        <f>BK60</f>
        <v>0</v>
      </c>
      <c r="K60" s="18"/>
      <c r="L60" s="19"/>
      <c r="M60" s="32"/>
      <c r="N60" s="25"/>
      <c r="O60" s="33"/>
      <c r="P60" s="69">
        <f>P61</f>
        <v>0</v>
      </c>
      <c r="Q60" s="33"/>
      <c r="R60" s="69">
        <f>R61</f>
        <v>0.0006045</v>
      </c>
      <c r="S60" s="33"/>
      <c r="T60" s="70">
        <f>T61</f>
        <v>0.49987499999999996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T60" s="12" t="s">
        <v>25</v>
      </c>
      <c r="AU60" s="12" t="s">
        <v>46</v>
      </c>
      <c r="BK60" s="71">
        <f>BK61</f>
        <v>0</v>
      </c>
    </row>
    <row r="61" spans="2:63" s="7" customFormat="1" ht="25.95" customHeight="1">
      <c r="B61" s="72"/>
      <c r="D61" s="73" t="s">
        <v>25</v>
      </c>
      <c r="E61" s="74" t="s">
        <v>64</v>
      </c>
      <c r="F61" s="74" t="s">
        <v>65</v>
      </c>
      <c r="I61" s="75"/>
      <c r="J61" s="76">
        <f>BK61</f>
        <v>0</v>
      </c>
      <c r="L61" s="72"/>
      <c r="M61" s="77"/>
      <c r="N61" s="78"/>
      <c r="O61" s="78"/>
      <c r="P61" s="79">
        <f>P62+P72+P82</f>
        <v>0</v>
      </c>
      <c r="Q61" s="78"/>
      <c r="R61" s="79">
        <f>R62+R72+R82</f>
        <v>0.0006045</v>
      </c>
      <c r="S61" s="78"/>
      <c r="T61" s="80">
        <f>T62+T72+T82</f>
        <v>0.49987499999999996</v>
      </c>
      <c r="AR61" s="73" t="s">
        <v>28</v>
      </c>
      <c r="AT61" s="81" t="s">
        <v>25</v>
      </c>
      <c r="AU61" s="81" t="s">
        <v>26</v>
      </c>
      <c r="AY61" s="73" t="s">
        <v>66</v>
      </c>
      <c r="BK61" s="82">
        <f>BK62+BK72+BK82</f>
        <v>0</v>
      </c>
    </row>
    <row r="62" spans="2:63" s="7" customFormat="1" ht="22.95" customHeight="1">
      <c r="B62" s="72"/>
      <c r="D62" s="73" t="s">
        <v>25</v>
      </c>
      <c r="E62" s="83" t="s">
        <v>67</v>
      </c>
      <c r="F62" s="83" t="s">
        <v>68</v>
      </c>
      <c r="I62" s="75"/>
      <c r="J62" s="84">
        <f>BK62</f>
        <v>0</v>
      </c>
      <c r="L62" s="72"/>
      <c r="M62" s="77"/>
      <c r="N62" s="78"/>
      <c r="O62" s="78"/>
      <c r="P62" s="79">
        <f>SUM(P63:P71)</f>
        <v>0</v>
      </c>
      <c r="Q62" s="78"/>
      <c r="R62" s="79">
        <f>SUM(R63:R71)</f>
        <v>0.0006045</v>
      </c>
      <c r="S62" s="78"/>
      <c r="T62" s="80">
        <f>SUM(T63:T71)</f>
        <v>0.49987499999999996</v>
      </c>
      <c r="AR62" s="73" t="s">
        <v>28</v>
      </c>
      <c r="AT62" s="81" t="s">
        <v>25</v>
      </c>
      <c r="AU62" s="81" t="s">
        <v>28</v>
      </c>
      <c r="AY62" s="73" t="s">
        <v>66</v>
      </c>
      <c r="BK62" s="82">
        <f>SUM(BK63:BK71)</f>
        <v>0</v>
      </c>
    </row>
    <row r="63" spans="1:65" s="2" customFormat="1" ht="24.15" customHeight="1">
      <c r="A63" s="18"/>
      <c r="B63" s="85"/>
      <c r="C63" s="86" t="s">
        <v>28</v>
      </c>
      <c r="D63" s="86" t="s">
        <v>69</v>
      </c>
      <c r="E63" s="87" t="s">
        <v>70</v>
      </c>
      <c r="F63" s="88" t="s">
        <v>71</v>
      </c>
      <c r="G63" s="89" t="s">
        <v>72</v>
      </c>
      <c r="H63" s="90">
        <v>12.206</v>
      </c>
      <c r="I63" s="91"/>
      <c r="J63" s="92">
        <f>ROUND(I63*H63,2)</f>
        <v>0</v>
      </c>
      <c r="K63" s="88" t="s">
        <v>0</v>
      </c>
      <c r="L63" s="19"/>
      <c r="M63" s="93" t="s">
        <v>0</v>
      </c>
      <c r="N63" s="94" t="s">
        <v>13</v>
      </c>
      <c r="O63" s="26"/>
      <c r="P63" s="95">
        <f>O63*H63</f>
        <v>0</v>
      </c>
      <c r="Q63" s="95">
        <v>0</v>
      </c>
      <c r="R63" s="95">
        <f>Q63*H63</f>
        <v>0</v>
      </c>
      <c r="S63" s="95">
        <v>0</v>
      </c>
      <c r="T63" s="96">
        <f>S63*H63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R63" s="97" t="s">
        <v>73</v>
      </c>
      <c r="AT63" s="97" t="s">
        <v>69</v>
      </c>
      <c r="AU63" s="97" t="s">
        <v>30</v>
      </c>
      <c r="AY63" s="12" t="s">
        <v>66</v>
      </c>
      <c r="BE63" s="98">
        <f>IF(N63="základní",J63,0)</f>
        <v>0</v>
      </c>
      <c r="BF63" s="98">
        <f>IF(N63="snížená",J63,0)</f>
        <v>0</v>
      </c>
      <c r="BG63" s="98">
        <f>IF(N63="zákl. přenesená",J63,0)</f>
        <v>0</v>
      </c>
      <c r="BH63" s="98">
        <f>IF(N63="sníž. přenesená",J63,0)</f>
        <v>0</v>
      </c>
      <c r="BI63" s="98">
        <f>IF(N63="nulová",J63,0)</f>
        <v>0</v>
      </c>
      <c r="BJ63" s="12" t="s">
        <v>28</v>
      </c>
      <c r="BK63" s="98">
        <f>ROUND(I63*H63,2)</f>
        <v>0</v>
      </c>
      <c r="BL63" s="12" t="s">
        <v>73</v>
      </c>
      <c r="BM63" s="97" t="s">
        <v>143</v>
      </c>
    </row>
    <row r="64" spans="2:51" s="8" customFormat="1" ht="12">
      <c r="B64" s="99"/>
      <c r="D64" s="100" t="s">
        <v>75</v>
      </c>
      <c r="E64" s="101" t="s">
        <v>0</v>
      </c>
      <c r="F64" s="102" t="s">
        <v>144</v>
      </c>
      <c r="H64" s="103">
        <v>12.206</v>
      </c>
      <c r="I64" s="104"/>
      <c r="L64" s="99"/>
      <c r="M64" s="105"/>
      <c r="N64" s="106"/>
      <c r="O64" s="106"/>
      <c r="P64" s="106"/>
      <c r="Q64" s="106"/>
      <c r="R64" s="106"/>
      <c r="S64" s="106"/>
      <c r="T64" s="107"/>
      <c r="AT64" s="101" t="s">
        <v>75</v>
      </c>
      <c r="AU64" s="101" t="s">
        <v>30</v>
      </c>
      <c r="AV64" s="8" t="s">
        <v>30</v>
      </c>
      <c r="AW64" s="8" t="s">
        <v>6</v>
      </c>
      <c r="AX64" s="8" t="s">
        <v>28</v>
      </c>
      <c r="AY64" s="101" t="s">
        <v>66</v>
      </c>
    </row>
    <row r="65" spans="1:65" s="2" customFormat="1" ht="37.95" customHeight="1">
      <c r="A65" s="18"/>
      <c r="B65" s="85"/>
      <c r="C65" s="86" t="s">
        <v>30</v>
      </c>
      <c r="D65" s="86" t="s">
        <v>69</v>
      </c>
      <c r="E65" s="87" t="s">
        <v>77</v>
      </c>
      <c r="F65" s="88" t="s">
        <v>78</v>
      </c>
      <c r="G65" s="89" t="s">
        <v>72</v>
      </c>
      <c r="H65" s="90">
        <v>4.65</v>
      </c>
      <c r="I65" s="91"/>
      <c r="J65" s="92">
        <f>ROUND(I65*H65,2)</f>
        <v>0</v>
      </c>
      <c r="K65" s="88" t="s">
        <v>79</v>
      </c>
      <c r="L65" s="19"/>
      <c r="M65" s="93" t="s">
        <v>0</v>
      </c>
      <c r="N65" s="94" t="s">
        <v>13</v>
      </c>
      <c r="O65" s="26"/>
      <c r="P65" s="95">
        <f>O65*H65</f>
        <v>0</v>
      </c>
      <c r="Q65" s="95">
        <v>0.00013</v>
      </c>
      <c r="R65" s="95">
        <f>Q65*H65</f>
        <v>0.0006045</v>
      </c>
      <c r="S65" s="95">
        <v>0</v>
      </c>
      <c r="T65" s="96">
        <f>S65*H65</f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R65" s="97" t="s">
        <v>73</v>
      </c>
      <c r="AT65" s="97" t="s">
        <v>69</v>
      </c>
      <c r="AU65" s="97" t="s">
        <v>30</v>
      </c>
      <c r="AY65" s="12" t="s">
        <v>66</v>
      </c>
      <c r="BE65" s="98">
        <f>IF(N65="základní",J65,0)</f>
        <v>0</v>
      </c>
      <c r="BF65" s="98">
        <f>IF(N65="snížená",J65,0)</f>
        <v>0</v>
      </c>
      <c r="BG65" s="98">
        <f>IF(N65="zákl. přenesená",J65,0)</f>
        <v>0</v>
      </c>
      <c r="BH65" s="98">
        <f>IF(N65="sníž. přenesená",J65,0)</f>
        <v>0</v>
      </c>
      <c r="BI65" s="98">
        <f>IF(N65="nulová",J65,0)</f>
        <v>0</v>
      </c>
      <c r="BJ65" s="12" t="s">
        <v>28</v>
      </c>
      <c r="BK65" s="98">
        <f>ROUND(I65*H65,2)</f>
        <v>0</v>
      </c>
      <c r="BL65" s="12" t="s">
        <v>73</v>
      </c>
      <c r="BM65" s="97" t="s">
        <v>80</v>
      </c>
    </row>
    <row r="66" spans="1:47" s="2" customFormat="1" ht="12">
      <c r="A66" s="18"/>
      <c r="B66" s="19"/>
      <c r="C66" s="18"/>
      <c r="D66" s="108" t="s">
        <v>81</v>
      </c>
      <c r="E66" s="18"/>
      <c r="F66" s="109" t="s">
        <v>82</v>
      </c>
      <c r="G66" s="18"/>
      <c r="H66" s="18"/>
      <c r="I66" s="110"/>
      <c r="J66" s="18"/>
      <c r="K66" s="18"/>
      <c r="L66" s="19"/>
      <c r="M66" s="111"/>
      <c r="N66" s="112"/>
      <c r="O66" s="26"/>
      <c r="P66" s="26"/>
      <c r="Q66" s="26"/>
      <c r="R66" s="26"/>
      <c r="S66" s="26"/>
      <c r="T66" s="27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T66" s="12" t="s">
        <v>81</v>
      </c>
      <c r="AU66" s="12" t="s">
        <v>30</v>
      </c>
    </row>
    <row r="67" spans="2:51" s="9" customFormat="1" ht="12">
      <c r="B67" s="113"/>
      <c r="D67" s="100" t="s">
        <v>75</v>
      </c>
      <c r="E67" s="114" t="s">
        <v>0</v>
      </c>
      <c r="F67" s="115" t="s">
        <v>145</v>
      </c>
      <c r="H67" s="114" t="s">
        <v>0</v>
      </c>
      <c r="I67" s="116"/>
      <c r="L67" s="113"/>
      <c r="M67" s="117"/>
      <c r="N67" s="118"/>
      <c r="O67" s="118"/>
      <c r="P67" s="118"/>
      <c r="Q67" s="118"/>
      <c r="R67" s="118"/>
      <c r="S67" s="118"/>
      <c r="T67" s="119"/>
      <c r="AT67" s="114" t="s">
        <v>75</v>
      </c>
      <c r="AU67" s="114" t="s">
        <v>30</v>
      </c>
      <c r="AV67" s="9" t="s">
        <v>28</v>
      </c>
      <c r="AW67" s="9" t="s">
        <v>6</v>
      </c>
      <c r="AX67" s="9" t="s">
        <v>26</v>
      </c>
      <c r="AY67" s="114" t="s">
        <v>66</v>
      </c>
    </row>
    <row r="68" spans="2:51" s="8" customFormat="1" ht="12">
      <c r="B68" s="99"/>
      <c r="D68" s="100" t="s">
        <v>75</v>
      </c>
      <c r="E68" s="101" t="s">
        <v>0</v>
      </c>
      <c r="F68" s="102" t="s">
        <v>146</v>
      </c>
      <c r="H68" s="103">
        <v>4.65</v>
      </c>
      <c r="I68" s="104"/>
      <c r="L68" s="99"/>
      <c r="M68" s="105"/>
      <c r="N68" s="106"/>
      <c r="O68" s="106"/>
      <c r="P68" s="106"/>
      <c r="Q68" s="106"/>
      <c r="R68" s="106"/>
      <c r="S68" s="106"/>
      <c r="T68" s="107"/>
      <c r="AT68" s="101" t="s">
        <v>75</v>
      </c>
      <c r="AU68" s="101" t="s">
        <v>30</v>
      </c>
      <c r="AV68" s="8" t="s">
        <v>30</v>
      </c>
      <c r="AW68" s="8" t="s">
        <v>6</v>
      </c>
      <c r="AX68" s="8" t="s">
        <v>28</v>
      </c>
      <c r="AY68" s="101" t="s">
        <v>66</v>
      </c>
    </row>
    <row r="69" spans="1:65" s="2" customFormat="1" ht="33" customHeight="1">
      <c r="A69" s="18"/>
      <c r="B69" s="85"/>
      <c r="C69" s="86" t="s">
        <v>86</v>
      </c>
      <c r="D69" s="86" t="s">
        <v>69</v>
      </c>
      <c r="E69" s="87" t="s">
        <v>87</v>
      </c>
      <c r="F69" s="88" t="s">
        <v>88</v>
      </c>
      <c r="G69" s="89" t="s">
        <v>72</v>
      </c>
      <c r="H69" s="90">
        <v>11.625</v>
      </c>
      <c r="I69" s="91"/>
      <c r="J69" s="92">
        <f>ROUND(I69*H69,2)</f>
        <v>0</v>
      </c>
      <c r="K69" s="88" t="s">
        <v>79</v>
      </c>
      <c r="L69" s="19"/>
      <c r="M69" s="93" t="s">
        <v>0</v>
      </c>
      <c r="N69" s="94" t="s">
        <v>13</v>
      </c>
      <c r="O69" s="26"/>
      <c r="P69" s="95">
        <f>O69*H69</f>
        <v>0</v>
      </c>
      <c r="Q69" s="95">
        <v>0</v>
      </c>
      <c r="R69" s="95">
        <f>Q69*H69</f>
        <v>0</v>
      </c>
      <c r="S69" s="95">
        <v>0.043</v>
      </c>
      <c r="T69" s="96">
        <f>S69*H69</f>
        <v>0.49987499999999996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R69" s="97" t="s">
        <v>73</v>
      </c>
      <c r="AT69" s="97" t="s">
        <v>69</v>
      </c>
      <c r="AU69" s="97" t="s">
        <v>30</v>
      </c>
      <c r="AY69" s="12" t="s">
        <v>66</v>
      </c>
      <c r="BE69" s="98">
        <f>IF(N69="základní",J69,0)</f>
        <v>0</v>
      </c>
      <c r="BF69" s="98">
        <f>IF(N69="snížená",J69,0)</f>
        <v>0</v>
      </c>
      <c r="BG69" s="98">
        <f>IF(N69="zákl. přenesená",J69,0)</f>
        <v>0</v>
      </c>
      <c r="BH69" s="98">
        <f>IF(N69="sníž. přenesená",J69,0)</f>
        <v>0</v>
      </c>
      <c r="BI69" s="98">
        <f>IF(N69="nulová",J69,0)</f>
        <v>0</v>
      </c>
      <c r="BJ69" s="12" t="s">
        <v>28</v>
      </c>
      <c r="BK69" s="98">
        <f>ROUND(I69*H69,2)</f>
        <v>0</v>
      </c>
      <c r="BL69" s="12" t="s">
        <v>73</v>
      </c>
      <c r="BM69" s="97" t="s">
        <v>89</v>
      </c>
    </row>
    <row r="70" spans="1:47" s="2" customFormat="1" ht="12">
      <c r="A70" s="18"/>
      <c r="B70" s="19"/>
      <c r="C70" s="18"/>
      <c r="D70" s="108" t="s">
        <v>81</v>
      </c>
      <c r="E70" s="18"/>
      <c r="F70" s="109" t="s">
        <v>90</v>
      </c>
      <c r="G70" s="18"/>
      <c r="H70" s="18"/>
      <c r="I70" s="110"/>
      <c r="J70" s="18"/>
      <c r="K70" s="18"/>
      <c r="L70" s="19"/>
      <c r="M70" s="111"/>
      <c r="N70" s="112"/>
      <c r="O70" s="26"/>
      <c r="P70" s="26"/>
      <c r="Q70" s="26"/>
      <c r="R70" s="26"/>
      <c r="S70" s="26"/>
      <c r="T70" s="2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T70" s="12" t="s">
        <v>81</v>
      </c>
      <c r="AU70" s="12" t="s">
        <v>30</v>
      </c>
    </row>
    <row r="71" spans="2:51" s="8" customFormat="1" ht="12">
      <c r="B71" s="99"/>
      <c r="D71" s="100" t="s">
        <v>75</v>
      </c>
      <c r="E71" s="101" t="s">
        <v>0</v>
      </c>
      <c r="F71" s="102" t="s">
        <v>147</v>
      </c>
      <c r="H71" s="103">
        <v>11.625</v>
      </c>
      <c r="I71" s="104"/>
      <c r="L71" s="99"/>
      <c r="M71" s="105"/>
      <c r="N71" s="106"/>
      <c r="O71" s="106"/>
      <c r="P71" s="106"/>
      <c r="Q71" s="106"/>
      <c r="R71" s="106"/>
      <c r="S71" s="106"/>
      <c r="T71" s="107"/>
      <c r="AT71" s="101" t="s">
        <v>75</v>
      </c>
      <c r="AU71" s="101" t="s">
        <v>30</v>
      </c>
      <c r="AV71" s="8" t="s">
        <v>30</v>
      </c>
      <c r="AW71" s="8" t="s">
        <v>6</v>
      </c>
      <c r="AX71" s="8" t="s">
        <v>28</v>
      </c>
      <c r="AY71" s="101" t="s">
        <v>66</v>
      </c>
    </row>
    <row r="72" spans="2:63" s="7" customFormat="1" ht="22.95" customHeight="1">
      <c r="B72" s="72"/>
      <c r="D72" s="73" t="s">
        <v>25</v>
      </c>
      <c r="E72" s="83" t="s">
        <v>93</v>
      </c>
      <c r="F72" s="83" t="s">
        <v>94</v>
      </c>
      <c r="I72" s="75"/>
      <c r="J72" s="84">
        <f>BK72</f>
        <v>0</v>
      </c>
      <c r="L72" s="72"/>
      <c r="M72" s="77"/>
      <c r="N72" s="78"/>
      <c r="O72" s="78"/>
      <c r="P72" s="79">
        <f>SUM(P73:P81)</f>
        <v>0</v>
      </c>
      <c r="Q72" s="78"/>
      <c r="R72" s="79">
        <f>SUM(R73:R81)</f>
        <v>0</v>
      </c>
      <c r="S72" s="78"/>
      <c r="T72" s="80">
        <f>SUM(T73:T81)</f>
        <v>0</v>
      </c>
      <c r="AR72" s="73" t="s">
        <v>28</v>
      </c>
      <c r="AT72" s="81" t="s">
        <v>25</v>
      </c>
      <c r="AU72" s="81" t="s">
        <v>28</v>
      </c>
      <c r="AY72" s="73" t="s">
        <v>66</v>
      </c>
      <c r="BK72" s="82">
        <f>SUM(BK73:BK81)</f>
        <v>0</v>
      </c>
    </row>
    <row r="73" spans="1:65" s="2" customFormat="1" ht="37.95" customHeight="1">
      <c r="A73" s="18"/>
      <c r="B73" s="85"/>
      <c r="C73" s="86" t="s">
        <v>73</v>
      </c>
      <c r="D73" s="86" t="s">
        <v>69</v>
      </c>
      <c r="E73" s="87" t="s">
        <v>95</v>
      </c>
      <c r="F73" s="88" t="s">
        <v>96</v>
      </c>
      <c r="G73" s="89" t="s">
        <v>97</v>
      </c>
      <c r="H73" s="90">
        <v>0.5</v>
      </c>
      <c r="I73" s="91"/>
      <c r="J73" s="92">
        <f>ROUND(I73*H73,2)</f>
        <v>0</v>
      </c>
      <c r="K73" s="88" t="s">
        <v>79</v>
      </c>
      <c r="L73" s="19"/>
      <c r="M73" s="93" t="s">
        <v>0</v>
      </c>
      <c r="N73" s="94" t="s">
        <v>13</v>
      </c>
      <c r="O73" s="26"/>
      <c r="P73" s="95">
        <f>O73*H73</f>
        <v>0</v>
      </c>
      <c r="Q73" s="95">
        <v>0</v>
      </c>
      <c r="R73" s="95">
        <f>Q73*H73</f>
        <v>0</v>
      </c>
      <c r="S73" s="95">
        <v>0</v>
      </c>
      <c r="T73" s="96">
        <f>S73*H73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R73" s="97" t="s">
        <v>73</v>
      </c>
      <c r="AT73" s="97" t="s">
        <v>69</v>
      </c>
      <c r="AU73" s="97" t="s">
        <v>30</v>
      </c>
      <c r="AY73" s="12" t="s">
        <v>66</v>
      </c>
      <c r="BE73" s="98">
        <f>IF(N73="základní",J73,0)</f>
        <v>0</v>
      </c>
      <c r="BF73" s="98">
        <f>IF(N73="snížená",J73,0)</f>
        <v>0</v>
      </c>
      <c r="BG73" s="98">
        <f>IF(N73="zákl. přenesená",J73,0)</f>
        <v>0</v>
      </c>
      <c r="BH73" s="98">
        <f>IF(N73="sníž. přenesená",J73,0)</f>
        <v>0</v>
      </c>
      <c r="BI73" s="98">
        <f>IF(N73="nulová",J73,0)</f>
        <v>0</v>
      </c>
      <c r="BJ73" s="12" t="s">
        <v>28</v>
      </c>
      <c r="BK73" s="98">
        <f>ROUND(I73*H73,2)</f>
        <v>0</v>
      </c>
      <c r="BL73" s="12" t="s">
        <v>73</v>
      </c>
      <c r="BM73" s="97" t="s">
        <v>98</v>
      </c>
    </row>
    <row r="74" spans="1:47" s="2" customFormat="1" ht="12">
      <c r="A74" s="18"/>
      <c r="B74" s="19"/>
      <c r="C74" s="18"/>
      <c r="D74" s="108" t="s">
        <v>81</v>
      </c>
      <c r="E74" s="18"/>
      <c r="F74" s="109" t="s">
        <v>99</v>
      </c>
      <c r="G74" s="18"/>
      <c r="H74" s="18"/>
      <c r="I74" s="110"/>
      <c r="J74" s="18"/>
      <c r="K74" s="18"/>
      <c r="L74" s="19"/>
      <c r="M74" s="111"/>
      <c r="N74" s="112"/>
      <c r="O74" s="26"/>
      <c r="P74" s="26"/>
      <c r="Q74" s="26"/>
      <c r="R74" s="26"/>
      <c r="S74" s="26"/>
      <c r="T74" s="2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T74" s="12" t="s">
        <v>81</v>
      </c>
      <c r="AU74" s="12" t="s">
        <v>30</v>
      </c>
    </row>
    <row r="75" spans="1:65" s="2" customFormat="1" ht="33" customHeight="1">
      <c r="A75" s="18"/>
      <c r="B75" s="85"/>
      <c r="C75" s="86" t="s">
        <v>100</v>
      </c>
      <c r="D75" s="86" t="s">
        <v>69</v>
      </c>
      <c r="E75" s="87" t="s">
        <v>101</v>
      </c>
      <c r="F75" s="88" t="s">
        <v>102</v>
      </c>
      <c r="G75" s="89" t="s">
        <v>97</v>
      </c>
      <c r="H75" s="90">
        <v>0.5</v>
      </c>
      <c r="I75" s="91"/>
      <c r="J75" s="92">
        <f>ROUND(I75*H75,2)</f>
        <v>0</v>
      </c>
      <c r="K75" s="88" t="s">
        <v>79</v>
      </c>
      <c r="L75" s="19"/>
      <c r="M75" s="93" t="s">
        <v>0</v>
      </c>
      <c r="N75" s="94" t="s">
        <v>13</v>
      </c>
      <c r="O75" s="26"/>
      <c r="P75" s="95">
        <f>O75*H75</f>
        <v>0</v>
      </c>
      <c r="Q75" s="95">
        <v>0</v>
      </c>
      <c r="R75" s="95">
        <f>Q75*H75</f>
        <v>0</v>
      </c>
      <c r="S75" s="95">
        <v>0</v>
      </c>
      <c r="T75" s="96">
        <f>S75*H75</f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R75" s="97" t="s">
        <v>73</v>
      </c>
      <c r="AT75" s="97" t="s">
        <v>69</v>
      </c>
      <c r="AU75" s="97" t="s">
        <v>30</v>
      </c>
      <c r="AY75" s="12" t="s">
        <v>66</v>
      </c>
      <c r="BE75" s="98">
        <f>IF(N75="základní",J75,0)</f>
        <v>0</v>
      </c>
      <c r="BF75" s="98">
        <f>IF(N75="snížená",J75,0)</f>
        <v>0</v>
      </c>
      <c r="BG75" s="98">
        <f>IF(N75="zákl. přenesená",J75,0)</f>
        <v>0</v>
      </c>
      <c r="BH75" s="98">
        <f>IF(N75="sníž. přenesená",J75,0)</f>
        <v>0</v>
      </c>
      <c r="BI75" s="98">
        <f>IF(N75="nulová",J75,0)</f>
        <v>0</v>
      </c>
      <c r="BJ75" s="12" t="s">
        <v>28</v>
      </c>
      <c r="BK75" s="98">
        <f>ROUND(I75*H75,2)</f>
        <v>0</v>
      </c>
      <c r="BL75" s="12" t="s">
        <v>73</v>
      </c>
      <c r="BM75" s="97" t="s">
        <v>103</v>
      </c>
    </row>
    <row r="76" spans="1:47" s="2" customFormat="1" ht="12">
      <c r="A76" s="18"/>
      <c r="B76" s="19"/>
      <c r="C76" s="18"/>
      <c r="D76" s="108" t="s">
        <v>81</v>
      </c>
      <c r="E76" s="18"/>
      <c r="F76" s="109" t="s">
        <v>104</v>
      </c>
      <c r="G76" s="18"/>
      <c r="H76" s="18"/>
      <c r="I76" s="110"/>
      <c r="J76" s="18"/>
      <c r="K76" s="18"/>
      <c r="L76" s="19"/>
      <c r="M76" s="111"/>
      <c r="N76" s="112"/>
      <c r="O76" s="26"/>
      <c r="P76" s="26"/>
      <c r="Q76" s="26"/>
      <c r="R76" s="26"/>
      <c r="S76" s="26"/>
      <c r="T76" s="2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T76" s="12" t="s">
        <v>81</v>
      </c>
      <c r="AU76" s="12" t="s">
        <v>30</v>
      </c>
    </row>
    <row r="77" spans="1:65" s="2" customFormat="1" ht="44.25" customHeight="1">
      <c r="A77" s="18"/>
      <c r="B77" s="85"/>
      <c r="C77" s="86" t="s">
        <v>105</v>
      </c>
      <c r="D77" s="86" t="s">
        <v>69</v>
      </c>
      <c r="E77" s="87" t="s">
        <v>106</v>
      </c>
      <c r="F77" s="88" t="s">
        <v>107</v>
      </c>
      <c r="G77" s="89" t="s">
        <v>97</v>
      </c>
      <c r="H77" s="90">
        <v>4.5</v>
      </c>
      <c r="I77" s="91"/>
      <c r="J77" s="92">
        <f>ROUND(I77*H77,2)</f>
        <v>0</v>
      </c>
      <c r="K77" s="88" t="s">
        <v>79</v>
      </c>
      <c r="L77" s="19"/>
      <c r="M77" s="93" t="s">
        <v>0</v>
      </c>
      <c r="N77" s="94" t="s">
        <v>13</v>
      </c>
      <c r="O77" s="26"/>
      <c r="P77" s="95">
        <f>O77*H77</f>
        <v>0</v>
      </c>
      <c r="Q77" s="95">
        <v>0</v>
      </c>
      <c r="R77" s="95">
        <f>Q77*H77</f>
        <v>0</v>
      </c>
      <c r="S77" s="95">
        <v>0</v>
      </c>
      <c r="T77" s="96">
        <f>S77*H77</f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R77" s="97" t="s">
        <v>73</v>
      </c>
      <c r="AT77" s="97" t="s">
        <v>69</v>
      </c>
      <c r="AU77" s="97" t="s">
        <v>30</v>
      </c>
      <c r="AY77" s="12" t="s">
        <v>66</v>
      </c>
      <c r="BE77" s="98">
        <f>IF(N77="základní",J77,0)</f>
        <v>0</v>
      </c>
      <c r="BF77" s="98">
        <f>IF(N77="snížená",J77,0)</f>
        <v>0</v>
      </c>
      <c r="BG77" s="98">
        <f>IF(N77="zákl. přenesená",J77,0)</f>
        <v>0</v>
      </c>
      <c r="BH77" s="98">
        <f>IF(N77="sníž. přenesená",J77,0)</f>
        <v>0</v>
      </c>
      <c r="BI77" s="98">
        <f>IF(N77="nulová",J77,0)</f>
        <v>0</v>
      </c>
      <c r="BJ77" s="12" t="s">
        <v>28</v>
      </c>
      <c r="BK77" s="98">
        <f>ROUND(I77*H77,2)</f>
        <v>0</v>
      </c>
      <c r="BL77" s="12" t="s">
        <v>73</v>
      </c>
      <c r="BM77" s="97" t="s">
        <v>108</v>
      </c>
    </row>
    <row r="78" spans="1:47" s="2" customFormat="1" ht="12">
      <c r="A78" s="18"/>
      <c r="B78" s="19"/>
      <c r="C78" s="18"/>
      <c r="D78" s="108" t="s">
        <v>81</v>
      </c>
      <c r="E78" s="18"/>
      <c r="F78" s="109" t="s">
        <v>109</v>
      </c>
      <c r="G78" s="18"/>
      <c r="H78" s="18"/>
      <c r="I78" s="110"/>
      <c r="J78" s="18"/>
      <c r="K78" s="18"/>
      <c r="L78" s="19"/>
      <c r="M78" s="111"/>
      <c r="N78" s="112"/>
      <c r="O78" s="26"/>
      <c r="P78" s="26"/>
      <c r="Q78" s="26"/>
      <c r="R78" s="26"/>
      <c r="S78" s="26"/>
      <c r="T78" s="2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T78" s="12" t="s">
        <v>81</v>
      </c>
      <c r="AU78" s="12" t="s">
        <v>30</v>
      </c>
    </row>
    <row r="79" spans="2:51" s="8" customFormat="1" ht="12">
      <c r="B79" s="99"/>
      <c r="D79" s="100" t="s">
        <v>75</v>
      </c>
      <c r="F79" s="102" t="s">
        <v>148</v>
      </c>
      <c r="H79" s="103">
        <v>4.5</v>
      </c>
      <c r="I79" s="104"/>
      <c r="L79" s="99"/>
      <c r="M79" s="105"/>
      <c r="N79" s="106"/>
      <c r="O79" s="106"/>
      <c r="P79" s="106"/>
      <c r="Q79" s="106"/>
      <c r="R79" s="106"/>
      <c r="S79" s="106"/>
      <c r="T79" s="107"/>
      <c r="AT79" s="101" t="s">
        <v>75</v>
      </c>
      <c r="AU79" s="101" t="s">
        <v>30</v>
      </c>
      <c r="AV79" s="8" t="s">
        <v>30</v>
      </c>
      <c r="AW79" s="8" t="s">
        <v>1</v>
      </c>
      <c r="AX79" s="8" t="s">
        <v>28</v>
      </c>
      <c r="AY79" s="101" t="s">
        <v>66</v>
      </c>
    </row>
    <row r="80" spans="1:65" s="2" customFormat="1" ht="44.25" customHeight="1">
      <c r="A80" s="18"/>
      <c r="B80" s="85"/>
      <c r="C80" s="86" t="s">
        <v>111</v>
      </c>
      <c r="D80" s="86" t="s">
        <v>69</v>
      </c>
      <c r="E80" s="87" t="s">
        <v>112</v>
      </c>
      <c r="F80" s="88" t="s">
        <v>113</v>
      </c>
      <c r="G80" s="89" t="s">
        <v>97</v>
      </c>
      <c r="H80" s="90">
        <v>0.5</v>
      </c>
      <c r="I80" s="91"/>
      <c r="J80" s="92">
        <f>ROUND(I80*H80,2)</f>
        <v>0</v>
      </c>
      <c r="K80" s="88" t="s">
        <v>79</v>
      </c>
      <c r="L80" s="19"/>
      <c r="M80" s="93" t="s">
        <v>0</v>
      </c>
      <c r="N80" s="94" t="s">
        <v>13</v>
      </c>
      <c r="O80" s="26"/>
      <c r="P80" s="95">
        <f>O80*H80</f>
        <v>0</v>
      </c>
      <c r="Q80" s="95">
        <v>0</v>
      </c>
      <c r="R80" s="95">
        <f>Q80*H80</f>
        <v>0</v>
      </c>
      <c r="S80" s="95">
        <v>0</v>
      </c>
      <c r="T80" s="96">
        <f>S80*H80</f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R80" s="97" t="s">
        <v>73</v>
      </c>
      <c r="AT80" s="97" t="s">
        <v>69</v>
      </c>
      <c r="AU80" s="97" t="s">
        <v>30</v>
      </c>
      <c r="AY80" s="12" t="s">
        <v>66</v>
      </c>
      <c r="BE80" s="98">
        <f>IF(N80="základní",J80,0)</f>
        <v>0</v>
      </c>
      <c r="BF80" s="98">
        <f>IF(N80="snížená",J80,0)</f>
        <v>0</v>
      </c>
      <c r="BG80" s="98">
        <f>IF(N80="zákl. přenesená",J80,0)</f>
        <v>0</v>
      </c>
      <c r="BH80" s="98">
        <f>IF(N80="sníž. přenesená",J80,0)</f>
        <v>0</v>
      </c>
      <c r="BI80" s="98">
        <f>IF(N80="nulová",J80,0)</f>
        <v>0</v>
      </c>
      <c r="BJ80" s="12" t="s">
        <v>28</v>
      </c>
      <c r="BK80" s="98">
        <f>ROUND(I80*H80,2)</f>
        <v>0</v>
      </c>
      <c r="BL80" s="12" t="s">
        <v>73</v>
      </c>
      <c r="BM80" s="97" t="s">
        <v>114</v>
      </c>
    </row>
    <row r="81" spans="1:47" s="2" customFormat="1" ht="12">
      <c r="A81" s="18"/>
      <c r="B81" s="19"/>
      <c r="C81" s="18"/>
      <c r="D81" s="108" t="s">
        <v>81</v>
      </c>
      <c r="E81" s="18"/>
      <c r="F81" s="109" t="s">
        <v>115</v>
      </c>
      <c r="G81" s="18"/>
      <c r="H81" s="18"/>
      <c r="I81" s="110"/>
      <c r="J81" s="18"/>
      <c r="K81" s="18"/>
      <c r="L81" s="19"/>
      <c r="M81" s="111"/>
      <c r="N81" s="112"/>
      <c r="O81" s="26"/>
      <c r="P81" s="26"/>
      <c r="Q81" s="26"/>
      <c r="R81" s="26"/>
      <c r="S81" s="26"/>
      <c r="T81" s="27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T81" s="12" t="s">
        <v>81</v>
      </c>
      <c r="AU81" s="12" t="s">
        <v>30</v>
      </c>
    </row>
    <row r="82" spans="2:63" s="7" customFormat="1" ht="22.95" customHeight="1">
      <c r="B82" s="72"/>
      <c r="D82" s="73" t="s">
        <v>25</v>
      </c>
      <c r="E82" s="83" t="s">
        <v>116</v>
      </c>
      <c r="F82" s="83" t="s">
        <v>117</v>
      </c>
      <c r="I82" s="75"/>
      <c r="J82" s="84">
        <f>BK82</f>
        <v>0</v>
      </c>
      <c r="L82" s="72"/>
      <c r="M82" s="77"/>
      <c r="N82" s="78"/>
      <c r="O82" s="78"/>
      <c r="P82" s="79">
        <f>SUM(P83:P84)</f>
        <v>0</v>
      </c>
      <c r="Q82" s="78"/>
      <c r="R82" s="79">
        <f>SUM(R83:R84)</f>
        <v>0</v>
      </c>
      <c r="S82" s="78"/>
      <c r="T82" s="80">
        <f>SUM(T83:T84)</f>
        <v>0</v>
      </c>
      <c r="AR82" s="73" t="s">
        <v>28</v>
      </c>
      <c r="AT82" s="81" t="s">
        <v>25</v>
      </c>
      <c r="AU82" s="81" t="s">
        <v>28</v>
      </c>
      <c r="AY82" s="73" t="s">
        <v>66</v>
      </c>
      <c r="BK82" s="82">
        <f>SUM(BK83:BK84)</f>
        <v>0</v>
      </c>
    </row>
    <row r="83" spans="1:65" s="2" customFormat="1" ht="55.5" customHeight="1">
      <c r="A83" s="18"/>
      <c r="B83" s="85"/>
      <c r="C83" s="86" t="s">
        <v>118</v>
      </c>
      <c r="D83" s="86" t="s">
        <v>69</v>
      </c>
      <c r="E83" s="87" t="s">
        <v>119</v>
      </c>
      <c r="F83" s="88" t="s">
        <v>120</v>
      </c>
      <c r="G83" s="89" t="s">
        <v>97</v>
      </c>
      <c r="H83" s="90">
        <v>0.001</v>
      </c>
      <c r="I83" s="91"/>
      <c r="J83" s="92">
        <f>ROUND(I83*H83,2)</f>
        <v>0</v>
      </c>
      <c r="K83" s="88" t="s">
        <v>79</v>
      </c>
      <c r="L83" s="19"/>
      <c r="M83" s="93" t="s">
        <v>0</v>
      </c>
      <c r="N83" s="94" t="s">
        <v>13</v>
      </c>
      <c r="O83" s="26"/>
      <c r="P83" s="95">
        <f>O83*H83</f>
        <v>0</v>
      </c>
      <c r="Q83" s="95">
        <v>0</v>
      </c>
      <c r="R83" s="95">
        <f>Q83*H83</f>
        <v>0</v>
      </c>
      <c r="S83" s="95">
        <v>0</v>
      </c>
      <c r="T83" s="96">
        <f>S83*H83</f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R83" s="97" t="s">
        <v>73</v>
      </c>
      <c r="AT83" s="97" t="s">
        <v>69</v>
      </c>
      <c r="AU83" s="97" t="s">
        <v>30</v>
      </c>
      <c r="AY83" s="12" t="s">
        <v>66</v>
      </c>
      <c r="BE83" s="98">
        <f>IF(N83="základní",J83,0)</f>
        <v>0</v>
      </c>
      <c r="BF83" s="98">
        <f>IF(N83="snížená",J83,0)</f>
        <v>0</v>
      </c>
      <c r="BG83" s="98">
        <f>IF(N83="zákl. přenesená",J83,0)</f>
        <v>0</v>
      </c>
      <c r="BH83" s="98">
        <f>IF(N83="sníž. přenesená",J83,0)</f>
        <v>0</v>
      </c>
      <c r="BI83" s="98">
        <f>IF(N83="nulová",J83,0)</f>
        <v>0</v>
      </c>
      <c r="BJ83" s="12" t="s">
        <v>28</v>
      </c>
      <c r="BK83" s="98">
        <f>ROUND(I83*H83,2)</f>
        <v>0</v>
      </c>
      <c r="BL83" s="12" t="s">
        <v>73</v>
      </c>
      <c r="BM83" s="97" t="s">
        <v>121</v>
      </c>
    </row>
    <row r="84" spans="1:47" s="2" customFormat="1" ht="12">
      <c r="A84" s="18"/>
      <c r="B84" s="19"/>
      <c r="C84" s="18"/>
      <c r="D84" s="108" t="s">
        <v>81</v>
      </c>
      <c r="E84" s="18"/>
      <c r="F84" s="109" t="s">
        <v>122</v>
      </c>
      <c r="G84" s="18"/>
      <c r="H84" s="18"/>
      <c r="I84" s="110"/>
      <c r="J84" s="18"/>
      <c r="K84" s="18"/>
      <c r="L84" s="19"/>
      <c r="M84" s="128"/>
      <c r="N84" s="129"/>
      <c r="O84" s="130"/>
      <c r="P84" s="130"/>
      <c r="Q84" s="130"/>
      <c r="R84" s="130"/>
      <c r="S84" s="130"/>
      <c r="T84" s="131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T84" s="12" t="s">
        <v>81</v>
      </c>
      <c r="AU84" s="12" t="s">
        <v>30</v>
      </c>
    </row>
    <row r="85" spans="1:31" s="2" customFormat="1" ht="6.9" customHeight="1">
      <c r="A85" s="18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19"/>
      <c r="M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</sheetData>
  <autoFilter ref="C59:K84"/>
  <mergeCells count="8">
    <mergeCell ref="E35:H35"/>
    <mergeCell ref="E54:H54"/>
    <mergeCell ref="E56:H56"/>
    <mergeCell ref="L2:V2"/>
    <mergeCell ref="E7:H7"/>
    <mergeCell ref="E9:H9"/>
    <mergeCell ref="E12:H12"/>
    <mergeCell ref="E33:H33"/>
  </mergeCells>
  <hyperlinks>
    <hyperlink ref="F66" r:id="rId1" display="https://podminky.urs.cz/item/CS_URS_2021_02/949101111"/>
    <hyperlink ref="F70" r:id="rId2" display="https://podminky.urs.cz/item/CS_URS_2021_02/968082018"/>
    <hyperlink ref="F74" r:id="rId3" display="https://podminky.urs.cz/item/CS_URS_2021_02/997013111"/>
    <hyperlink ref="F76" r:id="rId4" display="https://podminky.urs.cz/item/CS_URS_2021_02/997013501"/>
    <hyperlink ref="F78" r:id="rId5" display="https://podminky.urs.cz/item/CS_URS_2021_02/997013509"/>
    <hyperlink ref="F81" r:id="rId6" display="https://podminky.urs.cz/item/CS_URS_2021_02/997013631"/>
    <hyperlink ref="F84" r:id="rId7" display="https://podminky.urs.cz/item/CS_URS_2021_02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4">
      <selection activeCell="A62" sqref="A62:XFD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34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149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ROUND(J64,2)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ROUND((SUM(BE64:BE128)),2)</f>
        <v>0</v>
      </c>
      <c r="G18" s="18"/>
      <c r="H18" s="18"/>
      <c r="I18" s="44">
        <v>0.21</v>
      </c>
      <c r="J18" s="43">
        <f>ROUND(((SUM(BE64:BE128))*I18),2)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ROUND((SUM(BF64:BF128)),2)</f>
        <v>0</v>
      </c>
      <c r="G19" s="18"/>
      <c r="H19" s="18"/>
      <c r="I19" s="44">
        <v>0.15</v>
      </c>
      <c r="J19" s="43">
        <f>ROUND(((SUM(BF64:BF128))*I19),2)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ROUND((SUM(BG64:BG128)),2)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ROUND((SUM(BH64:BH128)),2)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ROUND((SUM(BI64:BI128)),2)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05 - SDK požární příčka S1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6.9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0.3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29.25" customHeight="1">
      <c r="A38" s="18"/>
      <c r="B38" s="19"/>
      <c r="C38" s="51" t="s">
        <v>44</v>
      </c>
      <c r="D38" s="45"/>
      <c r="E38" s="45"/>
      <c r="F38" s="45"/>
      <c r="G38" s="45"/>
      <c r="H38" s="45"/>
      <c r="I38" s="45"/>
      <c r="J38" s="52" t="s">
        <v>45</v>
      </c>
      <c r="K38" s="45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10.35" customHeight="1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47" s="2" customFormat="1" ht="22.95" customHeight="1">
      <c r="A40" s="18"/>
      <c r="B40" s="19"/>
      <c r="C40" s="53" t="s">
        <v>24</v>
      </c>
      <c r="D40" s="18"/>
      <c r="E40" s="18"/>
      <c r="F40" s="18"/>
      <c r="G40" s="18"/>
      <c r="H40" s="18"/>
      <c r="I40" s="18"/>
      <c r="J40" s="35">
        <f>J64</f>
        <v>0</v>
      </c>
      <c r="K40" s="18"/>
      <c r="L40" s="3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U40" s="12" t="s">
        <v>46</v>
      </c>
    </row>
    <row r="41" spans="2:12" s="4" customFormat="1" ht="24.9" customHeight="1">
      <c r="B41" s="54"/>
      <c r="D41" s="55" t="s">
        <v>47</v>
      </c>
      <c r="E41" s="56"/>
      <c r="F41" s="56"/>
      <c r="G41" s="56"/>
      <c r="H41" s="56"/>
      <c r="I41" s="56"/>
      <c r="J41" s="57">
        <f>J65</f>
        <v>0</v>
      </c>
      <c r="L41" s="54"/>
    </row>
    <row r="42" spans="2:12" s="5" customFormat="1" ht="19.95" customHeight="1">
      <c r="B42" s="58"/>
      <c r="D42" s="59" t="s">
        <v>48</v>
      </c>
      <c r="E42" s="60"/>
      <c r="F42" s="60"/>
      <c r="G42" s="60"/>
      <c r="H42" s="60"/>
      <c r="I42" s="60"/>
      <c r="J42" s="61">
        <f>J66</f>
        <v>0</v>
      </c>
      <c r="L42" s="58"/>
    </row>
    <row r="43" spans="2:12" s="5" customFormat="1" ht="19.95" customHeight="1">
      <c r="B43" s="58"/>
      <c r="D43" s="59" t="s">
        <v>50</v>
      </c>
      <c r="E43" s="60"/>
      <c r="F43" s="60"/>
      <c r="G43" s="60"/>
      <c r="H43" s="60"/>
      <c r="I43" s="60"/>
      <c r="J43" s="61">
        <f>J78</f>
        <v>0</v>
      </c>
      <c r="L43" s="58"/>
    </row>
    <row r="44" spans="2:12" s="4" customFormat="1" ht="24.9" customHeight="1">
      <c r="B44" s="54"/>
      <c r="D44" s="55" t="s">
        <v>150</v>
      </c>
      <c r="E44" s="56"/>
      <c r="F44" s="56"/>
      <c r="G44" s="56"/>
      <c r="H44" s="56"/>
      <c r="I44" s="56"/>
      <c r="J44" s="57">
        <f>J81</f>
        <v>0</v>
      </c>
      <c r="L44" s="54"/>
    </row>
    <row r="45" spans="2:12" s="5" customFormat="1" ht="19.95" customHeight="1">
      <c r="B45" s="58"/>
      <c r="D45" s="59" t="s">
        <v>151</v>
      </c>
      <c r="E45" s="60"/>
      <c r="F45" s="60"/>
      <c r="G45" s="60"/>
      <c r="H45" s="60"/>
      <c r="I45" s="60"/>
      <c r="J45" s="61">
        <f>J82</f>
        <v>0</v>
      </c>
      <c r="L45" s="58"/>
    </row>
    <row r="46" spans="2:12" s="5" customFormat="1" ht="19.95" customHeight="1">
      <c r="B46" s="58"/>
      <c r="D46" s="59" t="s">
        <v>152</v>
      </c>
      <c r="E46" s="60"/>
      <c r="F46" s="60"/>
      <c r="G46" s="60"/>
      <c r="H46" s="60"/>
      <c r="I46" s="60"/>
      <c r="J46" s="61">
        <f>J93</f>
        <v>0</v>
      </c>
      <c r="L46" s="58"/>
    </row>
    <row r="47" spans="2:12" s="5" customFormat="1" ht="19.95" customHeight="1">
      <c r="B47" s="58"/>
      <c r="D47" s="59" t="s">
        <v>153</v>
      </c>
      <c r="E47" s="60"/>
      <c r="F47" s="60"/>
      <c r="G47" s="60"/>
      <c r="H47" s="60"/>
      <c r="I47" s="60"/>
      <c r="J47" s="61">
        <f>J101</f>
        <v>0</v>
      </c>
      <c r="L47" s="58"/>
    </row>
    <row r="48" spans="2:12" s="5" customFormat="1" ht="19.95" customHeight="1">
      <c r="B48" s="58"/>
      <c r="D48" s="59" t="s">
        <v>154</v>
      </c>
      <c r="E48" s="60"/>
      <c r="F48" s="60"/>
      <c r="G48" s="60"/>
      <c r="H48" s="60"/>
      <c r="I48" s="60"/>
      <c r="J48" s="61">
        <f>J112</f>
        <v>0</v>
      </c>
      <c r="L48" s="58"/>
    </row>
    <row r="49" spans="2:12" s="5" customFormat="1" ht="19.95" customHeight="1">
      <c r="B49" s="58"/>
      <c r="D49" s="59" t="s">
        <v>155</v>
      </c>
      <c r="E49" s="60"/>
      <c r="F49" s="60"/>
      <c r="G49" s="60"/>
      <c r="H49" s="60"/>
      <c r="I49" s="60"/>
      <c r="J49" s="61">
        <f>J121</f>
        <v>0</v>
      </c>
      <c r="L49" s="58"/>
    </row>
    <row r="50" spans="1:31" s="2" customFormat="1" ht="21.75" customHeight="1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" customHeight="1">
      <c r="A51" s="18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5" spans="1:31" s="2" customFormat="1" ht="6.9" customHeight="1">
      <c r="A55" s="18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24.9" customHeight="1">
      <c r="A56" s="18"/>
      <c r="B56" s="19"/>
      <c r="C56" s="16" t="s">
        <v>51</v>
      </c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6.9" customHeight="1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2" customHeight="1">
      <c r="A58" s="18"/>
      <c r="B58" s="19"/>
      <c r="C58" s="17" t="s">
        <v>5</v>
      </c>
      <c r="D58" s="18"/>
      <c r="E58" s="18"/>
      <c r="F58" s="18"/>
      <c r="G58" s="18"/>
      <c r="H58" s="18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2" customFormat="1" ht="16.5" customHeight="1">
      <c r="A59" s="18"/>
      <c r="B59" s="19"/>
      <c r="C59" s="18"/>
      <c r="D59" s="18"/>
      <c r="E59" s="250" t="e">
        <f>E7</f>
        <v>#REF!</v>
      </c>
      <c r="F59" s="251"/>
      <c r="G59" s="251"/>
      <c r="H59" s="251"/>
      <c r="I59" s="18"/>
      <c r="J59" s="18"/>
      <c r="K59" s="18"/>
      <c r="L59" s="3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s="2" customFormat="1" ht="12" customHeight="1">
      <c r="A60" s="18"/>
      <c r="B60" s="19"/>
      <c r="C60" s="17" t="s">
        <v>41</v>
      </c>
      <c r="D60" s="18"/>
      <c r="E60" s="18"/>
      <c r="F60" s="18"/>
      <c r="G60" s="18"/>
      <c r="H60" s="18"/>
      <c r="I60" s="18"/>
      <c r="J60" s="18"/>
      <c r="K60" s="18"/>
      <c r="L60" s="3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2" customFormat="1" ht="16.5" customHeight="1">
      <c r="A61" s="18"/>
      <c r="B61" s="19"/>
      <c r="C61" s="18"/>
      <c r="D61" s="18"/>
      <c r="E61" s="248" t="str">
        <f>E9</f>
        <v>05 - SDK požární příčka S1</v>
      </c>
      <c r="F61" s="249"/>
      <c r="G61" s="249"/>
      <c r="H61" s="249"/>
      <c r="I61" s="18"/>
      <c r="J61" s="18"/>
      <c r="K61" s="18"/>
      <c r="L61" s="3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s="2" customFormat="1" ht="10.35" customHeight="1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37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s="6" customFormat="1" ht="29.25" customHeight="1">
      <c r="A63" s="62"/>
      <c r="B63" s="63"/>
      <c r="C63" s="64" t="s">
        <v>52</v>
      </c>
      <c r="D63" s="65" t="s">
        <v>23</v>
      </c>
      <c r="E63" s="65" t="s">
        <v>21</v>
      </c>
      <c r="F63" s="65" t="s">
        <v>22</v>
      </c>
      <c r="G63" s="65" t="s">
        <v>53</v>
      </c>
      <c r="H63" s="65" t="s">
        <v>54</v>
      </c>
      <c r="I63" s="65" t="s">
        <v>55</v>
      </c>
      <c r="J63" s="65" t="s">
        <v>45</v>
      </c>
      <c r="K63" s="66" t="s">
        <v>56</v>
      </c>
      <c r="L63" s="67"/>
      <c r="M63" s="29" t="s">
        <v>0</v>
      </c>
      <c r="N63" s="30" t="s">
        <v>12</v>
      </c>
      <c r="O63" s="30" t="s">
        <v>57</v>
      </c>
      <c r="P63" s="30" t="s">
        <v>58</v>
      </c>
      <c r="Q63" s="30" t="s">
        <v>59</v>
      </c>
      <c r="R63" s="30" t="s">
        <v>60</v>
      </c>
      <c r="S63" s="30" t="s">
        <v>61</v>
      </c>
      <c r="T63" s="31" t="s">
        <v>62</v>
      </c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63" s="2" customFormat="1" ht="22.95" customHeight="1">
      <c r="A64" s="18"/>
      <c r="B64" s="19"/>
      <c r="C64" s="34" t="s">
        <v>63</v>
      </c>
      <c r="D64" s="18"/>
      <c r="E64" s="18"/>
      <c r="F64" s="18"/>
      <c r="G64" s="18"/>
      <c r="H64" s="18"/>
      <c r="I64" s="18"/>
      <c r="J64" s="68">
        <f>BK64</f>
        <v>0</v>
      </c>
      <c r="K64" s="18"/>
      <c r="L64" s="19"/>
      <c r="M64" s="32"/>
      <c r="N64" s="25"/>
      <c r="O64" s="33"/>
      <c r="P64" s="69">
        <f>P65+P81</f>
        <v>0</v>
      </c>
      <c r="Q64" s="33"/>
      <c r="R64" s="69">
        <f>R65+R81</f>
        <v>0.8714832399999999</v>
      </c>
      <c r="S64" s="33"/>
      <c r="T64" s="70">
        <f>T65+T81</f>
        <v>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T64" s="12" t="s">
        <v>25</v>
      </c>
      <c r="AU64" s="12" t="s">
        <v>46</v>
      </c>
      <c r="BK64" s="71">
        <f>BK65+BK81</f>
        <v>0</v>
      </c>
    </row>
    <row r="65" spans="2:63" s="7" customFormat="1" ht="25.95" customHeight="1">
      <c r="B65" s="72"/>
      <c r="D65" s="73" t="s">
        <v>25</v>
      </c>
      <c r="E65" s="74" t="s">
        <v>64</v>
      </c>
      <c r="F65" s="74" t="s">
        <v>65</v>
      </c>
      <c r="I65" s="75"/>
      <c r="J65" s="76">
        <f>BK65</f>
        <v>0</v>
      </c>
      <c r="L65" s="72"/>
      <c r="M65" s="77"/>
      <c r="N65" s="78"/>
      <c r="O65" s="78"/>
      <c r="P65" s="79">
        <f>P66+P78</f>
        <v>0</v>
      </c>
      <c r="Q65" s="78"/>
      <c r="R65" s="79">
        <f>R66+R78</f>
        <v>0.002478</v>
      </c>
      <c r="S65" s="78"/>
      <c r="T65" s="80">
        <f>T66+T78</f>
        <v>0</v>
      </c>
      <c r="AR65" s="73" t="s">
        <v>28</v>
      </c>
      <c r="AT65" s="81" t="s">
        <v>25</v>
      </c>
      <c r="AU65" s="81" t="s">
        <v>26</v>
      </c>
      <c r="AY65" s="73" t="s">
        <v>66</v>
      </c>
      <c r="BK65" s="82">
        <f>BK66+BK78</f>
        <v>0</v>
      </c>
    </row>
    <row r="66" spans="2:63" s="7" customFormat="1" ht="22.95" customHeight="1">
      <c r="B66" s="72"/>
      <c r="D66" s="73" t="s">
        <v>25</v>
      </c>
      <c r="E66" s="83" t="s">
        <v>67</v>
      </c>
      <c r="F66" s="83" t="s">
        <v>68</v>
      </c>
      <c r="I66" s="75"/>
      <c r="J66" s="84">
        <f>BK66</f>
        <v>0</v>
      </c>
      <c r="L66" s="72"/>
      <c r="M66" s="77"/>
      <c r="N66" s="78"/>
      <c r="O66" s="78"/>
      <c r="P66" s="79">
        <f>SUM(P67:P77)</f>
        <v>0</v>
      </c>
      <c r="Q66" s="78"/>
      <c r="R66" s="79">
        <f>SUM(R67:R77)</f>
        <v>0.002478</v>
      </c>
      <c r="S66" s="78"/>
      <c r="T66" s="80">
        <f>SUM(T67:T77)</f>
        <v>0</v>
      </c>
      <c r="AR66" s="73" t="s">
        <v>28</v>
      </c>
      <c r="AT66" s="81" t="s">
        <v>25</v>
      </c>
      <c r="AU66" s="81" t="s">
        <v>28</v>
      </c>
      <c r="AY66" s="73" t="s">
        <v>66</v>
      </c>
      <c r="BK66" s="82">
        <f>SUM(BK67:BK77)</f>
        <v>0</v>
      </c>
    </row>
    <row r="67" spans="1:65" s="2" customFormat="1" ht="37.95" customHeight="1">
      <c r="A67" s="18"/>
      <c r="B67" s="85"/>
      <c r="C67" s="86" t="s">
        <v>28</v>
      </c>
      <c r="D67" s="86" t="s">
        <v>69</v>
      </c>
      <c r="E67" s="87" t="s">
        <v>77</v>
      </c>
      <c r="F67" s="88" t="s">
        <v>78</v>
      </c>
      <c r="G67" s="89" t="s">
        <v>72</v>
      </c>
      <c r="H67" s="90">
        <v>12.6</v>
      </c>
      <c r="I67" s="91"/>
      <c r="J67" s="92">
        <f>ROUND(I67*H67,2)</f>
        <v>0</v>
      </c>
      <c r="K67" s="88" t="s">
        <v>79</v>
      </c>
      <c r="L67" s="19"/>
      <c r="M67" s="93" t="s">
        <v>0</v>
      </c>
      <c r="N67" s="94" t="s">
        <v>13</v>
      </c>
      <c r="O67" s="26"/>
      <c r="P67" s="95">
        <f>O67*H67</f>
        <v>0</v>
      </c>
      <c r="Q67" s="95">
        <v>0.00013</v>
      </c>
      <c r="R67" s="95">
        <f>Q67*H67</f>
        <v>0.001638</v>
      </c>
      <c r="S67" s="95">
        <v>0</v>
      </c>
      <c r="T67" s="96">
        <f>S67*H67</f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R67" s="97" t="s">
        <v>73</v>
      </c>
      <c r="AT67" s="97" t="s">
        <v>69</v>
      </c>
      <c r="AU67" s="97" t="s">
        <v>30</v>
      </c>
      <c r="AY67" s="12" t="s">
        <v>66</v>
      </c>
      <c r="BE67" s="98">
        <f>IF(N67="základní",J67,0)</f>
        <v>0</v>
      </c>
      <c r="BF67" s="98">
        <f>IF(N67="snížená",J67,0)</f>
        <v>0</v>
      </c>
      <c r="BG67" s="98">
        <f>IF(N67="zákl. přenesená",J67,0)</f>
        <v>0</v>
      </c>
      <c r="BH67" s="98">
        <f>IF(N67="sníž. přenesená",J67,0)</f>
        <v>0</v>
      </c>
      <c r="BI67" s="98">
        <f>IF(N67="nulová",J67,0)</f>
        <v>0</v>
      </c>
      <c r="BJ67" s="12" t="s">
        <v>28</v>
      </c>
      <c r="BK67" s="98">
        <f>ROUND(I67*H67,2)</f>
        <v>0</v>
      </c>
      <c r="BL67" s="12" t="s">
        <v>73</v>
      </c>
      <c r="BM67" s="97" t="s">
        <v>80</v>
      </c>
    </row>
    <row r="68" spans="1:47" s="2" customFormat="1" ht="12">
      <c r="A68" s="18"/>
      <c r="B68" s="19"/>
      <c r="C68" s="18"/>
      <c r="D68" s="108" t="s">
        <v>81</v>
      </c>
      <c r="E68" s="18"/>
      <c r="F68" s="109" t="s">
        <v>82</v>
      </c>
      <c r="G68" s="18"/>
      <c r="H68" s="18"/>
      <c r="I68" s="110"/>
      <c r="J68" s="18"/>
      <c r="K68" s="18"/>
      <c r="L68" s="19"/>
      <c r="M68" s="111"/>
      <c r="N68" s="112"/>
      <c r="O68" s="26"/>
      <c r="P68" s="26"/>
      <c r="Q68" s="26"/>
      <c r="R68" s="26"/>
      <c r="S68" s="26"/>
      <c r="T68" s="27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T68" s="12" t="s">
        <v>81</v>
      </c>
      <c r="AU68" s="12" t="s">
        <v>30</v>
      </c>
    </row>
    <row r="69" spans="2:51" s="9" customFormat="1" ht="12">
      <c r="B69" s="113"/>
      <c r="D69" s="100" t="s">
        <v>75</v>
      </c>
      <c r="E69" s="114" t="s">
        <v>0</v>
      </c>
      <c r="F69" s="115" t="s">
        <v>83</v>
      </c>
      <c r="H69" s="114" t="s">
        <v>0</v>
      </c>
      <c r="I69" s="116"/>
      <c r="L69" s="113"/>
      <c r="M69" s="117"/>
      <c r="N69" s="118"/>
      <c r="O69" s="118"/>
      <c r="P69" s="118"/>
      <c r="Q69" s="118"/>
      <c r="R69" s="118"/>
      <c r="S69" s="118"/>
      <c r="T69" s="119"/>
      <c r="AT69" s="114" t="s">
        <v>75</v>
      </c>
      <c r="AU69" s="114" t="s">
        <v>30</v>
      </c>
      <c r="AV69" s="9" t="s">
        <v>28</v>
      </c>
      <c r="AW69" s="9" t="s">
        <v>6</v>
      </c>
      <c r="AX69" s="9" t="s">
        <v>26</v>
      </c>
      <c r="AY69" s="114" t="s">
        <v>66</v>
      </c>
    </row>
    <row r="70" spans="2:51" s="8" customFormat="1" ht="12">
      <c r="B70" s="99"/>
      <c r="D70" s="100" t="s">
        <v>75</v>
      </c>
      <c r="E70" s="101" t="s">
        <v>0</v>
      </c>
      <c r="F70" s="102" t="s">
        <v>156</v>
      </c>
      <c r="H70" s="103">
        <v>12.6</v>
      </c>
      <c r="I70" s="104"/>
      <c r="L70" s="99"/>
      <c r="M70" s="105"/>
      <c r="N70" s="106"/>
      <c r="O70" s="106"/>
      <c r="P70" s="106"/>
      <c r="Q70" s="106"/>
      <c r="R70" s="106"/>
      <c r="S70" s="106"/>
      <c r="T70" s="107"/>
      <c r="AT70" s="101" t="s">
        <v>75</v>
      </c>
      <c r="AU70" s="101" t="s">
        <v>30</v>
      </c>
      <c r="AV70" s="8" t="s">
        <v>30</v>
      </c>
      <c r="AW70" s="8" t="s">
        <v>6</v>
      </c>
      <c r="AX70" s="8" t="s">
        <v>28</v>
      </c>
      <c r="AY70" s="101" t="s">
        <v>66</v>
      </c>
    </row>
    <row r="71" spans="1:65" s="2" customFormat="1" ht="37.95" customHeight="1">
      <c r="A71" s="18"/>
      <c r="B71" s="85"/>
      <c r="C71" s="86" t="s">
        <v>30</v>
      </c>
      <c r="D71" s="86" t="s">
        <v>69</v>
      </c>
      <c r="E71" s="87" t="s">
        <v>157</v>
      </c>
      <c r="F71" s="88" t="s">
        <v>158</v>
      </c>
      <c r="G71" s="89" t="s">
        <v>72</v>
      </c>
      <c r="H71" s="90">
        <v>21</v>
      </c>
      <c r="I71" s="91"/>
      <c r="J71" s="92">
        <f>ROUND(I71*H71,2)</f>
        <v>0</v>
      </c>
      <c r="K71" s="88" t="s">
        <v>79</v>
      </c>
      <c r="L71" s="19"/>
      <c r="M71" s="93" t="s">
        <v>0</v>
      </c>
      <c r="N71" s="94" t="s">
        <v>13</v>
      </c>
      <c r="O71" s="26"/>
      <c r="P71" s="95">
        <f>O71*H71</f>
        <v>0</v>
      </c>
      <c r="Q71" s="95">
        <v>4E-05</v>
      </c>
      <c r="R71" s="95">
        <f>Q71*H71</f>
        <v>0.00084</v>
      </c>
      <c r="S71" s="95">
        <v>0</v>
      </c>
      <c r="T71" s="96">
        <f>S71*H71</f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R71" s="97" t="s">
        <v>73</v>
      </c>
      <c r="AT71" s="97" t="s">
        <v>69</v>
      </c>
      <c r="AU71" s="97" t="s">
        <v>30</v>
      </c>
      <c r="AY71" s="12" t="s">
        <v>66</v>
      </c>
      <c r="BE71" s="98">
        <f>IF(N71="základní",J71,0)</f>
        <v>0</v>
      </c>
      <c r="BF71" s="98">
        <f>IF(N71="snížená",J71,0)</f>
        <v>0</v>
      </c>
      <c r="BG71" s="98">
        <f>IF(N71="zákl. přenesená",J71,0)</f>
        <v>0</v>
      </c>
      <c r="BH71" s="98">
        <f>IF(N71="sníž. přenesená",J71,0)</f>
        <v>0</v>
      </c>
      <c r="BI71" s="98">
        <f>IF(N71="nulová",J71,0)</f>
        <v>0</v>
      </c>
      <c r="BJ71" s="12" t="s">
        <v>28</v>
      </c>
      <c r="BK71" s="98">
        <f>ROUND(I71*H71,2)</f>
        <v>0</v>
      </c>
      <c r="BL71" s="12" t="s">
        <v>73</v>
      </c>
      <c r="BM71" s="97" t="s">
        <v>159</v>
      </c>
    </row>
    <row r="72" spans="1:47" s="2" customFormat="1" ht="12">
      <c r="A72" s="18"/>
      <c r="B72" s="19"/>
      <c r="C72" s="18"/>
      <c r="D72" s="108" t="s">
        <v>81</v>
      </c>
      <c r="E72" s="18"/>
      <c r="F72" s="109" t="s">
        <v>160</v>
      </c>
      <c r="G72" s="18"/>
      <c r="H72" s="18"/>
      <c r="I72" s="110"/>
      <c r="J72" s="18"/>
      <c r="K72" s="18"/>
      <c r="L72" s="19"/>
      <c r="M72" s="111"/>
      <c r="N72" s="112"/>
      <c r="O72" s="26"/>
      <c r="P72" s="26"/>
      <c r="Q72" s="26"/>
      <c r="R72" s="26"/>
      <c r="S72" s="26"/>
      <c r="T72" s="2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T72" s="12" t="s">
        <v>81</v>
      </c>
      <c r="AU72" s="12" t="s">
        <v>30</v>
      </c>
    </row>
    <row r="73" spans="2:51" s="9" customFormat="1" ht="12">
      <c r="B73" s="113"/>
      <c r="D73" s="100" t="s">
        <v>75</v>
      </c>
      <c r="E73" s="114" t="s">
        <v>0</v>
      </c>
      <c r="F73" s="115" t="s">
        <v>161</v>
      </c>
      <c r="H73" s="114" t="s">
        <v>0</v>
      </c>
      <c r="I73" s="116"/>
      <c r="L73" s="113"/>
      <c r="M73" s="117"/>
      <c r="N73" s="118"/>
      <c r="O73" s="118"/>
      <c r="P73" s="118"/>
      <c r="Q73" s="118"/>
      <c r="R73" s="118"/>
      <c r="S73" s="118"/>
      <c r="T73" s="119"/>
      <c r="AT73" s="114" t="s">
        <v>75</v>
      </c>
      <c r="AU73" s="114" t="s">
        <v>30</v>
      </c>
      <c r="AV73" s="9" t="s">
        <v>28</v>
      </c>
      <c r="AW73" s="9" t="s">
        <v>6</v>
      </c>
      <c r="AX73" s="9" t="s">
        <v>26</v>
      </c>
      <c r="AY73" s="114" t="s">
        <v>66</v>
      </c>
    </row>
    <row r="74" spans="2:51" s="8" customFormat="1" ht="12">
      <c r="B74" s="99"/>
      <c r="D74" s="100" t="s">
        <v>75</v>
      </c>
      <c r="E74" s="101" t="s">
        <v>0</v>
      </c>
      <c r="F74" s="102" t="s">
        <v>162</v>
      </c>
      <c r="H74" s="103">
        <v>10.5</v>
      </c>
      <c r="I74" s="104"/>
      <c r="L74" s="99"/>
      <c r="M74" s="105"/>
      <c r="N74" s="106"/>
      <c r="O74" s="106"/>
      <c r="P74" s="106"/>
      <c r="Q74" s="106"/>
      <c r="R74" s="106"/>
      <c r="S74" s="106"/>
      <c r="T74" s="107"/>
      <c r="AT74" s="101" t="s">
        <v>75</v>
      </c>
      <c r="AU74" s="101" t="s">
        <v>30</v>
      </c>
      <c r="AV74" s="8" t="s">
        <v>30</v>
      </c>
      <c r="AW74" s="8" t="s">
        <v>6</v>
      </c>
      <c r="AX74" s="8" t="s">
        <v>26</v>
      </c>
      <c r="AY74" s="101" t="s">
        <v>66</v>
      </c>
    </row>
    <row r="75" spans="2:51" s="9" customFormat="1" ht="12">
      <c r="B75" s="113"/>
      <c r="D75" s="100" t="s">
        <v>75</v>
      </c>
      <c r="E75" s="114" t="s">
        <v>0</v>
      </c>
      <c r="F75" s="115" t="s">
        <v>163</v>
      </c>
      <c r="H75" s="114" t="s">
        <v>0</v>
      </c>
      <c r="I75" s="116"/>
      <c r="L75" s="113"/>
      <c r="M75" s="117"/>
      <c r="N75" s="118"/>
      <c r="O75" s="118"/>
      <c r="P75" s="118"/>
      <c r="Q75" s="118"/>
      <c r="R75" s="118"/>
      <c r="S75" s="118"/>
      <c r="T75" s="119"/>
      <c r="AT75" s="114" t="s">
        <v>75</v>
      </c>
      <c r="AU75" s="114" t="s">
        <v>30</v>
      </c>
      <c r="AV75" s="9" t="s">
        <v>28</v>
      </c>
      <c r="AW75" s="9" t="s">
        <v>6</v>
      </c>
      <c r="AX75" s="9" t="s">
        <v>26</v>
      </c>
      <c r="AY75" s="114" t="s">
        <v>66</v>
      </c>
    </row>
    <row r="76" spans="2:51" s="8" customFormat="1" ht="12">
      <c r="B76" s="99"/>
      <c r="D76" s="100" t="s">
        <v>75</v>
      </c>
      <c r="E76" s="101" t="s">
        <v>0</v>
      </c>
      <c r="F76" s="102" t="s">
        <v>162</v>
      </c>
      <c r="H76" s="103">
        <v>10.5</v>
      </c>
      <c r="I76" s="104"/>
      <c r="L76" s="99"/>
      <c r="M76" s="105"/>
      <c r="N76" s="106"/>
      <c r="O76" s="106"/>
      <c r="P76" s="106"/>
      <c r="Q76" s="106"/>
      <c r="R76" s="106"/>
      <c r="S76" s="106"/>
      <c r="T76" s="107"/>
      <c r="AT76" s="101" t="s">
        <v>75</v>
      </c>
      <c r="AU76" s="101" t="s">
        <v>30</v>
      </c>
      <c r="AV76" s="8" t="s">
        <v>30</v>
      </c>
      <c r="AW76" s="8" t="s">
        <v>6</v>
      </c>
      <c r="AX76" s="8" t="s">
        <v>26</v>
      </c>
      <c r="AY76" s="101" t="s">
        <v>66</v>
      </c>
    </row>
    <row r="77" spans="2:51" s="10" customFormat="1" ht="12">
      <c r="B77" s="120"/>
      <c r="D77" s="100" t="s">
        <v>75</v>
      </c>
      <c r="E77" s="121" t="s">
        <v>0</v>
      </c>
      <c r="F77" s="122" t="s">
        <v>85</v>
      </c>
      <c r="H77" s="123">
        <v>21</v>
      </c>
      <c r="I77" s="124"/>
      <c r="L77" s="120"/>
      <c r="M77" s="125"/>
      <c r="N77" s="126"/>
      <c r="O77" s="126"/>
      <c r="P77" s="126"/>
      <c r="Q77" s="126"/>
      <c r="R77" s="126"/>
      <c r="S77" s="126"/>
      <c r="T77" s="127"/>
      <c r="AT77" s="121" t="s">
        <v>75</v>
      </c>
      <c r="AU77" s="121" t="s">
        <v>30</v>
      </c>
      <c r="AV77" s="10" t="s">
        <v>73</v>
      </c>
      <c r="AW77" s="10" t="s">
        <v>6</v>
      </c>
      <c r="AX77" s="10" t="s">
        <v>28</v>
      </c>
      <c r="AY77" s="121" t="s">
        <v>66</v>
      </c>
    </row>
    <row r="78" spans="2:63" s="7" customFormat="1" ht="22.95" customHeight="1">
      <c r="B78" s="72"/>
      <c r="D78" s="73" t="s">
        <v>25</v>
      </c>
      <c r="E78" s="83" t="s">
        <v>116</v>
      </c>
      <c r="F78" s="83" t="s">
        <v>117</v>
      </c>
      <c r="I78" s="75"/>
      <c r="J78" s="84">
        <f>BK78</f>
        <v>0</v>
      </c>
      <c r="L78" s="72"/>
      <c r="M78" s="77"/>
      <c r="N78" s="78"/>
      <c r="O78" s="78"/>
      <c r="P78" s="79">
        <f>SUM(P79:P80)</f>
        <v>0</v>
      </c>
      <c r="Q78" s="78"/>
      <c r="R78" s="79">
        <f>SUM(R79:R80)</f>
        <v>0</v>
      </c>
      <c r="S78" s="78"/>
      <c r="T78" s="80">
        <f>SUM(T79:T80)</f>
        <v>0</v>
      </c>
      <c r="AR78" s="73" t="s">
        <v>28</v>
      </c>
      <c r="AT78" s="81" t="s">
        <v>25</v>
      </c>
      <c r="AU78" s="81" t="s">
        <v>28</v>
      </c>
      <c r="AY78" s="73" t="s">
        <v>66</v>
      </c>
      <c r="BK78" s="82">
        <f>SUM(BK79:BK80)</f>
        <v>0</v>
      </c>
    </row>
    <row r="79" spans="1:65" s="2" customFormat="1" ht="55.5" customHeight="1">
      <c r="A79" s="18"/>
      <c r="B79" s="85"/>
      <c r="C79" s="86" t="s">
        <v>86</v>
      </c>
      <c r="D79" s="86" t="s">
        <v>69</v>
      </c>
      <c r="E79" s="87" t="s">
        <v>119</v>
      </c>
      <c r="F79" s="88" t="s">
        <v>120</v>
      </c>
      <c r="G79" s="89" t="s">
        <v>97</v>
      </c>
      <c r="H79" s="90">
        <v>0.002</v>
      </c>
      <c r="I79" s="91"/>
      <c r="J79" s="92">
        <f>ROUND(I79*H79,2)</f>
        <v>0</v>
      </c>
      <c r="K79" s="88" t="s">
        <v>79</v>
      </c>
      <c r="L79" s="19"/>
      <c r="M79" s="93" t="s">
        <v>0</v>
      </c>
      <c r="N79" s="94" t="s">
        <v>13</v>
      </c>
      <c r="O79" s="26"/>
      <c r="P79" s="95">
        <f>O79*H79</f>
        <v>0</v>
      </c>
      <c r="Q79" s="95">
        <v>0</v>
      </c>
      <c r="R79" s="95">
        <f>Q79*H79</f>
        <v>0</v>
      </c>
      <c r="S79" s="95">
        <v>0</v>
      </c>
      <c r="T79" s="96">
        <f>S79*H79</f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R79" s="97" t="s">
        <v>73</v>
      </c>
      <c r="AT79" s="97" t="s">
        <v>69</v>
      </c>
      <c r="AU79" s="97" t="s">
        <v>30</v>
      </c>
      <c r="AY79" s="12" t="s">
        <v>66</v>
      </c>
      <c r="BE79" s="98">
        <f>IF(N79="základní",J79,0)</f>
        <v>0</v>
      </c>
      <c r="BF79" s="98">
        <f>IF(N79="snížená",J79,0)</f>
        <v>0</v>
      </c>
      <c r="BG79" s="98">
        <f>IF(N79="zákl. přenesená",J79,0)</f>
        <v>0</v>
      </c>
      <c r="BH79" s="98">
        <f>IF(N79="sníž. přenesená",J79,0)</f>
        <v>0</v>
      </c>
      <c r="BI79" s="98">
        <f>IF(N79="nulová",J79,0)</f>
        <v>0</v>
      </c>
      <c r="BJ79" s="12" t="s">
        <v>28</v>
      </c>
      <c r="BK79" s="98">
        <f>ROUND(I79*H79,2)</f>
        <v>0</v>
      </c>
      <c r="BL79" s="12" t="s">
        <v>73</v>
      </c>
      <c r="BM79" s="97" t="s">
        <v>121</v>
      </c>
    </row>
    <row r="80" spans="1:47" s="2" customFormat="1" ht="12">
      <c r="A80" s="18"/>
      <c r="B80" s="19"/>
      <c r="C80" s="18"/>
      <c r="D80" s="108" t="s">
        <v>81</v>
      </c>
      <c r="E80" s="18"/>
      <c r="F80" s="109" t="s">
        <v>122</v>
      </c>
      <c r="G80" s="18"/>
      <c r="H80" s="18"/>
      <c r="I80" s="110"/>
      <c r="J80" s="18"/>
      <c r="K80" s="18"/>
      <c r="L80" s="19"/>
      <c r="M80" s="111"/>
      <c r="N80" s="112"/>
      <c r="O80" s="26"/>
      <c r="P80" s="26"/>
      <c r="Q80" s="26"/>
      <c r="R80" s="26"/>
      <c r="S80" s="26"/>
      <c r="T80" s="27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T80" s="12" t="s">
        <v>81</v>
      </c>
      <c r="AU80" s="12" t="s">
        <v>30</v>
      </c>
    </row>
    <row r="81" spans="2:63" s="7" customFormat="1" ht="25.95" customHeight="1">
      <c r="B81" s="72"/>
      <c r="D81" s="73" t="s">
        <v>25</v>
      </c>
      <c r="E81" s="74" t="s">
        <v>164</v>
      </c>
      <c r="F81" s="74" t="s">
        <v>165</v>
      </c>
      <c r="I81" s="75"/>
      <c r="J81" s="76">
        <f>BK81</f>
        <v>0</v>
      </c>
      <c r="L81" s="72"/>
      <c r="M81" s="77"/>
      <c r="N81" s="78"/>
      <c r="O81" s="78"/>
      <c r="P81" s="79">
        <f>P82+P93+P101+P112+P121</f>
        <v>0</v>
      </c>
      <c r="Q81" s="78"/>
      <c r="R81" s="79">
        <f>R82+R93+R101+R112+R121</f>
        <v>0.8690052399999999</v>
      </c>
      <c r="S81" s="78"/>
      <c r="T81" s="80">
        <f>T82+T93+T101+T112+T121</f>
        <v>0</v>
      </c>
      <c r="AR81" s="73" t="s">
        <v>30</v>
      </c>
      <c r="AT81" s="81" t="s">
        <v>25</v>
      </c>
      <c r="AU81" s="81" t="s">
        <v>26</v>
      </c>
      <c r="AY81" s="73" t="s">
        <v>66</v>
      </c>
      <c r="BK81" s="82">
        <f>BK82+BK93+BK101+BK112+BK121</f>
        <v>0</v>
      </c>
    </row>
    <row r="82" spans="2:63" s="7" customFormat="1" ht="22.95" customHeight="1">
      <c r="B82" s="72"/>
      <c r="D82" s="73" t="s">
        <v>25</v>
      </c>
      <c r="E82" s="83" t="s">
        <v>166</v>
      </c>
      <c r="F82" s="83" t="s">
        <v>167</v>
      </c>
      <c r="I82" s="75"/>
      <c r="J82" s="84">
        <f>BK82</f>
        <v>0</v>
      </c>
      <c r="L82" s="72"/>
      <c r="M82" s="77"/>
      <c r="N82" s="78"/>
      <c r="O82" s="78"/>
      <c r="P82" s="79">
        <f>SUM(P83:P92)</f>
        <v>0</v>
      </c>
      <c r="Q82" s="78"/>
      <c r="R82" s="79">
        <f>SUM(R83:R92)</f>
        <v>0.8359901</v>
      </c>
      <c r="S82" s="78"/>
      <c r="T82" s="80">
        <f>SUM(T83:T92)</f>
        <v>0</v>
      </c>
      <c r="AR82" s="73" t="s">
        <v>30</v>
      </c>
      <c r="AT82" s="81" t="s">
        <v>25</v>
      </c>
      <c r="AU82" s="81" t="s">
        <v>28</v>
      </c>
      <c r="AY82" s="73" t="s">
        <v>66</v>
      </c>
      <c r="BK82" s="82">
        <f>SUM(BK83:BK92)</f>
        <v>0</v>
      </c>
    </row>
    <row r="83" spans="1:65" s="2" customFormat="1" ht="62.7" customHeight="1">
      <c r="A83" s="18"/>
      <c r="B83" s="85"/>
      <c r="C83" s="86" t="s">
        <v>73</v>
      </c>
      <c r="D83" s="86" t="s">
        <v>69</v>
      </c>
      <c r="E83" s="87" t="s">
        <v>168</v>
      </c>
      <c r="F83" s="88" t="s">
        <v>169</v>
      </c>
      <c r="G83" s="89" t="s">
        <v>72</v>
      </c>
      <c r="H83" s="90">
        <v>18.293</v>
      </c>
      <c r="I83" s="91"/>
      <c r="J83" s="92">
        <f>ROUND(I83*H83,2)</f>
        <v>0</v>
      </c>
      <c r="K83" s="88" t="s">
        <v>170</v>
      </c>
      <c r="L83" s="19"/>
      <c r="M83" s="93" t="s">
        <v>0</v>
      </c>
      <c r="N83" s="94" t="s">
        <v>13</v>
      </c>
      <c r="O83" s="26"/>
      <c r="P83" s="95">
        <f>O83*H83</f>
        <v>0</v>
      </c>
      <c r="Q83" s="95">
        <v>0.0457</v>
      </c>
      <c r="R83" s="95">
        <f>Q83*H83</f>
        <v>0.8359901</v>
      </c>
      <c r="S83" s="95">
        <v>0</v>
      </c>
      <c r="T83" s="96">
        <f>S83*H83</f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R83" s="97" t="s">
        <v>171</v>
      </c>
      <c r="AT83" s="97" t="s">
        <v>69</v>
      </c>
      <c r="AU83" s="97" t="s">
        <v>30</v>
      </c>
      <c r="AY83" s="12" t="s">
        <v>66</v>
      </c>
      <c r="BE83" s="98">
        <f>IF(N83="základní",J83,0)</f>
        <v>0</v>
      </c>
      <c r="BF83" s="98">
        <f>IF(N83="snížená",J83,0)</f>
        <v>0</v>
      </c>
      <c r="BG83" s="98">
        <f>IF(N83="zákl. přenesená",J83,0)</f>
        <v>0</v>
      </c>
      <c r="BH83" s="98">
        <f>IF(N83="sníž. přenesená",J83,0)</f>
        <v>0</v>
      </c>
      <c r="BI83" s="98">
        <f>IF(N83="nulová",J83,0)</f>
        <v>0</v>
      </c>
      <c r="BJ83" s="12" t="s">
        <v>28</v>
      </c>
      <c r="BK83" s="98">
        <f>ROUND(I83*H83,2)</f>
        <v>0</v>
      </c>
      <c r="BL83" s="12" t="s">
        <v>171</v>
      </c>
      <c r="BM83" s="97" t="s">
        <v>172</v>
      </c>
    </row>
    <row r="84" spans="2:51" s="9" customFormat="1" ht="12">
      <c r="B84" s="113"/>
      <c r="D84" s="100" t="s">
        <v>75</v>
      </c>
      <c r="E84" s="114" t="s">
        <v>0</v>
      </c>
      <c r="F84" s="115" t="s">
        <v>173</v>
      </c>
      <c r="H84" s="114" t="s">
        <v>0</v>
      </c>
      <c r="I84" s="116"/>
      <c r="L84" s="113"/>
      <c r="M84" s="117"/>
      <c r="N84" s="118"/>
      <c r="O84" s="118"/>
      <c r="P84" s="118"/>
      <c r="Q84" s="118"/>
      <c r="R84" s="118"/>
      <c r="S84" s="118"/>
      <c r="T84" s="119"/>
      <c r="AT84" s="114" t="s">
        <v>75</v>
      </c>
      <c r="AU84" s="114" t="s">
        <v>30</v>
      </c>
      <c r="AV84" s="9" t="s">
        <v>28</v>
      </c>
      <c r="AW84" s="9" t="s">
        <v>6</v>
      </c>
      <c r="AX84" s="9" t="s">
        <v>26</v>
      </c>
      <c r="AY84" s="114" t="s">
        <v>66</v>
      </c>
    </row>
    <row r="85" spans="2:51" s="9" customFormat="1" ht="30.6">
      <c r="B85" s="113"/>
      <c r="D85" s="100" t="s">
        <v>75</v>
      </c>
      <c r="E85" s="114" t="s">
        <v>0</v>
      </c>
      <c r="F85" s="115" t="s">
        <v>174</v>
      </c>
      <c r="H85" s="114" t="s">
        <v>0</v>
      </c>
      <c r="I85" s="116"/>
      <c r="L85" s="113"/>
      <c r="M85" s="117"/>
      <c r="N85" s="118"/>
      <c r="O85" s="118"/>
      <c r="P85" s="118"/>
      <c r="Q85" s="118"/>
      <c r="R85" s="118"/>
      <c r="S85" s="118"/>
      <c r="T85" s="119"/>
      <c r="AT85" s="114" t="s">
        <v>75</v>
      </c>
      <c r="AU85" s="114" t="s">
        <v>30</v>
      </c>
      <c r="AV85" s="9" t="s">
        <v>28</v>
      </c>
      <c r="AW85" s="9" t="s">
        <v>6</v>
      </c>
      <c r="AX85" s="9" t="s">
        <v>26</v>
      </c>
      <c r="AY85" s="114" t="s">
        <v>66</v>
      </c>
    </row>
    <row r="86" spans="2:51" s="9" customFormat="1" ht="20.4">
      <c r="B86" s="113"/>
      <c r="D86" s="100" t="s">
        <v>75</v>
      </c>
      <c r="E86" s="114" t="s">
        <v>0</v>
      </c>
      <c r="F86" s="115" t="s">
        <v>175</v>
      </c>
      <c r="H86" s="114" t="s">
        <v>0</v>
      </c>
      <c r="I86" s="116"/>
      <c r="L86" s="113"/>
      <c r="M86" s="117"/>
      <c r="N86" s="118"/>
      <c r="O86" s="118"/>
      <c r="P86" s="118"/>
      <c r="Q86" s="118"/>
      <c r="R86" s="118"/>
      <c r="S86" s="118"/>
      <c r="T86" s="119"/>
      <c r="AT86" s="114" t="s">
        <v>75</v>
      </c>
      <c r="AU86" s="114" t="s">
        <v>30</v>
      </c>
      <c r="AV86" s="9" t="s">
        <v>28</v>
      </c>
      <c r="AW86" s="9" t="s">
        <v>6</v>
      </c>
      <c r="AX86" s="9" t="s">
        <v>26</v>
      </c>
      <c r="AY86" s="114" t="s">
        <v>66</v>
      </c>
    </row>
    <row r="87" spans="2:51" s="9" customFormat="1" ht="20.4">
      <c r="B87" s="113"/>
      <c r="D87" s="100" t="s">
        <v>75</v>
      </c>
      <c r="E87" s="114" t="s">
        <v>0</v>
      </c>
      <c r="F87" s="115" t="s">
        <v>176</v>
      </c>
      <c r="H87" s="114" t="s">
        <v>0</v>
      </c>
      <c r="I87" s="116"/>
      <c r="L87" s="113"/>
      <c r="M87" s="117"/>
      <c r="N87" s="118"/>
      <c r="O87" s="118"/>
      <c r="P87" s="118"/>
      <c r="Q87" s="118"/>
      <c r="R87" s="118"/>
      <c r="S87" s="118"/>
      <c r="T87" s="119"/>
      <c r="AT87" s="114" t="s">
        <v>75</v>
      </c>
      <c r="AU87" s="114" t="s">
        <v>30</v>
      </c>
      <c r="AV87" s="9" t="s">
        <v>28</v>
      </c>
      <c r="AW87" s="9" t="s">
        <v>6</v>
      </c>
      <c r="AX87" s="9" t="s">
        <v>26</v>
      </c>
      <c r="AY87" s="114" t="s">
        <v>66</v>
      </c>
    </row>
    <row r="88" spans="2:51" s="9" customFormat="1" ht="12">
      <c r="B88" s="113"/>
      <c r="D88" s="100" t="s">
        <v>75</v>
      </c>
      <c r="E88" s="114" t="s">
        <v>0</v>
      </c>
      <c r="F88" s="115" t="s">
        <v>177</v>
      </c>
      <c r="H88" s="114" t="s">
        <v>0</v>
      </c>
      <c r="I88" s="116"/>
      <c r="L88" s="113"/>
      <c r="M88" s="117"/>
      <c r="N88" s="118"/>
      <c r="O88" s="118"/>
      <c r="P88" s="118"/>
      <c r="Q88" s="118"/>
      <c r="R88" s="118"/>
      <c r="S88" s="118"/>
      <c r="T88" s="119"/>
      <c r="AT88" s="114" t="s">
        <v>75</v>
      </c>
      <c r="AU88" s="114" t="s">
        <v>30</v>
      </c>
      <c r="AV88" s="9" t="s">
        <v>28</v>
      </c>
      <c r="AW88" s="9" t="s">
        <v>6</v>
      </c>
      <c r="AX88" s="9" t="s">
        <v>26</v>
      </c>
      <c r="AY88" s="114" t="s">
        <v>66</v>
      </c>
    </row>
    <row r="89" spans="2:51" s="8" customFormat="1" ht="12">
      <c r="B89" s="99"/>
      <c r="D89" s="100" t="s">
        <v>75</v>
      </c>
      <c r="E89" s="101" t="s">
        <v>0</v>
      </c>
      <c r="F89" s="102" t="s">
        <v>92</v>
      </c>
      <c r="H89" s="103">
        <v>18.293</v>
      </c>
      <c r="I89" s="104"/>
      <c r="L89" s="99"/>
      <c r="M89" s="105"/>
      <c r="N89" s="106"/>
      <c r="O89" s="106"/>
      <c r="P89" s="106"/>
      <c r="Q89" s="106"/>
      <c r="R89" s="106"/>
      <c r="S89" s="106"/>
      <c r="T89" s="107"/>
      <c r="AT89" s="101" t="s">
        <v>75</v>
      </c>
      <c r="AU89" s="101" t="s">
        <v>30</v>
      </c>
      <c r="AV89" s="8" t="s">
        <v>30</v>
      </c>
      <c r="AW89" s="8" t="s">
        <v>6</v>
      </c>
      <c r="AX89" s="8" t="s">
        <v>26</v>
      </c>
      <c r="AY89" s="101" t="s">
        <v>66</v>
      </c>
    </row>
    <row r="90" spans="2:51" s="10" customFormat="1" ht="12">
      <c r="B90" s="120"/>
      <c r="D90" s="100" t="s">
        <v>75</v>
      </c>
      <c r="E90" s="121" t="s">
        <v>0</v>
      </c>
      <c r="F90" s="122" t="s">
        <v>85</v>
      </c>
      <c r="H90" s="123">
        <v>18.293</v>
      </c>
      <c r="I90" s="124"/>
      <c r="L90" s="120"/>
      <c r="M90" s="125"/>
      <c r="N90" s="126"/>
      <c r="O90" s="126"/>
      <c r="P90" s="126"/>
      <c r="Q90" s="126"/>
      <c r="R90" s="126"/>
      <c r="S90" s="126"/>
      <c r="T90" s="127"/>
      <c r="AT90" s="121" t="s">
        <v>75</v>
      </c>
      <c r="AU90" s="121" t="s">
        <v>30</v>
      </c>
      <c r="AV90" s="10" t="s">
        <v>73</v>
      </c>
      <c r="AW90" s="10" t="s">
        <v>6</v>
      </c>
      <c r="AX90" s="10" t="s">
        <v>28</v>
      </c>
      <c r="AY90" s="121" t="s">
        <v>66</v>
      </c>
    </row>
    <row r="91" spans="1:65" s="2" customFormat="1" ht="66.75" customHeight="1">
      <c r="A91" s="18"/>
      <c r="B91" s="85"/>
      <c r="C91" s="86" t="s">
        <v>100</v>
      </c>
      <c r="D91" s="86" t="s">
        <v>69</v>
      </c>
      <c r="E91" s="87" t="s">
        <v>178</v>
      </c>
      <c r="F91" s="88" t="s">
        <v>179</v>
      </c>
      <c r="G91" s="89" t="s">
        <v>97</v>
      </c>
      <c r="H91" s="90">
        <v>0.836</v>
      </c>
      <c r="I91" s="91"/>
      <c r="J91" s="92">
        <f>ROUND(I91*H91,2)</f>
        <v>0</v>
      </c>
      <c r="K91" s="88" t="s">
        <v>79</v>
      </c>
      <c r="L91" s="19"/>
      <c r="M91" s="93" t="s">
        <v>0</v>
      </c>
      <c r="N91" s="94" t="s">
        <v>13</v>
      </c>
      <c r="O91" s="26"/>
      <c r="P91" s="95">
        <f>O91*H91</f>
        <v>0</v>
      </c>
      <c r="Q91" s="95">
        <v>0</v>
      </c>
      <c r="R91" s="95">
        <f>Q91*H91</f>
        <v>0</v>
      </c>
      <c r="S91" s="95">
        <v>0</v>
      </c>
      <c r="T91" s="96">
        <f>S91*H91</f>
        <v>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R91" s="97" t="s">
        <v>171</v>
      </c>
      <c r="AT91" s="97" t="s">
        <v>69</v>
      </c>
      <c r="AU91" s="97" t="s">
        <v>30</v>
      </c>
      <c r="AY91" s="12" t="s">
        <v>66</v>
      </c>
      <c r="BE91" s="98">
        <f>IF(N91="základní",J91,0)</f>
        <v>0</v>
      </c>
      <c r="BF91" s="98">
        <f>IF(N91="snížená",J91,0)</f>
        <v>0</v>
      </c>
      <c r="BG91" s="98">
        <f>IF(N91="zákl. přenesená",J91,0)</f>
        <v>0</v>
      </c>
      <c r="BH91" s="98">
        <f>IF(N91="sníž. přenesená",J91,0)</f>
        <v>0</v>
      </c>
      <c r="BI91" s="98">
        <f>IF(N91="nulová",J91,0)</f>
        <v>0</v>
      </c>
      <c r="BJ91" s="12" t="s">
        <v>28</v>
      </c>
      <c r="BK91" s="98">
        <f>ROUND(I91*H91,2)</f>
        <v>0</v>
      </c>
      <c r="BL91" s="12" t="s">
        <v>171</v>
      </c>
      <c r="BM91" s="97" t="s">
        <v>180</v>
      </c>
    </row>
    <row r="92" spans="1:47" s="2" customFormat="1" ht="12">
      <c r="A92" s="18"/>
      <c r="B92" s="19"/>
      <c r="C92" s="18"/>
      <c r="D92" s="108" t="s">
        <v>81</v>
      </c>
      <c r="E92" s="18"/>
      <c r="F92" s="109" t="s">
        <v>181</v>
      </c>
      <c r="G92" s="18"/>
      <c r="H92" s="18"/>
      <c r="I92" s="110"/>
      <c r="J92" s="18"/>
      <c r="K92" s="18"/>
      <c r="L92" s="19"/>
      <c r="M92" s="111"/>
      <c r="N92" s="112"/>
      <c r="O92" s="26"/>
      <c r="P92" s="26"/>
      <c r="Q92" s="26"/>
      <c r="R92" s="26"/>
      <c r="S92" s="26"/>
      <c r="T92" s="27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T92" s="12" t="s">
        <v>81</v>
      </c>
      <c r="AU92" s="12" t="s">
        <v>30</v>
      </c>
    </row>
    <row r="93" spans="2:63" s="7" customFormat="1" ht="22.95" customHeight="1">
      <c r="B93" s="72"/>
      <c r="D93" s="73" t="s">
        <v>25</v>
      </c>
      <c r="E93" s="83" t="s">
        <v>182</v>
      </c>
      <c r="F93" s="83" t="s">
        <v>183</v>
      </c>
      <c r="I93" s="75"/>
      <c r="J93" s="84">
        <f>BK93</f>
        <v>0</v>
      </c>
      <c r="L93" s="72"/>
      <c r="M93" s="77"/>
      <c r="N93" s="78"/>
      <c r="O93" s="78"/>
      <c r="P93" s="79">
        <f>SUM(P94:P100)</f>
        <v>0</v>
      </c>
      <c r="Q93" s="78"/>
      <c r="R93" s="79">
        <f>SUM(R94:R100)</f>
        <v>0.0065625</v>
      </c>
      <c r="S93" s="78"/>
      <c r="T93" s="80">
        <f>SUM(T94:T100)</f>
        <v>0</v>
      </c>
      <c r="AR93" s="73" t="s">
        <v>30</v>
      </c>
      <c r="AT93" s="81" t="s">
        <v>25</v>
      </c>
      <c r="AU93" s="81" t="s">
        <v>28</v>
      </c>
      <c r="AY93" s="73" t="s">
        <v>66</v>
      </c>
      <c r="BK93" s="82">
        <f>SUM(BK94:BK100)</f>
        <v>0</v>
      </c>
    </row>
    <row r="94" spans="1:65" s="2" customFormat="1" ht="37.95" customHeight="1">
      <c r="A94" s="18"/>
      <c r="B94" s="85"/>
      <c r="C94" s="86" t="s">
        <v>105</v>
      </c>
      <c r="D94" s="86" t="s">
        <v>69</v>
      </c>
      <c r="E94" s="87" t="s">
        <v>184</v>
      </c>
      <c r="F94" s="88" t="s">
        <v>185</v>
      </c>
      <c r="G94" s="89" t="s">
        <v>72</v>
      </c>
      <c r="H94" s="90">
        <v>5.25</v>
      </c>
      <c r="I94" s="91"/>
      <c r="J94" s="92">
        <f>ROUND(I94*H94,2)</f>
        <v>0</v>
      </c>
      <c r="K94" s="88" t="s">
        <v>79</v>
      </c>
      <c r="L94" s="19"/>
      <c r="M94" s="93" t="s">
        <v>0</v>
      </c>
      <c r="N94" s="94" t="s">
        <v>13</v>
      </c>
      <c r="O94" s="26"/>
      <c r="P94" s="95">
        <f>O94*H94</f>
        <v>0</v>
      </c>
      <c r="Q94" s="95">
        <v>0.00125</v>
      </c>
      <c r="R94" s="95">
        <f>Q94*H94</f>
        <v>0.0065625</v>
      </c>
      <c r="S94" s="95">
        <v>0</v>
      </c>
      <c r="T94" s="96">
        <f>S94*H94</f>
        <v>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R94" s="97" t="s">
        <v>171</v>
      </c>
      <c r="AT94" s="97" t="s">
        <v>69</v>
      </c>
      <c r="AU94" s="97" t="s">
        <v>30</v>
      </c>
      <c r="AY94" s="12" t="s">
        <v>66</v>
      </c>
      <c r="BE94" s="98">
        <f>IF(N94="základní",J94,0)</f>
        <v>0</v>
      </c>
      <c r="BF94" s="98">
        <f>IF(N94="snížená",J94,0)</f>
        <v>0</v>
      </c>
      <c r="BG94" s="98">
        <f>IF(N94="zákl. přenesená",J94,0)</f>
        <v>0</v>
      </c>
      <c r="BH94" s="98">
        <f>IF(N94="sníž. přenesená",J94,0)</f>
        <v>0</v>
      </c>
      <c r="BI94" s="98">
        <f>IF(N94="nulová",J94,0)</f>
        <v>0</v>
      </c>
      <c r="BJ94" s="12" t="s">
        <v>28</v>
      </c>
      <c r="BK94" s="98">
        <f>ROUND(I94*H94,2)</f>
        <v>0</v>
      </c>
      <c r="BL94" s="12" t="s">
        <v>171</v>
      </c>
      <c r="BM94" s="97" t="s">
        <v>186</v>
      </c>
    </row>
    <row r="95" spans="1:47" s="2" customFormat="1" ht="12">
      <c r="A95" s="18"/>
      <c r="B95" s="19"/>
      <c r="C95" s="18"/>
      <c r="D95" s="108" t="s">
        <v>81</v>
      </c>
      <c r="E95" s="18"/>
      <c r="F95" s="109" t="s">
        <v>187</v>
      </c>
      <c r="G95" s="18"/>
      <c r="H95" s="18"/>
      <c r="I95" s="110"/>
      <c r="J95" s="18"/>
      <c r="K95" s="18"/>
      <c r="L95" s="19"/>
      <c r="M95" s="111"/>
      <c r="N95" s="112"/>
      <c r="O95" s="26"/>
      <c r="P95" s="26"/>
      <c r="Q95" s="26"/>
      <c r="R95" s="26"/>
      <c r="S95" s="26"/>
      <c r="T95" s="27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T95" s="12" t="s">
        <v>81</v>
      </c>
      <c r="AU95" s="12" t="s">
        <v>30</v>
      </c>
    </row>
    <row r="96" spans="2:51" s="9" customFormat="1" ht="12">
      <c r="B96" s="113"/>
      <c r="D96" s="100" t="s">
        <v>75</v>
      </c>
      <c r="E96" s="114" t="s">
        <v>0</v>
      </c>
      <c r="F96" s="115" t="s">
        <v>188</v>
      </c>
      <c r="H96" s="114" t="s">
        <v>0</v>
      </c>
      <c r="I96" s="116"/>
      <c r="L96" s="113"/>
      <c r="M96" s="117"/>
      <c r="N96" s="118"/>
      <c r="O96" s="118"/>
      <c r="P96" s="118"/>
      <c r="Q96" s="118"/>
      <c r="R96" s="118"/>
      <c r="S96" s="118"/>
      <c r="T96" s="119"/>
      <c r="AT96" s="114" t="s">
        <v>75</v>
      </c>
      <c r="AU96" s="114" t="s">
        <v>30</v>
      </c>
      <c r="AV96" s="9" t="s">
        <v>28</v>
      </c>
      <c r="AW96" s="9" t="s">
        <v>6</v>
      </c>
      <c r="AX96" s="9" t="s">
        <v>26</v>
      </c>
      <c r="AY96" s="114" t="s">
        <v>66</v>
      </c>
    </row>
    <row r="97" spans="2:51" s="8" customFormat="1" ht="12">
      <c r="B97" s="99"/>
      <c r="D97" s="100" t="s">
        <v>75</v>
      </c>
      <c r="E97" s="101" t="s">
        <v>0</v>
      </c>
      <c r="F97" s="102" t="s">
        <v>189</v>
      </c>
      <c r="H97" s="103">
        <v>5.25</v>
      </c>
      <c r="I97" s="104"/>
      <c r="L97" s="99"/>
      <c r="M97" s="105"/>
      <c r="N97" s="106"/>
      <c r="O97" s="106"/>
      <c r="P97" s="106"/>
      <c r="Q97" s="106"/>
      <c r="R97" s="106"/>
      <c r="S97" s="106"/>
      <c r="T97" s="107"/>
      <c r="AT97" s="101" t="s">
        <v>75</v>
      </c>
      <c r="AU97" s="101" t="s">
        <v>30</v>
      </c>
      <c r="AV97" s="8" t="s">
        <v>30</v>
      </c>
      <c r="AW97" s="8" t="s">
        <v>6</v>
      </c>
      <c r="AX97" s="8" t="s">
        <v>28</v>
      </c>
      <c r="AY97" s="101" t="s">
        <v>66</v>
      </c>
    </row>
    <row r="98" spans="1:65" s="2" customFormat="1" ht="24.15" customHeight="1">
      <c r="A98" s="18"/>
      <c r="B98" s="85"/>
      <c r="C98" s="86" t="s">
        <v>111</v>
      </c>
      <c r="D98" s="86" t="s">
        <v>69</v>
      </c>
      <c r="E98" s="87" t="s">
        <v>190</v>
      </c>
      <c r="F98" s="88" t="s">
        <v>191</v>
      </c>
      <c r="G98" s="89" t="s">
        <v>72</v>
      </c>
      <c r="H98" s="90">
        <v>5.25</v>
      </c>
      <c r="I98" s="91"/>
      <c r="J98" s="92">
        <f>ROUND(I98*H98,2)</f>
        <v>0</v>
      </c>
      <c r="K98" s="88" t="s">
        <v>0</v>
      </c>
      <c r="L98" s="19"/>
      <c r="M98" s="93" t="s">
        <v>0</v>
      </c>
      <c r="N98" s="94" t="s">
        <v>13</v>
      </c>
      <c r="O98" s="26"/>
      <c r="P98" s="95">
        <f>O98*H98</f>
        <v>0</v>
      </c>
      <c r="Q98" s="95">
        <v>0</v>
      </c>
      <c r="R98" s="95">
        <f>Q98*H98</f>
        <v>0</v>
      </c>
      <c r="S98" s="95">
        <v>0</v>
      </c>
      <c r="T98" s="96">
        <f>S98*H98</f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R98" s="97" t="s">
        <v>171</v>
      </c>
      <c r="AT98" s="97" t="s">
        <v>69</v>
      </c>
      <c r="AU98" s="97" t="s">
        <v>30</v>
      </c>
      <c r="AY98" s="12" t="s">
        <v>66</v>
      </c>
      <c r="BE98" s="98">
        <f>IF(N98="základní",J98,0)</f>
        <v>0</v>
      </c>
      <c r="BF98" s="98">
        <f>IF(N98="snížená",J98,0)</f>
        <v>0</v>
      </c>
      <c r="BG98" s="98">
        <f>IF(N98="zákl. přenesená",J98,0)</f>
        <v>0</v>
      </c>
      <c r="BH98" s="98">
        <f>IF(N98="sníž. přenesená",J98,0)</f>
        <v>0</v>
      </c>
      <c r="BI98" s="98">
        <f>IF(N98="nulová",J98,0)</f>
        <v>0</v>
      </c>
      <c r="BJ98" s="12" t="s">
        <v>28</v>
      </c>
      <c r="BK98" s="98">
        <f>ROUND(I98*H98,2)</f>
        <v>0</v>
      </c>
      <c r="BL98" s="12" t="s">
        <v>171</v>
      </c>
      <c r="BM98" s="97" t="s">
        <v>192</v>
      </c>
    </row>
    <row r="99" spans="2:51" s="9" customFormat="1" ht="12">
      <c r="B99" s="113"/>
      <c r="D99" s="100" t="s">
        <v>75</v>
      </c>
      <c r="E99" s="114" t="s">
        <v>0</v>
      </c>
      <c r="F99" s="115" t="s">
        <v>188</v>
      </c>
      <c r="H99" s="114" t="s">
        <v>0</v>
      </c>
      <c r="I99" s="116"/>
      <c r="L99" s="113"/>
      <c r="M99" s="117"/>
      <c r="N99" s="118"/>
      <c r="O99" s="118"/>
      <c r="P99" s="118"/>
      <c r="Q99" s="118"/>
      <c r="R99" s="118"/>
      <c r="S99" s="118"/>
      <c r="T99" s="119"/>
      <c r="AT99" s="114" t="s">
        <v>75</v>
      </c>
      <c r="AU99" s="114" t="s">
        <v>30</v>
      </c>
      <c r="AV99" s="9" t="s">
        <v>28</v>
      </c>
      <c r="AW99" s="9" t="s">
        <v>6</v>
      </c>
      <c r="AX99" s="9" t="s">
        <v>26</v>
      </c>
      <c r="AY99" s="114" t="s">
        <v>66</v>
      </c>
    </row>
    <row r="100" spans="2:51" s="8" customFormat="1" ht="12">
      <c r="B100" s="99"/>
      <c r="D100" s="100" t="s">
        <v>75</v>
      </c>
      <c r="E100" s="101" t="s">
        <v>0</v>
      </c>
      <c r="F100" s="102" t="s">
        <v>189</v>
      </c>
      <c r="H100" s="103">
        <v>5.25</v>
      </c>
      <c r="I100" s="104"/>
      <c r="L100" s="99"/>
      <c r="M100" s="105"/>
      <c r="N100" s="106"/>
      <c r="O100" s="106"/>
      <c r="P100" s="106"/>
      <c r="Q100" s="106"/>
      <c r="R100" s="106"/>
      <c r="S100" s="106"/>
      <c r="T100" s="107"/>
      <c r="AT100" s="101" t="s">
        <v>75</v>
      </c>
      <c r="AU100" s="101" t="s">
        <v>30</v>
      </c>
      <c r="AV100" s="8" t="s">
        <v>30</v>
      </c>
      <c r="AW100" s="8" t="s">
        <v>6</v>
      </c>
      <c r="AX100" s="8" t="s">
        <v>28</v>
      </c>
      <c r="AY100" s="101" t="s">
        <v>66</v>
      </c>
    </row>
    <row r="101" spans="2:63" s="7" customFormat="1" ht="22.95" customHeight="1">
      <c r="B101" s="72"/>
      <c r="D101" s="73" t="s">
        <v>25</v>
      </c>
      <c r="E101" s="83" t="s">
        <v>193</v>
      </c>
      <c r="F101" s="83" t="s">
        <v>194</v>
      </c>
      <c r="I101" s="75"/>
      <c r="J101" s="84">
        <f>BK101</f>
        <v>0</v>
      </c>
      <c r="L101" s="72"/>
      <c r="M101" s="77"/>
      <c r="N101" s="78"/>
      <c r="O101" s="78"/>
      <c r="P101" s="79">
        <f>SUM(P102:P111)</f>
        <v>0</v>
      </c>
      <c r="Q101" s="78"/>
      <c r="R101" s="79">
        <f>SUM(R102:R111)</f>
        <v>0.0066493</v>
      </c>
      <c r="S101" s="78"/>
      <c r="T101" s="80">
        <f>SUM(T102:T111)</f>
        <v>0</v>
      </c>
      <c r="AR101" s="73" t="s">
        <v>30</v>
      </c>
      <c r="AT101" s="81" t="s">
        <v>25</v>
      </c>
      <c r="AU101" s="81" t="s">
        <v>28</v>
      </c>
      <c r="AY101" s="73" t="s">
        <v>66</v>
      </c>
      <c r="BK101" s="82">
        <f>SUM(BK102:BK111)</f>
        <v>0</v>
      </c>
    </row>
    <row r="102" spans="1:65" s="2" customFormat="1" ht="33" customHeight="1">
      <c r="A102" s="18"/>
      <c r="B102" s="85"/>
      <c r="C102" s="86" t="s">
        <v>118</v>
      </c>
      <c r="D102" s="86" t="s">
        <v>69</v>
      </c>
      <c r="E102" s="87" t="s">
        <v>195</v>
      </c>
      <c r="F102" s="88" t="s">
        <v>196</v>
      </c>
      <c r="G102" s="89" t="s">
        <v>197</v>
      </c>
      <c r="H102" s="90">
        <v>5.9</v>
      </c>
      <c r="I102" s="91"/>
      <c r="J102" s="92">
        <f>ROUND(I102*H102,2)</f>
        <v>0</v>
      </c>
      <c r="K102" s="88" t="s">
        <v>79</v>
      </c>
      <c r="L102" s="19"/>
      <c r="M102" s="93" t="s">
        <v>0</v>
      </c>
      <c r="N102" s="94" t="s">
        <v>13</v>
      </c>
      <c r="O102" s="26"/>
      <c r="P102" s="95">
        <f>O102*H102</f>
        <v>0</v>
      </c>
      <c r="Q102" s="95">
        <v>0.00058</v>
      </c>
      <c r="R102" s="95">
        <f>Q102*H102</f>
        <v>0.003422</v>
      </c>
      <c r="S102" s="95">
        <v>0</v>
      </c>
      <c r="T102" s="96">
        <f>S102*H102</f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R102" s="97" t="s">
        <v>171</v>
      </c>
      <c r="AT102" s="97" t="s">
        <v>69</v>
      </c>
      <c r="AU102" s="97" t="s">
        <v>30</v>
      </c>
      <c r="AY102" s="12" t="s">
        <v>66</v>
      </c>
      <c r="BE102" s="98">
        <f>IF(N102="základní",J102,0)</f>
        <v>0</v>
      </c>
      <c r="BF102" s="98">
        <f>IF(N102="snížená",J102,0)</f>
        <v>0</v>
      </c>
      <c r="BG102" s="98">
        <f>IF(N102="zákl. přenesená",J102,0)</f>
        <v>0</v>
      </c>
      <c r="BH102" s="98">
        <f>IF(N102="sníž. přenesená",J102,0)</f>
        <v>0</v>
      </c>
      <c r="BI102" s="98">
        <f>IF(N102="nulová",J102,0)</f>
        <v>0</v>
      </c>
      <c r="BJ102" s="12" t="s">
        <v>28</v>
      </c>
      <c r="BK102" s="98">
        <f>ROUND(I102*H102,2)</f>
        <v>0</v>
      </c>
      <c r="BL102" s="12" t="s">
        <v>171</v>
      </c>
      <c r="BM102" s="97" t="s">
        <v>198</v>
      </c>
    </row>
    <row r="103" spans="1:47" s="2" customFormat="1" ht="12">
      <c r="A103" s="18"/>
      <c r="B103" s="19"/>
      <c r="C103" s="18"/>
      <c r="D103" s="108" t="s">
        <v>81</v>
      </c>
      <c r="E103" s="18"/>
      <c r="F103" s="109" t="s">
        <v>199</v>
      </c>
      <c r="G103" s="18"/>
      <c r="H103" s="18"/>
      <c r="I103" s="110"/>
      <c r="J103" s="18"/>
      <c r="K103" s="18"/>
      <c r="L103" s="19"/>
      <c r="M103" s="111"/>
      <c r="N103" s="112"/>
      <c r="O103" s="26"/>
      <c r="P103" s="26"/>
      <c r="Q103" s="26"/>
      <c r="R103" s="26"/>
      <c r="S103" s="26"/>
      <c r="T103" s="27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T103" s="12" t="s">
        <v>81</v>
      </c>
      <c r="AU103" s="12" t="s">
        <v>30</v>
      </c>
    </row>
    <row r="104" spans="2:51" s="8" customFormat="1" ht="12">
      <c r="B104" s="99"/>
      <c r="D104" s="100" t="s">
        <v>75</v>
      </c>
      <c r="E104" s="101" t="s">
        <v>0</v>
      </c>
      <c r="F104" s="102" t="s">
        <v>200</v>
      </c>
      <c r="H104" s="103">
        <v>5.9</v>
      </c>
      <c r="I104" s="104"/>
      <c r="L104" s="99"/>
      <c r="M104" s="105"/>
      <c r="N104" s="106"/>
      <c r="O104" s="106"/>
      <c r="P104" s="106"/>
      <c r="Q104" s="106"/>
      <c r="R104" s="106"/>
      <c r="S104" s="106"/>
      <c r="T104" s="107"/>
      <c r="AT104" s="101" t="s">
        <v>75</v>
      </c>
      <c r="AU104" s="101" t="s">
        <v>30</v>
      </c>
      <c r="AV104" s="8" t="s">
        <v>30</v>
      </c>
      <c r="AW104" s="8" t="s">
        <v>6</v>
      </c>
      <c r="AX104" s="8" t="s">
        <v>28</v>
      </c>
      <c r="AY104" s="101" t="s">
        <v>66</v>
      </c>
    </row>
    <row r="105" spans="1:65" s="2" customFormat="1" ht="24.15" customHeight="1">
      <c r="A105" s="18"/>
      <c r="B105" s="85"/>
      <c r="C105" s="132" t="s">
        <v>67</v>
      </c>
      <c r="D105" s="132" t="s">
        <v>201</v>
      </c>
      <c r="E105" s="133" t="s">
        <v>202</v>
      </c>
      <c r="F105" s="134" t="s">
        <v>203</v>
      </c>
      <c r="G105" s="135" t="s">
        <v>204</v>
      </c>
      <c r="H105" s="136">
        <v>6.49</v>
      </c>
      <c r="I105" s="137"/>
      <c r="J105" s="138">
        <f>ROUND(I105*H105,2)</f>
        <v>0</v>
      </c>
      <c r="K105" s="134" t="s">
        <v>79</v>
      </c>
      <c r="L105" s="139"/>
      <c r="M105" s="140" t="s">
        <v>0</v>
      </c>
      <c r="N105" s="141" t="s">
        <v>13</v>
      </c>
      <c r="O105" s="26"/>
      <c r="P105" s="95">
        <f>O105*H105</f>
        <v>0</v>
      </c>
      <c r="Q105" s="95">
        <v>0.00047</v>
      </c>
      <c r="R105" s="95">
        <f>Q105*H105</f>
        <v>0.0030503</v>
      </c>
      <c r="S105" s="95">
        <v>0</v>
      </c>
      <c r="T105" s="96">
        <f>S105*H105</f>
        <v>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R105" s="97" t="s">
        <v>205</v>
      </c>
      <c r="AT105" s="97" t="s">
        <v>201</v>
      </c>
      <c r="AU105" s="97" t="s">
        <v>30</v>
      </c>
      <c r="AY105" s="12" t="s">
        <v>66</v>
      </c>
      <c r="BE105" s="98">
        <f>IF(N105="základní",J105,0)</f>
        <v>0</v>
      </c>
      <c r="BF105" s="98">
        <f>IF(N105="snížená",J105,0)</f>
        <v>0</v>
      </c>
      <c r="BG105" s="98">
        <f>IF(N105="zákl. přenesená",J105,0)</f>
        <v>0</v>
      </c>
      <c r="BH105" s="98">
        <f>IF(N105="sníž. přenesená",J105,0)</f>
        <v>0</v>
      </c>
      <c r="BI105" s="98">
        <f>IF(N105="nulová",J105,0)</f>
        <v>0</v>
      </c>
      <c r="BJ105" s="12" t="s">
        <v>28</v>
      </c>
      <c r="BK105" s="98">
        <f>ROUND(I105*H105,2)</f>
        <v>0</v>
      </c>
      <c r="BL105" s="12" t="s">
        <v>171</v>
      </c>
      <c r="BM105" s="97" t="s">
        <v>206</v>
      </c>
    </row>
    <row r="106" spans="1:47" s="2" customFormat="1" ht="12">
      <c r="A106" s="18"/>
      <c r="B106" s="19"/>
      <c r="C106" s="18"/>
      <c r="D106" s="108" t="s">
        <v>81</v>
      </c>
      <c r="E106" s="18"/>
      <c r="F106" s="109" t="s">
        <v>207</v>
      </c>
      <c r="G106" s="18"/>
      <c r="H106" s="18"/>
      <c r="I106" s="110"/>
      <c r="J106" s="18"/>
      <c r="K106" s="18"/>
      <c r="L106" s="19"/>
      <c r="M106" s="111"/>
      <c r="N106" s="112"/>
      <c r="O106" s="26"/>
      <c r="P106" s="26"/>
      <c r="Q106" s="26"/>
      <c r="R106" s="26"/>
      <c r="S106" s="26"/>
      <c r="T106" s="27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T106" s="12" t="s">
        <v>81</v>
      </c>
      <c r="AU106" s="12" t="s">
        <v>30</v>
      </c>
    </row>
    <row r="107" spans="2:51" s="8" customFormat="1" ht="12">
      <c r="B107" s="99"/>
      <c r="D107" s="100" t="s">
        <v>75</v>
      </c>
      <c r="E107" s="101" t="s">
        <v>0</v>
      </c>
      <c r="F107" s="102" t="s">
        <v>208</v>
      </c>
      <c r="H107" s="103">
        <v>6.49</v>
      </c>
      <c r="I107" s="104"/>
      <c r="L107" s="99"/>
      <c r="M107" s="105"/>
      <c r="N107" s="106"/>
      <c r="O107" s="106"/>
      <c r="P107" s="106"/>
      <c r="Q107" s="106"/>
      <c r="R107" s="106"/>
      <c r="S107" s="106"/>
      <c r="T107" s="107"/>
      <c r="AT107" s="101" t="s">
        <v>75</v>
      </c>
      <c r="AU107" s="101" t="s">
        <v>30</v>
      </c>
      <c r="AV107" s="8" t="s">
        <v>30</v>
      </c>
      <c r="AW107" s="8" t="s">
        <v>6</v>
      </c>
      <c r="AX107" s="8" t="s">
        <v>28</v>
      </c>
      <c r="AY107" s="101" t="s">
        <v>66</v>
      </c>
    </row>
    <row r="108" spans="1:65" s="2" customFormat="1" ht="16.5" customHeight="1">
      <c r="A108" s="18"/>
      <c r="B108" s="85"/>
      <c r="C108" s="86" t="s">
        <v>209</v>
      </c>
      <c r="D108" s="86" t="s">
        <v>69</v>
      </c>
      <c r="E108" s="87" t="s">
        <v>210</v>
      </c>
      <c r="F108" s="88" t="s">
        <v>211</v>
      </c>
      <c r="G108" s="89" t="s">
        <v>197</v>
      </c>
      <c r="H108" s="90">
        <v>5.9</v>
      </c>
      <c r="I108" s="91"/>
      <c r="J108" s="92">
        <f>ROUND(I108*H108,2)</f>
        <v>0</v>
      </c>
      <c r="K108" s="88" t="s">
        <v>79</v>
      </c>
      <c r="L108" s="19"/>
      <c r="M108" s="93" t="s">
        <v>0</v>
      </c>
      <c r="N108" s="94" t="s">
        <v>13</v>
      </c>
      <c r="O108" s="26"/>
      <c r="P108" s="95">
        <f>O108*H108</f>
        <v>0</v>
      </c>
      <c r="Q108" s="95">
        <v>3E-05</v>
      </c>
      <c r="R108" s="95">
        <f>Q108*H108</f>
        <v>0.00017700000000000002</v>
      </c>
      <c r="S108" s="95">
        <v>0</v>
      </c>
      <c r="T108" s="96">
        <f>S108*H108</f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R108" s="97" t="s">
        <v>171</v>
      </c>
      <c r="AT108" s="97" t="s">
        <v>69</v>
      </c>
      <c r="AU108" s="97" t="s">
        <v>30</v>
      </c>
      <c r="AY108" s="12" t="s">
        <v>66</v>
      </c>
      <c r="BE108" s="98">
        <f>IF(N108="základní",J108,0)</f>
        <v>0</v>
      </c>
      <c r="BF108" s="98">
        <f>IF(N108="snížená",J108,0)</f>
        <v>0</v>
      </c>
      <c r="BG108" s="98">
        <f>IF(N108="zákl. přenesená",J108,0)</f>
        <v>0</v>
      </c>
      <c r="BH108" s="98">
        <f>IF(N108="sníž. přenesená",J108,0)</f>
        <v>0</v>
      </c>
      <c r="BI108" s="98">
        <f>IF(N108="nulová",J108,0)</f>
        <v>0</v>
      </c>
      <c r="BJ108" s="12" t="s">
        <v>28</v>
      </c>
      <c r="BK108" s="98">
        <f>ROUND(I108*H108,2)</f>
        <v>0</v>
      </c>
      <c r="BL108" s="12" t="s">
        <v>171</v>
      </c>
      <c r="BM108" s="97" t="s">
        <v>212</v>
      </c>
    </row>
    <row r="109" spans="1:47" s="2" customFormat="1" ht="12">
      <c r="A109" s="18"/>
      <c r="B109" s="19"/>
      <c r="C109" s="18"/>
      <c r="D109" s="108" t="s">
        <v>81</v>
      </c>
      <c r="E109" s="18"/>
      <c r="F109" s="109" t="s">
        <v>213</v>
      </c>
      <c r="G109" s="18"/>
      <c r="H109" s="18"/>
      <c r="I109" s="110"/>
      <c r="J109" s="18"/>
      <c r="K109" s="18"/>
      <c r="L109" s="19"/>
      <c r="M109" s="111"/>
      <c r="N109" s="112"/>
      <c r="O109" s="26"/>
      <c r="P109" s="26"/>
      <c r="Q109" s="26"/>
      <c r="R109" s="26"/>
      <c r="S109" s="26"/>
      <c r="T109" s="27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T109" s="12" t="s">
        <v>81</v>
      </c>
      <c r="AU109" s="12" t="s">
        <v>30</v>
      </c>
    </row>
    <row r="110" spans="1:65" s="2" customFormat="1" ht="44.25" customHeight="1">
      <c r="A110" s="18"/>
      <c r="B110" s="85"/>
      <c r="C110" s="86" t="s">
        <v>214</v>
      </c>
      <c r="D110" s="86" t="s">
        <v>69</v>
      </c>
      <c r="E110" s="87" t="s">
        <v>215</v>
      </c>
      <c r="F110" s="88" t="s">
        <v>216</v>
      </c>
      <c r="G110" s="89" t="s">
        <v>97</v>
      </c>
      <c r="H110" s="90">
        <v>0.007</v>
      </c>
      <c r="I110" s="91"/>
      <c r="J110" s="92">
        <f>ROUND(I110*H110,2)</f>
        <v>0</v>
      </c>
      <c r="K110" s="88" t="s">
        <v>79</v>
      </c>
      <c r="L110" s="19"/>
      <c r="M110" s="93" t="s">
        <v>0</v>
      </c>
      <c r="N110" s="94" t="s">
        <v>13</v>
      </c>
      <c r="O110" s="26"/>
      <c r="P110" s="95">
        <f>O110*H110</f>
        <v>0</v>
      </c>
      <c r="Q110" s="95">
        <v>0</v>
      </c>
      <c r="R110" s="95">
        <f>Q110*H110</f>
        <v>0</v>
      </c>
      <c r="S110" s="95">
        <v>0</v>
      </c>
      <c r="T110" s="96">
        <f>S110*H110</f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R110" s="97" t="s">
        <v>171</v>
      </c>
      <c r="AT110" s="97" t="s">
        <v>69</v>
      </c>
      <c r="AU110" s="97" t="s">
        <v>30</v>
      </c>
      <c r="AY110" s="12" t="s">
        <v>66</v>
      </c>
      <c r="BE110" s="98">
        <f>IF(N110="základní",J110,0)</f>
        <v>0</v>
      </c>
      <c r="BF110" s="98">
        <f>IF(N110="snížená",J110,0)</f>
        <v>0</v>
      </c>
      <c r="BG110" s="98">
        <f>IF(N110="zákl. přenesená",J110,0)</f>
        <v>0</v>
      </c>
      <c r="BH110" s="98">
        <f>IF(N110="sníž. přenesená",J110,0)</f>
        <v>0</v>
      </c>
      <c r="BI110" s="98">
        <f>IF(N110="nulová",J110,0)</f>
        <v>0</v>
      </c>
      <c r="BJ110" s="12" t="s">
        <v>28</v>
      </c>
      <c r="BK110" s="98">
        <f>ROUND(I110*H110,2)</f>
        <v>0</v>
      </c>
      <c r="BL110" s="12" t="s">
        <v>171</v>
      </c>
      <c r="BM110" s="97" t="s">
        <v>217</v>
      </c>
    </row>
    <row r="111" spans="1:47" s="2" customFormat="1" ht="12">
      <c r="A111" s="18"/>
      <c r="B111" s="19"/>
      <c r="C111" s="18"/>
      <c r="D111" s="108" t="s">
        <v>81</v>
      </c>
      <c r="E111" s="18"/>
      <c r="F111" s="109" t="s">
        <v>218</v>
      </c>
      <c r="G111" s="18"/>
      <c r="H111" s="18"/>
      <c r="I111" s="110"/>
      <c r="J111" s="18"/>
      <c r="K111" s="18"/>
      <c r="L111" s="19"/>
      <c r="M111" s="111"/>
      <c r="N111" s="112"/>
      <c r="O111" s="26"/>
      <c r="P111" s="26"/>
      <c r="Q111" s="26"/>
      <c r="R111" s="26"/>
      <c r="S111" s="26"/>
      <c r="T111" s="27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T111" s="12" t="s">
        <v>81</v>
      </c>
      <c r="AU111" s="12" t="s">
        <v>30</v>
      </c>
    </row>
    <row r="112" spans="2:63" s="7" customFormat="1" ht="22.95" customHeight="1">
      <c r="B112" s="72"/>
      <c r="D112" s="73" t="s">
        <v>25</v>
      </c>
      <c r="E112" s="83" t="s">
        <v>219</v>
      </c>
      <c r="F112" s="83" t="s">
        <v>220</v>
      </c>
      <c r="I112" s="75"/>
      <c r="J112" s="84">
        <f>BK112</f>
        <v>0</v>
      </c>
      <c r="L112" s="72"/>
      <c r="M112" s="77"/>
      <c r="N112" s="78"/>
      <c r="O112" s="78"/>
      <c r="P112" s="79">
        <f>SUM(P113:P120)</f>
        <v>0</v>
      </c>
      <c r="Q112" s="78"/>
      <c r="R112" s="79">
        <f>SUM(R113:R120)</f>
        <v>0.0018762</v>
      </c>
      <c r="S112" s="78"/>
      <c r="T112" s="80">
        <f>SUM(T113:T120)</f>
        <v>0</v>
      </c>
      <c r="AR112" s="73" t="s">
        <v>30</v>
      </c>
      <c r="AT112" s="81" t="s">
        <v>25</v>
      </c>
      <c r="AU112" s="81" t="s">
        <v>28</v>
      </c>
      <c r="AY112" s="73" t="s">
        <v>66</v>
      </c>
      <c r="BK112" s="82">
        <f>SUM(BK113:BK120)</f>
        <v>0</v>
      </c>
    </row>
    <row r="113" spans="1:65" s="2" customFormat="1" ht="21.75" customHeight="1">
      <c r="A113" s="18"/>
      <c r="B113" s="85"/>
      <c r="C113" s="86" t="s">
        <v>221</v>
      </c>
      <c r="D113" s="86" t="s">
        <v>69</v>
      </c>
      <c r="E113" s="87" t="s">
        <v>222</v>
      </c>
      <c r="F113" s="88" t="s">
        <v>223</v>
      </c>
      <c r="G113" s="89" t="s">
        <v>197</v>
      </c>
      <c r="H113" s="90">
        <v>5.9</v>
      </c>
      <c r="I113" s="91"/>
      <c r="J113" s="92">
        <f>ROUND(I113*H113,2)</f>
        <v>0</v>
      </c>
      <c r="K113" s="88" t="s">
        <v>79</v>
      </c>
      <c r="L113" s="19"/>
      <c r="M113" s="93" t="s">
        <v>0</v>
      </c>
      <c r="N113" s="94" t="s">
        <v>13</v>
      </c>
      <c r="O113" s="26"/>
      <c r="P113" s="95">
        <f>O113*H113</f>
        <v>0</v>
      </c>
      <c r="Q113" s="95">
        <v>1E-05</v>
      </c>
      <c r="R113" s="95">
        <f>Q113*H113</f>
        <v>5.900000000000001E-05</v>
      </c>
      <c r="S113" s="95">
        <v>0</v>
      </c>
      <c r="T113" s="96">
        <f>S113*H113</f>
        <v>0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R113" s="97" t="s">
        <v>171</v>
      </c>
      <c r="AT113" s="97" t="s">
        <v>69</v>
      </c>
      <c r="AU113" s="97" t="s">
        <v>30</v>
      </c>
      <c r="AY113" s="12" t="s">
        <v>66</v>
      </c>
      <c r="BE113" s="98">
        <f>IF(N113="základní",J113,0)</f>
        <v>0</v>
      </c>
      <c r="BF113" s="98">
        <f>IF(N113="snížená",J113,0)</f>
        <v>0</v>
      </c>
      <c r="BG113" s="98">
        <f>IF(N113="zákl. přenesená",J113,0)</f>
        <v>0</v>
      </c>
      <c r="BH113" s="98">
        <f>IF(N113="sníž. přenesená",J113,0)</f>
        <v>0</v>
      </c>
      <c r="BI113" s="98">
        <f>IF(N113="nulová",J113,0)</f>
        <v>0</v>
      </c>
      <c r="BJ113" s="12" t="s">
        <v>28</v>
      </c>
      <c r="BK113" s="98">
        <f>ROUND(I113*H113,2)</f>
        <v>0</v>
      </c>
      <c r="BL113" s="12" t="s">
        <v>171</v>
      </c>
      <c r="BM113" s="97" t="s">
        <v>224</v>
      </c>
    </row>
    <row r="114" spans="1:47" s="2" customFormat="1" ht="12">
      <c r="A114" s="18"/>
      <c r="B114" s="19"/>
      <c r="C114" s="18"/>
      <c r="D114" s="108" t="s">
        <v>81</v>
      </c>
      <c r="E114" s="18"/>
      <c r="F114" s="109" t="s">
        <v>225</v>
      </c>
      <c r="G114" s="18"/>
      <c r="H114" s="18"/>
      <c r="I114" s="110"/>
      <c r="J114" s="18"/>
      <c r="K114" s="18"/>
      <c r="L114" s="19"/>
      <c r="M114" s="111"/>
      <c r="N114" s="112"/>
      <c r="O114" s="26"/>
      <c r="P114" s="26"/>
      <c r="Q114" s="26"/>
      <c r="R114" s="26"/>
      <c r="S114" s="26"/>
      <c r="T114" s="27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T114" s="12" t="s">
        <v>81</v>
      </c>
      <c r="AU114" s="12" t="s">
        <v>30</v>
      </c>
    </row>
    <row r="115" spans="2:51" s="8" customFormat="1" ht="12">
      <c r="B115" s="99"/>
      <c r="D115" s="100" t="s">
        <v>75</v>
      </c>
      <c r="E115" s="101" t="s">
        <v>0</v>
      </c>
      <c r="F115" s="102" t="s">
        <v>200</v>
      </c>
      <c r="H115" s="103">
        <v>5.9</v>
      </c>
      <c r="I115" s="104"/>
      <c r="L115" s="99"/>
      <c r="M115" s="105"/>
      <c r="N115" s="106"/>
      <c r="O115" s="106"/>
      <c r="P115" s="106"/>
      <c r="Q115" s="106"/>
      <c r="R115" s="106"/>
      <c r="S115" s="106"/>
      <c r="T115" s="107"/>
      <c r="AT115" s="101" t="s">
        <v>75</v>
      </c>
      <c r="AU115" s="101" t="s">
        <v>30</v>
      </c>
      <c r="AV115" s="8" t="s">
        <v>30</v>
      </c>
      <c r="AW115" s="8" t="s">
        <v>6</v>
      </c>
      <c r="AX115" s="8" t="s">
        <v>28</v>
      </c>
      <c r="AY115" s="101" t="s">
        <v>66</v>
      </c>
    </row>
    <row r="116" spans="1:65" s="2" customFormat="1" ht="16.5" customHeight="1">
      <c r="A116" s="18"/>
      <c r="B116" s="85"/>
      <c r="C116" s="132" t="s">
        <v>226</v>
      </c>
      <c r="D116" s="132" t="s">
        <v>201</v>
      </c>
      <c r="E116" s="133" t="s">
        <v>227</v>
      </c>
      <c r="F116" s="134" t="s">
        <v>228</v>
      </c>
      <c r="G116" s="135" t="s">
        <v>197</v>
      </c>
      <c r="H116" s="136">
        <v>6.49</v>
      </c>
      <c r="I116" s="137"/>
      <c r="J116" s="138">
        <f>ROUND(I116*H116,2)</f>
        <v>0</v>
      </c>
      <c r="K116" s="134" t="s">
        <v>79</v>
      </c>
      <c r="L116" s="139"/>
      <c r="M116" s="140" t="s">
        <v>0</v>
      </c>
      <c r="N116" s="141" t="s">
        <v>13</v>
      </c>
      <c r="O116" s="26"/>
      <c r="P116" s="95">
        <f>O116*H116</f>
        <v>0</v>
      </c>
      <c r="Q116" s="95">
        <v>0.00028</v>
      </c>
      <c r="R116" s="95">
        <f>Q116*H116</f>
        <v>0.0018172</v>
      </c>
      <c r="S116" s="95">
        <v>0</v>
      </c>
      <c r="T116" s="96">
        <f>S116*H116</f>
        <v>0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R116" s="97" t="s">
        <v>205</v>
      </c>
      <c r="AT116" s="97" t="s">
        <v>201</v>
      </c>
      <c r="AU116" s="97" t="s">
        <v>30</v>
      </c>
      <c r="AY116" s="12" t="s">
        <v>66</v>
      </c>
      <c r="BE116" s="98">
        <f>IF(N116="základní",J116,0)</f>
        <v>0</v>
      </c>
      <c r="BF116" s="98">
        <f>IF(N116="snížená",J116,0)</f>
        <v>0</v>
      </c>
      <c r="BG116" s="98">
        <f>IF(N116="zákl. přenesená",J116,0)</f>
        <v>0</v>
      </c>
      <c r="BH116" s="98">
        <f>IF(N116="sníž. přenesená",J116,0)</f>
        <v>0</v>
      </c>
      <c r="BI116" s="98">
        <f>IF(N116="nulová",J116,0)</f>
        <v>0</v>
      </c>
      <c r="BJ116" s="12" t="s">
        <v>28</v>
      </c>
      <c r="BK116" s="98">
        <f>ROUND(I116*H116,2)</f>
        <v>0</v>
      </c>
      <c r="BL116" s="12" t="s">
        <v>171</v>
      </c>
      <c r="BM116" s="97" t="s">
        <v>229</v>
      </c>
    </row>
    <row r="117" spans="1:47" s="2" customFormat="1" ht="12">
      <c r="A117" s="18"/>
      <c r="B117" s="19"/>
      <c r="C117" s="18"/>
      <c r="D117" s="108" t="s">
        <v>81</v>
      </c>
      <c r="E117" s="18"/>
      <c r="F117" s="109" t="s">
        <v>230</v>
      </c>
      <c r="G117" s="18"/>
      <c r="H117" s="18"/>
      <c r="I117" s="110"/>
      <c r="J117" s="18"/>
      <c r="K117" s="18"/>
      <c r="L117" s="19"/>
      <c r="M117" s="111"/>
      <c r="N117" s="112"/>
      <c r="O117" s="26"/>
      <c r="P117" s="26"/>
      <c r="Q117" s="26"/>
      <c r="R117" s="26"/>
      <c r="S117" s="26"/>
      <c r="T117" s="27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T117" s="12" t="s">
        <v>81</v>
      </c>
      <c r="AU117" s="12" t="s">
        <v>30</v>
      </c>
    </row>
    <row r="118" spans="2:51" s="8" customFormat="1" ht="12">
      <c r="B118" s="99"/>
      <c r="D118" s="100" t="s">
        <v>75</v>
      </c>
      <c r="E118" s="101" t="s">
        <v>0</v>
      </c>
      <c r="F118" s="102" t="s">
        <v>208</v>
      </c>
      <c r="H118" s="103">
        <v>6.49</v>
      </c>
      <c r="I118" s="104"/>
      <c r="L118" s="99"/>
      <c r="M118" s="105"/>
      <c r="N118" s="106"/>
      <c r="O118" s="106"/>
      <c r="P118" s="106"/>
      <c r="Q118" s="106"/>
      <c r="R118" s="106"/>
      <c r="S118" s="106"/>
      <c r="T118" s="107"/>
      <c r="AT118" s="101" t="s">
        <v>75</v>
      </c>
      <c r="AU118" s="101" t="s">
        <v>30</v>
      </c>
      <c r="AV118" s="8" t="s">
        <v>30</v>
      </c>
      <c r="AW118" s="8" t="s">
        <v>6</v>
      </c>
      <c r="AX118" s="8" t="s">
        <v>28</v>
      </c>
      <c r="AY118" s="101" t="s">
        <v>66</v>
      </c>
    </row>
    <row r="119" spans="1:65" s="2" customFormat="1" ht="44.25" customHeight="1">
      <c r="A119" s="18"/>
      <c r="B119" s="85"/>
      <c r="C119" s="86" t="s">
        <v>231</v>
      </c>
      <c r="D119" s="86" t="s">
        <v>69</v>
      </c>
      <c r="E119" s="87" t="s">
        <v>232</v>
      </c>
      <c r="F119" s="88" t="s">
        <v>233</v>
      </c>
      <c r="G119" s="89" t="s">
        <v>97</v>
      </c>
      <c r="H119" s="90">
        <v>0.002</v>
      </c>
      <c r="I119" s="91"/>
      <c r="J119" s="92">
        <f>ROUND(I119*H119,2)</f>
        <v>0</v>
      </c>
      <c r="K119" s="88" t="s">
        <v>79</v>
      </c>
      <c r="L119" s="19"/>
      <c r="M119" s="93" t="s">
        <v>0</v>
      </c>
      <c r="N119" s="94" t="s">
        <v>13</v>
      </c>
      <c r="O119" s="26"/>
      <c r="P119" s="95">
        <f>O119*H119</f>
        <v>0</v>
      </c>
      <c r="Q119" s="95">
        <v>0</v>
      </c>
      <c r="R119" s="95">
        <f>Q119*H119</f>
        <v>0</v>
      </c>
      <c r="S119" s="95">
        <v>0</v>
      </c>
      <c r="T119" s="96">
        <f>S119*H119</f>
        <v>0</v>
      </c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R119" s="97" t="s">
        <v>171</v>
      </c>
      <c r="AT119" s="97" t="s">
        <v>69</v>
      </c>
      <c r="AU119" s="97" t="s">
        <v>30</v>
      </c>
      <c r="AY119" s="12" t="s">
        <v>66</v>
      </c>
      <c r="BE119" s="98">
        <f>IF(N119="základní",J119,0)</f>
        <v>0</v>
      </c>
      <c r="BF119" s="98">
        <f>IF(N119="snížená",J119,0)</f>
        <v>0</v>
      </c>
      <c r="BG119" s="98">
        <f>IF(N119="zákl. přenesená",J119,0)</f>
        <v>0</v>
      </c>
      <c r="BH119" s="98">
        <f>IF(N119="sníž. přenesená",J119,0)</f>
        <v>0</v>
      </c>
      <c r="BI119" s="98">
        <f>IF(N119="nulová",J119,0)</f>
        <v>0</v>
      </c>
      <c r="BJ119" s="12" t="s">
        <v>28</v>
      </c>
      <c r="BK119" s="98">
        <f>ROUND(I119*H119,2)</f>
        <v>0</v>
      </c>
      <c r="BL119" s="12" t="s">
        <v>171</v>
      </c>
      <c r="BM119" s="97" t="s">
        <v>234</v>
      </c>
    </row>
    <row r="120" spans="1:47" s="2" customFormat="1" ht="12">
      <c r="A120" s="18"/>
      <c r="B120" s="19"/>
      <c r="C120" s="18"/>
      <c r="D120" s="108" t="s">
        <v>81</v>
      </c>
      <c r="E120" s="18"/>
      <c r="F120" s="109" t="s">
        <v>235</v>
      </c>
      <c r="G120" s="18"/>
      <c r="H120" s="18"/>
      <c r="I120" s="110"/>
      <c r="J120" s="18"/>
      <c r="K120" s="18"/>
      <c r="L120" s="19"/>
      <c r="M120" s="111"/>
      <c r="N120" s="112"/>
      <c r="O120" s="26"/>
      <c r="P120" s="26"/>
      <c r="Q120" s="26"/>
      <c r="R120" s="26"/>
      <c r="S120" s="26"/>
      <c r="T120" s="27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T120" s="12" t="s">
        <v>81</v>
      </c>
      <c r="AU120" s="12" t="s">
        <v>30</v>
      </c>
    </row>
    <row r="121" spans="2:63" s="7" customFormat="1" ht="22.95" customHeight="1">
      <c r="B121" s="72"/>
      <c r="D121" s="73" t="s">
        <v>25</v>
      </c>
      <c r="E121" s="83" t="s">
        <v>236</v>
      </c>
      <c r="F121" s="83" t="s">
        <v>237</v>
      </c>
      <c r="I121" s="75"/>
      <c r="J121" s="84">
        <f>BK121</f>
        <v>0</v>
      </c>
      <c r="L121" s="72"/>
      <c r="M121" s="77"/>
      <c r="N121" s="78"/>
      <c r="O121" s="78"/>
      <c r="P121" s="79">
        <f>SUM(P122:P128)</f>
        <v>0</v>
      </c>
      <c r="Q121" s="78"/>
      <c r="R121" s="79">
        <f>SUM(R122:R128)</f>
        <v>0.01792714</v>
      </c>
      <c r="S121" s="78"/>
      <c r="T121" s="80">
        <f>SUM(T122:T128)</f>
        <v>0</v>
      </c>
      <c r="AR121" s="73" t="s">
        <v>30</v>
      </c>
      <c r="AT121" s="81" t="s">
        <v>25</v>
      </c>
      <c r="AU121" s="81" t="s">
        <v>28</v>
      </c>
      <c r="AY121" s="73" t="s">
        <v>66</v>
      </c>
      <c r="BK121" s="82">
        <f>SUM(BK122:BK128)</f>
        <v>0</v>
      </c>
    </row>
    <row r="122" spans="1:65" s="2" customFormat="1" ht="33" customHeight="1">
      <c r="A122" s="18"/>
      <c r="B122" s="85"/>
      <c r="C122" s="86" t="s">
        <v>3</v>
      </c>
      <c r="D122" s="86" t="s">
        <v>69</v>
      </c>
      <c r="E122" s="87" t="s">
        <v>238</v>
      </c>
      <c r="F122" s="88" t="s">
        <v>239</v>
      </c>
      <c r="G122" s="89" t="s">
        <v>72</v>
      </c>
      <c r="H122" s="90">
        <v>36.586</v>
      </c>
      <c r="I122" s="91"/>
      <c r="J122" s="92">
        <f>ROUND(I122*H122,2)</f>
        <v>0</v>
      </c>
      <c r="K122" s="88" t="s">
        <v>79</v>
      </c>
      <c r="L122" s="19"/>
      <c r="M122" s="93" t="s">
        <v>0</v>
      </c>
      <c r="N122" s="94" t="s">
        <v>13</v>
      </c>
      <c r="O122" s="26"/>
      <c r="P122" s="95">
        <f>O122*H122</f>
        <v>0</v>
      </c>
      <c r="Q122" s="95">
        <v>0.0002</v>
      </c>
      <c r="R122" s="95">
        <f>Q122*H122</f>
        <v>0.0073172</v>
      </c>
      <c r="S122" s="95">
        <v>0</v>
      </c>
      <c r="T122" s="96">
        <f>S122*H122</f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R122" s="97" t="s">
        <v>171</v>
      </c>
      <c r="AT122" s="97" t="s">
        <v>69</v>
      </c>
      <c r="AU122" s="97" t="s">
        <v>30</v>
      </c>
      <c r="AY122" s="12" t="s">
        <v>66</v>
      </c>
      <c r="BE122" s="98">
        <f>IF(N122="základní",J122,0)</f>
        <v>0</v>
      </c>
      <c r="BF122" s="98">
        <f>IF(N122="snížená",J122,0)</f>
        <v>0</v>
      </c>
      <c r="BG122" s="98">
        <f>IF(N122="zákl. přenesená",J122,0)</f>
        <v>0</v>
      </c>
      <c r="BH122" s="98">
        <f>IF(N122="sníž. přenesená",J122,0)</f>
        <v>0</v>
      </c>
      <c r="BI122" s="98">
        <f>IF(N122="nulová",J122,0)</f>
        <v>0</v>
      </c>
      <c r="BJ122" s="12" t="s">
        <v>28</v>
      </c>
      <c r="BK122" s="98">
        <f>ROUND(I122*H122,2)</f>
        <v>0</v>
      </c>
      <c r="BL122" s="12" t="s">
        <v>171</v>
      </c>
      <c r="BM122" s="97" t="s">
        <v>240</v>
      </c>
    </row>
    <row r="123" spans="1:47" s="2" customFormat="1" ht="12">
      <c r="A123" s="18"/>
      <c r="B123" s="19"/>
      <c r="C123" s="18"/>
      <c r="D123" s="108" t="s">
        <v>81</v>
      </c>
      <c r="E123" s="18"/>
      <c r="F123" s="109" t="s">
        <v>241</v>
      </c>
      <c r="G123" s="18"/>
      <c r="H123" s="18"/>
      <c r="I123" s="110"/>
      <c r="J123" s="18"/>
      <c r="K123" s="18"/>
      <c r="L123" s="19"/>
      <c r="M123" s="111"/>
      <c r="N123" s="112"/>
      <c r="O123" s="26"/>
      <c r="P123" s="26"/>
      <c r="Q123" s="26"/>
      <c r="R123" s="26"/>
      <c r="S123" s="26"/>
      <c r="T123" s="27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T123" s="12" t="s">
        <v>81</v>
      </c>
      <c r="AU123" s="12" t="s">
        <v>30</v>
      </c>
    </row>
    <row r="124" spans="2:51" s="9" customFormat="1" ht="12">
      <c r="B124" s="113"/>
      <c r="D124" s="100" t="s">
        <v>75</v>
      </c>
      <c r="E124" s="114" t="s">
        <v>0</v>
      </c>
      <c r="F124" s="115" t="s">
        <v>177</v>
      </c>
      <c r="H124" s="114" t="s">
        <v>0</v>
      </c>
      <c r="I124" s="116"/>
      <c r="L124" s="113"/>
      <c r="M124" s="117"/>
      <c r="N124" s="118"/>
      <c r="O124" s="118"/>
      <c r="P124" s="118"/>
      <c r="Q124" s="118"/>
      <c r="R124" s="118"/>
      <c r="S124" s="118"/>
      <c r="T124" s="119"/>
      <c r="AT124" s="114" t="s">
        <v>75</v>
      </c>
      <c r="AU124" s="114" t="s">
        <v>30</v>
      </c>
      <c r="AV124" s="9" t="s">
        <v>28</v>
      </c>
      <c r="AW124" s="9" t="s">
        <v>6</v>
      </c>
      <c r="AX124" s="9" t="s">
        <v>26</v>
      </c>
      <c r="AY124" s="114" t="s">
        <v>66</v>
      </c>
    </row>
    <row r="125" spans="2:51" s="8" customFormat="1" ht="12">
      <c r="B125" s="99"/>
      <c r="D125" s="100" t="s">
        <v>75</v>
      </c>
      <c r="E125" s="101" t="s">
        <v>0</v>
      </c>
      <c r="F125" s="102" t="s">
        <v>242</v>
      </c>
      <c r="H125" s="103">
        <v>36.586</v>
      </c>
      <c r="I125" s="104"/>
      <c r="L125" s="99"/>
      <c r="M125" s="105"/>
      <c r="N125" s="106"/>
      <c r="O125" s="106"/>
      <c r="P125" s="106"/>
      <c r="Q125" s="106"/>
      <c r="R125" s="106"/>
      <c r="S125" s="106"/>
      <c r="T125" s="107"/>
      <c r="AT125" s="101" t="s">
        <v>75</v>
      </c>
      <c r="AU125" s="101" t="s">
        <v>30</v>
      </c>
      <c r="AV125" s="8" t="s">
        <v>30</v>
      </c>
      <c r="AW125" s="8" t="s">
        <v>6</v>
      </c>
      <c r="AX125" s="8" t="s">
        <v>26</v>
      </c>
      <c r="AY125" s="101" t="s">
        <v>66</v>
      </c>
    </row>
    <row r="126" spans="2:51" s="10" customFormat="1" ht="12">
      <c r="B126" s="120"/>
      <c r="D126" s="100" t="s">
        <v>75</v>
      </c>
      <c r="E126" s="121" t="s">
        <v>0</v>
      </c>
      <c r="F126" s="122" t="s">
        <v>85</v>
      </c>
      <c r="H126" s="123">
        <v>36.586</v>
      </c>
      <c r="I126" s="124"/>
      <c r="L126" s="120"/>
      <c r="M126" s="125"/>
      <c r="N126" s="126"/>
      <c r="O126" s="126"/>
      <c r="P126" s="126"/>
      <c r="Q126" s="126"/>
      <c r="R126" s="126"/>
      <c r="S126" s="126"/>
      <c r="T126" s="127"/>
      <c r="AT126" s="121" t="s">
        <v>75</v>
      </c>
      <c r="AU126" s="121" t="s">
        <v>30</v>
      </c>
      <c r="AV126" s="10" t="s">
        <v>73</v>
      </c>
      <c r="AW126" s="10" t="s">
        <v>6</v>
      </c>
      <c r="AX126" s="10" t="s">
        <v>28</v>
      </c>
      <c r="AY126" s="121" t="s">
        <v>66</v>
      </c>
    </row>
    <row r="127" spans="1:65" s="2" customFormat="1" ht="37.95" customHeight="1">
      <c r="A127" s="18"/>
      <c r="B127" s="85"/>
      <c r="C127" s="86" t="s">
        <v>171</v>
      </c>
      <c r="D127" s="86" t="s">
        <v>69</v>
      </c>
      <c r="E127" s="87" t="s">
        <v>243</v>
      </c>
      <c r="F127" s="88" t="s">
        <v>244</v>
      </c>
      <c r="G127" s="89" t="s">
        <v>72</v>
      </c>
      <c r="H127" s="90">
        <v>36.586</v>
      </c>
      <c r="I127" s="91"/>
      <c r="J127" s="92">
        <f>ROUND(I127*H127,2)</f>
        <v>0</v>
      </c>
      <c r="K127" s="88" t="s">
        <v>79</v>
      </c>
      <c r="L127" s="19"/>
      <c r="M127" s="93" t="s">
        <v>0</v>
      </c>
      <c r="N127" s="94" t="s">
        <v>13</v>
      </c>
      <c r="O127" s="26"/>
      <c r="P127" s="95">
        <f>O127*H127</f>
        <v>0</v>
      </c>
      <c r="Q127" s="95">
        <v>0.00029</v>
      </c>
      <c r="R127" s="95">
        <f>Q127*H127</f>
        <v>0.01060994</v>
      </c>
      <c r="S127" s="95">
        <v>0</v>
      </c>
      <c r="T127" s="96">
        <f>S127*H127</f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97" t="s">
        <v>171</v>
      </c>
      <c r="AT127" s="97" t="s">
        <v>69</v>
      </c>
      <c r="AU127" s="97" t="s">
        <v>30</v>
      </c>
      <c r="AY127" s="12" t="s">
        <v>66</v>
      </c>
      <c r="BE127" s="98">
        <f>IF(N127="základní",J127,0)</f>
        <v>0</v>
      </c>
      <c r="BF127" s="98">
        <f>IF(N127="snížená",J127,0)</f>
        <v>0</v>
      </c>
      <c r="BG127" s="98">
        <f>IF(N127="zákl. přenesená",J127,0)</f>
        <v>0</v>
      </c>
      <c r="BH127" s="98">
        <f>IF(N127="sníž. přenesená",J127,0)</f>
        <v>0</v>
      </c>
      <c r="BI127" s="98">
        <f>IF(N127="nulová",J127,0)</f>
        <v>0</v>
      </c>
      <c r="BJ127" s="12" t="s">
        <v>28</v>
      </c>
      <c r="BK127" s="98">
        <f>ROUND(I127*H127,2)</f>
        <v>0</v>
      </c>
      <c r="BL127" s="12" t="s">
        <v>171</v>
      </c>
      <c r="BM127" s="97" t="s">
        <v>245</v>
      </c>
    </row>
    <row r="128" spans="1:47" s="2" customFormat="1" ht="12">
      <c r="A128" s="18"/>
      <c r="B128" s="19"/>
      <c r="C128" s="18"/>
      <c r="D128" s="108" t="s">
        <v>81</v>
      </c>
      <c r="E128" s="18"/>
      <c r="F128" s="109" t="s">
        <v>246</v>
      </c>
      <c r="G128" s="18"/>
      <c r="H128" s="18"/>
      <c r="I128" s="110"/>
      <c r="J128" s="18"/>
      <c r="K128" s="18"/>
      <c r="L128" s="19"/>
      <c r="M128" s="128"/>
      <c r="N128" s="129"/>
      <c r="O128" s="130"/>
      <c r="P128" s="130"/>
      <c r="Q128" s="130"/>
      <c r="R128" s="130"/>
      <c r="S128" s="130"/>
      <c r="T128" s="131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T128" s="12" t="s">
        <v>81</v>
      </c>
      <c r="AU128" s="12" t="s">
        <v>30</v>
      </c>
    </row>
    <row r="129" spans="1:31" s="2" customFormat="1" ht="6.9" customHeight="1">
      <c r="A129" s="18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19"/>
      <c r="M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</sheetData>
  <autoFilter ref="C63:K128"/>
  <mergeCells count="8">
    <mergeCell ref="E35:H35"/>
    <mergeCell ref="E59:H59"/>
    <mergeCell ref="E61:H61"/>
    <mergeCell ref="L2:V2"/>
    <mergeCell ref="E7:H7"/>
    <mergeCell ref="E9:H9"/>
    <mergeCell ref="E12:H12"/>
    <mergeCell ref="E33:H33"/>
  </mergeCells>
  <hyperlinks>
    <hyperlink ref="F68" r:id="rId1" display="https://podminky.urs.cz/item/CS_URS_2021_02/949101111"/>
    <hyperlink ref="F72" r:id="rId2" display="https://podminky.urs.cz/item/CS_URS_2021_02/952901111"/>
    <hyperlink ref="F80" r:id="rId3" display="https://podminky.urs.cz/item/CS_URS_2021_02/998011001"/>
    <hyperlink ref="F92" r:id="rId4" display="https://podminky.urs.cz/item/CS_URS_2021_02/998763301"/>
    <hyperlink ref="F95" r:id="rId5" display="https://podminky.urs.cz/item/CS_URS_2021_02/763135101"/>
    <hyperlink ref="F103" r:id="rId6" display="https://podminky.urs.cz/item/CS_URS_2021_02/771474113"/>
    <hyperlink ref="F106" r:id="rId7" display="https://podminky.urs.cz/item/CS_URS_2021_02/597612751"/>
    <hyperlink ref="F109" r:id="rId8" display="https://podminky.urs.cz/item/CS_URS_2021_02/771591115"/>
    <hyperlink ref="F111" r:id="rId9" display="https://podminky.urs.cz/item/CS_URS_2021_02/998771101"/>
    <hyperlink ref="F114" r:id="rId10" display="https://podminky.urs.cz/item/CS_URS_2021_02/776411111"/>
    <hyperlink ref="F117" r:id="rId11" display="https://podminky.urs.cz/item/CS_URS_2021_02/28411007"/>
    <hyperlink ref="F120" r:id="rId12" display="https://podminky.urs.cz/item/CS_URS_2021_02/998776101"/>
    <hyperlink ref="F123" r:id="rId13" display="https://podminky.urs.cz/item/CS_URS_2021_02/784181121"/>
    <hyperlink ref="F128" r:id="rId14" display="https://podminky.urs.cz/item/CS_URS_2021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>
      <selection activeCell="A63" sqref="A63:XFD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35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247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6.9" customHeight="1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>
      <c r="A12" s="18"/>
      <c r="B12" s="19"/>
      <c r="C12" s="18"/>
      <c r="D12" s="17" t="s">
        <v>7</v>
      </c>
      <c r="E12" s="18"/>
      <c r="F12" s="18"/>
      <c r="G12" s="18"/>
      <c r="H12" s="18"/>
      <c r="I12" s="18"/>
      <c r="J12" s="18"/>
      <c r="K12" s="18"/>
      <c r="L12" s="3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3" customFormat="1" ht="16.5" customHeight="1">
      <c r="A13" s="38"/>
      <c r="B13" s="39"/>
      <c r="C13" s="38"/>
      <c r="D13" s="38"/>
      <c r="E13" s="254" t="s">
        <v>0</v>
      </c>
      <c r="F13" s="254"/>
      <c r="G13" s="254"/>
      <c r="H13" s="254"/>
      <c r="I13" s="38"/>
      <c r="J13" s="38"/>
      <c r="K13" s="38"/>
      <c r="L13" s="4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" customHeight="1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6.9" customHeight="1">
      <c r="A15" s="18"/>
      <c r="B15" s="19"/>
      <c r="C15" s="18"/>
      <c r="D15" s="33"/>
      <c r="E15" s="33"/>
      <c r="F15" s="33"/>
      <c r="G15" s="33"/>
      <c r="H15" s="33"/>
      <c r="I15" s="33"/>
      <c r="J15" s="33"/>
      <c r="K15" s="33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25.35" customHeight="1">
      <c r="A16" s="18"/>
      <c r="B16" s="19"/>
      <c r="C16" s="18"/>
      <c r="D16" s="41" t="s">
        <v>8</v>
      </c>
      <c r="E16" s="18"/>
      <c r="F16" s="18"/>
      <c r="G16" s="18"/>
      <c r="H16" s="18"/>
      <c r="I16" s="18"/>
      <c r="J16" s="35">
        <f>ROUND(J65,2)</f>
        <v>0</v>
      </c>
      <c r="K16" s="18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6.9" customHeight="1">
      <c r="A17" s="18"/>
      <c r="B17" s="19"/>
      <c r="C17" s="18"/>
      <c r="D17" s="33"/>
      <c r="E17" s="33"/>
      <c r="F17" s="33"/>
      <c r="G17" s="33"/>
      <c r="H17" s="33"/>
      <c r="I17" s="33"/>
      <c r="J17" s="33"/>
      <c r="K17" s="33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18"/>
      <c r="E18" s="18"/>
      <c r="F18" s="20" t="s">
        <v>10</v>
      </c>
      <c r="G18" s="18"/>
      <c r="H18" s="18"/>
      <c r="I18" s="20" t="s">
        <v>9</v>
      </c>
      <c r="J18" s="20" t="s">
        <v>11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42" t="s">
        <v>12</v>
      </c>
      <c r="E19" s="17" t="s">
        <v>13</v>
      </c>
      <c r="F19" s="43">
        <f>ROUND((SUM(BE65:BE123)),2)</f>
        <v>0</v>
      </c>
      <c r="G19" s="18"/>
      <c r="H19" s="18"/>
      <c r="I19" s="44">
        <v>0.21</v>
      </c>
      <c r="J19" s="43">
        <f>ROUND(((SUM(BE65:BE123))*I19),2)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>
      <c r="A20" s="18"/>
      <c r="B20" s="19"/>
      <c r="C20" s="18"/>
      <c r="D20" s="18"/>
      <c r="E20" s="17" t="s">
        <v>14</v>
      </c>
      <c r="F20" s="43">
        <f>ROUND((SUM(BF65:BF123)),2)</f>
        <v>0</v>
      </c>
      <c r="G20" s="18"/>
      <c r="H20" s="18"/>
      <c r="I20" s="44">
        <v>0.15</v>
      </c>
      <c r="J20" s="43">
        <f>ROUND(((SUM(BF65:BF123))*I20),2)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15</v>
      </c>
      <c r="F21" s="43">
        <f>ROUND((SUM(BG65:BG123)),2)</f>
        <v>0</v>
      </c>
      <c r="G21" s="18"/>
      <c r="H21" s="18"/>
      <c r="I21" s="44">
        <v>0.21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16</v>
      </c>
      <c r="F22" s="43">
        <f>ROUND((SUM(BH65:BH123)),2)</f>
        <v>0</v>
      </c>
      <c r="G22" s="18"/>
      <c r="H22" s="18"/>
      <c r="I22" s="44">
        <v>0.15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4.4" customHeight="1" hidden="1">
      <c r="A23" s="18"/>
      <c r="B23" s="19"/>
      <c r="C23" s="18"/>
      <c r="D23" s="18"/>
      <c r="E23" s="17" t="s">
        <v>17</v>
      </c>
      <c r="F23" s="43">
        <f>ROUND((SUM(BI65:BI123)),2)</f>
        <v>0</v>
      </c>
      <c r="G23" s="18"/>
      <c r="H23" s="18"/>
      <c r="I23" s="44">
        <v>0</v>
      </c>
      <c r="J23" s="43">
        <f>0</f>
        <v>0</v>
      </c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6.9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25.35" customHeight="1">
      <c r="A25" s="18"/>
      <c r="B25" s="19"/>
      <c r="C25" s="45"/>
      <c r="D25" s="46" t="s">
        <v>18</v>
      </c>
      <c r="E25" s="28"/>
      <c r="F25" s="28"/>
      <c r="G25" s="47" t="s">
        <v>19</v>
      </c>
      <c r="H25" s="48" t="s">
        <v>20</v>
      </c>
      <c r="I25" s="28"/>
      <c r="J25" s="49">
        <f>SUM(J16:J23)</f>
        <v>0</v>
      </c>
      <c r="K25" s="50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4.4" customHeight="1">
      <c r="A26" s="18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3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30" spans="1:31" s="2" customFormat="1" ht="6.9" customHeight="1">
      <c r="A30" s="18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24.9" customHeight="1">
      <c r="A31" s="18"/>
      <c r="B31" s="19"/>
      <c r="C31" s="16" t="s">
        <v>43</v>
      </c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6.9" customHeight="1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2" customHeight="1">
      <c r="A33" s="18"/>
      <c r="B33" s="19"/>
      <c r="C33" s="17" t="s">
        <v>5</v>
      </c>
      <c r="D33" s="18"/>
      <c r="E33" s="18"/>
      <c r="F33" s="18"/>
      <c r="G33" s="18"/>
      <c r="H33" s="18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6.5" customHeight="1">
      <c r="A34" s="18"/>
      <c r="B34" s="19"/>
      <c r="C34" s="18"/>
      <c r="D34" s="18"/>
      <c r="E34" s="250" t="e">
        <f>E7</f>
        <v>#REF!</v>
      </c>
      <c r="F34" s="251"/>
      <c r="G34" s="251"/>
      <c r="H34" s="251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2" customHeight="1">
      <c r="A35" s="18"/>
      <c r="B35" s="19"/>
      <c r="C35" s="17" t="s">
        <v>41</v>
      </c>
      <c r="D35" s="18"/>
      <c r="E35" s="18"/>
      <c r="F35" s="18"/>
      <c r="G35" s="18"/>
      <c r="H35" s="18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6.5" customHeight="1">
      <c r="A36" s="18"/>
      <c r="B36" s="19"/>
      <c r="C36" s="18"/>
      <c r="D36" s="18"/>
      <c r="E36" s="248" t="str">
        <f>E9</f>
        <v>06 - SDK požární příčka S2</v>
      </c>
      <c r="F36" s="249"/>
      <c r="G36" s="249"/>
      <c r="H36" s="249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0.3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29.25" customHeight="1">
      <c r="A38" s="18"/>
      <c r="B38" s="19"/>
      <c r="C38" s="51" t="s">
        <v>44</v>
      </c>
      <c r="D38" s="45"/>
      <c r="E38" s="45"/>
      <c r="F38" s="45"/>
      <c r="G38" s="45"/>
      <c r="H38" s="45"/>
      <c r="I38" s="45"/>
      <c r="J38" s="52" t="s">
        <v>45</v>
      </c>
      <c r="K38" s="45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10.35" customHeight="1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47" s="2" customFormat="1" ht="22.95" customHeight="1">
      <c r="A40" s="18"/>
      <c r="B40" s="19"/>
      <c r="C40" s="53" t="s">
        <v>24</v>
      </c>
      <c r="D40" s="18"/>
      <c r="E40" s="18"/>
      <c r="F40" s="18"/>
      <c r="G40" s="18"/>
      <c r="H40" s="18"/>
      <c r="I40" s="18"/>
      <c r="J40" s="35">
        <f>J65</f>
        <v>0</v>
      </c>
      <c r="K40" s="18"/>
      <c r="L40" s="3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U40" s="12" t="s">
        <v>46</v>
      </c>
    </row>
    <row r="41" spans="2:12" s="4" customFormat="1" ht="24.9" customHeight="1">
      <c r="B41" s="54"/>
      <c r="D41" s="55" t="s">
        <v>47</v>
      </c>
      <c r="E41" s="56"/>
      <c r="F41" s="56"/>
      <c r="G41" s="56"/>
      <c r="H41" s="56"/>
      <c r="I41" s="56"/>
      <c r="J41" s="57">
        <f>J66</f>
        <v>0</v>
      </c>
      <c r="L41" s="54"/>
    </row>
    <row r="42" spans="2:12" s="5" customFormat="1" ht="19.95" customHeight="1">
      <c r="B42" s="58"/>
      <c r="D42" s="59" t="s">
        <v>48</v>
      </c>
      <c r="E42" s="60"/>
      <c r="F42" s="60"/>
      <c r="G42" s="60"/>
      <c r="H42" s="60"/>
      <c r="I42" s="60"/>
      <c r="J42" s="61">
        <f>J67</f>
        <v>0</v>
      </c>
      <c r="L42" s="58"/>
    </row>
    <row r="43" spans="2:12" s="5" customFormat="1" ht="19.95" customHeight="1">
      <c r="B43" s="58"/>
      <c r="D43" s="59" t="s">
        <v>50</v>
      </c>
      <c r="E43" s="60"/>
      <c r="F43" s="60"/>
      <c r="G43" s="60"/>
      <c r="H43" s="60"/>
      <c r="I43" s="60"/>
      <c r="J43" s="61">
        <f>J79</f>
        <v>0</v>
      </c>
      <c r="L43" s="58"/>
    </row>
    <row r="44" spans="2:12" s="4" customFormat="1" ht="24.9" customHeight="1">
      <c r="B44" s="54"/>
      <c r="D44" s="55" t="s">
        <v>150</v>
      </c>
      <c r="E44" s="56"/>
      <c r="F44" s="56"/>
      <c r="G44" s="56"/>
      <c r="H44" s="56"/>
      <c r="I44" s="56"/>
      <c r="J44" s="57">
        <f>J82</f>
        <v>0</v>
      </c>
      <c r="L44" s="54"/>
    </row>
    <row r="45" spans="2:12" s="5" customFormat="1" ht="19.95" customHeight="1">
      <c r="B45" s="58"/>
      <c r="D45" s="59" t="s">
        <v>248</v>
      </c>
      <c r="E45" s="60"/>
      <c r="F45" s="60"/>
      <c r="G45" s="60"/>
      <c r="H45" s="60"/>
      <c r="I45" s="60"/>
      <c r="J45" s="61">
        <f>J83</f>
        <v>0</v>
      </c>
      <c r="L45" s="58"/>
    </row>
    <row r="46" spans="2:12" s="5" customFormat="1" ht="19.95" customHeight="1">
      <c r="B46" s="58"/>
      <c r="D46" s="59" t="s">
        <v>151</v>
      </c>
      <c r="E46" s="60"/>
      <c r="F46" s="60"/>
      <c r="G46" s="60"/>
      <c r="H46" s="60"/>
      <c r="I46" s="60"/>
      <c r="J46" s="61">
        <f>J85</f>
        <v>0</v>
      </c>
      <c r="L46" s="58"/>
    </row>
    <row r="47" spans="2:12" s="5" customFormat="1" ht="19.95" customHeight="1">
      <c r="B47" s="58"/>
      <c r="D47" s="59" t="s">
        <v>153</v>
      </c>
      <c r="E47" s="60"/>
      <c r="F47" s="60"/>
      <c r="G47" s="60"/>
      <c r="H47" s="60"/>
      <c r="I47" s="60"/>
      <c r="J47" s="61">
        <f>J96</f>
        <v>0</v>
      </c>
      <c r="L47" s="58"/>
    </row>
    <row r="48" spans="2:12" s="5" customFormat="1" ht="19.95" customHeight="1">
      <c r="B48" s="58"/>
      <c r="D48" s="59" t="s">
        <v>154</v>
      </c>
      <c r="E48" s="60"/>
      <c r="F48" s="60"/>
      <c r="G48" s="60"/>
      <c r="H48" s="60"/>
      <c r="I48" s="60"/>
      <c r="J48" s="61">
        <f>J107</f>
        <v>0</v>
      </c>
      <c r="L48" s="58"/>
    </row>
    <row r="49" spans="2:12" s="5" customFormat="1" ht="19.95" customHeight="1">
      <c r="B49" s="58"/>
      <c r="D49" s="59" t="s">
        <v>155</v>
      </c>
      <c r="E49" s="60"/>
      <c r="F49" s="60"/>
      <c r="G49" s="60"/>
      <c r="H49" s="60"/>
      <c r="I49" s="60"/>
      <c r="J49" s="61">
        <f>J116</f>
        <v>0</v>
      </c>
      <c r="L49" s="58"/>
    </row>
    <row r="50" spans="1:31" s="2" customFormat="1" ht="21.75" customHeight="1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2" customFormat="1" ht="6.9" customHeight="1">
      <c r="A51" s="18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3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5" spans="1:31" s="2" customFormat="1" ht="6.9" customHeight="1">
      <c r="A55" s="18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24.9" customHeight="1">
      <c r="A56" s="18"/>
      <c r="B56" s="19"/>
      <c r="C56" s="16" t="s">
        <v>51</v>
      </c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6.9" customHeight="1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2" customHeight="1">
      <c r="A58" s="18"/>
      <c r="B58" s="19"/>
      <c r="C58" s="17" t="s">
        <v>5</v>
      </c>
      <c r="D58" s="18"/>
      <c r="E58" s="18"/>
      <c r="F58" s="18"/>
      <c r="G58" s="18"/>
      <c r="H58" s="18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2" customFormat="1" ht="16.5" customHeight="1">
      <c r="A59" s="18"/>
      <c r="B59" s="19"/>
      <c r="C59" s="18"/>
      <c r="D59" s="18"/>
      <c r="E59" s="250" t="e">
        <f>E7</f>
        <v>#REF!</v>
      </c>
      <c r="F59" s="251"/>
      <c r="G59" s="251"/>
      <c r="H59" s="251"/>
      <c r="I59" s="18"/>
      <c r="J59" s="18"/>
      <c r="K59" s="18"/>
      <c r="L59" s="3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s="2" customFormat="1" ht="12" customHeight="1">
      <c r="A60" s="18"/>
      <c r="B60" s="19"/>
      <c r="C60" s="17" t="s">
        <v>41</v>
      </c>
      <c r="D60" s="18"/>
      <c r="E60" s="18"/>
      <c r="F60" s="18"/>
      <c r="G60" s="18"/>
      <c r="H60" s="18"/>
      <c r="I60" s="18"/>
      <c r="J60" s="18"/>
      <c r="K60" s="18"/>
      <c r="L60" s="3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2" customFormat="1" ht="16.5" customHeight="1">
      <c r="A61" s="18"/>
      <c r="B61" s="19"/>
      <c r="C61" s="18"/>
      <c r="D61" s="18"/>
      <c r="E61" s="248" t="str">
        <f>E9</f>
        <v>06 - SDK požární příčka S2</v>
      </c>
      <c r="F61" s="249"/>
      <c r="G61" s="249"/>
      <c r="H61" s="249"/>
      <c r="I61" s="18"/>
      <c r="J61" s="18"/>
      <c r="K61" s="18"/>
      <c r="L61" s="3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s="2" customFormat="1" ht="6.9" customHeight="1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37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s="2" customFormat="1" ht="10.35" customHeight="1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3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s="6" customFormat="1" ht="29.25" customHeight="1">
      <c r="A64" s="62"/>
      <c r="B64" s="63"/>
      <c r="C64" s="64" t="s">
        <v>52</v>
      </c>
      <c r="D64" s="65" t="s">
        <v>23</v>
      </c>
      <c r="E64" s="65" t="s">
        <v>21</v>
      </c>
      <c r="F64" s="65" t="s">
        <v>22</v>
      </c>
      <c r="G64" s="65" t="s">
        <v>53</v>
      </c>
      <c r="H64" s="65" t="s">
        <v>54</v>
      </c>
      <c r="I64" s="65" t="s">
        <v>55</v>
      </c>
      <c r="J64" s="65" t="s">
        <v>45</v>
      </c>
      <c r="K64" s="66" t="s">
        <v>56</v>
      </c>
      <c r="L64" s="67"/>
      <c r="M64" s="29" t="s">
        <v>0</v>
      </c>
      <c r="N64" s="30" t="s">
        <v>12</v>
      </c>
      <c r="O64" s="30" t="s">
        <v>57</v>
      </c>
      <c r="P64" s="30" t="s">
        <v>58</v>
      </c>
      <c r="Q64" s="30" t="s">
        <v>59</v>
      </c>
      <c r="R64" s="30" t="s">
        <v>60</v>
      </c>
      <c r="S64" s="30" t="s">
        <v>61</v>
      </c>
      <c r="T64" s="31" t="s">
        <v>62</v>
      </c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63" s="2" customFormat="1" ht="22.95" customHeight="1">
      <c r="A65" s="18"/>
      <c r="B65" s="19"/>
      <c r="C65" s="34" t="s">
        <v>63</v>
      </c>
      <c r="D65" s="18"/>
      <c r="E65" s="18"/>
      <c r="F65" s="18"/>
      <c r="G65" s="18"/>
      <c r="H65" s="18"/>
      <c r="I65" s="18"/>
      <c r="J65" s="68">
        <f>BK65</f>
        <v>0</v>
      </c>
      <c r="K65" s="18"/>
      <c r="L65" s="19"/>
      <c r="M65" s="32"/>
      <c r="N65" s="25"/>
      <c r="O65" s="33"/>
      <c r="P65" s="69">
        <f>P66+P82</f>
        <v>0</v>
      </c>
      <c r="Q65" s="33"/>
      <c r="R65" s="69">
        <f>R66+R82</f>
        <v>0.25562095</v>
      </c>
      <c r="S65" s="33"/>
      <c r="T65" s="70">
        <f>T66+T82</f>
        <v>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T65" s="12" t="s">
        <v>25</v>
      </c>
      <c r="AU65" s="12" t="s">
        <v>46</v>
      </c>
      <c r="BK65" s="71">
        <f>BK66+BK82</f>
        <v>0</v>
      </c>
    </row>
    <row r="66" spans="2:63" s="7" customFormat="1" ht="25.95" customHeight="1">
      <c r="B66" s="72"/>
      <c r="D66" s="73" t="s">
        <v>25</v>
      </c>
      <c r="E66" s="74" t="s">
        <v>64</v>
      </c>
      <c r="F66" s="74" t="s">
        <v>65</v>
      </c>
      <c r="I66" s="75"/>
      <c r="J66" s="76">
        <f>BK66</f>
        <v>0</v>
      </c>
      <c r="L66" s="72"/>
      <c r="M66" s="77"/>
      <c r="N66" s="78"/>
      <c r="O66" s="78"/>
      <c r="P66" s="79">
        <f>P67+P79</f>
        <v>0</v>
      </c>
      <c r="Q66" s="78"/>
      <c r="R66" s="79">
        <f>R67+R79</f>
        <v>0.00205009</v>
      </c>
      <c r="S66" s="78"/>
      <c r="T66" s="80">
        <f>T67+T79</f>
        <v>0</v>
      </c>
      <c r="AR66" s="73" t="s">
        <v>28</v>
      </c>
      <c r="AT66" s="81" t="s">
        <v>25</v>
      </c>
      <c r="AU66" s="81" t="s">
        <v>26</v>
      </c>
      <c r="AY66" s="73" t="s">
        <v>66</v>
      </c>
      <c r="BK66" s="82">
        <f>BK67+BK79</f>
        <v>0</v>
      </c>
    </row>
    <row r="67" spans="2:63" s="7" customFormat="1" ht="22.95" customHeight="1">
      <c r="B67" s="72"/>
      <c r="D67" s="73" t="s">
        <v>25</v>
      </c>
      <c r="E67" s="83" t="s">
        <v>67</v>
      </c>
      <c r="F67" s="83" t="s">
        <v>68</v>
      </c>
      <c r="I67" s="75"/>
      <c r="J67" s="84">
        <f>BK67</f>
        <v>0</v>
      </c>
      <c r="L67" s="72"/>
      <c r="M67" s="77"/>
      <c r="N67" s="78"/>
      <c r="O67" s="78"/>
      <c r="P67" s="79">
        <f>SUM(P68:P78)</f>
        <v>0</v>
      </c>
      <c r="Q67" s="78"/>
      <c r="R67" s="79">
        <f>SUM(R68:R78)</f>
        <v>0.00205009</v>
      </c>
      <c r="S67" s="78"/>
      <c r="T67" s="80">
        <f>SUM(T68:T78)</f>
        <v>0</v>
      </c>
      <c r="AR67" s="73" t="s">
        <v>28</v>
      </c>
      <c r="AT67" s="81" t="s">
        <v>25</v>
      </c>
      <c r="AU67" s="81" t="s">
        <v>28</v>
      </c>
      <c r="AY67" s="73" t="s">
        <v>66</v>
      </c>
      <c r="BK67" s="82">
        <f>SUM(BK68:BK78)</f>
        <v>0</v>
      </c>
    </row>
    <row r="68" spans="1:65" s="2" customFormat="1" ht="37.95" customHeight="1">
      <c r="A68" s="18"/>
      <c r="B68" s="85"/>
      <c r="C68" s="86" t="s">
        <v>28</v>
      </c>
      <c r="D68" s="86" t="s">
        <v>69</v>
      </c>
      <c r="E68" s="87" t="s">
        <v>77</v>
      </c>
      <c r="F68" s="88" t="s">
        <v>78</v>
      </c>
      <c r="G68" s="89" t="s">
        <v>72</v>
      </c>
      <c r="H68" s="90">
        <v>3.725</v>
      </c>
      <c r="I68" s="91"/>
      <c r="J68" s="92">
        <f>ROUND(I68*H68,2)</f>
        <v>0</v>
      </c>
      <c r="K68" s="88" t="s">
        <v>79</v>
      </c>
      <c r="L68" s="19"/>
      <c r="M68" s="93" t="s">
        <v>0</v>
      </c>
      <c r="N68" s="94" t="s">
        <v>13</v>
      </c>
      <c r="O68" s="26"/>
      <c r="P68" s="95">
        <f>O68*H68</f>
        <v>0</v>
      </c>
      <c r="Q68" s="95">
        <v>0.00013</v>
      </c>
      <c r="R68" s="95">
        <f>Q68*H68</f>
        <v>0.00048425</v>
      </c>
      <c r="S68" s="95">
        <v>0</v>
      </c>
      <c r="T68" s="96">
        <f>S68*H68</f>
        <v>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R68" s="97" t="s">
        <v>73</v>
      </c>
      <c r="AT68" s="97" t="s">
        <v>69</v>
      </c>
      <c r="AU68" s="97" t="s">
        <v>30</v>
      </c>
      <c r="AY68" s="12" t="s">
        <v>66</v>
      </c>
      <c r="BE68" s="98">
        <f>IF(N68="základní",J68,0)</f>
        <v>0</v>
      </c>
      <c r="BF68" s="98">
        <f>IF(N68="snížená",J68,0)</f>
        <v>0</v>
      </c>
      <c r="BG68" s="98">
        <f>IF(N68="zákl. přenesená",J68,0)</f>
        <v>0</v>
      </c>
      <c r="BH68" s="98">
        <f>IF(N68="sníž. přenesená",J68,0)</f>
        <v>0</v>
      </c>
      <c r="BI68" s="98">
        <f>IF(N68="nulová",J68,0)</f>
        <v>0</v>
      </c>
      <c r="BJ68" s="12" t="s">
        <v>28</v>
      </c>
      <c r="BK68" s="98">
        <f>ROUND(I68*H68,2)</f>
        <v>0</v>
      </c>
      <c r="BL68" s="12" t="s">
        <v>73</v>
      </c>
      <c r="BM68" s="97" t="s">
        <v>80</v>
      </c>
    </row>
    <row r="69" spans="1:47" s="2" customFormat="1" ht="12">
      <c r="A69" s="18"/>
      <c r="B69" s="19"/>
      <c r="C69" s="18"/>
      <c r="D69" s="108" t="s">
        <v>81</v>
      </c>
      <c r="E69" s="18"/>
      <c r="F69" s="109" t="s">
        <v>82</v>
      </c>
      <c r="G69" s="18"/>
      <c r="H69" s="18"/>
      <c r="I69" s="110"/>
      <c r="J69" s="18"/>
      <c r="K69" s="18"/>
      <c r="L69" s="19"/>
      <c r="M69" s="111"/>
      <c r="N69" s="112"/>
      <c r="O69" s="26"/>
      <c r="P69" s="26"/>
      <c r="Q69" s="26"/>
      <c r="R69" s="26"/>
      <c r="S69" s="26"/>
      <c r="T69" s="27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T69" s="12" t="s">
        <v>81</v>
      </c>
      <c r="AU69" s="12" t="s">
        <v>30</v>
      </c>
    </row>
    <row r="70" spans="2:51" s="9" customFormat="1" ht="12">
      <c r="B70" s="113"/>
      <c r="D70" s="100" t="s">
        <v>75</v>
      </c>
      <c r="E70" s="114" t="s">
        <v>0</v>
      </c>
      <c r="F70" s="115" t="s">
        <v>126</v>
      </c>
      <c r="H70" s="114" t="s">
        <v>0</v>
      </c>
      <c r="I70" s="116"/>
      <c r="L70" s="113"/>
      <c r="M70" s="117"/>
      <c r="N70" s="118"/>
      <c r="O70" s="118"/>
      <c r="P70" s="118"/>
      <c r="Q70" s="118"/>
      <c r="R70" s="118"/>
      <c r="S70" s="118"/>
      <c r="T70" s="119"/>
      <c r="AT70" s="114" t="s">
        <v>75</v>
      </c>
      <c r="AU70" s="114" t="s">
        <v>30</v>
      </c>
      <c r="AV70" s="9" t="s">
        <v>28</v>
      </c>
      <c r="AW70" s="9" t="s">
        <v>6</v>
      </c>
      <c r="AX70" s="9" t="s">
        <v>26</v>
      </c>
      <c r="AY70" s="114" t="s">
        <v>66</v>
      </c>
    </row>
    <row r="71" spans="2:51" s="8" customFormat="1" ht="12">
      <c r="B71" s="99"/>
      <c r="D71" s="100" t="s">
        <v>75</v>
      </c>
      <c r="E71" s="101" t="s">
        <v>0</v>
      </c>
      <c r="F71" s="102" t="s">
        <v>127</v>
      </c>
      <c r="H71" s="103">
        <v>3.725</v>
      </c>
      <c r="I71" s="104"/>
      <c r="L71" s="99"/>
      <c r="M71" s="105"/>
      <c r="N71" s="106"/>
      <c r="O71" s="106"/>
      <c r="P71" s="106"/>
      <c r="Q71" s="106"/>
      <c r="R71" s="106"/>
      <c r="S71" s="106"/>
      <c r="T71" s="107"/>
      <c r="AT71" s="101" t="s">
        <v>75</v>
      </c>
      <c r="AU71" s="101" t="s">
        <v>30</v>
      </c>
      <c r="AV71" s="8" t="s">
        <v>30</v>
      </c>
      <c r="AW71" s="8" t="s">
        <v>6</v>
      </c>
      <c r="AX71" s="8" t="s">
        <v>28</v>
      </c>
      <c r="AY71" s="101" t="s">
        <v>66</v>
      </c>
    </row>
    <row r="72" spans="1:65" s="2" customFormat="1" ht="37.95" customHeight="1">
      <c r="A72" s="18"/>
      <c r="B72" s="85"/>
      <c r="C72" s="86" t="s">
        <v>30</v>
      </c>
      <c r="D72" s="86" t="s">
        <v>69</v>
      </c>
      <c r="E72" s="87" t="s">
        <v>157</v>
      </c>
      <c r="F72" s="88" t="s">
        <v>158</v>
      </c>
      <c r="G72" s="89" t="s">
        <v>72</v>
      </c>
      <c r="H72" s="90">
        <v>39.146</v>
      </c>
      <c r="I72" s="91"/>
      <c r="J72" s="92">
        <f>ROUND(I72*H72,2)</f>
        <v>0</v>
      </c>
      <c r="K72" s="88" t="s">
        <v>79</v>
      </c>
      <c r="L72" s="19"/>
      <c r="M72" s="93" t="s">
        <v>0</v>
      </c>
      <c r="N72" s="94" t="s">
        <v>13</v>
      </c>
      <c r="O72" s="26"/>
      <c r="P72" s="95">
        <f>O72*H72</f>
        <v>0</v>
      </c>
      <c r="Q72" s="95">
        <v>4E-05</v>
      </c>
      <c r="R72" s="95">
        <f>Q72*H72</f>
        <v>0.0015658400000000002</v>
      </c>
      <c r="S72" s="95">
        <v>0</v>
      </c>
      <c r="T72" s="96">
        <f>S72*H72</f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R72" s="97" t="s">
        <v>73</v>
      </c>
      <c r="AT72" s="97" t="s">
        <v>69</v>
      </c>
      <c r="AU72" s="97" t="s">
        <v>30</v>
      </c>
      <c r="AY72" s="12" t="s">
        <v>66</v>
      </c>
      <c r="BE72" s="98">
        <f>IF(N72="základní",J72,0)</f>
        <v>0</v>
      </c>
      <c r="BF72" s="98">
        <f>IF(N72="snížená",J72,0)</f>
        <v>0</v>
      </c>
      <c r="BG72" s="98">
        <f>IF(N72="zákl. přenesená",J72,0)</f>
        <v>0</v>
      </c>
      <c r="BH72" s="98">
        <f>IF(N72="sníž. přenesená",J72,0)</f>
        <v>0</v>
      </c>
      <c r="BI72" s="98">
        <f>IF(N72="nulová",J72,0)</f>
        <v>0</v>
      </c>
      <c r="BJ72" s="12" t="s">
        <v>28</v>
      </c>
      <c r="BK72" s="98">
        <f>ROUND(I72*H72,2)</f>
        <v>0</v>
      </c>
      <c r="BL72" s="12" t="s">
        <v>73</v>
      </c>
      <c r="BM72" s="97" t="s">
        <v>159</v>
      </c>
    </row>
    <row r="73" spans="1:47" s="2" customFormat="1" ht="12">
      <c r="A73" s="18"/>
      <c r="B73" s="19"/>
      <c r="C73" s="18"/>
      <c r="D73" s="108" t="s">
        <v>81</v>
      </c>
      <c r="E73" s="18"/>
      <c r="F73" s="109" t="s">
        <v>160</v>
      </c>
      <c r="G73" s="18"/>
      <c r="H73" s="18"/>
      <c r="I73" s="110"/>
      <c r="J73" s="18"/>
      <c r="K73" s="18"/>
      <c r="L73" s="19"/>
      <c r="M73" s="111"/>
      <c r="N73" s="112"/>
      <c r="O73" s="26"/>
      <c r="P73" s="26"/>
      <c r="Q73" s="26"/>
      <c r="R73" s="26"/>
      <c r="S73" s="26"/>
      <c r="T73" s="2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T73" s="12" t="s">
        <v>81</v>
      </c>
      <c r="AU73" s="12" t="s">
        <v>30</v>
      </c>
    </row>
    <row r="74" spans="2:51" s="9" customFormat="1" ht="12">
      <c r="B74" s="113"/>
      <c r="D74" s="100" t="s">
        <v>75</v>
      </c>
      <c r="E74" s="114" t="s">
        <v>0</v>
      </c>
      <c r="F74" s="115" t="s">
        <v>249</v>
      </c>
      <c r="H74" s="114" t="s">
        <v>0</v>
      </c>
      <c r="I74" s="116"/>
      <c r="L74" s="113"/>
      <c r="M74" s="117"/>
      <c r="N74" s="118"/>
      <c r="O74" s="118"/>
      <c r="P74" s="118"/>
      <c r="Q74" s="118"/>
      <c r="R74" s="118"/>
      <c r="S74" s="118"/>
      <c r="T74" s="119"/>
      <c r="AT74" s="114" t="s">
        <v>75</v>
      </c>
      <c r="AU74" s="114" t="s">
        <v>30</v>
      </c>
      <c r="AV74" s="9" t="s">
        <v>28</v>
      </c>
      <c r="AW74" s="9" t="s">
        <v>6</v>
      </c>
      <c r="AX74" s="9" t="s">
        <v>26</v>
      </c>
      <c r="AY74" s="114" t="s">
        <v>66</v>
      </c>
    </row>
    <row r="75" spans="2:51" s="8" customFormat="1" ht="12">
      <c r="B75" s="99"/>
      <c r="D75" s="100" t="s">
        <v>75</v>
      </c>
      <c r="E75" s="101" t="s">
        <v>0</v>
      </c>
      <c r="F75" s="102" t="s">
        <v>250</v>
      </c>
      <c r="H75" s="103">
        <v>32.938</v>
      </c>
      <c r="I75" s="104"/>
      <c r="L75" s="99"/>
      <c r="M75" s="105"/>
      <c r="N75" s="106"/>
      <c r="O75" s="106"/>
      <c r="P75" s="106"/>
      <c r="Q75" s="106"/>
      <c r="R75" s="106"/>
      <c r="S75" s="106"/>
      <c r="T75" s="107"/>
      <c r="AT75" s="101" t="s">
        <v>75</v>
      </c>
      <c r="AU75" s="101" t="s">
        <v>30</v>
      </c>
      <c r="AV75" s="8" t="s">
        <v>30</v>
      </c>
      <c r="AW75" s="8" t="s">
        <v>6</v>
      </c>
      <c r="AX75" s="8" t="s">
        <v>26</v>
      </c>
      <c r="AY75" s="101" t="s">
        <v>66</v>
      </c>
    </row>
    <row r="76" spans="2:51" s="9" customFormat="1" ht="12">
      <c r="B76" s="113"/>
      <c r="D76" s="100" t="s">
        <v>75</v>
      </c>
      <c r="E76" s="114" t="s">
        <v>0</v>
      </c>
      <c r="F76" s="115" t="s">
        <v>163</v>
      </c>
      <c r="H76" s="114" t="s">
        <v>0</v>
      </c>
      <c r="I76" s="116"/>
      <c r="L76" s="113"/>
      <c r="M76" s="117"/>
      <c r="N76" s="118"/>
      <c r="O76" s="118"/>
      <c r="P76" s="118"/>
      <c r="Q76" s="118"/>
      <c r="R76" s="118"/>
      <c r="S76" s="118"/>
      <c r="T76" s="119"/>
      <c r="AT76" s="114" t="s">
        <v>75</v>
      </c>
      <c r="AU76" s="114" t="s">
        <v>30</v>
      </c>
      <c r="AV76" s="9" t="s">
        <v>28</v>
      </c>
      <c r="AW76" s="9" t="s">
        <v>6</v>
      </c>
      <c r="AX76" s="9" t="s">
        <v>26</v>
      </c>
      <c r="AY76" s="114" t="s">
        <v>66</v>
      </c>
    </row>
    <row r="77" spans="2:51" s="8" customFormat="1" ht="12">
      <c r="B77" s="99"/>
      <c r="D77" s="100" t="s">
        <v>75</v>
      </c>
      <c r="E77" s="101" t="s">
        <v>0</v>
      </c>
      <c r="F77" s="102" t="s">
        <v>251</v>
      </c>
      <c r="H77" s="103">
        <v>6.208</v>
      </c>
      <c r="I77" s="104"/>
      <c r="L77" s="99"/>
      <c r="M77" s="105"/>
      <c r="N77" s="106"/>
      <c r="O77" s="106"/>
      <c r="P77" s="106"/>
      <c r="Q77" s="106"/>
      <c r="R77" s="106"/>
      <c r="S77" s="106"/>
      <c r="T77" s="107"/>
      <c r="AT77" s="101" t="s">
        <v>75</v>
      </c>
      <c r="AU77" s="101" t="s">
        <v>30</v>
      </c>
      <c r="AV77" s="8" t="s">
        <v>30</v>
      </c>
      <c r="AW77" s="8" t="s">
        <v>6</v>
      </c>
      <c r="AX77" s="8" t="s">
        <v>26</v>
      </c>
      <c r="AY77" s="101" t="s">
        <v>66</v>
      </c>
    </row>
    <row r="78" spans="2:51" s="10" customFormat="1" ht="12">
      <c r="B78" s="120"/>
      <c r="D78" s="100" t="s">
        <v>75</v>
      </c>
      <c r="E78" s="121" t="s">
        <v>0</v>
      </c>
      <c r="F78" s="122" t="s">
        <v>85</v>
      </c>
      <c r="H78" s="123">
        <v>39.146</v>
      </c>
      <c r="I78" s="124"/>
      <c r="L78" s="120"/>
      <c r="M78" s="125"/>
      <c r="N78" s="126"/>
      <c r="O78" s="126"/>
      <c r="P78" s="126"/>
      <c r="Q78" s="126"/>
      <c r="R78" s="126"/>
      <c r="S78" s="126"/>
      <c r="T78" s="127"/>
      <c r="AT78" s="121" t="s">
        <v>75</v>
      </c>
      <c r="AU78" s="121" t="s">
        <v>30</v>
      </c>
      <c r="AV78" s="10" t="s">
        <v>73</v>
      </c>
      <c r="AW78" s="10" t="s">
        <v>6</v>
      </c>
      <c r="AX78" s="10" t="s">
        <v>28</v>
      </c>
      <c r="AY78" s="121" t="s">
        <v>66</v>
      </c>
    </row>
    <row r="79" spans="2:63" s="7" customFormat="1" ht="22.95" customHeight="1">
      <c r="B79" s="72"/>
      <c r="D79" s="73" t="s">
        <v>25</v>
      </c>
      <c r="E79" s="83" t="s">
        <v>116</v>
      </c>
      <c r="F79" s="83" t="s">
        <v>117</v>
      </c>
      <c r="I79" s="75"/>
      <c r="J79" s="84">
        <f>BK79</f>
        <v>0</v>
      </c>
      <c r="L79" s="72"/>
      <c r="M79" s="77"/>
      <c r="N79" s="78"/>
      <c r="O79" s="78"/>
      <c r="P79" s="79">
        <f>SUM(P80:P81)</f>
        <v>0</v>
      </c>
      <c r="Q79" s="78"/>
      <c r="R79" s="79">
        <f>SUM(R80:R81)</f>
        <v>0</v>
      </c>
      <c r="S79" s="78"/>
      <c r="T79" s="80">
        <f>SUM(T80:T81)</f>
        <v>0</v>
      </c>
      <c r="AR79" s="73" t="s">
        <v>28</v>
      </c>
      <c r="AT79" s="81" t="s">
        <v>25</v>
      </c>
      <c r="AU79" s="81" t="s">
        <v>28</v>
      </c>
      <c r="AY79" s="73" t="s">
        <v>66</v>
      </c>
      <c r="BK79" s="82">
        <f>SUM(BK80:BK81)</f>
        <v>0</v>
      </c>
    </row>
    <row r="80" spans="1:65" s="2" customFormat="1" ht="55.5" customHeight="1">
      <c r="A80" s="18"/>
      <c r="B80" s="85"/>
      <c r="C80" s="86" t="s">
        <v>86</v>
      </c>
      <c r="D80" s="86" t="s">
        <v>69</v>
      </c>
      <c r="E80" s="87" t="s">
        <v>119</v>
      </c>
      <c r="F80" s="88" t="s">
        <v>120</v>
      </c>
      <c r="G80" s="89" t="s">
        <v>97</v>
      </c>
      <c r="H80" s="90">
        <v>0.002</v>
      </c>
      <c r="I80" s="91"/>
      <c r="J80" s="92">
        <f>ROUND(I80*H80,2)</f>
        <v>0</v>
      </c>
      <c r="K80" s="88" t="s">
        <v>79</v>
      </c>
      <c r="L80" s="19"/>
      <c r="M80" s="93" t="s">
        <v>0</v>
      </c>
      <c r="N80" s="94" t="s">
        <v>13</v>
      </c>
      <c r="O80" s="26"/>
      <c r="P80" s="95">
        <f>O80*H80</f>
        <v>0</v>
      </c>
      <c r="Q80" s="95">
        <v>0</v>
      </c>
      <c r="R80" s="95">
        <f>Q80*H80</f>
        <v>0</v>
      </c>
      <c r="S80" s="95">
        <v>0</v>
      </c>
      <c r="T80" s="96">
        <f>S80*H80</f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R80" s="97" t="s">
        <v>73</v>
      </c>
      <c r="AT80" s="97" t="s">
        <v>69</v>
      </c>
      <c r="AU80" s="97" t="s">
        <v>30</v>
      </c>
      <c r="AY80" s="12" t="s">
        <v>66</v>
      </c>
      <c r="BE80" s="98">
        <f>IF(N80="základní",J80,0)</f>
        <v>0</v>
      </c>
      <c r="BF80" s="98">
        <f>IF(N80="snížená",J80,0)</f>
        <v>0</v>
      </c>
      <c r="BG80" s="98">
        <f>IF(N80="zákl. přenesená",J80,0)</f>
        <v>0</v>
      </c>
      <c r="BH80" s="98">
        <f>IF(N80="sníž. přenesená",J80,0)</f>
        <v>0</v>
      </c>
      <c r="BI80" s="98">
        <f>IF(N80="nulová",J80,0)</f>
        <v>0</v>
      </c>
      <c r="BJ80" s="12" t="s">
        <v>28</v>
      </c>
      <c r="BK80" s="98">
        <f>ROUND(I80*H80,2)</f>
        <v>0</v>
      </c>
      <c r="BL80" s="12" t="s">
        <v>73</v>
      </c>
      <c r="BM80" s="97" t="s">
        <v>121</v>
      </c>
    </row>
    <row r="81" spans="1:47" s="2" customFormat="1" ht="12">
      <c r="A81" s="18"/>
      <c r="B81" s="19"/>
      <c r="C81" s="18"/>
      <c r="D81" s="108" t="s">
        <v>81</v>
      </c>
      <c r="E81" s="18"/>
      <c r="F81" s="109" t="s">
        <v>122</v>
      </c>
      <c r="G81" s="18"/>
      <c r="H81" s="18"/>
      <c r="I81" s="110"/>
      <c r="J81" s="18"/>
      <c r="K81" s="18"/>
      <c r="L81" s="19"/>
      <c r="M81" s="111"/>
      <c r="N81" s="112"/>
      <c r="O81" s="26"/>
      <c r="P81" s="26"/>
      <c r="Q81" s="26"/>
      <c r="R81" s="26"/>
      <c r="S81" s="26"/>
      <c r="T81" s="27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T81" s="12" t="s">
        <v>81</v>
      </c>
      <c r="AU81" s="12" t="s">
        <v>30</v>
      </c>
    </row>
    <row r="82" spans="2:63" s="7" customFormat="1" ht="25.95" customHeight="1">
      <c r="B82" s="72"/>
      <c r="D82" s="73" t="s">
        <v>25</v>
      </c>
      <c r="E82" s="74" t="s">
        <v>164</v>
      </c>
      <c r="F82" s="74" t="s">
        <v>165</v>
      </c>
      <c r="I82" s="75"/>
      <c r="J82" s="76">
        <f>BK82</f>
        <v>0</v>
      </c>
      <c r="L82" s="72"/>
      <c r="M82" s="77"/>
      <c r="N82" s="78"/>
      <c r="O82" s="78"/>
      <c r="P82" s="79">
        <f>P83+P85+P96+P107+P116</f>
        <v>0</v>
      </c>
      <c r="Q82" s="78"/>
      <c r="R82" s="79">
        <f>R83+R85+R96+R107+R116</f>
        <v>0.25357086</v>
      </c>
      <c r="S82" s="78"/>
      <c r="T82" s="80">
        <f>T83+T85+T96+T107+T116</f>
        <v>0</v>
      </c>
      <c r="AR82" s="73" t="s">
        <v>30</v>
      </c>
      <c r="AT82" s="81" t="s">
        <v>25</v>
      </c>
      <c r="AU82" s="81" t="s">
        <v>26</v>
      </c>
      <c r="AY82" s="73" t="s">
        <v>66</v>
      </c>
      <c r="BK82" s="82">
        <f>BK83+BK85+BK96+BK107+BK116</f>
        <v>0</v>
      </c>
    </row>
    <row r="83" spans="2:63" s="7" customFormat="1" ht="22.95" customHeight="1">
      <c r="B83" s="72"/>
      <c r="D83" s="73" t="s">
        <v>25</v>
      </c>
      <c r="E83" s="83" t="s">
        <v>252</v>
      </c>
      <c r="F83" s="83" t="s">
        <v>253</v>
      </c>
      <c r="I83" s="75"/>
      <c r="J83" s="84">
        <f>BK83</f>
        <v>0</v>
      </c>
      <c r="L83" s="72"/>
      <c r="M83" s="77"/>
      <c r="N83" s="78"/>
      <c r="O83" s="78"/>
      <c r="P83" s="79">
        <f>P84</f>
        <v>0</v>
      </c>
      <c r="Q83" s="78"/>
      <c r="R83" s="79">
        <f>R84</f>
        <v>0</v>
      </c>
      <c r="S83" s="78"/>
      <c r="T83" s="80">
        <f>T84</f>
        <v>0</v>
      </c>
      <c r="AR83" s="73" t="s">
        <v>30</v>
      </c>
      <c r="AT83" s="81" t="s">
        <v>25</v>
      </c>
      <c r="AU83" s="81" t="s">
        <v>28</v>
      </c>
      <c r="AY83" s="73" t="s">
        <v>66</v>
      </c>
      <c r="BK83" s="82">
        <f>BK84</f>
        <v>0</v>
      </c>
    </row>
    <row r="84" spans="1:65" s="2" customFormat="1" ht="49.2" customHeight="1">
      <c r="A84" s="18"/>
      <c r="B84" s="85"/>
      <c r="C84" s="86" t="s">
        <v>73</v>
      </c>
      <c r="D84" s="86" t="s">
        <v>69</v>
      </c>
      <c r="E84" s="87" t="s">
        <v>254</v>
      </c>
      <c r="F84" s="88" t="s">
        <v>255</v>
      </c>
      <c r="G84" s="89" t="s">
        <v>204</v>
      </c>
      <c r="H84" s="90">
        <v>1</v>
      </c>
      <c r="I84" s="91"/>
      <c r="J84" s="92">
        <f>ROUND(I84*H84,2)</f>
        <v>0</v>
      </c>
      <c r="K84" s="88" t="s">
        <v>0</v>
      </c>
      <c r="L84" s="19"/>
      <c r="M84" s="93" t="s">
        <v>0</v>
      </c>
      <c r="N84" s="94" t="s">
        <v>13</v>
      </c>
      <c r="O84" s="26"/>
      <c r="P84" s="95">
        <f>O84*H84</f>
        <v>0</v>
      </c>
      <c r="Q84" s="95">
        <v>0</v>
      </c>
      <c r="R84" s="95">
        <f>Q84*H84</f>
        <v>0</v>
      </c>
      <c r="S84" s="95">
        <v>0</v>
      </c>
      <c r="T84" s="96">
        <f>S84*H84</f>
        <v>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R84" s="97" t="s">
        <v>171</v>
      </c>
      <c r="AT84" s="97" t="s">
        <v>69</v>
      </c>
      <c r="AU84" s="97" t="s">
        <v>30</v>
      </c>
      <c r="AY84" s="12" t="s">
        <v>66</v>
      </c>
      <c r="BE84" s="98">
        <f>IF(N84="základní",J84,0)</f>
        <v>0</v>
      </c>
      <c r="BF84" s="98">
        <f>IF(N84="snížená",J84,0)</f>
        <v>0</v>
      </c>
      <c r="BG84" s="98">
        <f>IF(N84="zákl. přenesená",J84,0)</f>
        <v>0</v>
      </c>
      <c r="BH84" s="98">
        <f>IF(N84="sníž. přenesená",J84,0)</f>
        <v>0</v>
      </c>
      <c r="BI84" s="98">
        <f>IF(N84="nulová",J84,0)</f>
        <v>0</v>
      </c>
      <c r="BJ84" s="12" t="s">
        <v>28</v>
      </c>
      <c r="BK84" s="98">
        <f>ROUND(I84*H84,2)</f>
        <v>0</v>
      </c>
      <c r="BL84" s="12" t="s">
        <v>171</v>
      </c>
      <c r="BM84" s="97" t="s">
        <v>256</v>
      </c>
    </row>
    <row r="85" spans="2:63" s="7" customFormat="1" ht="22.95" customHeight="1">
      <c r="B85" s="72"/>
      <c r="D85" s="73" t="s">
        <v>25</v>
      </c>
      <c r="E85" s="83" t="s">
        <v>166</v>
      </c>
      <c r="F85" s="83" t="s">
        <v>167</v>
      </c>
      <c r="I85" s="75"/>
      <c r="J85" s="84">
        <f>BK85</f>
        <v>0</v>
      </c>
      <c r="L85" s="72"/>
      <c r="M85" s="77"/>
      <c r="N85" s="78"/>
      <c r="O85" s="78"/>
      <c r="P85" s="79">
        <f>SUM(P86:P95)</f>
        <v>0</v>
      </c>
      <c r="Q85" s="78"/>
      <c r="R85" s="79">
        <f>SUM(R86:R95)</f>
        <v>0.24289550000000001</v>
      </c>
      <c r="S85" s="78"/>
      <c r="T85" s="80">
        <f>SUM(T86:T95)</f>
        <v>0</v>
      </c>
      <c r="AR85" s="73" t="s">
        <v>30</v>
      </c>
      <c r="AT85" s="81" t="s">
        <v>25</v>
      </c>
      <c r="AU85" s="81" t="s">
        <v>28</v>
      </c>
      <c r="AY85" s="73" t="s">
        <v>66</v>
      </c>
      <c r="BK85" s="82">
        <f>SUM(BK86:BK95)</f>
        <v>0</v>
      </c>
    </row>
    <row r="86" spans="1:65" s="2" customFormat="1" ht="62.7" customHeight="1">
      <c r="A86" s="18"/>
      <c r="B86" s="85"/>
      <c r="C86" s="86" t="s">
        <v>100</v>
      </c>
      <c r="D86" s="86" t="s">
        <v>69</v>
      </c>
      <c r="E86" s="87" t="s">
        <v>168</v>
      </c>
      <c r="F86" s="88" t="s">
        <v>169</v>
      </c>
      <c r="G86" s="89" t="s">
        <v>72</v>
      </c>
      <c r="H86" s="90">
        <v>5.315</v>
      </c>
      <c r="I86" s="91"/>
      <c r="J86" s="92">
        <f>ROUND(I86*H86,2)</f>
        <v>0</v>
      </c>
      <c r="K86" s="88" t="s">
        <v>170</v>
      </c>
      <c r="L86" s="19"/>
      <c r="M86" s="93" t="s">
        <v>0</v>
      </c>
      <c r="N86" s="94" t="s">
        <v>13</v>
      </c>
      <c r="O86" s="26"/>
      <c r="P86" s="95">
        <f>O86*H86</f>
        <v>0</v>
      </c>
      <c r="Q86" s="95">
        <v>0.0457</v>
      </c>
      <c r="R86" s="95">
        <f>Q86*H86</f>
        <v>0.24289550000000001</v>
      </c>
      <c r="S86" s="95">
        <v>0</v>
      </c>
      <c r="T86" s="96">
        <f>S86*H86</f>
        <v>0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R86" s="97" t="s">
        <v>171</v>
      </c>
      <c r="AT86" s="97" t="s">
        <v>69</v>
      </c>
      <c r="AU86" s="97" t="s">
        <v>30</v>
      </c>
      <c r="AY86" s="12" t="s">
        <v>66</v>
      </c>
      <c r="BE86" s="98">
        <f>IF(N86="základní",J86,0)</f>
        <v>0</v>
      </c>
      <c r="BF86" s="98">
        <f>IF(N86="snížená",J86,0)</f>
        <v>0</v>
      </c>
      <c r="BG86" s="98">
        <f>IF(N86="zákl. přenesená",J86,0)</f>
        <v>0</v>
      </c>
      <c r="BH86" s="98">
        <f>IF(N86="sníž. přenesená",J86,0)</f>
        <v>0</v>
      </c>
      <c r="BI86" s="98">
        <f>IF(N86="nulová",J86,0)</f>
        <v>0</v>
      </c>
      <c r="BJ86" s="12" t="s">
        <v>28</v>
      </c>
      <c r="BK86" s="98">
        <f>ROUND(I86*H86,2)</f>
        <v>0</v>
      </c>
      <c r="BL86" s="12" t="s">
        <v>171</v>
      </c>
      <c r="BM86" s="97" t="s">
        <v>257</v>
      </c>
    </row>
    <row r="87" spans="2:51" s="9" customFormat="1" ht="12">
      <c r="B87" s="113"/>
      <c r="D87" s="100" t="s">
        <v>75</v>
      </c>
      <c r="E87" s="114" t="s">
        <v>0</v>
      </c>
      <c r="F87" s="115" t="s">
        <v>173</v>
      </c>
      <c r="H87" s="114" t="s">
        <v>0</v>
      </c>
      <c r="I87" s="116"/>
      <c r="L87" s="113"/>
      <c r="M87" s="117"/>
      <c r="N87" s="118"/>
      <c r="O87" s="118"/>
      <c r="P87" s="118"/>
      <c r="Q87" s="118"/>
      <c r="R87" s="118"/>
      <c r="S87" s="118"/>
      <c r="T87" s="119"/>
      <c r="AT87" s="114" t="s">
        <v>75</v>
      </c>
      <c r="AU87" s="114" t="s">
        <v>30</v>
      </c>
      <c r="AV87" s="9" t="s">
        <v>28</v>
      </c>
      <c r="AW87" s="9" t="s">
        <v>6</v>
      </c>
      <c r="AX87" s="9" t="s">
        <v>26</v>
      </c>
      <c r="AY87" s="114" t="s">
        <v>66</v>
      </c>
    </row>
    <row r="88" spans="2:51" s="9" customFormat="1" ht="30.6">
      <c r="B88" s="113"/>
      <c r="D88" s="100" t="s">
        <v>75</v>
      </c>
      <c r="E88" s="114" t="s">
        <v>0</v>
      </c>
      <c r="F88" s="115" t="s">
        <v>174</v>
      </c>
      <c r="H88" s="114" t="s">
        <v>0</v>
      </c>
      <c r="I88" s="116"/>
      <c r="L88" s="113"/>
      <c r="M88" s="117"/>
      <c r="N88" s="118"/>
      <c r="O88" s="118"/>
      <c r="P88" s="118"/>
      <c r="Q88" s="118"/>
      <c r="R88" s="118"/>
      <c r="S88" s="118"/>
      <c r="T88" s="119"/>
      <c r="AT88" s="114" t="s">
        <v>75</v>
      </c>
      <c r="AU88" s="114" t="s">
        <v>30</v>
      </c>
      <c r="AV88" s="9" t="s">
        <v>28</v>
      </c>
      <c r="AW88" s="9" t="s">
        <v>6</v>
      </c>
      <c r="AX88" s="9" t="s">
        <v>26</v>
      </c>
      <c r="AY88" s="114" t="s">
        <v>66</v>
      </c>
    </row>
    <row r="89" spans="2:51" s="9" customFormat="1" ht="20.4">
      <c r="B89" s="113"/>
      <c r="D89" s="100" t="s">
        <v>75</v>
      </c>
      <c r="E89" s="114" t="s">
        <v>0</v>
      </c>
      <c r="F89" s="115" t="s">
        <v>175</v>
      </c>
      <c r="H89" s="114" t="s">
        <v>0</v>
      </c>
      <c r="I89" s="116"/>
      <c r="L89" s="113"/>
      <c r="M89" s="117"/>
      <c r="N89" s="118"/>
      <c r="O89" s="118"/>
      <c r="P89" s="118"/>
      <c r="Q89" s="118"/>
      <c r="R89" s="118"/>
      <c r="S89" s="118"/>
      <c r="T89" s="119"/>
      <c r="AT89" s="114" t="s">
        <v>75</v>
      </c>
      <c r="AU89" s="114" t="s">
        <v>30</v>
      </c>
      <c r="AV89" s="9" t="s">
        <v>28</v>
      </c>
      <c r="AW89" s="9" t="s">
        <v>6</v>
      </c>
      <c r="AX89" s="9" t="s">
        <v>26</v>
      </c>
      <c r="AY89" s="114" t="s">
        <v>66</v>
      </c>
    </row>
    <row r="90" spans="2:51" s="9" customFormat="1" ht="20.4">
      <c r="B90" s="113"/>
      <c r="D90" s="100" t="s">
        <v>75</v>
      </c>
      <c r="E90" s="114" t="s">
        <v>0</v>
      </c>
      <c r="F90" s="115" t="s">
        <v>176</v>
      </c>
      <c r="H90" s="114" t="s">
        <v>0</v>
      </c>
      <c r="I90" s="116"/>
      <c r="L90" s="113"/>
      <c r="M90" s="117"/>
      <c r="N90" s="118"/>
      <c r="O90" s="118"/>
      <c r="P90" s="118"/>
      <c r="Q90" s="118"/>
      <c r="R90" s="118"/>
      <c r="S90" s="118"/>
      <c r="T90" s="119"/>
      <c r="AT90" s="114" t="s">
        <v>75</v>
      </c>
      <c r="AU90" s="114" t="s">
        <v>30</v>
      </c>
      <c r="AV90" s="9" t="s">
        <v>28</v>
      </c>
      <c r="AW90" s="9" t="s">
        <v>6</v>
      </c>
      <c r="AX90" s="9" t="s">
        <v>26</v>
      </c>
      <c r="AY90" s="114" t="s">
        <v>66</v>
      </c>
    </row>
    <row r="91" spans="2:51" s="9" customFormat="1" ht="12">
      <c r="B91" s="113"/>
      <c r="D91" s="100" t="s">
        <v>75</v>
      </c>
      <c r="E91" s="114" t="s">
        <v>0</v>
      </c>
      <c r="F91" s="115" t="s">
        <v>258</v>
      </c>
      <c r="H91" s="114" t="s">
        <v>0</v>
      </c>
      <c r="I91" s="116"/>
      <c r="L91" s="113"/>
      <c r="M91" s="117"/>
      <c r="N91" s="118"/>
      <c r="O91" s="118"/>
      <c r="P91" s="118"/>
      <c r="Q91" s="118"/>
      <c r="R91" s="118"/>
      <c r="S91" s="118"/>
      <c r="T91" s="119"/>
      <c r="AT91" s="114" t="s">
        <v>75</v>
      </c>
      <c r="AU91" s="114" t="s">
        <v>30</v>
      </c>
      <c r="AV91" s="9" t="s">
        <v>28</v>
      </c>
      <c r="AW91" s="9" t="s">
        <v>6</v>
      </c>
      <c r="AX91" s="9" t="s">
        <v>26</v>
      </c>
      <c r="AY91" s="114" t="s">
        <v>66</v>
      </c>
    </row>
    <row r="92" spans="2:51" s="8" customFormat="1" ht="12">
      <c r="B92" s="99"/>
      <c r="D92" s="100" t="s">
        <v>75</v>
      </c>
      <c r="E92" s="101" t="s">
        <v>0</v>
      </c>
      <c r="F92" s="102" t="s">
        <v>259</v>
      </c>
      <c r="H92" s="103">
        <v>5.315</v>
      </c>
      <c r="I92" s="104"/>
      <c r="L92" s="99"/>
      <c r="M92" s="105"/>
      <c r="N92" s="106"/>
      <c r="O92" s="106"/>
      <c r="P92" s="106"/>
      <c r="Q92" s="106"/>
      <c r="R92" s="106"/>
      <c r="S92" s="106"/>
      <c r="T92" s="107"/>
      <c r="AT92" s="101" t="s">
        <v>75</v>
      </c>
      <c r="AU92" s="101" t="s">
        <v>30</v>
      </c>
      <c r="AV92" s="8" t="s">
        <v>30</v>
      </c>
      <c r="AW92" s="8" t="s">
        <v>6</v>
      </c>
      <c r="AX92" s="8" t="s">
        <v>26</v>
      </c>
      <c r="AY92" s="101" t="s">
        <v>66</v>
      </c>
    </row>
    <row r="93" spans="2:51" s="10" customFormat="1" ht="12">
      <c r="B93" s="120"/>
      <c r="D93" s="100" t="s">
        <v>75</v>
      </c>
      <c r="E93" s="121" t="s">
        <v>0</v>
      </c>
      <c r="F93" s="122" t="s">
        <v>85</v>
      </c>
      <c r="H93" s="123">
        <v>5.315</v>
      </c>
      <c r="I93" s="124"/>
      <c r="L93" s="120"/>
      <c r="M93" s="125"/>
      <c r="N93" s="126"/>
      <c r="O93" s="126"/>
      <c r="P93" s="126"/>
      <c r="Q93" s="126"/>
      <c r="R93" s="126"/>
      <c r="S93" s="126"/>
      <c r="T93" s="127"/>
      <c r="AT93" s="121" t="s">
        <v>75</v>
      </c>
      <c r="AU93" s="121" t="s">
        <v>30</v>
      </c>
      <c r="AV93" s="10" t="s">
        <v>73</v>
      </c>
      <c r="AW93" s="10" t="s">
        <v>6</v>
      </c>
      <c r="AX93" s="10" t="s">
        <v>28</v>
      </c>
      <c r="AY93" s="121" t="s">
        <v>66</v>
      </c>
    </row>
    <row r="94" spans="1:65" s="2" customFormat="1" ht="66.75" customHeight="1">
      <c r="A94" s="18"/>
      <c r="B94" s="85"/>
      <c r="C94" s="86" t="s">
        <v>105</v>
      </c>
      <c r="D94" s="86" t="s">
        <v>69</v>
      </c>
      <c r="E94" s="87" t="s">
        <v>178</v>
      </c>
      <c r="F94" s="88" t="s">
        <v>179</v>
      </c>
      <c r="G94" s="89" t="s">
        <v>97</v>
      </c>
      <c r="H94" s="90">
        <v>0.243</v>
      </c>
      <c r="I94" s="91"/>
      <c r="J94" s="92">
        <f>ROUND(I94*H94,2)</f>
        <v>0</v>
      </c>
      <c r="K94" s="88" t="s">
        <v>79</v>
      </c>
      <c r="L94" s="19"/>
      <c r="M94" s="93" t="s">
        <v>0</v>
      </c>
      <c r="N94" s="94" t="s">
        <v>13</v>
      </c>
      <c r="O94" s="26"/>
      <c r="P94" s="95">
        <f>O94*H94</f>
        <v>0</v>
      </c>
      <c r="Q94" s="95">
        <v>0</v>
      </c>
      <c r="R94" s="95">
        <f>Q94*H94</f>
        <v>0</v>
      </c>
      <c r="S94" s="95">
        <v>0</v>
      </c>
      <c r="T94" s="96">
        <f>S94*H94</f>
        <v>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R94" s="97" t="s">
        <v>171</v>
      </c>
      <c r="AT94" s="97" t="s">
        <v>69</v>
      </c>
      <c r="AU94" s="97" t="s">
        <v>30</v>
      </c>
      <c r="AY94" s="12" t="s">
        <v>66</v>
      </c>
      <c r="BE94" s="98">
        <f>IF(N94="základní",J94,0)</f>
        <v>0</v>
      </c>
      <c r="BF94" s="98">
        <f>IF(N94="snížená",J94,0)</f>
        <v>0</v>
      </c>
      <c r="BG94" s="98">
        <f>IF(N94="zákl. přenesená",J94,0)</f>
        <v>0</v>
      </c>
      <c r="BH94" s="98">
        <f>IF(N94="sníž. přenesená",J94,0)</f>
        <v>0</v>
      </c>
      <c r="BI94" s="98">
        <f>IF(N94="nulová",J94,0)</f>
        <v>0</v>
      </c>
      <c r="BJ94" s="12" t="s">
        <v>28</v>
      </c>
      <c r="BK94" s="98">
        <f>ROUND(I94*H94,2)</f>
        <v>0</v>
      </c>
      <c r="BL94" s="12" t="s">
        <v>171</v>
      </c>
      <c r="BM94" s="97" t="s">
        <v>180</v>
      </c>
    </row>
    <row r="95" spans="1:47" s="2" customFormat="1" ht="12">
      <c r="A95" s="18"/>
      <c r="B95" s="19"/>
      <c r="C95" s="18"/>
      <c r="D95" s="108" t="s">
        <v>81</v>
      </c>
      <c r="E95" s="18"/>
      <c r="F95" s="109" t="s">
        <v>181</v>
      </c>
      <c r="G95" s="18"/>
      <c r="H95" s="18"/>
      <c r="I95" s="110"/>
      <c r="J95" s="18"/>
      <c r="K95" s="18"/>
      <c r="L95" s="19"/>
      <c r="M95" s="111"/>
      <c r="N95" s="112"/>
      <c r="O95" s="26"/>
      <c r="P95" s="26"/>
      <c r="Q95" s="26"/>
      <c r="R95" s="26"/>
      <c r="S95" s="26"/>
      <c r="T95" s="27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T95" s="12" t="s">
        <v>81</v>
      </c>
      <c r="AU95" s="12" t="s">
        <v>30</v>
      </c>
    </row>
    <row r="96" spans="2:63" s="7" customFormat="1" ht="22.95" customHeight="1">
      <c r="B96" s="72"/>
      <c r="D96" s="73" t="s">
        <v>25</v>
      </c>
      <c r="E96" s="83" t="s">
        <v>193</v>
      </c>
      <c r="F96" s="83" t="s">
        <v>194</v>
      </c>
      <c r="I96" s="75"/>
      <c r="J96" s="84">
        <f>BK96</f>
        <v>0</v>
      </c>
      <c r="L96" s="72"/>
      <c r="M96" s="77"/>
      <c r="N96" s="78"/>
      <c r="O96" s="78"/>
      <c r="P96" s="79">
        <f>SUM(P97:P106)</f>
        <v>0</v>
      </c>
      <c r="Q96" s="78"/>
      <c r="R96" s="79">
        <f>SUM(R97:R106)</f>
        <v>0.00192022</v>
      </c>
      <c r="S96" s="78"/>
      <c r="T96" s="80">
        <f>SUM(T97:T106)</f>
        <v>0</v>
      </c>
      <c r="AR96" s="73" t="s">
        <v>30</v>
      </c>
      <c r="AT96" s="81" t="s">
        <v>25</v>
      </c>
      <c r="AU96" s="81" t="s">
        <v>28</v>
      </c>
      <c r="AY96" s="73" t="s">
        <v>66</v>
      </c>
      <c r="BK96" s="82">
        <f>SUM(BK97:BK106)</f>
        <v>0</v>
      </c>
    </row>
    <row r="97" spans="1:65" s="2" customFormat="1" ht="33" customHeight="1">
      <c r="A97" s="18"/>
      <c r="B97" s="85"/>
      <c r="C97" s="86" t="s">
        <v>111</v>
      </c>
      <c r="D97" s="86" t="s">
        <v>69</v>
      </c>
      <c r="E97" s="87" t="s">
        <v>195</v>
      </c>
      <c r="F97" s="88" t="s">
        <v>196</v>
      </c>
      <c r="G97" s="89" t="s">
        <v>197</v>
      </c>
      <c r="H97" s="90">
        <v>1.704</v>
      </c>
      <c r="I97" s="91"/>
      <c r="J97" s="92">
        <f>ROUND(I97*H97,2)</f>
        <v>0</v>
      </c>
      <c r="K97" s="88" t="s">
        <v>79</v>
      </c>
      <c r="L97" s="19"/>
      <c r="M97" s="93" t="s">
        <v>0</v>
      </c>
      <c r="N97" s="94" t="s">
        <v>13</v>
      </c>
      <c r="O97" s="26"/>
      <c r="P97" s="95">
        <f>O97*H97</f>
        <v>0</v>
      </c>
      <c r="Q97" s="95">
        <v>0.00058</v>
      </c>
      <c r="R97" s="95">
        <f>Q97*H97</f>
        <v>0.00098832</v>
      </c>
      <c r="S97" s="95">
        <v>0</v>
      </c>
      <c r="T97" s="96">
        <f>S97*H97</f>
        <v>0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R97" s="97" t="s">
        <v>171</v>
      </c>
      <c r="AT97" s="97" t="s">
        <v>69</v>
      </c>
      <c r="AU97" s="97" t="s">
        <v>30</v>
      </c>
      <c r="AY97" s="12" t="s">
        <v>66</v>
      </c>
      <c r="BE97" s="98">
        <f>IF(N97="základní",J97,0)</f>
        <v>0</v>
      </c>
      <c r="BF97" s="98">
        <f>IF(N97="snížená",J97,0)</f>
        <v>0</v>
      </c>
      <c r="BG97" s="98">
        <f>IF(N97="zákl. přenesená",J97,0)</f>
        <v>0</v>
      </c>
      <c r="BH97" s="98">
        <f>IF(N97="sníž. přenesená",J97,0)</f>
        <v>0</v>
      </c>
      <c r="BI97" s="98">
        <f>IF(N97="nulová",J97,0)</f>
        <v>0</v>
      </c>
      <c r="BJ97" s="12" t="s">
        <v>28</v>
      </c>
      <c r="BK97" s="98">
        <f>ROUND(I97*H97,2)</f>
        <v>0</v>
      </c>
      <c r="BL97" s="12" t="s">
        <v>171</v>
      </c>
      <c r="BM97" s="97" t="s">
        <v>198</v>
      </c>
    </row>
    <row r="98" spans="1:47" s="2" customFormat="1" ht="12">
      <c r="A98" s="18"/>
      <c r="B98" s="19"/>
      <c r="C98" s="18"/>
      <c r="D98" s="108" t="s">
        <v>81</v>
      </c>
      <c r="E98" s="18"/>
      <c r="F98" s="109" t="s">
        <v>199</v>
      </c>
      <c r="G98" s="18"/>
      <c r="H98" s="18"/>
      <c r="I98" s="110"/>
      <c r="J98" s="18"/>
      <c r="K98" s="18"/>
      <c r="L98" s="19"/>
      <c r="M98" s="111"/>
      <c r="N98" s="112"/>
      <c r="O98" s="26"/>
      <c r="P98" s="26"/>
      <c r="Q98" s="26"/>
      <c r="R98" s="26"/>
      <c r="S98" s="26"/>
      <c r="T98" s="27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T98" s="12" t="s">
        <v>81</v>
      </c>
      <c r="AU98" s="12" t="s">
        <v>30</v>
      </c>
    </row>
    <row r="99" spans="2:51" s="8" customFormat="1" ht="12">
      <c r="B99" s="99"/>
      <c r="D99" s="100" t="s">
        <v>75</v>
      </c>
      <c r="E99" s="101" t="s">
        <v>0</v>
      </c>
      <c r="F99" s="102" t="s">
        <v>260</v>
      </c>
      <c r="H99" s="103">
        <v>1.704</v>
      </c>
      <c r="I99" s="104"/>
      <c r="L99" s="99"/>
      <c r="M99" s="105"/>
      <c r="N99" s="106"/>
      <c r="O99" s="106"/>
      <c r="P99" s="106"/>
      <c r="Q99" s="106"/>
      <c r="R99" s="106"/>
      <c r="S99" s="106"/>
      <c r="T99" s="107"/>
      <c r="AT99" s="101" t="s">
        <v>75</v>
      </c>
      <c r="AU99" s="101" t="s">
        <v>30</v>
      </c>
      <c r="AV99" s="8" t="s">
        <v>30</v>
      </c>
      <c r="AW99" s="8" t="s">
        <v>6</v>
      </c>
      <c r="AX99" s="8" t="s">
        <v>28</v>
      </c>
      <c r="AY99" s="101" t="s">
        <v>66</v>
      </c>
    </row>
    <row r="100" spans="1:65" s="2" customFormat="1" ht="24.15" customHeight="1">
      <c r="A100" s="18"/>
      <c r="B100" s="85"/>
      <c r="C100" s="132" t="s">
        <v>118</v>
      </c>
      <c r="D100" s="132" t="s">
        <v>201</v>
      </c>
      <c r="E100" s="133" t="s">
        <v>202</v>
      </c>
      <c r="F100" s="134" t="s">
        <v>203</v>
      </c>
      <c r="G100" s="135" t="s">
        <v>204</v>
      </c>
      <c r="H100" s="136">
        <v>1.874</v>
      </c>
      <c r="I100" s="137"/>
      <c r="J100" s="138">
        <f>ROUND(I100*H100,2)</f>
        <v>0</v>
      </c>
      <c r="K100" s="134" t="s">
        <v>79</v>
      </c>
      <c r="L100" s="139"/>
      <c r="M100" s="140" t="s">
        <v>0</v>
      </c>
      <c r="N100" s="141" t="s">
        <v>13</v>
      </c>
      <c r="O100" s="26"/>
      <c r="P100" s="95">
        <f>O100*H100</f>
        <v>0</v>
      </c>
      <c r="Q100" s="95">
        <v>0.00047</v>
      </c>
      <c r="R100" s="95">
        <f>Q100*H100</f>
        <v>0.0008807800000000001</v>
      </c>
      <c r="S100" s="95">
        <v>0</v>
      </c>
      <c r="T100" s="96">
        <f>S100*H100</f>
        <v>0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R100" s="97" t="s">
        <v>205</v>
      </c>
      <c r="AT100" s="97" t="s">
        <v>201</v>
      </c>
      <c r="AU100" s="97" t="s">
        <v>30</v>
      </c>
      <c r="AY100" s="12" t="s">
        <v>66</v>
      </c>
      <c r="BE100" s="98">
        <f>IF(N100="základní",J100,0)</f>
        <v>0</v>
      </c>
      <c r="BF100" s="98">
        <f>IF(N100="snížená",J100,0)</f>
        <v>0</v>
      </c>
      <c r="BG100" s="98">
        <f>IF(N100="zákl. přenesená",J100,0)</f>
        <v>0</v>
      </c>
      <c r="BH100" s="98">
        <f>IF(N100="sníž. přenesená",J100,0)</f>
        <v>0</v>
      </c>
      <c r="BI100" s="98">
        <f>IF(N100="nulová",J100,0)</f>
        <v>0</v>
      </c>
      <c r="BJ100" s="12" t="s">
        <v>28</v>
      </c>
      <c r="BK100" s="98">
        <f>ROUND(I100*H100,2)</f>
        <v>0</v>
      </c>
      <c r="BL100" s="12" t="s">
        <v>171</v>
      </c>
      <c r="BM100" s="97" t="s">
        <v>206</v>
      </c>
    </row>
    <row r="101" spans="1:47" s="2" customFormat="1" ht="12">
      <c r="A101" s="18"/>
      <c r="B101" s="19"/>
      <c r="C101" s="18"/>
      <c r="D101" s="108" t="s">
        <v>81</v>
      </c>
      <c r="E101" s="18"/>
      <c r="F101" s="109" t="s">
        <v>207</v>
      </c>
      <c r="G101" s="18"/>
      <c r="H101" s="18"/>
      <c r="I101" s="110"/>
      <c r="J101" s="18"/>
      <c r="K101" s="18"/>
      <c r="L101" s="19"/>
      <c r="M101" s="111"/>
      <c r="N101" s="112"/>
      <c r="O101" s="26"/>
      <c r="P101" s="26"/>
      <c r="Q101" s="26"/>
      <c r="R101" s="26"/>
      <c r="S101" s="26"/>
      <c r="T101" s="27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T101" s="12" t="s">
        <v>81</v>
      </c>
      <c r="AU101" s="12" t="s">
        <v>30</v>
      </c>
    </row>
    <row r="102" spans="2:51" s="8" customFormat="1" ht="12">
      <c r="B102" s="99"/>
      <c r="D102" s="100" t="s">
        <v>75</v>
      </c>
      <c r="E102" s="101" t="s">
        <v>0</v>
      </c>
      <c r="F102" s="102" t="s">
        <v>261</v>
      </c>
      <c r="H102" s="103">
        <v>1.874</v>
      </c>
      <c r="I102" s="104"/>
      <c r="L102" s="99"/>
      <c r="M102" s="105"/>
      <c r="N102" s="106"/>
      <c r="O102" s="106"/>
      <c r="P102" s="106"/>
      <c r="Q102" s="106"/>
      <c r="R102" s="106"/>
      <c r="S102" s="106"/>
      <c r="T102" s="107"/>
      <c r="AT102" s="101" t="s">
        <v>75</v>
      </c>
      <c r="AU102" s="101" t="s">
        <v>30</v>
      </c>
      <c r="AV102" s="8" t="s">
        <v>30</v>
      </c>
      <c r="AW102" s="8" t="s">
        <v>6</v>
      </c>
      <c r="AX102" s="8" t="s">
        <v>28</v>
      </c>
      <c r="AY102" s="101" t="s">
        <v>66</v>
      </c>
    </row>
    <row r="103" spans="1:65" s="2" customFormat="1" ht="16.5" customHeight="1">
      <c r="A103" s="18"/>
      <c r="B103" s="85"/>
      <c r="C103" s="86" t="s">
        <v>67</v>
      </c>
      <c r="D103" s="86" t="s">
        <v>69</v>
      </c>
      <c r="E103" s="87" t="s">
        <v>210</v>
      </c>
      <c r="F103" s="88" t="s">
        <v>211</v>
      </c>
      <c r="G103" s="89" t="s">
        <v>197</v>
      </c>
      <c r="H103" s="90">
        <v>1.704</v>
      </c>
      <c r="I103" s="91"/>
      <c r="J103" s="92">
        <f>ROUND(I103*H103,2)</f>
        <v>0</v>
      </c>
      <c r="K103" s="88" t="s">
        <v>79</v>
      </c>
      <c r="L103" s="19"/>
      <c r="M103" s="93" t="s">
        <v>0</v>
      </c>
      <c r="N103" s="94" t="s">
        <v>13</v>
      </c>
      <c r="O103" s="26"/>
      <c r="P103" s="95">
        <f>O103*H103</f>
        <v>0</v>
      </c>
      <c r="Q103" s="95">
        <v>3E-05</v>
      </c>
      <c r="R103" s="95">
        <f>Q103*H103</f>
        <v>5.112E-05</v>
      </c>
      <c r="S103" s="95">
        <v>0</v>
      </c>
      <c r="T103" s="96">
        <f>S103*H103</f>
        <v>0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R103" s="97" t="s">
        <v>171</v>
      </c>
      <c r="AT103" s="97" t="s">
        <v>69</v>
      </c>
      <c r="AU103" s="97" t="s">
        <v>30</v>
      </c>
      <c r="AY103" s="12" t="s">
        <v>66</v>
      </c>
      <c r="BE103" s="98">
        <f>IF(N103="základní",J103,0)</f>
        <v>0</v>
      </c>
      <c r="BF103" s="98">
        <f>IF(N103="snížená",J103,0)</f>
        <v>0</v>
      </c>
      <c r="BG103" s="98">
        <f>IF(N103="zákl. přenesená",J103,0)</f>
        <v>0</v>
      </c>
      <c r="BH103" s="98">
        <f>IF(N103="sníž. přenesená",J103,0)</f>
        <v>0</v>
      </c>
      <c r="BI103" s="98">
        <f>IF(N103="nulová",J103,0)</f>
        <v>0</v>
      </c>
      <c r="BJ103" s="12" t="s">
        <v>28</v>
      </c>
      <c r="BK103" s="98">
        <f>ROUND(I103*H103,2)</f>
        <v>0</v>
      </c>
      <c r="BL103" s="12" t="s">
        <v>171</v>
      </c>
      <c r="BM103" s="97" t="s">
        <v>212</v>
      </c>
    </row>
    <row r="104" spans="1:47" s="2" customFormat="1" ht="12">
      <c r="A104" s="18"/>
      <c r="B104" s="19"/>
      <c r="C104" s="18"/>
      <c r="D104" s="108" t="s">
        <v>81</v>
      </c>
      <c r="E104" s="18"/>
      <c r="F104" s="109" t="s">
        <v>213</v>
      </c>
      <c r="G104" s="18"/>
      <c r="H104" s="18"/>
      <c r="I104" s="110"/>
      <c r="J104" s="18"/>
      <c r="K104" s="18"/>
      <c r="L104" s="19"/>
      <c r="M104" s="111"/>
      <c r="N104" s="112"/>
      <c r="O104" s="26"/>
      <c r="P104" s="26"/>
      <c r="Q104" s="26"/>
      <c r="R104" s="26"/>
      <c r="S104" s="26"/>
      <c r="T104" s="27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T104" s="12" t="s">
        <v>81</v>
      </c>
      <c r="AU104" s="12" t="s">
        <v>30</v>
      </c>
    </row>
    <row r="105" spans="1:65" s="2" customFormat="1" ht="44.25" customHeight="1">
      <c r="A105" s="18"/>
      <c r="B105" s="85"/>
      <c r="C105" s="86" t="s">
        <v>209</v>
      </c>
      <c r="D105" s="86" t="s">
        <v>69</v>
      </c>
      <c r="E105" s="87" t="s">
        <v>215</v>
      </c>
      <c r="F105" s="88" t="s">
        <v>216</v>
      </c>
      <c r="G105" s="89" t="s">
        <v>97</v>
      </c>
      <c r="H105" s="90">
        <v>0.002</v>
      </c>
      <c r="I105" s="91"/>
      <c r="J105" s="92">
        <f>ROUND(I105*H105,2)</f>
        <v>0</v>
      </c>
      <c r="K105" s="88" t="s">
        <v>79</v>
      </c>
      <c r="L105" s="19"/>
      <c r="M105" s="93" t="s">
        <v>0</v>
      </c>
      <c r="N105" s="94" t="s">
        <v>13</v>
      </c>
      <c r="O105" s="26"/>
      <c r="P105" s="95">
        <f>O105*H105</f>
        <v>0</v>
      </c>
      <c r="Q105" s="95">
        <v>0</v>
      </c>
      <c r="R105" s="95">
        <f>Q105*H105</f>
        <v>0</v>
      </c>
      <c r="S105" s="95">
        <v>0</v>
      </c>
      <c r="T105" s="96">
        <f>S105*H105</f>
        <v>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R105" s="97" t="s">
        <v>171</v>
      </c>
      <c r="AT105" s="97" t="s">
        <v>69</v>
      </c>
      <c r="AU105" s="97" t="s">
        <v>30</v>
      </c>
      <c r="AY105" s="12" t="s">
        <v>66</v>
      </c>
      <c r="BE105" s="98">
        <f>IF(N105="základní",J105,0)</f>
        <v>0</v>
      </c>
      <c r="BF105" s="98">
        <f>IF(N105="snížená",J105,0)</f>
        <v>0</v>
      </c>
      <c r="BG105" s="98">
        <f>IF(N105="zákl. přenesená",J105,0)</f>
        <v>0</v>
      </c>
      <c r="BH105" s="98">
        <f>IF(N105="sníž. přenesená",J105,0)</f>
        <v>0</v>
      </c>
      <c r="BI105" s="98">
        <f>IF(N105="nulová",J105,0)</f>
        <v>0</v>
      </c>
      <c r="BJ105" s="12" t="s">
        <v>28</v>
      </c>
      <c r="BK105" s="98">
        <f>ROUND(I105*H105,2)</f>
        <v>0</v>
      </c>
      <c r="BL105" s="12" t="s">
        <v>171</v>
      </c>
      <c r="BM105" s="97" t="s">
        <v>217</v>
      </c>
    </row>
    <row r="106" spans="1:47" s="2" customFormat="1" ht="12">
      <c r="A106" s="18"/>
      <c r="B106" s="19"/>
      <c r="C106" s="18"/>
      <c r="D106" s="108" t="s">
        <v>81</v>
      </c>
      <c r="E106" s="18"/>
      <c r="F106" s="109" t="s">
        <v>218</v>
      </c>
      <c r="G106" s="18"/>
      <c r="H106" s="18"/>
      <c r="I106" s="110"/>
      <c r="J106" s="18"/>
      <c r="K106" s="18"/>
      <c r="L106" s="19"/>
      <c r="M106" s="111"/>
      <c r="N106" s="112"/>
      <c r="O106" s="26"/>
      <c r="P106" s="26"/>
      <c r="Q106" s="26"/>
      <c r="R106" s="26"/>
      <c r="S106" s="26"/>
      <c r="T106" s="27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T106" s="12" t="s">
        <v>81</v>
      </c>
      <c r="AU106" s="12" t="s">
        <v>30</v>
      </c>
    </row>
    <row r="107" spans="2:63" s="7" customFormat="1" ht="22.95" customHeight="1">
      <c r="B107" s="72"/>
      <c r="D107" s="73" t="s">
        <v>25</v>
      </c>
      <c r="E107" s="83" t="s">
        <v>219</v>
      </c>
      <c r="F107" s="83" t="s">
        <v>220</v>
      </c>
      <c r="I107" s="75"/>
      <c r="J107" s="84">
        <f>BK107</f>
        <v>0</v>
      </c>
      <c r="L107" s="72"/>
      <c r="M107" s="77"/>
      <c r="N107" s="78"/>
      <c r="O107" s="78"/>
      <c r="P107" s="79">
        <f>SUM(P108:P115)</f>
        <v>0</v>
      </c>
      <c r="Q107" s="78"/>
      <c r="R107" s="79">
        <f>SUM(R108:R115)</f>
        <v>0.00054176</v>
      </c>
      <c r="S107" s="78"/>
      <c r="T107" s="80">
        <f>SUM(T108:T115)</f>
        <v>0</v>
      </c>
      <c r="AR107" s="73" t="s">
        <v>30</v>
      </c>
      <c r="AT107" s="81" t="s">
        <v>25</v>
      </c>
      <c r="AU107" s="81" t="s">
        <v>28</v>
      </c>
      <c r="AY107" s="73" t="s">
        <v>66</v>
      </c>
      <c r="BK107" s="82">
        <f>SUM(BK108:BK115)</f>
        <v>0</v>
      </c>
    </row>
    <row r="108" spans="1:65" s="2" customFormat="1" ht="21.75" customHeight="1">
      <c r="A108" s="18"/>
      <c r="B108" s="85"/>
      <c r="C108" s="86" t="s">
        <v>214</v>
      </c>
      <c r="D108" s="86" t="s">
        <v>69</v>
      </c>
      <c r="E108" s="87" t="s">
        <v>222</v>
      </c>
      <c r="F108" s="88" t="s">
        <v>223</v>
      </c>
      <c r="G108" s="89" t="s">
        <v>197</v>
      </c>
      <c r="H108" s="90">
        <v>1.704</v>
      </c>
      <c r="I108" s="91"/>
      <c r="J108" s="92">
        <f>ROUND(I108*H108,2)</f>
        <v>0</v>
      </c>
      <c r="K108" s="88" t="s">
        <v>79</v>
      </c>
      <c r="L108" s="19"/>
      <c r="M108" s="93" t="s">
        <v>0</v>
      </c>
      <c r="N108" s="94" t="s">
        <v>13</v>
      </c>
      <c r="O108" s="26"/>
      <c r="P108" s="95">
        <f>O108*H108</f>
        <v>0</v>
      </c>
      <c r="Q108" s="95">
        <v>1E-05</v>
      </c>
      <c r="R108" s="95">
        <f>Q108*H108</f>
        <v>1.704E-05</v>
      </c>
      <c r="S108" s="95">
        <v>0</v>
      </c>
      <c r="T108" s="96">
        <f>S108*H108</f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R108" s="97" t="s">
        <v>171</v>
      </c>
      <c r="AT108" s="97" t="s">
        <v>69</v>
      </c>
      <c r="AU108" s="97" t="s">
        <v>30</v>
      </c>
      <c r="AY108" s="12" t="s">
        <v>66</v>
      </c>
      <c r="BE108" s="98">
        <f>IF(N108="základní",J108,0)</f>
        <v>0</v>
      </c>
      <c r="BF108" s="98">
        <f>IF(N108="snížená",J108,0)</f>
        <v>0</v>
      </c>
      <c r="BG108" s="98">
        <f>IF(N108="zákl. přenesená",J108,0)</f>
        <v>0</v>
      </c>
      <c r="BH108" s="98">
        <f>IF(N108="sníž. přenesená",J108,0)</f>
        <v>0</v>
      </c>
      <c r="BI108" s="98">
        <f>IF(N108="nulová",J108,0)</f>
        <v>0</v>
      </c>
      <c r="BJ108" s="12" t="s">
        <v>28</v>
      </c>
      <c r="BK108" s="98">
        <f>ROUND(I108*H108,2)</f>
        <v>0</v>
      </c>
      <c r="BL108" s="12" t="s">
        <v>171</v>
      </c>
      <c r="BM108" s="97" t="s">
        <v>224</v>
      </c>
    </row>
    <row r="109" spans="1:47" s="2" customFormat="1" ht="12">
      <c r="A109" s="18"/>
      <c r="B109" s="19"/>
      <c r="C109" s="18"/>
      <c r="D109" s="108" t="s">
        <v>81</v>
      </c>
      <c r="E109" s="18"/>
      <c r="F109" s="109" t="s">
        <v>225</v>
      </c>
      <c r="G109" s="18"/>
      <c r="H109" s="18"/>
      <c r="I109" s="110"/>
      <c r="J109" s="18"/>
      <c r="K109" s="18"/>
      <c r="L109" s="19"/>
      <c r="M109" s="111"/>
      <c r="N109" s="112"/>
      <c r="O109" s="26"/>
      <c r="P109" s="26"/>
      <c r="Q109" s="26"/>
      <c r="R109" s="26"/>
      <c r="S109" s="26"/>
      <c r="T109" s="27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T109" s="12" t="s">
        <v>81</v>
      </c>
      <c r="AU109" s="12" t="s">
        <v>30</v>
      </c>
    </row>
    <row r="110" spans="2:51" s="8" customFormat="1" ht="12">
      <c r="B110" s="99"/>
      <c r="D110" s="100" t="s">
        <v>75</v>
      </c>
      <c r="E110" s="101" t="s">
        <v>0</v>
      </c>
      <c r="F110" s="102" t="s">
        <v>260</v>
      </c>
      <c r="H110" s="103">
        <v>1.704</v>
      </c>
      <c r="I110" s="104"/>
      <c r="L110" s="99"/>
      <c r="M110" s="105"/>
      <c r="N110" s="106"/>
      <c r="O110" s="106"/>
      <c r="P110" s="106"/>
      <c r="Q110" s="106"/>
      <c r="R110" s="106"/>
      <c r="S110" s="106"/>
      <c r="T110" s="107"/>
      <c r="AT110" s="101" t="s">
        <v>75</v>
      </c>
      <c r="AU110" s="101" t="s">
        <v>30</v>
      </c>
      <c r="AV110" s="8" t="s">
        <v>30</v>
      </c>
      <c r="AW110" s="8" t="s">
        <v>6</v>
      </c>
      <c r="AX110" s="8" t="s">
        <v>28</v>
      </c>
      <c r="AY110" s="101" t="s">
        <v>66</v>
      </c>
    </row>
    <row r="111" spans="1:65" s="2" customFormat="1" ht="16.5" customHeight="1">
      <c r="A111" s="18"/>
      <c r="B111" s="85"/>
      <c r="C111" s="132" t="s">
        <v>221</v>
      </c>
      <c r="D111" s="132" t="s">
        <v>201</v>
      </c>
      <c r="E111" s="133" t="s">
        <v>227</v>
      </c>
      <c r="F111" s="134" t="s">
        <v>228</v>
      </c>
      <c r="G111" s="135" t="s">
        <v>197</v>
      </c>
      <c r="H111" s="136">
        <v>1.874</v>
      </c>
      <c r="I111" s="137"/>
      <c r="J111" s="138">
        <f>ROUND(I111*H111,2)</f>
        <v>0</v>
      </c>
      <c r="K111" s="134" t="s">
        <v>79</v>
      </c>
      <c r="L111" s="139"/>
      <c r="M111" s="140" t="s">
        <v>0</v>
      </c>
      <c r="N111" s="141" t="s">
        <v>13</v>
      </c>
      <c r="O111" s="26"/>
      <c r="P111" s="95">
        <f>O111*H111</f>
        <v>0</v>
      </c>
      <c r="Q111" s="95">
        <v>0.00028</v>
      </c>
      <c r="R111" s="95">
        <f>Q111*H111</f>
        <v>0.00052472</v>
      </c>
      <c r="S111" s="95">
        <v>0</v>
      </c>
      <c r="T111" s="96">
        <f>S111*H111</f>
        <v>0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R111" s="97" t="s">
        <v>205</v>
      </c>
      <c r="AT111" s="97" t="s">
        <v>201</v>
      </c>
      <c r="AU111" s="97" t="s">
        <v>30</v>
      </c>
      <c r="AY111" s="12" t="s">
        <v>66</v>
      </c>
      <c r="BE111" s="98">
        <f>IF(N111="základní",J111,0)</f>
        <v>0</v>
      </c>
      <c r="BF111" s="98">
        <f>IF(N111="snížená",J111,0)</f>
        <v>0</v>
      </c>
      <c r="BG111" s="98">
        <f>IF(N111="zákl. přenesená",J111,0)</f>
        <v>0</v>
      </c>
      <c r="BH111" s="98">
        <f>IF(N111="sníž. přenesená",J111,0)</f>
        <v>0</v>
      </c>
      <c r="BI111" s="98">
        <f>IF(N111="nulová",J111,0)</f>
        <v>0</v>
      </c>
      <c r="BJ111" s="12" t="s">
        <v>28</v>
      </c>
      <c r="BK111" s="98">
        <f>ROUND(I111*H111,2)</f>
        <v>0</v>
      </c>
      <c r="BL111" s="12" t="s">
        <v>171</v>
      </c>
      <c r="BM111" s="97" t="s">
        <v>229</v>
      </c>
    </row>
    <row r="112" spans="1:47" s="2" customFormat="1" ht="12">
      <c r="A112" s="18"/>
      <c r="B112" s="19"/>
      <c r="C112" s="18"/>
      <c r="D112" s="108" t="s">
        <v>81</v>
      </c>
      <c r="E112" s="18"/>
      <c r="F112" s="109" t="s">
        <v>230</v>
      </c>
      <c r="G112" s="18"/>
      <c r="H112" s="18"/>
      <c r="I112" s="110"/>
      <c r="J112" s="18"/>
      <c r="K112" s="18"/>
      <c r="L112" s="19"/>
      <c r="M112" s="111"/>
      <c r="N112" s="112"/>
      <c r="O112" s="26"/>
      <c r="P112" s="26"/>
      <c r="Q112" s="26"/>
      <c r="R112" s="26"/>
      <c r="S112" s="26"/>
      <c r="T112" s="27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T112" s="12" t="s">
        <v>81</v>
      </c>
      <c r="AU112" s="12" t="s">
        <v>30</v>
      </c>
    </row>
    <row r="113" spans="2:51" s="8" customFormat="1" ht="12">
      <c r="B113" s="99"/>
      <c r="D113" s="100" t="s">
        <v>75</v>
      </c>
      <c r="E113" s="101" t="s">
        <v>0</v>
      </c>
      <c r="F113" s="102" t="s">
        <v>261</v>
      </c>
      <c r="H113" s="103">
        <v>1.874</v>
      </c>
      <c r="I113" s="104"/>
      <c r="L113" s="99"/>
      <c r="M113" s="105"/>
      <c r="N113" s="106"/>
      <c r="O113" s="106"/>
      <c r="P113" s="106"/>
      <c r="Q113" s="106"/>
      <c r="R113" s="106"/>
      <c r="S113" s="106"/>
      <c r="T113" s="107"/>
      <c r="AT113" s="101" t="s">
        <v>75</v>
      </c>
      <c r="AU113" s="101" t="s">
        <v>30</v>
      </c>
      <c r="AV113" s="8" t="s">
        <v>30</v>
      </c>
      <c r="AW113" s="8" t="s">
        <v>6</v>
      </c>
      <c r="AX113" s="8" t="s">
        <v>28</v>
      </c>
      <c r="AY113" s="101" t="s">
        <v>66</v>
      </c>
    </row>
    <row r="114" spans="1:65" s="2" customFormat="1" ht="44.25" customHeight="1">
      <c r="A114" s="18"/>
      <c r="B114" s="85"/>
      <c r="C114" s="86" t="s">
        <v>226</v>
      </c>
      <c r="D114" s="86" t="s">
        <v>69</v>
      </c>
      <c r="E114" s="87" t="s">
        <v>232</v>
      </c>
      <c r="F114" s="88" t="s">
        <v>233</v>
      </c>
      <c r="G114" s="89" t="s">
        <v>97</v>
      </c>
      <c r="H114" s="90">
        <v>0.001</v>
      </c>
      <c r="I114" s="91"/>
      <c r="J114" s="92">
        <f>ROUND(I114*H114,2)</f>
        <v>0</v>
      </c>
      <c r="K114" s="88" t="s">
        <v>79</v>
      </c>
      <c r="L114" s="19"/>
      <c r="M114" s="93" t="s">
        <v>0</v>
      </c>
      <c r="N114" s="94" t="s">
        <v>13</v>
      </c>
      <c r="O114" s="26"/>
      <c r="P114" s="95">
        <f>O114*H114</f>
        <v>0</v>
      </c>
      <c r="Q114" s="95">
        <v>0</v>
      </c>
      <c r="R114" s="95">
        <f>Q114*H114</f>
        <v>0</v>
      </c>
      <c r="S114" s="95">
        <v>0</v>
      </c>
      <c r="T114" s="96">
        <f>S114*H114</f>
        <v>0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R114" s="97" t="s">
        <v>171</v>
      </c>
      <c r="AT114" s="97" t="s">
        <v>69</v>
      </c>
      <c r="AU114" s="97" t="s">
        <v>30</v>
      </c>
      <c r="AY114" s="12" t="s">
        <v>66</v>
      </c>
      <c r="BE114" s="98">
        <f>IF(N114="základní",J114,0)</f>
        <v>0</v>
      </c>
      <c r="BF114" s="98">
        <f>IF(N114="snížená",J114,0)</f>
        <v>0</v>
      </c>
      <c r="BG114" s="98">
        <f>IF(N114="zákl. přenesená",J114,0)</f>
        <v>0</v>
      </c>
      <c r="BH114" s="98">
        <f>IF(N114="sníž. přenesená",J114,0)</f>
        <v>0</v>
      </c>
      <c r="BI114" s="98">
        <f>IF(N114="nulová",J114,0)</f>
        <v>0</v>
      </c>
      <c r="BJ114" s="12" t="s">
        <v>28</v>
      </c>
      <c r="BK114" s="98">
        <f>ROUND(I114*H114,2)</f>
        <v>0</v>
      </c>
      <c r="BL114" s="12" t="s">
        <v>171</v>
      </c>
      <c r="BM114" s="97" t="s">
        <v>234</v>
      </c>
    </row>
    <row r="115" spans="1:47" s="2" customFormat="1" ht="12">
      <c r="A115" s="18"/>
      <c r="B115" s="19"/>
      <c r="C115" s="18"/>
      <c r="D115" s="108" t="s">
        <v>81</v>
      </c>
      <c r="E115" s="18"/>
      <c r="F115" s="109" t="s">
        <v>235</v>
      </c>
      <c r="G115" s="18"/>
      <c r="H115" s="18"/>
      <c r="I115" s="110"/>
      <c r="J115" s="18"/>
      <c r="K115" s="18"/>
      <c r="L115" s="19"/>
      <c r="M115" s="111"/>
      <c r="N115" s="112"/>
      <c r="O115" s="26"/>
      <c r="P115" s="26"/>
      <c r="Q115" s="26"/>
      <c r="R115" s="26"/>
      <c r="S115" s="26"/>
      <c r="T115" s="27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T115" s="12" t="s">
        <v>81</v>
      </c>
      <c r="AU115" s="12" t="s">
        <v>30</v>
      </c>
    </row>
    <row r="116" spans="2:63" s="7" customFormat="1" ht="22.95" customHeight="1">
      <c r="B116" s="72"/>
      <c r="D116" s="73" t="s">
        <v>25</v>
      </c>
      <c r="E116" s="83" t="s">
        <v>236</v>
      </c>
      <c r="F116" s="83" t="s">
        <v>237</v>
      </c>
      <c r="I116" s="75"/>
      <c r="J116" s="84">
        <f>BK116</f>
        <v>0</v>
      </c>
      <c r="L116" s="72"/>
      <c r="M116" s="77"/>
      <c r="N116" s="78"/>
      <c r="O116" s="78"/>
      <c r="P116" s="79">
        <f>SUM(P117:P123)</f>
        <v>0</v>
      </c>
      <c r="Q116" s="78"/>
      <c r="R116" s="79">
        <f>SUM(R117:R123)</f>
        <v>0.00821338</v>
      </c>
      <c r="S116" s="78"/>
      <c r="T116" s="80">
        <f>SUM(T117:T123)</f>
        <v>0</v>
      </c>
      <c r="AR116" s="73" t="s">
        <v>30</v>
      </c>
      <c r="AT116" s="81" t="s">
        <v>25</v>
      </c>
      <c r="AU116" s="81" t="s">
        <v>28</v>
      </c>
      <c r="AY116" s="73" t="s">
        <v>66</v>
      </c>
      <c r="BK116" s="82">
        <f>SUM(BK117:BK123)</f>
        <v>0</v>
      </c>
    </row>
    <row r="117" spans="1:65" s="2" customFormat="1" ht="33" customHeight="1">
      <c r="A117" s="18"/>
      <c r="B117" s="85"/>
      <c r="C117" s="86" t="s">
        <v>231</v>
      </c>
      <c r="D117" s="86" t="s">
        <v>69</v>
      </c>
      <c r="E117" s="87" t="s">
        <v>238</v>
      </c>
      <c r="F117" s="88" t="s">
        <v>239</v>
      </c>
      <c r="G117" s="89" t="s">
        <v>72</v>
      </c>
      <c r="H117" s="90">
        <v>16.762</v>
      </c>
      <c r="I117" s="91"/>
      <c r="J117" s="92">
        <f>ROUND(I117*H117,2)</f>
        <v>0</v>
      </c>
      <c r="K117" s="88" t="s">
        <v>79</v>
      </c>
      <c r="L117" s="19"/>
      <c r="M117" s="93" t="s">
        <v>0</v>
      </c>
      <c r="N117" s="94" t="s">
        <v>13</v>
      </c>
      <c r="O117" s="26"/>
      <c r="P117" s="95">
        <f>O117*H117</f>
        <v>0</v>
      </c>
      <c r="Q117" s="95">
        <v>0.0002</v>
      </c>
      <c r="R117" s="95">
        <f>Q117*H117</f>
        <v>0.0033524</v>
      </c>
      <c r="S117" s="95">
        <v>0</v>
      </c>
      <c r="T117" s="96">
        <f>S117*H117</f>
        <v>0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R117" s="97" t="s">
        <v>171</v>
      </c>
      <c r="AT117" s="97" t="s">
        <v>69</v>
      </c>
      <c r="AU117" s="97" t="s">
        <v>30</v>
      </c>
      <c r="AY117" s="12" t="s">
        <v>66</v>
      </c>
      <c r="BE117" s="98">
        <f>IF(N117="základní",J117,0)</f>
        <v>0</v>
      </c>
      <c r="BF117" s="98">
        <f>IF(N117="snížená",J117,0)</f>
        <v>0</v>
      </c>
      <c r="BG117" s="98">
        <f>IF(N117="zákl. přenesená",J117,0)</f>
        <v>0</v>
      </c>
      <c r="BH117" s="98">
        <f>IF(N117="sníž. přenesená",J117,0)</f>
        <v>0</v>
      </c>
      <c r="BI117" s="98">
        <f>IF(N117="nulová",J117,0)</f>
        <v>0</v>
      </c>
      <c r="BJ117" s="12" t="s">
        <v>28</v>
      </c>
      <c r="BK117" s="98">
        <f>ROUND(I117*H117,2)</f>
        <v>0</v>
      </c>
      <c r="BL117" s="12" t="s">
        <v>171</v>
      </c>
      <c r="BM117" s="97" t="s">
        <v>240</v>
      </c>
    </row>
    <row r="118" spans="1:47" s="2" customFormat="1" ht="12">
      <c r="A118" s="18"/>
      <c r="B118" s="19"/>
      <c r="C118" s="18"/>
      <c r="D118" s="108" t="s">
        <v>81</v>
      </c>
      <c r="E118" s="18"/>
      <c r="F118" s="109" t="s">
        <v>241</v>
      </c>
      <c r="G118" s="18"/>
      <c r="H118" s="18"/>
      <c r="I118" s="110"/>
      <c r="J118" s="18"/>
      <c r="K118" s="18"/>
      <c r="L118" s="19"/>
      <c r="M118" s="111"/>
      <c r="N118" s="112"/>
      <c r="O118" s="26"/>
      <c r="P118" s="26"/>
      <c r="Q118" s="26"/>
      <c r="R118" s="26"/>
      <c r="S118" s="26"/>
      <c r="T118" s="27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T118" s="12" t="s">
        <v>81</v>
      </c>
      <c r="AU118" s="12" t="s">
        <v>30</v>
      </c>
    </row>
    <row r="119" spans="2:51" s="9" customFormat="1" ht="12">
      <c r="B119" s="113"/>
      <c r="D119" s="100" t="s">
        <v>75</v>
      </c>
      <c r="E119" s="114" t="s">
        <v>0</v>
      </c>
      <c r="F119" s="115" t="s">
        <v>258</v>
      </c>
      <c r="H119" s="114" t="s">
        <v>0</v>
      </c>
      <c r="I119" s="116"/>
      <c r="L119" s="113"/>
      <c r="M119" s="117"/>
      <c r="N119" s="118"/>
      <c r="O119" s="118"/>
      <c r="P119" s="118"/>
      <c r="Q119" s="118"/>
      <c r="R119" s="118"/>
      <c r="S119" s="118"/>
      <c r="T119" s="119"/>
      <c r="AT119" s="114" t="s">
        <v>75</v>
      </c>
      <c r="AU119" s="114" t="s">
        <v>30</v>
      </c>
      <c r="AV119" s="9" t="s">
        <v>28</v>
      </c>
      <c r="AW119" s="9" t="s">
        <v>6</v>
      </c>
      <c r="AX119" s="9" t="s">
        <v>26</v>
      </c>
      <c r="AY119" s="114" t="s">
        <v>66</v>
      </c>
    </row>
    <row r="120" spans="2:51" s="8" customFormat="1" ht="12">
      <c r="B120" s="99"/>
      <c r="D120" s="100" t="s">
        <v>75</v>
      </c>
      <c r="E120" s="101" t="s">
        <v>0</v>
      </c>
      <c r="F120" s="102" t="s">
        <v>262</v>
      </c>
      <c r="H120" s="103">
        <v>16.762</v>
      </c>
      <c r="I120" s="104"/>
      <c r="L120" s="99"/>
      <c r="M120" s="105"/>
      <c r="N120" s="106"/>
      <c r="O120" s="106"/>
      <c r="P120" s="106"/>
      <c r="Q120" s="106"/>
      <c r="R120" s="106"/>
      <c r="S120" s="106"/>
      <c r="T120" s="107"/>
      <c r="AT120" s="101" t="s">
        <v>75</v>
      </c>
      <c r="AU120" s="101" t="s">
        <v>30</v>
      </c>
      <c r="AV120" s="8" t="s">
        <v>30</v>
      </c>
      <c r="AW120" s="8" t="s">
        <v>6</v>
      </c>
      <c r="AX120" s="8" t="s">
        <v>26</v>
      </c>
      <c r="AY120" s="101" t="s">
        <v>66</v>
      </c>
    </row>
    <row r="121" spans="2:51" s="10" customFormat="1" ht="12">
      <c r="B121" s="120"/>
      <c r="D121" s="100" t="s">
        <v>75</v>
      </c>
      <c r="E121" s="121" t="s">
        <v>0</v>
      </c>
      <c r="F121" s="122" t="s">
        <v>85</v>
      </c>
      <c r="H121" s="123">
        <v>16.762</v>
      </c>
      <c r="I121" s="124"/>
      <c r="L121" s="120"/>
      <c r="M121" s="125"/>
      <c r="N121" s="126"/>
      <c r="O121" s="126"/>
      <c r="P121" s="126"/>
      <c r="Q121" s="126"/>
      <c r="R121" s="126"/>
      <c r="S121" s="126"/>
      <c r="T121" s="127"/>
      <c r="AT121" s="121" t="s">
        <v>75</v>
      </c>
      <c r="AU121" s="121" t="s">
        <v>30</v>
      </c>
      <c r="AV121" s="10" t="s">
        <v>73</v>
      </c>
      <c r="AW121" s="10" t="s">
        <v>6</v>
      </c>
      <c r="AX121" s="10" t="s">
        <v>28</v>
      </c>
      <c r="AY121" s="121" t="s">
        <v>66</v>
      </c>
    </row>
    <row r="122" spans="1:65" s="2" customFormat="1" ht="37.95" customHeight="1">
      <c r="A122" s="18"/>
      <c r="B122" s="85"/>
      <c r="C122" s="86" t="s">
        <v>3</v>
      </c>
      <c r="D122" s="86" t="s">
        <v>69</v>
      </c>
      <c r="E122" s="87" t="s">
        <v>243</v>
      </c>
      <c r="F122" s="88" t="s">
        <v>244</v>
      </c>
      <c r="G122" s="89" t="s">
        <v>72</v>
      </c>
      <c r="H122" s="90">
        <v>16.762</v>
      </c>
      <c r="I122" s="91"/>
      <c r="J122" s="92">
        <f>ROUND(I122*H122,2)</f>
        <v>0</v>
      </c>
      <c r="K122" s="88" t="s">
        <v>79</v>
      </c>
      <c r="L122" s="19"/>
      <c r="M122" s="93" t="s">
        <v>0</v>
      </c>
      <c r="N122" s="94" t="s">
        <v>13</v>
      </c>
      <c r="O122" s="26"/>
      <c r="P122" s="95">
        <f>O122*H122</f>
        <v>0</v>
      </c>
      <c r="Q122" s="95">
        <v>0.00029</v>
      </c>
      <c r="R122" s="95">
        <f>Q122*H122</f>
        <v>0.00486098</v>
      </c>
      <c r="S122" s="95">
        <v>0</v>
      </c>
      <c r="T122" s="96">
        <f>S122*H122</f>
        <v>0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R122" s="97" t="s">
        <v>171</v>
      </c>
      <c r="AT122" s="97" t="s">
        <v>69</v>
      </c>
      <c r="AU122" s="97" t="s">
        <v>30</v>
      </c>
      <c r="AY122" s="12" t="s">
        <v>66</v>
      </c>
      <c r="BE122" s="98">
        <f>IF(N122="základní",J122,0)</f>
        <v>0</v>
      </c>
      <c r="BF122" s="98">
        <f>IF(N122="snížená",J122,0)</f>
        <v>0</v>
      </c>
      <c r="BG122" s="98">
        <f>IF(N122="zákl. přenesená",J122,0)</f>
        <v>0</v>
      </c>
      <c r="BH122" s="98">
        <f>IF(N122="sníž. přenesená",J122,0)</f>
        <v>0</v>
      </c>
      <c r="BI122" s="98">
        <f>IF(N122="nulová",J122,0)</f>
        <v>0</v>
      </c>
      <c r="BJ122" s="12" t="s">
        <v>28</v>
      </c>
      <c r="BK122" s="98">
        <f>ROUND(I122*H122,2)</f>
        <v>0</v>
      </c>
      <c r="BL122" s="12" t="s">
        <v>171</v>
      </c>
      <c r="BM122" s="97" t="s">
        <v>245</v>
      </c>
    </row>
    <row r="123" spans="1:47" s="2" customFormat="1" ht="12">
      <c r="A123" s="18"/>
      <c r="B123" s="19"/>
      <c r="C123" s="18"/>
      <c r="D123" s="108" t="s">
        <v>81</v>
      </c>
      <c r="E123" s="18"/>
      <c r="F123" s="109" t="s">
        <v>246</v>
      </c>
      <c r="G123" s="18"/>
      <c r="H123" s="18"/>
      <c r="I123" s="110"/>
      <c r="J123" s="18"/>
      <c r="K123" s="18"/>
      <c r="L123" s="19"/>
      <c r="M123" s="128"/>
      <c r="N123" s="129"/>
      <c r="O123" s="130"/>
      <c r="P123" s="130"/>
      <c r="Q123" s="130"/>
      <c r="R123" s="130"/>
      <c r="S123" s="130"/>
      <c r="T123" s="131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T123" s="12" t="s">
        <v>81</v>
      </c>
      <c r="AU123" s="12" t="s">
        <v>30</v>
      </c>
    </row>
    <row r="124" spans="1:31" s="2" customFormat="1" ht="6.9" customHeight="1">
      <c r="A124" s="18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19"/>
      <c r="M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</sheetData>
  <autoFilter ref="C64:K123"/>
  <mergeCells count="8">
    <mergeCell ref="E36:H36"/>
    <mergeCell ref="E59:H59"/>
    <mergeCell ref="E61:H61"/>
    <mergeCell ref="L2:V2"/>
    <mergeCell ref="E7:H7"/>
    <mergeCell ref="E9:H9"/>
    <mergeCell ref="E13:H13"/>
    <mergeCell ref="E34:H34"/>
  </mergeCells>
  <hyperlinks>
    <hyperlink ref="F69" r:id="rId1" display="https://podminky.urs.cz/item/CS_URS_2021_02/949101111"/>
    <hyperlink ref="F73" r:id="rId2" display="https://podminky.urs.cz/item/CS_URS_2021_02/952901111"/>
    <hyperlink ref="F81" r:id="rId3" display="https://podminky.urs.cz/item/CS_URS_2021_02/998011001"/>
    <hyperlink ref="F95" r:id="rId4" display="https://podminky.urs.cz/item/CS_URS_2021_02/998763301"/>
    <hyperlink ref="F98" r:id="rId5" display="https://podminky.urs.cz/item/CS_URS_2021_02/771474113"/>
    <hyperlink ref="F101" r:id="rId6" display="https://podminky.urs.cz/item/CS_URS_2021_02/597612751"/>
    <hyperlink ref="F104" r:id="rId7" display="https://podminky.urs.cz/item/CS_URS_2021_02/771591115"/>
    <hyperlink ref="F106" r:id="rId8" display="https://podminky.urs.cz/item/CS_URS_2021_02/998771101"/>
    <hyperlink ref="F109" r:id="rId9" display="https://podminky.urs.cz/item/CS_URS_2021_02/776411111"/>
    <hyperlink ref="F112" r:id="rId10" display="https://podminky.urs.cz/item/CS_URS_2021_02/28411007"/>
    <hyperlink ref="F115" r:id="rId11" display="https://podminky.urs.cz/item/CS_URS_2021_02/998776101"/>
    <hyperlink ref="F118" r:id="rId12" display="https://podminky.urs.cz/item/CS_URS_2021_02/784181121"/>
    <hyperlink ref="F123" r:id="rId13" display="https://podminky.urs.cz/item/CS_URS_2021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tabSelected="1" workbookViewId="0" topLeftCell="A68">
      <selection activeCell="A61" sqref="A61:XFD6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36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263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ROUND(J63,2)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ROUND((SUM(BE63:BE122)),2)</f>
        <v>0</v>
      </c>
      <c r="G18" s="18"/>
      <c r="H18" s="18"/>
      <c r="I18" s="44">
        <v>0.21</v>
      </c>
      <c r="J18" s="43">
        <f>ROUND(((SUM(BE63:BE122))*I18),2)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ROUND((SUM(BF63:BF122)),2)</f>
        <v>0</v>
      </c>
      <c r="G19" s="18"/>
      <c r="H19" s="18"/>
      <c r="I19" s="44">
        <v>0.15</v>
      </c>
      <c r="J19" s="43">
        <f>ROUND(((SUM(BF63:BF122))*I19),2)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ROUND((SUM(BG63:BG122)),2)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ROUND((SUM(BH63:BH122)),2)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ROUND((SUM(BI63:BI122)),2)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07 - SDK požární příčka S3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0.3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29.25" customHeight="1">
      <c r="A37" s="18"/>
      <c r="B37" s="19"/>
      <c r="C37" s="51" t="s">
        <v>44</v>
      </c>
      <c r="D37" s="45"/>
      <c r="E37" s="45"/>
      <c r="F37" s="45"/>
      <c r="G37" s="45"/>
      <c r="H37" s="45"/>
      <c r="I37" s="45"/>
      <c r="J37" s="52" t="s">
        <v>45</v>
      </c>
      <c r="K37" s="45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10.3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47" s="2" customFormat="1" ht="22.95" customHeight="1">
      <c r="A39" s="18"/>
      <c r="B39" s="19"/>
      <c r="C39" s="53" t="s">
        <v>24</v>
      </c>
      <c r="D39" s="18"/>
      <c r="E39" s="18"/>
      <c r="F39" s="18"/>
      <c r="G39" s="18"/>
      <c r="H39" s="18"/>
      <c r="I39" s="18"/>
      <c r="J39" s="35">
        <f>J63</f>
        <v>0</v>
      </c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U39" s="12" t="s">
        <v>46</v>
      </c>
    </row>
    <row r="40" spans="2:12" s="4" customFormat="1" ht="24.9" customHeight="1">
      <c r="B40" s="54"/>
      <c r="D40" s="55" t="s">
        <v>47</v>
      </c>
      <c r="E40" s="56"/>
      <c r="F40" s="56"/>
      <c r="G40" s="56"/>
      <c r="H40" s="56"/>
      <c r="I40" s="56"/>
      <c r="J40" s="57">
        <f>J64</f>
        <v>0</v>
      </c>
      <c r="L40" s="54"/>
    </row>
    <row r="41" spans="2:12" s="5" customFormat="1" ht="19.95" customHeight="1">
      <c r="B41" s="58"/>
      <c r="D41" s="59" t="s">
        <v>48</v>
      </c>
      <c r="E41" s="60"/>
      <c r="F41" s="60"/>
      <c r="G41" s="60"/>
      <c r="H41" s="60"/>
      <c r="I41" s="60"/>
      <c r="J41" s="61">
        <f>J65</f>
        <v>0</v>
      </c>
      <c r="L41" s="58"/>
    </row>
    <row r="42" spans="2:12" s="5" customFormat="1" ht="19.95" customHeight="1">
      <c r="B42" s="58"/>
      <c r="D42" s="59" t="s">
        <v>50</v>
      </c>
      <c r="E42" s="60"/>
      <c r="F42" s="60"/>
      <c r="G42" s="60"/>
      <c r="H42" s="60"/>
      <c r="I42" s="60"/>
      <c r="J42" s="61">
        <f>J77</f>
        <v>0</v>
      </c>
      <c r="L42" s="58"/>
    </row>
    <row r="43" spans="2:12" s="4" customFormat="1" ht="24.9" customHeight="1">
      <c r="B43" s="54"/>
      <c r="D43" s="55" t="s">
        <v>150</v>
      </c>
      <c r="E43" s="56"/>
      <c r="F43" s="56"/>
      <c r="G43" s="56"/>
      <c r="H43" s="56"/>
      <c r="I43" s="56"/>
      <c r="J43" s="57">
        <f>J80</f>
        <v>0</v>
      </c>
      <c r="L43" s="54"/>
    </row>
    <row r="44" spans="2:12" s="5" customFormat="1" ht="19.95" customHeight="1">
      <c r="B44" s="58"/>
      <c r="D44" s="59" t="s">
        <v>248</v>
      </c>
      <c r="E44" s="60"/>
      <c r="F44" s="60"/>
      <c r="G44" s="60"/>
      <c r="H44" s="60"/>
      <c r="I44" s="60"/>
      <c r="J44" s="61">
        <f>J81</f>
        <v>0</v>
      </c>
      <c r="L44" s="58"/>
    </row>
    <row r="45" spans="2:12" s="5" customFormat="1" ht="19.95" customHeight="1">
      <c r="B45" s="58"/>
      <c r="D45" s="59" t="s">
        <v>151</v>
      </c>
      <c r="E45" s="60"/>
      <c r="F45" s="60"/>
      <c r="G45" s="60"/>
      <c r="H45" s="60"/>
      <c r="I45" s="60"/>
      <c r="J45" s="61">
        <f>J83</f>
        <v>0</v>
      </c>
      <c r="L45" s="58"/>
    </row>
    <row r="46" spans="2:12" s="5" customFormat="1" ht="19.95" customHeight="1">
      <c r="B46" s="58"/>
      <c r="D46" s="59" t="s">
        <v>153</v>
      </c>
      <c r="E46" s="60"/>
      <c r="F46" s="60"/>
      <c r="G46" s="60"/>
      <c r="H46" s="60"/>
      <c r="I46" s="60"/>
      <c r="J46" s="61">
        <f>J94</f>
        <v>0</v>
      </c>
      <c r="L46" s="58"/>
    </row>
    <row r="47" spans="2:12" s="5" customFormat="1" ht="19.95" customHeight="1">
      <c r="B47" s="58"/>
      <c r="D47" s="59" t="s">
        <v>154</v>
      </c>
      <c r="E47" s="60"/>
      <c r="F47" s="60"/>
      <c r="G47" s="60"/>
      <c r="H47" s="60"/>
      <c r="I47" s="60"/>
      <c r="J47" s="61">
        <f>J105</f>
        <v>0</v>
      </c>
      <c r="L47" s="58"/>
    </row>
    <row r="48" spans="2:12" s="5" customFormat="1" ht="19.95" customHeight="1">
      <c r="B48" s="58"/>
      <c r="D48" s="59" t="s">
        <v>155</v>
      </c>
      <c r="E48" s="60"/>
      <c r="F48" s="60"/>
      <c r="G48" s="60"/>
      <c r="H48" s="60"/>
      <c r="I48" s="60"/>
      <c r="J48" s="61">
        <f>J114</f>
        <v>0</v>
      </c>
      <c r="L48" s="58"/>
    </row>
    <row r="49" spans="1:31" s="2" customFormat="1" ht="21.75" customHeight="1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3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6.9" customHeight="1">
      <c r="A50" s="18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4" spans="1:31" s="2" customFormat="1" ht="6.9" customHeight="1">
      <c r="A54" s="18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24.9" customHeight="1">
      <c r="A55" s="18"/>
      <c r="B55" s="19"/>
      <c r="C55" s="16" t="s">
        <v>51</v>
      </c>
      <c r="D55" s="18"/>
      <c r="E55" s="18"/>
      <c r="F55" s="18"/>
      <c r="G55" s="18"/>
      <c r="H55" s="18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6.9" customHeight="1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12" customHeight="1">
      <c r="A57" s="18"/>
      <c r="B57" s="19"/>
      <c r="C57" s="17" t="s">
        <v>5</v>
      </c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6.5" customHeight="1">
      <c r="A58" s="18"/>
      <c r="B58" s="19"/>
      <c r="C58" s="18"/>
      <c r="D58" s="18"/>
      <c r="E58" s="250" t="e">
        <f>E7</f>
        <v>#REF!</v>
      </c>
      <c r="F58" s="251"/>
      <c r="G58" s="251"/>
      <c r="H58" s="251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2" customFormat="1" ht="12" customHeight="1">
      <c r="A59" s="18"/>
      <c r="B59" s="19"/>
      <c r="C59" s="17" t="s">
        <v>41</v>
      </c>
      <c r="D59" s="18"/>
      <c r="E59" s="18"/>
      <c r="F59" s="18"/>
      <c r="G59" s="18"/>
      <c r="H59" s="18"/>
      <c r="I59" s="18"/>
      <c r="J59" s="18"/>
      <c r="K59" s="18"/>
      <c r="L59" s="3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s="2" customFormat="1" ht="16.5" customHeight="1">
      <c r="A60" s="18"/>
      <c r="B60" s="19"/>
      <c r="C60" s="18"/>
      <c r="D60" s="18"/>
      <c r="E60" s="248" t="str">
        <f>E9</f>
        <v>07 - SDK požární příčka S3</v>
      </c>
      <c r="F60" s="249"/>
      <c r="G60" s="249"/>
      <c r="H60" s="249"/>
      <c r="I60" s="18"/>
      <c r="J60" s="18"/>
      <c r="K60" s="18"/>
      <c r="L60" s="3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2" customFormat="1" ht="10.35" customHeight="1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3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s="6" customFormat="1" ht="29.25" customHeight="1">
      <c r="A62" s="62"/>
      <c r="B62" s="63"/>
      <c r="C62" s="64" t="s">
        <v>52</v>
      </c>
      <c r="D62" s="65" t="s">
        <v>23</v>
      </c>
      <c r="E62" s="65" t="s">
        <v>21</v>
      </c>
      <c r="F62" s="65" t="s">
        <v>22</v>
      </c>
      <c r="G62" s="65" t="s">
        <v>53</v>
      </c>
      <c r="H62" s="65" t="s">
        <v>54</v>
      </c>
      <c r="I62" s="65" t="s">
        <v>55</v>
      </c>
      <c r="J62" s="65" t="s">
        <v>45</v>
      </c>
      <c r="K62" s="66" t="s">
        <v>56</v>
      </c>
      <c r="L62" s="67"/>
      <c r="M62" s="29" t="s">
        <v>0</v>
      </c>
      <c r="N62" s="30" t="s">
        <v>12</v>
      </c>
      <c r="O62" s="30" t="s">
        <v>57</v>
      </c>
      <c r="P62" s="30" t="s">
        <v>58</v>
      </c>
      <c r="Q62" s="30" t="s">
        <v>59</v>
      </c>
      <c r="R62" s="30" t="s">
        <v>60</v>
      </c>
      <c r="S62" s="30" t="s">
        <v>61</v>
      </c>
      <c r="T62" s="31" t="s">
        <v>62</v>
      </c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63" s="2" customFormat="1" ht="22.95" customHeight="1">
      <c r="A63" s="18"/>
      <c r="B63" s="19"/>
      <c r="C63" s="34" t="s">
        <v>63</v>
      </c>
      <c r="D63" s="18"/>
      <c r="E63" s="18"/>
      <c r="F63" s="18"/>
      <c r="G63" s="18"/>
      <c r="H63" s="18"/>
      <c r="I63" s="18"/>
      <c r="J63" s="68">
        <f>BK63</f>
        <v>0</v>
      </c>
      <c r="K63" s="18"/>
      <c r="L63" s="19"/>
      <c r="M63" s="32"/>
      <c r="N63" s="25"/>
      <c r="O63" s="33"/>
      <c r="P63" s="69">
        <f>P64+P80</f>
        <v>0</v>
      </c>
      <c r="Q63" s="33"/>
      <c r="R63" s="69">
        <f>R64+R80</f>
        <v>0.39972008</v>
      </c>
      <c r="S63" s="33"/>
      <c r="T63" s="70">
        <f>T64+T80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T63" s="12" t="s">
        <v>25</v>
      </c>
      <c r="AU63" s="12" t="s">
        <v>46</v>
      </c>
      <c r="BK63" s="71">
        <f>BK64+BK80</f>
        <v>0</v>
      </c>
    </row>
    <row r="64" spans="2:63" s="7" customFormat="1" ht="25.95" customHeight="1">
      <c r="B64" s="72"/>
      <c r="D64" s="73" t="s">
        <v>25</v>
      </c>
      <c r="E64" s="74" t="s">
        <v>64</v>
      </c>
      <c r="F64" s="74" t="s">
        <v>65</v>
      </c>
      <c r="I64" s="75"/>
      <c r="J64" s="76">
        <f>BK64</f>
        <v>0</v>
      </c>
      <c r="L64" s="72"/>
      <c r="M64" s="77"/>
      <c r="N64" s="78"/>
      <c r="O64" s="78"/>
      <c r="P64" s="79">
        <f>P65+P77</f>
        <v>0</v>
      </c>
      <c r="Q64" s="78"/>
      <c r="R64" s="79">
        <f>R65+R77</f>
        <v>0.0013398400000000001</v>
      </c>
      <c r="S64" s="78"/>
      <c r="T64" s="80">
        <f>T65+T77</f>
        <v>0</v>
      </c>
      <c r="AR64" s="73" t="s">
        <v>28</v>
      </c>
      <c r="AT64" s="81" t="s">
        <v>25</v>
      </c>
      <c r="AU64" s="81" t="s">
        <v>26</v>
      </c>
      <c r="AY64" s="73" t="s">
        <v>66</v>
      </c>
      <c r="BK64" s="82">
        <f>BK65+BK77</f>
        <v>0</v>
      </c>
    </row>
    <row r="65" spans="2:63" s="7" customFormat="1" ht="22.95" customHeight="1">
      <c r="B65" s="72"/>
      <c r="D65" s="73" t="s">
        <v>25</v>
      </c>
      <c r="E65" s="83" t="s">
        <v>67</v>
      </c>
      <c r="F65" s="83" t="s">
        <v>68</v>
      </c>
      <c r="I65" s="75"/>
      <c r="J65" s="84">
        <f>BK65</f>
        <v>0</v>
      </c>
      <c r="L65" s="72"/>
      <c r="M65" s="77"/>
      <c r="N65" s="78"/>
      <c r="O65" s="78"/>
      <c r="P65" s="79">
        <f>SUM(P66:P76)</f>
        <v>0</v>
      </c>
      <c r="Q65" s="78"/>
      <c r="R65" s="79">
        <f>SUM(R66:R76)</f>
        <v>0.0013398400000000001</v>
      </c>
      <c r="S65" s="78"/>
      <c r="T65" s="80">
        <f>SUM(T66:T76)</f>
        <v>0</v>
      </c>
      <c r="AR65" s="73" t="s">
        <v>28</v>
      </c>
      <c r="AT65" s="81" t="s">
        <v>25</v>
      </c>
      <c r="AU65" s="81" t="s">
        <v>28</v>
      </c>
      <c r="AY65" s="73" t="s">
        <v>66</v>
      </c>
      <c r="BK65" s="82">
        <f>SUM(BK66:BK76)</f>
        <v>0</v>
      </c>
    </row>
    <row r="66" spans="1:65" s="2" customFormat="1" ht="37.95" customHeight="1">
      <c r="A66" s="18"/>
      <c r="B66" s="85"/>
      <c r="C66" s="86" t="s">
        <v>28</v>
      </c>
      <c r="D66" s="86" t="s">
        <v>69</v>
      </c>
      <c r="E66" s="87" t="s">
        <v>77</v>
      </c>
      <c r="F66" s="88" t="s">
        <v>78</v>
      </c>
      <c r="G66" s="89" t="s">
        <v>72</v>
      </c>
      <c r="H66" s="90">
        <v>5.088</v>
      </c>
      <c r="I66" s="91"/>
      <c r="J66" s="92">
        <f>ROUND(I66*H66,2)</f>
        <v>0</v>
      </c>
      <c r="K66" s="88" t="s">
        <v>79</v>
      </c>
      <c r="L66" s="19"/>
      <c r="M66" s="93" t="s">
        <v>0</v>
      </c>
      <c r="N66" s="94" t="s">
        <v>13</v>
      </c>
      <c r="O66" s="26"/>
      <c r="P66" s="95">
        <f>O66*H66</f>
        <v>0</v>
      </c>
      <c r="Q66" s="95">
        <v>0.00013</v>
      </c>
      <c r="R66" s="95">
        <f>Q66*H66</f>
        <v>0.0006614399999999999</v>
      </c>
      <c r="S66" s="95">
        <v>0</v>
      </c>
      <c r="T66" s="96">
        <f>S66*H66</f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R66" s="97" t="s">
        <v>73</v>
      </c>
      <c r="AT66" s="97" t="s">
        <v>69</v>
      </c>
      <c r="AU66" s="97" t="s">
        <v>30</v>
      </c>
      <c r="AY66" s="12" t="s">
        <v>66</v>
      </c>
      <c r="BE66" s="98">
        <f>IF(N66="základní",J66,0)</f>
        <v>0</v>
      </c>
      <c r="BF66" s="98">
        <f>IF(N66="snížená",J66,0)</f>
        <v>0</v>
      </c>
      <c r="BG66" s="98">
        <f>IF(N66="zákl. přenesená",J66,0)</f>
        <v>0</v>
      </c>
      <c r="BH66" s="98">
        <f>IF(N66="sníž. přenesená",J66,0)</f>
        <v>0</v>
      </c>
      <c r="BI66" s="98">
        <f>IF(N66="nulová",J66,0)</f>
        <v>0</v>
      </c>
      <c r="BJ66" s="12" t="s">
        <v>28</v>
      </c>
      <c r="BK66" s="98">
        <f>ROUND(I66*H66,2)</f>
        <v>0</v>
      </c>
      <c r="BL66" s="12" t="s">
        <v>73</v>
      </c>
      <c r="BM66" s="97" t="s">
        <v>80</v>
      </c>
    </row>
    <row r="67" spans="1:47" s="2" customFormat="1" ht="12">
      <c r="A67" s="18"/>
      <c r="B67" s="19"/>
      <c r="C67" s="18"/>
      <c r="D67" s="108" t="s">
        <v>81</v>
      </c>
      <c r="E67" s="18"/>
      <c r="F67" s="109" t="s">
        <v>82</v>
      </c>
      <c r="G67" s="18"/>
      <c r="H67" s="18"/>
      <c r="I67" s="110"/>
      <c r="J67" s="18"/>
      <c r="K67" s="18"/>
      <c r="L67" s="19"/>
      <c r="M67" s="111"/>
      <c r="N67" s="112"/>
      <c r="O67" s="26"/>
      <c r="P67" s="26"/>
      <c r="Q67" s="26"/>
      <c r="R67" s="26"/>
      <c r="S67" s="26"/>
      <c r="T67" s="2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T67" s="12" t="s">
        <v>81</v>
      </c>
      <c r="AU67" s="12" t="s">
        <v>30</v>
      </c>
    </row>
    <row r="68" spans="2:51" s="9" customFormat="1" ht="12">
      <c r="B68" s="113"/>
      <c r="D68" s="100" t="s">
        <v>75</v>
      </c>
      <c r="E68" s="114" t="s">
        <v>0</v>
      </c>
      <c r="F68" s="115" t="s">
        <v>137</v>
      </c>
      <c r="H68" s="114" t="s">
        <v>0</v>
      </c>
      <c r="I68" s="116"/>
      <c r="L68" s="113"/>
      <c r="M68" s="117"/>
      <c r="N68" s="118"/>
      <c r="O68" s="118"/>
      <c r="P68" s="118"/>
      <c r="Q68" s="118"/>
      <c r="R68" s="118"/>
      <c r="S68" s="118"/>
      <c r="T68" s="119"/>
      <c r="AT68" s="114" t="s">
        <v>75</v>
      </c>
      <c r="AU68" s="114" t="s">
        <v>30</v>
      </c>
      <c r="AV68" s="9" t="s">
        <v>28</v>
      </c>
      <c r="AW68" s="9" t="s">
        <v>6</v>
      </c>
      <c r="AX68" s="9" t="s">
        <v>26</v>
      </c>
      <c r="AY68" s="114" t="s">
        <v>66</v>
      </c>
    </row>
    <row r="69" spans="2:51" s="8" customFormat="1" ht="12">
      <c r="B69" s="99"/>
      <c r="D69" s="100" t="s">
        <v>75</v>
      </c>
      <c r="E69" s="101" t="s">
        <v>0</v>
      </c>
      <c r="F69" s="102" t="s">
        <v>138</v>
      </c>
      <c r="H69" s="103">
        <v>5.088</v>
      </c>
      <c r="I69" s="104"/>
      <c r="L69" s="99"/>
      <c r="M69" s="105"/>
      <c r="N69" s="106"/>
      <c r="O69" s="106"/>
      <c r="P69" s="106"/>
      <c r="Q69" s="106"/>
      <c r="R69" s="106"/>
      <c r="S69" s="106"/>
      <c r="T69" s="107"/>
      <c r="AT69" s="101" t="s">
        <v>75</v>
      </c>
      <c r="AU69" s="101" t="s">
        <v>30</v>
      </c>
      <c r="AV69" s="8" t="s">
        <v>30</v>
      </c>
      <c r="AW69" s="8" t="s">
        <v>6</v>
      </c>
      <c r="AX69" s="8" t="s">
        <v>28</v>
      </c>
      <c r="AY69" s="101" t="s">
        <v>66</v>
      </c>
    </row>
    <row r="70" spans="1:65" s="2" customFormat="1" ht="37.95" customHeight="1">
      <c r="A70" s="18"/>
      <c r="B70" s="85"/>
      <c r="C70" s="86" t="s">
        <v>30</v>
      </c>
      <c r="D70" s="86" t="s">
        <v>69</v>
      </c>
      <c r="E70" s="87" t="s">
        <v>157</v>
      </c>
      <c r="F70" s="88" t="s">
        <v>158</v>
      </c>
      <c r="G70" s="89" t="s">
        <v>72</v>
      </c>
      <c r="H70" s="90">
        <v>16.96</v>
      </c>
      <c r="I70" s="91"/>
      <c r="J70" s="92">
        <f>ROUND(I70*H70,2)</f>
        <v>0</v>
      </c>
      <c r="K70" s="88" t="s">
        <v>79</v>
      </c>
      <c r="L70" s="19"/>
      <c r="M70" s="93" t="s">
        <v>0</v>
      </c>
      <c r="N70" s="94" t="s">
        <v>13</v>
      </c>
      <c r="O70" s="26"/>
      <c r="P70" s="95">
        <f>O70*H70</f>
        <v>0</v>
      </c>
      <c r="Q70" s="95">
        <v>4E-05</v>
      </c>
      <c r="R70" s="95">
        <f>Q70*H70</f>
        <v>0.0006784000000000001</v>
      </c>
      <c r="S70" s="95">
        <v>0</v>
      </c>
      <c r="T70" s="96">
        <f>S70*H70</f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R70" s="97" t="s">
        <v>73</v>
      </c>
      <c r="AT70" s="97" t="s">
        <v>69</v>
      </c>
      <c r="AU70" s="97" t="s">
        <v>30</v>
      </c>
      <c r="AY70" s="12" t="s">
        <v>66</v>
      </c>
      <c r="BE70" s="98">
        <f>IF(N70="základní",J70,0)</f>
        <v>0</v>
      </c>
      <c r="BF70" s="98">
        <f>IF(N70="snížená",J70,0)</f>
        <v>0</v>
      </c>
      <c r="BG70" s="98">
        <f>IF(N70="zákl. přenesená",J70,0)</f>
        <v>0</v>
      </c>
      <c r="BH70" s="98">
        <f>IF(N70="sníž. přenesená",J70,0)</f>
        <v>0</v>
      </c>
      <c r="BI70" s="98">
        <f>IF(N70="nulová",J70,0)</f>
        <v>0</v>
      </c>
      <c r="BJ70" s="12" t="s">
        <v>28</v>
      </c>
      <c r="BK70" s="98">
        <f>ROUND(I70*H70,2)</f>
        <v>0</v>
      </c>
      <c r="BL70" s="12" t="s">
        <v>73</v>
      </c>
      <c r="BM70" s="97" t="s">
        <v>159</v>
      </c>
    </row>
    <row r="71" spans="1:47" s="2" customFormat="1" ht="12">
      <c r="A71" s="18"/>
      <c r="B71" s="19"/>
      <c r="C71" s="18"/>
      <c r="D71" s="108" t="s">
        <v>81</v>
      </c>
      <c r="E71" s="18"/>
      <c r="F71" s="109" t="s">
        <v>160</v>
      </c>
      <c r="G71" s="18"/>
      <c r="H71" s="18"/>
      <c r="I71" s="110"/>
      <c r="J71" s="18"/>
      <c r="K71" s="18"/>
      <c r="L71" s="19"/>
      <c r="M71" s="111"/>
      <c r="N71" s="112"/>
      <c r="O71" s="26"/>
      <c r="P71" s="26"/>
      <c r="Q71" s="26"/>
      <c r="R71" s="26"/>
      <c r="S71" s="26"/>
      <c r="T71" s="27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T71" s="12" t="s">
        <v>81</v>
      </c>
      <c r="AU71" s="12" t="s">
        <v>30</v>
      </c>
    </row>
    <row r="72" spans="2:51" s="9" customFormat="1" ht="12">
      <c r="B72" s="113"/>
      <c r="D72" s="100" t="s">
        <v>75</v>
      </c>
      <c r="E72" s="114" t="s">
        <v>0</v>
      </c>
      <c r="F72" s="115" t="s">
        <v>264</v>
      </c>
      <c r="H72" s="114" t="s">
        <v>0</v>
      </c>
      <c r="I72" s="116"/>
      <c r="L72" s="113"/>
      <c r="M72" s="117"/>
      <c r="N72" s="118"/>
      <c r="O72" s="118"/>
      <c r="P72" s="118"/>
      <c r="Q72" s="118"/>
      <c r="R72" s="118"/>
      <c r="S72" s="118"/>
      <c r="T72" s="119"/>
      <c r="AT72" s="114" t="s">
        <v>75</v>
      </c>
      <c r="AU72" s="114" t="s">
        <v>30</v>
      </c>
      <c r="AV72" s="9" t="s">
        <v>28</v>
      </c>
      <c r="AW72" s="9" t="s">
        <v>6</v>
      </c>
      <c r="AX72" s="9" t="s">
        <v>26</v>
      </c>
      <c r="AY72" s="114" t="s">
        <v>66</v>
      </c>
    </row>
    <row r="73" spans="2:51" s="8" customFormat="1" ht="12">
      <c r="B73" s="99"/>
      <c r="D73" s="100" t="s">
        <v>75</v>
      </c>
      <c r="E73" s="101" t="s">
        <v>0</v>
      </c>
      <c r="F73" s="102" t="s">
        <v>265</v>
      </c>
      <c r="H73" s="103">
        <v>8.48</v>
      </c>
      <c r="I73" s="104"/>
      <c r="L73" s="99"/>
      <c r="M73" s="105"/>
      <c r="N73" s="106"/>
      <c r="O73" s="106"/>
      <c r="P73" s="106"/>
      <c r="Q73" s="106"/>
      <c r="R73" s="106"/>
      <c r="S73" s="106"/>
      <c r="T73" s="107"/>
      <c r="AT73" s="101" t="s">
        <v>75</v>
      </c>
      <c r="AU73" s="101" t="s">
        <v>30</v>
      </c>
      <c r="AV73" s="8" t="s">
        <v>30</v>
      </c>
      <c r="AW73" s="8" t="s">
        <v>6</v>
      </c>
      <c r="AX73" s="8" t="s">
        <v>26</v>
      </c>
      <c r="AY73" s="101" t="s">
        <v>66</v>
      </c>
    </row>
    <row r="74" spans="2:51" s="9" customFormat="1" ht="12">
      <c r="B74" s="113"/>
      <c r="D74" s="100" t="s">
        <v>75</v>
      </c>
      <c r="E74" s="114" t="s">
        <v>0</v>
      </c>
      <c r="F74" s="115" t="s">
        <v>163</v>
      </c>
      <c r="H74" s="114" t="s">
        <v>0</v>
      </c>
      <c r="I74" s="116"/>
      <c r="L74" s="113"/>
      <c r="M74" s="117"/>
      <c r="N74" s="118"/>
      <c r="O74" s="118"/>
      <c r="P74" s="118"/>
      <c r="Q74" s="118"/>
      <c r="R74" s="118"/>
      <c r="S74" s="118"/>
      <c r="T74" s="119"/>
      <c r="AT74" s="114" t="s">
        <v>75</v>
      </c>
      <c r="AU74" s="114" t="s">
        <v>30</v>
      </c>
      <c r="AV74" s="9" t="s">
        <v>28</v>
      </c>
      <c r="AW74" s="9" t="s">
        <v>6</v>
      </c>
      <c r="AX74" s="9" t="s">
        <v>26</v>
      </c>
      <c r="AY74" s="114" t="s">
        <v>66</v>
      </c>
    </row>
    <row r="75" spans="2:51" s="8" customFormat="1" ht="12">
      <c r="B75" s="99"/>
      <c r="D75" s="100" t="s">
        <v>75</v>
      </c>
      <c r="E75" s="101" t="s">
        <v>0</v>
      </c>
      <c r="F75" s="102" t="s">
        <v>265</v>
      </c>
      <c r="H75" s="103">
        <v>8.48</v>
      </c>
      <c r="I75" s="104"/>
      <c r="L75" s="99"/>
      <c r="M75" s="105"/>
      <c r="N75" s="106"/>
      <c r="O75" s="106"/>
      <c r="P75" s="106"/>
      <c r="Q75" s="106"/>
      <c r="R75" s="106"/>
      <c r="S75" s="106"/>
      <c r="T75" s="107"/>
      <c r="AT75" s="101" t="s">
        <v>75</v>
      </c>
      <c r="AU75" s="101" t="s">
        <v>30</v>
      </c>
      <c r="AV75" s="8" t="s">
        <v>30</v>
      </c>
      <c r="AW75" s="8" t="s">
        <v>6</v>
      </c>
      <c r="AX75" s="8" t="s">
        <v>26</v>
      </c>
      <c r="AY75" s="101" t="s">
        <v>66</v>
      </c>
    </row>
    <row r="76" spans="2:51" s="10" customFormat="1" ht="12">
      <c r="B76" s="120"/>
      <c r="D76" s="100" t="s">
        <v>75</v>
      </c>
      <c r="E76" s="121" t="s">
        <v>0</v>
      </c>
      <c r="F76" s="122" t="s">
        <v>85</v>
      </c>
      <c r="H76" s="123">
        <v>16.96</v>
      </c>
      <c r="I76" s="124"/>
      <c r="L76" s="120"/>
      <c r="M76" s="125"/>
      <c r="N76" s="126"/>
      <c r="O76" s="126"/>
      <c r="P76" s="126"/>
      <c r="Q76" s="126"/>
      <c r="R76" s="126"/>
      <c r="S76" s="126"/>
      <c r="T76" s="127"/>
      <c r="AT76" s="121" t="s">
        <v>75</v>
      </c>
      <c r="AU76" s="121" t="s">
        <v>30</v>
      </c>
      <c r="AV76" s="10" t="s">
        <v>73</v>
      </c>
      <c r="AW76" s="10" t="s">
        <v>6</v>
      </c>
      <c r="AX76" s="10" t="s">
        <v>28</v>
      </c>
      <c r="AY76" s="121" t="s">
        <v>66</v>
      </c>
    </row>
    <row r="77" spans="2:63" s="7" customFormat="1" ht="22.95" customHeight="1">
      <c r="B77" s="72"/>
      <c r="D77" s="73" t="s">
        <v>25</v>
      </c>
      <c r="E77" s="83" t="s">
        <v>116</v>
      </c>
      <c r="F77" s="83" t="s">
        <v>117</v>
      </c>
      <c r="I77" s="75"/>
      <c r="J77" s="84">
        <f>BK77</f>
        <v>0</v>
      </c>
      <c r="L77" s="72"/>
      <c r="M77" s="77"/>
      <c r="N77" s="78"/>
      <c r="O77" s="78"/>
      <c r="P77" s="79">
        <f>SUM(P78:P79)</f>
        <v>0</v>
      </c>
      <c r="Q77" s="78"/>
      <c r="R77" s="79">
        <f>SUM(R78:R79)</f>
        <v>0</v>
      </c>
      <c r="S77" s="78"/>
      <c r="T77" s="80">
        <f>SUM(T78:T79)</f>
        <v>0</v>
      </c>
      <c r="AR77" s="73" t="s">
        <v>28</v>
      </c>
      <c r="AT77" s="81" t="s">
        <v>25</v>
      </c>
      <c r="AU77" s="81" t="s">
        <v>28</v>
      </c>
      <c r="AY77" s="73" t="s">
        <v>66</v>
      </c>
      <c r="BK77" s="82">
        <f>SUM(BK78:BK79)</f>
        <v>0</v>
      </c>
    </row>
    <row r="78" spans="1:65" s="2" customFormat="1" ht="55.5" customHeight="1">
      <c r="A78" s="18"/>
      <c r="B78" s="85"/>
      <c r="C78" s="86" t="s">
        <v>86</v>
      </c>
      <c r="D78" s="86" t="s">
        <v>69</v>
      </c>
      <c r="E78" s="87" t="s">
        <v>119</v>
      </c>
      <c r="F78" s="88" t="s">
        <v>120</v>
      </c>
      <c r="G78" s="89" t="s">
        <v>97</v>
      </c>
      <c r="H78" s="90">
        <v>0.001</v>
      </c>
      <c r="I78" s="91"/>
      <c r="J78" s="92">
        <f>ROUND(I78*H78,2)</f>
        <v>0</v>
      </c>
      <c r="K78" s="88" t="s">
        <v>79</v>
      </c>
      <c r="L78" s="19"/>
      <c r="M78" s="93" t="s">
        <v>0</v>
      </c>
      <c r="N78" s="94" t="s">
        <v>13</v>
      </c>
      <c r="O78" s="26"/>
      <c r="P78" s="95">
        <f>O78*H78</f>
        <v>0</v>
      </c>
      <c r="Q78" s="95">
        <v>0</v>
      </c>
      <c r="R78" s="95">
        <f>Q78*H78</f>
        <v>0</v>
      </c>
      <c r="S78" s="95">
        <v>0</v>
      </c>
      <c r="T78" s="96">
        <f>S78*H78</f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R78" s="97" t="s">
        <v>73</v>
      </c>
      <c r="AT78" s="97" t="s">
        <v>69</v>
      </c>
      <c r="AU78" s="97" t="s">
        <v>30</v>
      </c>
      <c r="AY78" s="12" t="s">
        <v>66</v>
      </c>
      <c r="BE78" s="98">
        <f>IF(N78="základní",J78,0)</f>
        <v>0</v>
      </c>
      <c r="BF78" s="98">
        <f>IF(N78="snížená",J78,0)</f>
        <v>0</v>
      </c>
      <c r="BG78" s="98">
        <f>IF(N78="zákl. přenesená",J78,0)</f>
        <v>0</v>
      </c>
      <c r="BH78" s="98">
        <f>IF(N78="sníž. přenesená",J78,0)</f>
        <v>0</v>
      </c>
      <c r="BI78" s="98">
        <f>IF(N78="nulová",J78,0)</f>
        <v>0</v>
      </c>
      <c r="BJ78" s="12" t="s">
        <v>28</v>
      </c>
      <c r="BK78" s="98">
        <f>ROUND(I78*H78,2)</f>
        <v>0</v>
      </c>
      <c r="BL78" s="12" t="s">
        <v>73</v>
      </c>
      <c r="BM78" s="97" t="s">
        <v>121</v>
      </c>
    </row>
    <row r="79" spans="1:47" s="2" customFormat="1" ht="12">
      <c r="A79" s="18"/>
      <c r="B79" s="19"/>
      <c r="C79" s="18"/>
      <c r="D79" s="108" t="s">
        <v>81</v>
      </c>
      <c r="E79" s="18"/>
      <c r="F79" s="109" t="s">
        <v>122</v>
      </c>
      <c r="G79" s="18"/>
      <c r="H79" s="18"/>
      <c r="I79" s="110"/>
      <c r="J79" s="18"/>
      <c r="K79" s="18"/>
      <c r="L79" s="19"/>
      <c r="M79" s="111"/>
      <c r="N79" s="112"/>
      <c r="O79" s="26"/>
      <c r="P79" s="26"/>
      <c r="Q79" s="26"/>
      <c r="R79" s="26"/>
      <c r="S79" s="26"/>
      <c r="T79" s="27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T79" s="12" t="s">
        <v>81</v>
      </c>
      <c r="AU79" s="12" t="s">
        <v>30</v>
      </c>
    </row>
    <row r="80" spans="2:63" s="7" customFormat="1" ht="25.95" customHeight="1">
      <c r="B80" s="72"/>
      <c r="D80" s="73" t="s">
        <v>25</v>
      </c>
      <c r="E80" s="74" t="s">
        <v>164</v>
      </c>
      <c r="F80" s="74" t="s">
        <v>165</v>
      </c>
      <c r="I80" s="75"/>
      <c r="J80" s="76">
        <f>BK80</f>
        <v>0</v>
      </c>
      <c r="L80" s="72"/>
      <c r="M80" s="77"/>
      <c r="N80" s="78"/>
      <c r="O80" s="78"/>
      <c r="P80" s="79">
        <f>P81+P83+P94+P105+P114</f>
        <v>0</v>
      </c>
      <c r="Q80" s="78"/>
      <c r="R80" s="79">
        <f>R81+R83+R94+R105+R114</f>
        <v>0.39838024</v>
      </c>
      <c r="S80" s="78"/>
      <c r="T80" s="80">
        <f>T81+T83+T94+T105+T114</f>
        <v>0</v>
      </c>
      <c r="AR80" s="73" t="s">
        <v>30</v>
      </c>
      <c r="AT80" s="81" t="s">
        <v>25</v>
      </c>
      <c r="AU80" s="81" t="s">
        <v>26</v>
      </c>
      <c r="AY80" s="73" t="s">
        <v>66</v>
      </c>
      <c r="BK80" s="82">
        <f>BK81+BK83+BK94+BK105+BK114</f>
        <v>0</v>
      </c>
    </row>
    <row r="81" spans="2:63" s="7" customFormat="1" ht="22.95" customHeight="1">
      <c r="B81" s="72"/>
      <c r="D81" s="73" t="s">
        <v>25</v>
      </c>
      <c r="E81" s="83" t="s">
        <v>252</v>
      </c>
      <c r="F81" s="83" t="s">
        <v>253</v>
      </c>
      <c r="I81" s="75"/>
      <c r="J81" s="84">
        <f>BK81</f>
        <v>0</v>
      </c>
      <c r="L81" s="72"/>
      <c r="M81" s="77"/>
      <c r="N81" s="78"/>
      <c r="O81" s="78"/>
      <c r="P81" s="79">
        <f>P82</f>
        <v>0</v>
      </c>
      <c r="Q81" s="78"/>
      <c r="R81" s="79">
        <f>R82</f>
        <v>0</v>
      </c>
      <c r="S81" s="78"/>
      <c r="T81" s="80">
        <f>T82</f>
        <v>0</v>
      </c>
      <c r="AR81" s="73" t="s">
        <v>30</v>
      </c>
      <c r="AT81" s="81" t="s">
        <v>25</v>
      </c>
      <c r="AU81" s="81" t="s">
        <v>28</v>
      </c>
      <c r="AY81" s="73" t="s">
        <v>66</v>
      </c>
      <c r="BK81" s="82">
        <f>BK82</f>
        <v>0</v>
      </c>
    </row>
    <row r="82" spans="1:65" s="2" customFormat="1" ht="49.2" customHeight="1">
      <c r="A82" s="18"/>
      <c r="B82" s="85"/>
      <c r="C82" s="86" t="s">
        <v>73</v>
      </c>
      <c r="D82" s="86" t="s">
        <v>69</v>
      </c>
      <c r="E82" s="87" t="s">
        <v>254</v>
      </c>
      <c r="F82" s="88" t="s">
        <v>255</v>
      </c>
      <c r="G82" s="89" t="s">
        <v>204</v>
      </c>
      <c r="H82" s="90">
        <v>1</v>
      </c>
      <c r="I82" s="91"/>
      <c r="J82" s="92">
        <f>ROUND(I82*H82,2)</f>
        <v>0</v>
      </c>
      <c r="K82" s="88" t="s">
        <v>0</v>
      </c>
      <c r="L82" s="19"/>
      <c r="M82" s="93" t="s">
        <v>0</v>
      </c>
      <c r="N82" s="94" t="s">
        <v>13</v>
      </c>
      <c r="O82" s="26"/>
      <c r="P82" s="95">
        <f>O82*H82</f>
        <v>0</v>
      </c>
      <c r="Q82" s="95">
        <v>0</v>
      </c>
      <c r="R82" s="95">
        <f>Q82*H82</f>
        <v>0</v>
      </c>
      <c r="S82" s="95">
        <v>0</v>
      </c>
      <c r="T82" s="96">
        <f>S82*H82</f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R82" s="97" t="s">
        <v>171</v>
      </c>
      <c r="AT82" s="97" t="s">
        <v>69</v>
      </c>
      <c r="AU82" s="97" t="s">
        <v>30</v>
      </c>
      <c r="AY82" s="12" t="s">
        <v>66</v>
      </c>
      <c r="BE82" s="98">
        <f>IF(N82="základní",J82,0)</f>
        <v>0</v>
      </c>
      <c r="BF82" s="98">
        <f>IF(N82="snížená",J82,0)</f>
        <v>0</v>
      </c>
      <c r="BG82" s="98">
        <f>IF(N82="zákl. přenesená",J82,0)</f>
        <v>0</v>
      </c>
      <c r="BH82" s="98">
        <f>IF(N82="sníž. přenesená",J82,0)</f>
        <v>0</v>
      </c>
      <c r="BI82" s="98">
        <f>IF(N82="nulová",J82,0)</f>
        <v>0</v>
      </c>
      <c r="BJ82" s="12" t="s">
        <v>28</v>
      </c>
      <c r="BK82" s="98">
        <f>ROUND(I82*H82,2)</f>
        <v>0</v>
      </c>
      <c r="BL82" s="12" t="s">
        <v>171</v>
      </c>
      <c r="BM82" s="97" t="s">
        <v>256</v>
      </c>
    </row>
    <row r="83" spans="2:63" s="7" customFormat="1" ht="22.95" customHeight="1">
      <c r="B83" s="72"/>
      <c r="D83" s="73" t="s">
        <v>25</v>
      </c>
      <c r="E83" s="83" t="s">
        <v>166</v>
      </c>
      <c r="F83" s="83" t="s">
        <v>167</v>
      </c>
      <c r="I83" s="75"/>
      <c r="J83" s="84">
        <f>BK83</f>
        <v>0</v>
      </c>
      <c r="L83" s="72"/>
      <c r="M83" s="77"/>
      <c r="N83" s="78"/>
      <c r="O83" s="78"/>
      <c r="P83" s="79">
        <f>SUM(P84:P93)</f>
        <v>0</v>
      </c>
      <c r="Q83" s="78"/>
      <c r="R83" s="79">
        <f>SUM(R84:R93)</f>
        <v>0.3830574</v>
      </c>
      <c r="S83" s="78"/>
      <c r="T83" s="80">
        <f>SUM(T84:T93)</f>
        <v>0</v>
      </c>
      <c r="AR83" s="73" t="s">
        <v>30</v>
      </c>
      <c r="AT83" s="81" t="s">
        <v>25</v>
      </c>
      <c r="AU83" s="81" t="s">
        <v>28</v>
      </c>
      <c r="AY83" s="73" t="s">
        <v>66</v>
      </c>
      <c r="BK83" s="82">
        <f>SUM(BK84:BK93)</f>
        <v>0</v>
      </c>
    </row>
    <row r="84" spans="1:65" s="2" customFormat="1" ht="62.7" customHeight="1">
      <c r="A84" s="18"/>
      <c r="B84" s="85"/>
      <c r="C84" s="86" t="s">
        <v>100</v>
      </c>
      <c r="D84" s="86" t="s">
        <v>69</v>
      </c>
      <c r="E84" s="87" t="s">
        <v>168</v>
      </c>
      <c r="F84" s="88" t="s">
        <v>169</v>
      </c>
      <c r="G84" s="89" t="s">
        <v>72</v>
      </c>
      <c r="H84" s="90">
        <v>8.382</v>
      </c>
      <c r="I84" s="91"/>
      <c r="J84" s="92">
        <f>ROUND(I84*H84,2)</f>
        <v>0</v>
      </c>
      <c r="K84" s="88" t="s">
        <v>170</v>
      </c>
      <c r="L84" s="19"/>
      <c r="M84" s="93" t="s">
        <v>0</v>
      </c>
      <c r="N84" s="94" t="s">
        <v>13</v>
      </c>
      <c r="O84" s="26"/>
      <c r="P84" s="95">
        <f>O84*H84</f>
        <v>0</v>
      </c>
      <c r="Q84" s="95">
        <v>0.0457</v>
      </c>
      <c r="R84" s="95">
        <f>Q84*H84</f>
        <v>0.3830574</v>
      </c>
      <c r="S84" s="95">
        <v>0</v>
      </c>
      <c r="T84" s="96">
        <f>S84*H84</f>
        <v>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R84" s="97" t="s">
        <v>171</v>
      </c>
      <c r="AT84" s="97" t="s">
        <v>69</v>
      </c>
      <c r="AU84" s="97" t="s">
        <v>30</v>
      </c>
      <c r="AY84" s="12" t="s">
        <v>66</v>
      </c>
      <c r="BE84" s="98">
        <f>IF(N84="základní",J84,0)</f>
        <v>0</v>
      </c>
      <c r="BF84" s="98">
        <f>IF(N84="snížená",J84,0)</f>
        <v>0</v>
      </c>
      <c r="BG84" s="98">
        <f>IF(N84="zákl. přenesená",J84,0)</f>
        <v>0</v>
      </c>
      <c r="BH84" s="98">
        <f>IF(N84="sníž. přenesená",J84,0)</f>
        <v>0</v>
      </c>
      <c r="BI84" s="98">
        <f>IF(N84="nulová",J84,0)</f>
        <v>0</v>
      </c>
      <c r="BJ84" s="12" t="s">
        <v>28</v>
      </c>
      <c r="BK84" s="98">
        <f>ROUND(I84*H84,2)</f>
        <v>0</v>
      </c>
      <c r="BL84" s="12" t="s">
        <v>171</v>
      </c>
      <c r="BM84" s="97" t="s">
        <v>266</v>
      </c>
    </row>
    <row r="85" spans="2:51" s="9" customFormat="1" ht="12">
      <c r="B85" s="113"/>
      <c r="D85" s="100" t="s">
        <v>75</v>
      </c>
      <c r="E85" s="114" t="s">
        <v>0</v>
      </c>
      <c r="F85" s="115" t="s">
        <v>173</v>
      </c>
      <c r="H85" s="114" t="s">
        <v>0</v>
      </c>
      <c r="I85" s="116"/>
      <c r="L85" s="113"/>
      <c r="M85" s="117"/>
      <c r="N85" s="118"/>
      <c r="O85" s="118"/>
      <c r="P85" s="118"/>
      <c r="Q85" s="118"/>
      <c r="R85" s="118"/>
      <c r="S85" s="118"/>
      <c r="T85" s="119"/>
      <c r="AT85" s="114" t="s">
        <v>75</v>
      </c>
      <c r="AU85" s="114" t="s">
        <v>30</v>
      </c>
      <c r="AV85" s="9" t="s">
        <v>28</v>
      </c>
      <c r="AW85" s="9" t="s">
        <v>6</v>
      </c>
      <c r="AX85" s="9" t="s">
        <v>26</v>
      </c>
      <c r="AY85" s="114" t="s">
        <v>66</v>
      </c>
    </row>
    <row r="86" spans="2:51" s="9" customFormat="1" ht="30.6">
      <c r="B86" s="113"/>
      <c r="D86" s="100" t="s">
        <v>75</v>
      </c>
      <c r="E86" s="114" t="s">
        <v>0</v>
      </c>
      <c r="F86" s="115" t="s">
        <v>174</v>
      </c>
      <c r="H86" s="114" t="s">
        <v>0</v>
      </c>
      <c r="I86" s="116"/>
      <c r="L86" s="113"/>
      <c r="M86" s="117"/>
      <c r="N86" s="118"/>
      <c r="O86" s="118"/>
      <c r="P86" s="118"/>
      <c r="Q86" s="118"/>
      <c r="R86" s="118"/>
      <c r="S86" s="118"/>
      <c r="T86" s="119"/>
      <c r="AT86" s="114" t="s">
        <v>75</v>
      </c>
      <c r="AU86" s="114" t="s">
        <v>30</v>
      </c>
      <c r="AV86" s="9" t="s">
        <v>28</v>
      </c>
      <c r="AW86" s="9" t="s">
        <v>6</v>
      </c>
      <c r="AX86" s="9" t="s">
        <v>26</v>
      </c>
      <c r="AY86" s="114" t="s">
        <v>66</v>
      </c>
    </row>
    <row r="87" spans="2:51" s="9" customFormat="1" ht="20.4">
      <c r="B87" s="113"/>
      <c r="D87" s="100" t="s">
        <v>75</v>
      </c>
      <c r="E87" s="114" t="s">
        <v>0</v>
      </c>
      <c r="F87" s="115" t="s">
        <v>175</v>
      </c>
      <c r="H87" s="114" t="s">
        <v>0</v>
      </c>
      <c r="I87" s="116"/>
      <c r="L87" s="113"/>
      <c r="M87" s="117"/>
      <c r="N87" s="118"/>
      <c r="O87" s="118"/>
      <c r="P87" s="118"/>
      <c r="Q87" s="118"/>
      <c r="R87" s="118"/>
      <c r="S87" s="118"/>
      <c r="T87" s="119"/>
      <c r="AT87" s="114" t="s">
        <v>75</v>
      </c>
      <c r="AU87" s="114" t="s">
        <v>30</v>
      </c>
      <c r="AV87" s="9" t="s">
        <v>28</v>
      </c>
      <c r="AW87" s="9" t="s">
        <v>6</v>
      </c>
      <c r="AX87" s="9" t="s">
        <v>26</v>
      </c>
      <c r="AY87" s="114" t="s">
        <v>66</v>
      </c>
    </row>
    <row r="88" spans="2:51" s="9" customFormat="1" ht="20.4">
      <c r="B88" s="113"/>
      <c r="D88" s="100" t="s">
        <v>75</v>
      </c>
      <c r="E88" s="114" t="s">
        <v>0</v>
      </c>
      <c r="F88" s="115" t="s">
        <v>176</v>
      </c>
      <c r="H88" s="114" t="s">
        <v>0</v>
      </c>
      <c r="I88" s="116"/>
      <c r="L88" s="113"/>
      <c r="M88" s="117"/>
      <c r="N88" s="118"/>
      <c r="O88" s="118"/>
      <c r="P88" s="118"/>
      <c r="Q88" s="118"/>
      <c r="R88" s="118"/>
      <c r="S88" s="118"/>
      <c r="T88" s="119"/>
      <c r="AT88" s="114" t="s">
        <v>75</v>
      </c>
      <c r="AU88" s="114" t="s">
        <v>30</v>
      </c>
      <c r="AV88" s="9" t="s">
        <v>28</v>
      </c>
      <c r="AW88" s="9" t="s">
        <v>6</v>
      </c>
      <c r="AX88" s="9" t="s">
        <v>26</v>
      </c>
      <c r="AY88" s="114" t="s">
        <v>66</v>
      </c>
    </row>
    <row r="89" spans="2:51" s="9" customFormat="1" ht="12">
      <c r="B89" s="113"/>
      <c r="D89" s="100" t="s">
        <v>75</v>
      </c>
      <c r="E89" s="114" t="s">
        <v>0</v>
      </c>
      <c r="F89" s="115" t="s">
        <v>267</v>
      </c>
      <c r="H89" s="114" t="s">
        <v>0</v>
      </c>
      <c r="I89" s="116"/>
      <c r="L89" s="113"/>
      <c r="M89" s="117"/>
      <c r="N89" s="118"/>
      <c r="O89" s="118"/>
      <c r="P89" s="118"/>
      <c r="Q89" s="118"/>
      <c r="R89" s="118"/>
      <c r="S89" s="118"/>
      <c r="T89" s="119"/>
      <c r="AT89" s="114" t="s">
        <v>75</v>
      </c>
      <c r="AU89" s="114" t="s">
        <v>30</v>
      </c>
      <c r="AV89" s="9" t="s">
        <v>28</v>
      </c>
      <c r="AW89" s="9" t="s">
        <v>6</v>
      </c>
      <c r="AX89" s="9" t="s">
        <v>26</v>
      </c>
      <c r="AY89" s="114" t="s">
        <v>66</v>
      </c>
    </row>
    <row r="90" spans="2:51" s="8" customFormat="1" ht="12">
      <c r="B90" s="99"/>
      <c r="D90" s="100" t="s">
        <v>75</v>
      </c>
      <c r="E90" s="101" t="s">
        <v>0</v>
      </c>
      <c r="F90" s="102" t="s">
        <v>268</v>
      </c>
      <c r="H90" s="103">
        <v>8.382</v>
      </c>
      <c r="I90" s="104"/>
      <c r="L90" s="99"/>
      <c r="M90" s="105"/>
      <c r="N90" s="106"/>
      <c r="O90" s="106"/>
      <c r="P90" s="106"/>
      <c r="Q90" s="106"/>
      <c r="R90" s="106"/>
      <c r="S90" s="106"/>
      <c r="T90" s="107"/>
      <c r="AT90" s="101" t="s">
        <v>75</v>
      </c>
      <c r="AU90" s="101" t="s">
        <v>30</v>
      </c>
      <c r="AV90" s="8" t="s">
        <v>30</v>
      </c>
      <c r="AW90" s="8" t="s">
        <v>6</v>
      </c>
      <c r="AX90" s="8" t="s">
        <v>26</v>
      </c>
      <c r="AY90" s="101" t="s">
        <v>66</v>
      </c>
    </row>
    <row r="91" spans="2:51" s="10" customFormat="1" ht="12">
      <c r="B91" s="120"/>
      <c r="D91" s="100" t="s">
        <v>75</v>
      </c>
      <c r="E91" s="121" t="s">
        <v>0</v>
      </c>
      <c r="F91" s="122" t="s">
        <v>85</v>
      </c>
      <c r="H91" s="123">
        <v>8.382</v>
      </c>
      <c r="I91" s="124"/>
      <c r="L91" s="120"/>
      <c r="M91" s="125"/>
      <c r="N91" s="126"/>
      <c r="O91" s="126"/>
      <c r="P91" s="126"/>
      <c r="Q91" s="126"/>
      <c r="R91" s="126"/>
      <c r="S91" s="126"/>
      <c r="T91" s="127"/>
      <c r="AT91" s="121" t="s">
        <v>75</v>
      </c>
      <c r="AU91" s="121" t="s">
        <v>30</v>
      </c>
      <c r="AV91" s="10" t="s">
        <v>73</v>
      </c>
      <c r="AW91" s="10" t="s">
        <v>6</v>
      </c>
      <c r="AX91" s="10" t="s">
        <v>28</v>
      </c>
      <c r="AY91" s="121" t="s">
        <v>66</v>
      </c>
    </row>
    <row r="92" spans="1:65" s="2" customFormat="1" ht="66.75" customHeight="1">
      <c r="A92" s="18"/>
      <c r="B92" s="85"/>
      <c r="C92" s="86" t="s">
        <v>105</v>
      </c>
      <c r="D92" s="86" t="s">
        <v>69</v>
      </c>
      <c r="E92" s="87" t="s">
        <v>178</v>
      </c>
      <c r="F92" s="88" t="s">
        <v>179</v>
      </c>
      <c r="G92" s="89" t="s">
        <v>97</v>
      </c>
      <c r="H92" s="90">
        <v>0.383</v>
      </c>
      <c r="I92" s="91"/>
      <c r="J92" s="92">
        <f>ROUND(I92*H92,2)</f>
        <v>0</v>
      </c>
      <c r="K92" s="88" t="s">
        <v>79</v>
      </c>
      <c r="L92" s="19"/>
      <c r="M92" s="93" t="s">
        <v>0</v>
      </c>
      <c r="N92" s="94" t="s">
        <v>13</v>
      </c>
      <c r="O92" s="26"/>
      <c r="P92" s="95">
        <f>O92*H92</f>
        <v>0</v>
      </c>
      <c r="Q92" s="95">
        <v>0</v>
      </c>
      <c r="R92" s="95">
        <f>Q92*H92</f>
        <v>0</v>
      </c>
      <c r="S92" s="95">
        <v>0</v>
      </c>
      <c r="T92" s="96">
        <f>S92*H92</f>
        <v>0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R92" s="97" t="s">
        <v>171</v>
      </c>
      <c r="AT92" s="97" t="s">
        <v>69</v>
      </c>
      <c r="AU92" s="97" t="s">
        <v>30</v>
      </c>
      <c r="AY92" s="12" t="s">
        <v>66</v>
      </c>
      <c r="BE92" s="98">
        <f>IF(N92="základní",J92,0)</f>
        <v>0</v>
      </c>
      <c r="BF92" s="98">
        <f>IF(N92="snížená",J92,0)</f>
        <v>0</v>
      </c>
      <c r="BG92" s="98">
        <f>IF(N92="zákl. přenesená",J92,0)</f>
        <v>0</v>
      </c>
      <c r="BH92" s="98">
        <f>IF(N92="sníž. přenesená",J92,0)</f>
        <v>0</v>
      </c>
      <c r="BI92" s="98">
        <f>IF(N92="nulová",J92,0)</f>
        <v>0</v>
      </c>
      <c r="BJ92" s="12" t="s">
        <v>28</v>
      </c>
      <c r="BK92" s="98">
        <f>ROUND(I92*H92,2)</f>
        <v>0</v>
      </c>
      <c r="BL92" s="12" t="s">
        <v>171</v>
      </c>
      <c r="BM92" s="97" t="s">
        <v>269</v>
      </c>
    </row>
    <row r="93" spans="1:47" s="2" customFormat="1" ht="12">
      <c r="A93" s="18"/>
      <c r="B93" s="19"/>
      <c r="C93" s="18"/>
      <c r="D93" s="108" t="s">
        <v>81</v>
      </c>
      <c r="E93" s="18"/>
      <c r="F93" s="109" t="s">
        <v>181</v>
      </c>
      <c r="G93" s="18"/>
      <c r="H93" s="18"/>
      <c r="I93" s="110"/>
      <c r="J93" s="18"/>
      <c r="K93" s="18"/>
      <c r="L93" s="19"/>
      <c r="M93" s="111"/>
      <c r="N93" s="112"/>
      <c r="O93" s="26"/>
      <c r="P93" s="26"/>
      <c r="Q93" s="26"/>
      <c r="R93" s="26"/>
      <c r="S93" s="26"/>
      <c r="T93" s="27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T93" s="12" t="s">
        <v>81</v>
      </c>
      <c r="AU93" s="12" t="s">
        <v>30</v>
      </c>
    </row>
    <row r="94" spans="2:63" s="7" customFormat="1" ht="22.95" customHeight="1">
      <c r="B94" s="72"/>
      <c r="D94" s="73" t="s">
        <v>25</v>
      </c>
      <c r="E94" s="83" t="s">
        <v>193</v>
      </c>
      <c r="F94" s="83" t="s">
        <v>194</v>
      </c>
      <c r="I94" s="75"/>
      <c r="J94" s="84">
        <f>BK94</f>
        <v>0</v>
      </c>
      <c r="L94" s="72"/>
      <c r="M94" s="77"/>
      <c r="N94" s="78"/>
      <c r="O94" s="78"/>
      <c r="P94" s="79">
        <f>SUM(P95:P104)</f>
        <v>0</v>
      </c>
      <c r="Q94" s="78"/>
      <c r="R94" s="79">
        <f>SUM(R95:R104)</f>
        <v>0.00320068</v>
      </c>
      <c r="S94" s="78"/>
      <c r="T94" s="80">
        <f>SUM(T95:T104)</f>
        <v>0</v>
      </c>
      <c r="AR94" s="73" t="s">
        <v>30</v>
      </c>
      <c r="AT94" s="81" t="s">
        <v>25</v>
      </c>
      <c r="AU94" s="81" t="s">
        <v>28</v>
      </c>
      <c r="AY94" s="73" t="s">
        <v>66</v>
      </c>
      <c r="BK94" s="82">
        <f>SUM(BK95:BK104)</f>
        <v>0</v>
      </c>
    </row>
    <row r="95" spans="1:65" s="2" customFormat="1" ht="33" customHeight="1">
      <c r="A95" s="18"/>
      <c r="B95" s="85"/>
      <c r="C95" s="86" t="s">
        <v>111</v>
      </c>
      <c r="D95" s="86" t="s">
        <v>69</v>
      </c>
      <c r="E95" s="87" t="s">
        <v>195</v>
      </c>
      <c r="F95" s="88" t="s">
        <v>196</v>
      </c>
      <c r="G95" s="89" t="s">
        <v>197</v>
      </c>
      <c r="H95" s="90">
        <v>2.84</v>
      </c>
      <c r="I95" s="91"/>
      <c r="J95" s="92">
        <f>ROUND(I95*H95,2)</f>
        <v>0</v>
      </c>
      <c r="K95" s="88" t="s">
        <v>79</v>
      </c>
      <c r="L95" s="19"/>
      <c r="M95" s="93" t="s">
        <v>0</v>
      </c>
      <c r="N95" s="94" t="s">
        <v>13</v>
      </c>
      <c r="O95" s="26"/>
      <c r="P95" s="95">
        <f>O95*H95</f>
        <v>0</v>
      </c>
      <c r="Q95" s="95">
        <v>0.00058</v>
      </c>
      <c r="R95" s="95">
        <f>Q95*H95</f>
        <v>0.0016472</v>
      </c>
      <c r="S95" s="95">
        <v>0</v>
      </c>
      <c r="T95" s="96">
        <f>S95*H95</f>
        <v>0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R95" s="97" t="s">
        <v>171</v>
      </c>
      <c r="AT95" s="97" t="s">
        <v>69</v>
      </c>
      <c r="AU95" s="97" t="s">
        <v>30</v>
      </c>
      <c r="AY95" s="12" t="s">
        <v>66</v>
      </c>
      <c r="BE95" s="98">
        <f>IF(N95="základní",J95,0)</f>
        <v>0</v>
      </c>
      <c r="BF95" s="98">
        <f>IF(N95="snížená",J95,0)</f>
        <v>0</v>
      </c>
      <c r="BG95" s="98">
        <f>IF(N95="zákl. přenesená",J95,0)</f>
        <v>0</v>
      </c>
      <c r="BH95" s="98">
        <f>IF(N95="sníž. přenesená",J95,0)</f>
        <v>0</v>
      </c>
      <c r="BI95" s="98">
        <f>IF(N95="nulová",J95,0)</f>
        <v>0</v>
      </c>
      <c r="BJ95" s="12" t="s">
        <v>28</v>
      </c>
      <c r="BK95" s="98">
        <f>ROUND(I95*H95,2)</f>
        <v>0</v>
      </c>
      <c r="BL95" s="12" t="s">
        <v>171</v>
      </c>
      <c r="BM95" s="97" t="s">
        <v>198</v>
      </c>
    </row>
    <row r="96" spans="1:47" s="2" customFormat="1" ht="12">
      <c r="A96" s="18"/>
      <c r="B96" s="19"/>
      <c r="C96" s="18"/>
      <c r="D96" s="108" t="s">
        <v>81</v>
      </c>
      <c r="E96" s="18"/>
      <c r="F96" s="109" t="s">
        <v>199</v>
      </c>
      <c r="G96" s="18"/>
      <c r="H96" s="18"/>
      <c r="I96" s="110"/>
      <c r="J96" s="18"/>
      <c r="K96" s="18"/>
      <c r="L96" s="19"/>
      <c r="M96" s="111"/>
      <c r="N96" s="112"/>
      <c r="O96" s="26"/>
      <c r="P96" s="26"/>
      <c r="Q96" s="26"/>
      <c r="R96" s="26"/>
      <c r="S96" s="26"/>
      <c r="T96" s="27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T96" s="12" t="s">
        <v>81</v>
      </c>
      <c r="AU96" s="12" t="s">
        <v>30</v>
      </c>
    </row>
    <row r="97" spans="2:51" s="8" customFormat="1" ht="12">
      <c r="B97" s="99"/>
      <c r="D97" s="100" t="s">
        <v>75</v>
      </c>
      <c r="E97" s="101" t="s">
        <v>0</v>
      </c>
      <c r="F97" s="102" t="s">
        <v>270</v>
      </c>
      <c r="H97" s="103">
        <v>2.84</v>
      </c>
      <c r="I97" s="104"/>
      <c r="L97" s="99"/>
      <c r="M97" s="105"/>
      <c r="N97" s="106"/>
      <c r="O97" s="106"/>
      <c r="P97" s="106"/>
      <c r="Q97" s="106"/>
      <c r="R97" s="106"/>
      <c r="S97" s="106"/>
      <c r="T97" s="107"/>
      <c r="AT97" s="101" t="s">
        <v>75</v>
      </c>
      <c r="AU97" s="101" t="s">
        <v>30</v>
      </c>
      <c r="AV97" s="8" t="s">
        <v>30</v>
      </c>
      <c r="AW97" s="8" t="s">
        <v>6</v>
      </c>
      <c r="AX97" s="8" t="s">
        <v>28</v>
      </c>
      <c r="AY97" s="101" t="s">
        <v>66</v>
      </c>
    </row>
    <row r="98" spans="1:65" s="2" customFormat="1" ht="24.15" customHeight="1">
      <c r="A98" s="18"/>
      <c r="B98" s="85"/>
      <c r="C98" s="132" t="s">
        <v>118</v>
      </c>
      <c r="D98" s="132" t="s">
        <v>201</v>
      </c>
      <c r="E98" s="133" t="s">
        <v>202</v>
      </c>
      <c r="F98" s="134" t="s">
        <v>203</v>
      </c>
      <c r="G98" s="135" t="s">
        <v>204</v>
      </c>
      <c r="H98" s="136">
        <v>3.124</v>
      </c>
      <c r="I98" s="137"/>
      <c r="J98" s="138">
        <f>ROUND(I98*H98,2)</f>
        <v>0</v>
      </c>
      <c r="K98" s="134" t="s">
        <v>79</v>
      </c>
      <c r="L98" s="139"/>
      <c r="M98" s="140" t="s">
        <v>0</v>
      </c>
      <c r="N98" s="141" t="s">
        <v>13</v>
      </c>
      <c r="O98" s="26"/>
      <c r="P98" s="95">
        <f>O98*H98</f>
        <v>0</v>
      </c>
      <c r="Q98" s="95">
        <v>0.00047</v>
      </c>
      <c r="R98" s="95">
        <f>Q98*H98</f>
        <v>0.00146828</v>
      </c>
      <c r="S98" s="95">
        <v>0</v>
      </c>
      <c r="T98" s="96">
        <f>S98*H98</f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R98" s="97" t="s">
        <v>205</v>
      </c>
      <c r="AT98" s="97" t="s">
        <v>201</v>
      </c>
      <c r="AU98" s="97" t="s">
        <v>30</v>
      </c>
      <c r="AY98" s="12" t="s">
        <v>66</v>
      </c>
      <c r="BE98" s="98">
        <f>IF(N98="základní",J98,0)</f>
        <v>0</v>
      </c>
      <c r="BF98" s="98">
        <f>IF(N98="snížená",J98,0)</f>
        <v>0</v>
      </c>
      <c r="BG98" s="98">
        <f>IF(N98="zákl. přenesená",J98,0)</f>
        <v>0</v>
      </c>
      <c r="BH98" s="98">
        <f>IF(N98="sníž. přenesená",J98,0)</f>
        <v>0</v>
      </c>
      <c r="BI98" s="98">
        <f>IF(N98="nulová",J98,0)</f>
        <v>0</v>
      </c>
      <c r="BJ98" s="12" t="s">
        <v>28</v>
      </c>
      <c r="BK98" s="98">
        <f>ROUND(I98*H98,2)</f>
        <v>0</v>
      </c>
      <c r="BL98" s="12" t="s">
        <v>171</v>
      </c>
      <c r="BM98" s="97" t="s">
        <v>206</v>
      </c>
    </row>
    <row r="99" spans="1:47" s="2" customFormat="1" ht="12">
      <c r="A99" s="18"/>
      <c r="B99" s="19"/>
      <c r="C99" s="18"/>
      <c r="D99" s="108" t="s">
        <v>81</v>
      </c>
      <c r="E99" s="18"/>
      <c r="F99" s="109" t="s">
        <v>207</v>
      </c>
      <c r="G99" s="18"/>
      <c r="H99" s="18"/>
      <c r="I99" s="110"/>
      <c r="J99" s="18"/>
      <c r="K99" s="18"/>
      <c r="L99" s="19"/>
      <c r="M99" s="111"/>
      <c r="N99" s="112"/>
      <c r="O99" s="26"/>
      <c r="P99" s="26"/>
      <c r="Q99" s="26"/>
      <c r="R99" s="26"/>
      <c r="S99" s="26"/>
      <c r="T99" s="27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T99" s="12" t="s">
        <v>81</v>
      </c>
      <c r="AU99" s="12" t="s">
        <v>30</v>
      </c>
    </row>
    <row r="100" spans="2:51" s="8" customFormat="1" ht="12">
      <c r="B100" s="99"/>
      <c r="D100" s="100" t="s">
        <v>75</v>
      </c>
      <c r="E100" s="101" t="s">
        <v>0</v>
      </c>
      <c r="F100" s="102" t="s">
        <v>271</v>
      </c>
      <c r="H100" s="103">
        <v>3.124</v>
      </c>
      <c r="I100" s="104"/>
      <c r="L100" s="99"/>
      <c r="M100" s="105"/>
      <c r="N100" s="106"/>
      <c r="O100" s="106"/>
      <c r="P100" s="106"/>
      <c r="Q100" s="106"/>
      <c r="R100" s="106"/>
      <c r="S100" s="106"/>
      <c r="T100" s="107"/>
      <c r="AT100" s="101" t="s">
        <v>75</v>
      </c>
      <c r="AU100" s="101" t="s">
        <v>30</v>
      </c>
      <c r="AV100" s="8" t="s">
        <v>30</v>
      </c>
      <c r="AW100" s="8" t="s">
        <v>6</v>
      </c>
      <c r="AX100" s="8" t="s">
        <v>28</v>
      </c>
      <c r="AY100" s="101" t="s">
        <v>66</v>
      </c>
    </row>
    <row r="101" spans="1:65" s="2" customFormat="1" ht="16.5" customHeight="1">
      <c r="A101" s="18"/>
      <c r="B101" s="85"/>
      <c r="C101" s="86" t="s">
        <v>67</v>
      </c>
      <c r="D101" s="86" t="s">
        <v>69</v>
      </c>
      <c r="E101" s="87" t="s">
        <v>210</v>
      </c>
      <c r="F101" s="88" t="s">
        <v>211</v>
      </c>
      <c r="G101" s="89" t="s">
        <v>197</v>
      </c>
      <c r="H101" s="90">
        <v>2.84</v>
      </c>
      <c r="I101" s="91"/>
      <c r="J101" s="92">
        <f>ROUND(I101*H101,2)</f>
        <v>0</v>
      </c>
      <c r="K101" s="88" t="s">
        <v>79</v>
      </c>
      <c r="L101" s="19"/>
      <c r="M101" s="93" t="s">
        <v>0</v>
      </c>
      <c r="N101" s="94" t="s">
        <v>13</v>
      </c>
      <c r="O101" s="26"/>
      <c r="P101" s="95">
        <f>O101*H101</f>
        <v>0</v>
      </c>
      <c r="Q101" s="95">
        <v>3E-05</v>
      </c>
      <c r="R101" s="95">
        <f>Q101*H101</f>
        <v>8.52E-05</v>
      </c>
      <c r="S101" s="95">
        <v>0</v>
      </c>
      <c r="T101" s="96">
        <f>S101*H101</f>
        <v>0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R101" s="97" t="s">
        <v>171</v>
      </c>
      <c r="AT101" s="97" t="s">
        <v>69</v>
      </c>
      <c r="AU101" s="97" t="s">
        <v>30</v>
      </c>
      <c r="AY101" s="12" t="s">
        <v>66</v>
      </c>
      <c r="BE101" s="98">
        <f>IF(N101="základní",J101,0)</f>
        <v>0</v>
      </c>
      <c r="BF101" s="98">
        <f>IF(N101="snížená",J101,0)</f>
        <v>0</v>
      </c>
      <c r="BG101" s="98">
        <f>IF(N101="zákl. přenesená",J101,0)</f>
        <v>0</v>
      </c>
      <c r="BH101" s="98">
        <f>IF(N101="sníž. přenesená",J101,0)</f>
        <v>0</v>
      </c>
      <c r="BI101" s="98">
        <f>IF(N101="nulová",J101,0)</f>
        <v>0</v>
      </c>
      <c r="BJ101" s="12" t="s">
        <v>28</v>
      </c>
      <c r="BK101" s="98">
        <f>ROUND(I101*H101,2)</f>
        <v>0</v>
      </c>
      <c r="BL101" s="12" t="s">
        <v>171</v>
      </c>
      <c r="BM101" s="97" t="s">
        <v>212</v>
      </c>
    </row>
    <row r="102" spans="1:47" s="2" customFormat="1" ht="12">
      <c r="A102" s="18"/>
      <c r="B102" s="19"/>
      <c r="C102" s="18"/>
      <c r="D102" s="108" t="s">
        <v>81</v>
      </c>
      <c r="E102" s="18"/>
      <c r="F102" s="109" t="s">
        <v>213</v>
      </c>
      <c r="G102" s="18"/>
      <c r="H102" s="18"/>
      <c r="I102" s="110"/>
      <c r="J102" s="18"/>
      <c r="K102" s="18"/>
      <c r="L102" s="19"/>
      <c r="M102" s="111"/>
      <c r="N102" s="112"/>
      <c r="O102" s="26"/>
      <c r="P102" s="26"/>
      <c r="Q102" s="26"/>
      <c r="R102" s="26"/>
      <c r="S102" s="26"/>
      <c r="T102" s="27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T102" s="12" t="s">
        <v>81</v>
      </c>
      <c r="AU102" s="12" t="s">
        <v>30</v>
      </c>
    </row>
    <row r="103" spans="1:65" s="2" customFormat="1" ht="44.25" customHeight="1">
      <c r="A103" s="18"/>
      <c r="B103" s="85"/>
      <c r="C103" s="86" t="s">
        <v>209</v>
      </c>
      <c r="D103" s="86" t="s">
        <v>69</v>
      </c>
      <c r="E103" s="87" t="s">
        <v>215</v>
      </c>
      <c r="F103" s="88" t="s">
        <v>216</v>
      </c>
      <c r="G103" s="89" t="s">
        <v>97</v>
      </c>
      <c r="H103" s="90">
        <v>0.003</v>
      </c>
      <c r="I103" s="91"/>
      <c r="J103" s="92">
        <f>ROUND(I103*H103,2)</f>
        <v>0</v>
      </c>
      <c r="K103" s="88" t="s">
        <v>79</v>
      </c>
      <c r="L103" s="19"/>
      <c r="M103" s="93" t="s">
        <v>0</v>
      </c>
      <c r="N103" s="94" t="s">
        <v>13</v>
      </c>
      <c r="O103" s="26"/>
      <c r="P103" s="95">
        <f>O103*H103</f>
        <v>0</v>
      </c>
      <c r="Q103" s="95">
        <v>0</v>
      </c>
      <c r="R103" s="95">
        <f>Q103*H103</f>
        <v>0</v>
      </c>
      <c r="S103" s="95">
        <v>0</v>
      </c>
      <c r="T103" s="96">
        <f>S103*H103</f>
        <v>0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R103" s="97" t="s">
        <v>171</v>
      </c>
      <c r="AT103" s="97" t="s">
        <v>69</v>
      </c>
      <c r="AU103" s="97" t="s">
        <v>30</v>
      </c>
      <c r="AY103" s="12" t="s">
        <v>66</v>
      </c>
      <c r="BE103" s="98">
        <f>IF(N103="základní",J103,0)</f>
        <v>0</v>
      </c>
      <c r="BF103" s="98">
        <f>IF(N103="snížená",J103,0)</f>
        <v>0</v>
      </c>
      <c r="BG103" s="98">
        <f>IF(N103="zákl. přenesená",J103,0)</f>
        <v>0</v>
      </c>
      <c r="BH103" s="98">
        <f>IF(N103="sníž. přenesená",J103,0)</f>
        <v>0</v>
      </c>
      <c r="BI103" s="98">
        <f>IF(N103="nulová",J103,0)</f>
        <v>0</v>
      </c>
      <c r="BJ103" s="12" t="s">
        <v>28</v>
      </c>
      <c r="BK103" s="98">
        <f>ROUND(I103*H103,2)</f>
        <v>0</v>
      </c>
      <c r="BL103" s="12" t="s">
        <v>171</v>
      </c>
      <c r="BM103" s="97" t="s">
        <v>217</v>
      </c>
    </row>
    <row r="104" spans="1:47" s="2" customFormat="1" ht="12">
      <c r="A104" s="18"/>
      <c r="B104" s="19"/>
      <c r="C104" s="18"/>
      <c r="D104" s="108" t="s">
        <v>81</v>
      </c>
      <c r="E104" s="18"/>
      <c r="F104" s="109" t="s">
        <v>218</v>
      </c>
      <c r="G104" s="18"/>
      <c r="H104" s="18"/>
      <c r="I104" s="110"/>
      <c r="J104" s="18"/>
      <c r="K104" s="18"/>
      <c r="L104" s="19"/>
      <c r="M104" s="111"/>
      <c r="N104" s="112"/>
      <c r="O104" s="26"/>
      <c r="P104" s="26"/>
      <c r="Q104" s="26"/>
      <c r="R104" s="26"/>
      <c r="S104" s="26"/>
      <c r="T104" s="27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T104" s="12" t="s">
        <v>81</v>
      </c>
      <c r="AU104" s="12" t="s">
        <v>30</v>
      </c>
    </row>
    <row r="105" spans="2:63" s="7" customFormat="1" ht="22.95" customHeight="1">
      <c r="B105" s="72"/>
      <c r="D105" s="73" t="s">
        <v>25</v>
      </c>
      <c r="E105" s="83" t="s">
        <v>219</v>
      </c>
      <c r="F105" s="83" t="s">
        <v>220</v>
      </c>
      <c r="I105" s="75"/>
      <c r="J105" s="84">
        <f>BK105</f>
        <v>0</v>
      </c>
      <c r="L105" s="72"/>
      <c r="M105" s="77"/>
      <c r="N105" s="78"/>
      <c r="O105" s="78"/>
      <c r="P105" s="79">
        <f>SUM(P106:P113)</f>
        <v>0</v>
      </c>
      <c r="Q105" s="78"/>
      <c r="R105" s="79">
        <f>SUM(R106:R113)</f>
        <v>0.00090312</v>
      </c>
      <c r="S105" s="78"/>
      <c r="T105" s="80">
        <f>SUM(T106:T113)</f>
        <v>0</v>
      </c>
      <c r="AR105" s="73" t="s">
        <v>30</v>
      </c>
      <c r="AT105" s="81" t="s">
        <v>25</v>
      </c>
      <c r="AU105" s="81" t="s">
        <v>28</v>
      </c>
      <c r="AY105" s="73" t="s">
        <v>66</v>
      </c>
      <c r="BK105" s="82">
        <f>SUM(BK106:BK113)</f>
        <v>0</v>
      </c>
    </row>
    <row r="106" spans="1:65" s="2" customFormat="1" ht="21.75" customHeight="1">
      <c r="A106" s="18"/>
      <c r="B106" s="85"/>
      <c r="C106" s="86" t="s">
        <v>214</v>
      </c>
      <c r="D106" s="86" t="s">
        <v>69</v>
      </c>
      <c r="E106" s="87" t="s">
        <v>222</v>
      </c>
      <c r="F106" s="88" t="s">
        <v>223</v>
      </c>
      <c r="G106" s="89" t="s">
        <v>197</v>
      </c>
      <c r="H106" s="90">
        <v>2.84</v>
      </c>
      <c r="I106" s="91"/>
      <c r="J106" s="92">
        <f>ROUND(I106*H106,2)</f>
        <v>0</v>
      </c>
      <c r="K106" s="88" t="s">
        <v>79</v>
      </c>
      <c r="L106" s="19"/>
      <c r="M106" s="93" t="s">
        <v>0</v>
      </c>
      <c r="N106" s="94" t="s">
        <v>13</v>
      </c>
      <c r="O106" s="26"/>
      <c r="P106" s="95">
        <f>O106*H106</f>
        <v>0</v>
      </c>
      <c r="Q106" s="95">
        <v>1E-05</v>
      </c>
      <c r="R106" s="95">
        <f>Q106*H106</f>
        <v>2.8400000000000003E-05</v>
      </c>
      <c r="S106" s="95">
        <v>0</v>
      </c>
      <c r="T106" s="96">
        <f>S106*H106</f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R106" s="97" t="s">
        <v>171</v>
      </c>
      <c r="AT106" s="97" t="s">
        <v>69</v>
      </c>
      <c r="AU106" s="97" t="s">
        <v>30</v>
      </c>
      <c r="AY106" s="12" t="s">
        <v>66</v>
      </c>
      <c r="BE106" s="98">
        <f>IF(N106="základní",J106,0)</f>
        <v>0</v>
      </c>
      <c r="BF106" s="98">
        <f>IF(N106="snížená",J106,0)</f>
        <v>0</v>
      </c>
      <c r="BG106" s="98">
        <f>IF(N106="zákl. přenesená",J106,0)</f>
        <v>0</v>
      </c>
      <c r="BH106" s="98">
        <f>IF(N106="sníž. přenesená",J106,0)</f>
        <v>0</v>
      </c>
      <c r="BI106" s="98">
        <f>IF(N106="nulová",J106,0)</f>
        <v>0</v>
      </c>
      <c r="BJ106" s="12" t="s">
        <v>28</v>
      </c>
      <c r="BK106" s="98">
        <f>ROUND(I106*H106,2)</f>
        <v>0</v>
      </c>
      <c r="BL106" s="12" t="s">
        <v>171</v>
      </c>
      <c r="BM106" s="97" t="s">
        <v>224</v>
      </c>
    </row>
    <row r="107" spans="1:47" s="2" customFormat="1" ht="12">
      <c r="A107" s="18"/>
      <c r="B107" s="19"/>
      <c r="C107" s="18"/>
      <c r="D107" s="108" t="s">
        <v>81</v>
      </c>
      <c r="E107" s="18"/>
      <c r="F107" s="109" t="s">
        <v>225</v>
      </c>
      <c r="G107" s="18"/>
      <c r="H107" s="18"/>
      <c r="I107" s="110"/>
      <c r="J107" s="18"/>
      <c r="K107" s="18"/>
      <c r="L107" s="19"/>
      <c r="M107" s="111"/>
      <c r="N107" s="112"/>
      <c r="O107" s="26"/>
      <c r="P107" s="26"/>
      <c r="Q107" s="26"/>
      <c r="R107" s="26"/>
      <c r="S107" s="26"/>
      <c r="T107" s="27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T107" s="12" t="s">
        <v>81</v>
      </c>
      <c r="AU107" s="12" t="s">
        <v>30</v>
      </c>
    </row>
    <row r="108" spans="2:51" s="8" customFormat="1" ht="12">
      <c r="B108" s="99"/>
      <c r="D108" s="100" t="s">
        <v>75</v>
      </c>
      <c r="E108" s="101" t="s">
        <v>0</v>
      </c>
      <c r="F108" s="102" t="s">
        <v>270</v>
      </c>
      <c r="H108" s="103">
        <v>2.84</v>
      </c>
      <c r="I108" s="104"/>
      <c r="L108" s="99"/>
      <c r="M108" s="105"/>
      <c r="N108" s="106"/>
      <c r="O108" s="106"/>
      <c r="P108" s="106"/>
      <c r="Q108" s="106"/>
      <c r="R108" s="106"/>
      <c r="S108" s="106"/>
      <c r="T108" s="107"/>
      <c r="AT108" s="101" t="s">
        <v>75</v>
      </c>
      <c r="AU108" s="101" t="s">
        <v>30</v>
      </c>
      <c r="AV108" s="8" t="s">
        <v>30</v>
      </c>
      <c r="AW108" s="8" t="s">
        <v>6</v>
      </c>
      <c r="AX108" s="8" t="s">
        <v>28</v>
      </c>
      <c r="AY108" s="101" t="s">
        <v>66</v>
      </c>
    </row>
    <row r="109" spans="1:65" s="2" customFormat="1" ht="16.5" customHeight="1">
      <c r="A109" s="18"/>
      <c r="B109" s="85"/>
      <c r="C109" s="132" t="s">
        <v>221</v>
      </c>
      <c r="D109" s="132" t="s">
        <v>201</v>
      </c>
      <c r="E109" s="133" t="s">
        <v>227</v>
      </c>
      <c r="F109" s="134" t="s">
        <v>228</v>
      </c>
      <c r="G109" s="135" t="s">
        <v>197</v>
      </c>
      <c r="H109" s="136">
        <v>3.124</v>
      </c>
      <c r="I109" s="137"/>
      <c r="J109" s="138">
        <f>ROUND(I109*H109,2)</f>
        <v>0</v>
      </c>
      <c r="K109" s="134" t="s">
        <v>79</v>
      </c>
      <c r="L109" s="139"/>
      <c r="M109" s="140" t="s">
        <v>0</v>
      </c>
      <c r="N109" s="141" t="s">
        <v>13</v>
      </c>
      <c r="O109" s="26"/>
      <c r="P109" s="95">
        <f>O109*H109</f>
        <v>0</v>
      </c>
      <c r="Q109" s="95">
        <v>0.00028</v>
      </c>
      <c r="R109" s="95">
        <f>Q109*H109</f>
        <v>0.00087472</v>
      </c>
      <c r="S109" s="95">
        <v>0</v>
      </c>
      <c r="T109" s="96">
        <f>S109*H109</f>
        <v>0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R109" s="97" t="s">
        <v>205</v>
      </c>
      <c r="AT109" s="97" t="s">
        <v>201</v>
      </c>
      <c r="AU109" s="97" t="s">
        <v>30</v>
      </c>
      <c r="AY109" s="12" t="s">
        <v>66</v>
      </c>
      <c r="BE109" s="98">
        <f>IF(N109="základní",J109,0)</f>
        <v>0</v>
      </c>
      <c r="BF109" s="98">
        <f>IF(N109="snížená",J109,0)</f>
        <v>0</v>
      </c>
      <c r="BG109" s="98">
        <f>IF(N109="zákl. přenesená",J109,0)</f>
        <v>0</v>
      </c>
      <c r="BH109" s="98">
        <f>IF(N109="sníž. přenesená",J109,0)</f>
        <v>0</v>
      </c>
      <c r="BI109" s="98">
        <f>IF(N109="nulová",J109,0)</f>
        <v>0</v>
      </c>
      <c r="BJ109" s="12" t="s">
        <v>28</v>
      </c>
      <c r="BK109" s="98">
        <f>ROUND(I109*H109,2)</f>
        <v>0</v>
      </c>
      <c r="BL109" s="12" t="s">
        <v>171</v>
      </c>
      <c r="BM109" s="97" t="s">
        <v>229</v>
      </c>
    </row>
    <row r="110" spans="1:47" s="2" customFormat="1" ht="12">
      <c r="A110" s="18"/>
      <c r="B110" s="19"/>
      <c r="C110" s="18"/>
      <c r="D110" s="108" t="s">
        <v>81</v>
      </c>
      <c r="E110" s="18"/>
      <c r="F110" s="109" t="s">
        <v>230</v>
      </c>
      <c r="G110" s="18"/>
      <c r="H110" s="18"/>
      <c r="I110" s="110"/>
      <c r="J110" s="18"/>
      <c r="K110" s="18"/>
      <c r="L110" s="19"/>
      <c r="M110" s="111"/>
      <c r="N110" s="112"/>
      <c r="O110" s="26"/>
      <c r="P110" s="26"/>
      <c r="Q110" s="26"/>
      <c r="R110" s="26"/>
      <c r="S110" s="26"/>
      <c r="T110" s="27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T110" s="12" t="s">
        <v>81</v>
      </c>
      <c r="AU110" s="12" t="s">
        <v>30</v>
      </c>
    </row>
    <row r="111" spans="2:51" s="8" customFormat="1" ht="12">
      <c r="B111" s="99"/>
      <c r="D111" s="100" t="s">
        <v>75</v>
      </c>
      <c r="E111" s="101" t="s">
        <v>0</v>
      </c>
      <c r="F111" s="102" t="s">
        <v>271</v>
      </c>
      <c r="H111" s="103">
        <v>3.124</v>
      </c>
      <c r="I111" s="104"/>
      <c r="L111" s="99"/>
      <c r="M111" s="105"/>
      <c r="N111" s="106"/>
      <c r="O111" s="106"/>
      <c r="P111" s="106"/>
      <c r="Q111" s="106"/>
      <c r="R111" s="106"/>
      <c r="S111" s="106"/>
      <c r="T111" s="107"/>
      <c r="AT111" s="101" t="s">
        <v>75</v>
      </c>
      <c r="AU111" s="101" t="s">
        <v>30</v>
      </c>
      <c r="AV111" s="8" t="s">
        <v>30</v>
      </c>
      <c r="AW111" s="8" t="s">
        <v>6</v>
      </c>
      <c r="AX111" s="8" t="s">
        <v>28</v>
      </c>
      <c r="AY111" s="101" t="s">
        <v>66</v>
      </c>
    </row>
    <row r="112" spans="1:65" s="2" customFormat="1" ht="44.25" customHeight="1">
      <c r="A112" s="18"/>
      <c r="B112" s="85"/>
      <c r="C112" s="86" t="s">
        <v>226</v>
      </c>
      <c r="D112" s="86" t="s">
        <v>69</v>
      </c>
      <c r="E112" s="87" t="s">
        <v>232</v>
      </c>
      <c r="F112" s="88" t="s">
        <v>233</v>
      </c>
      <c r="G112" s="89" t="s">
        <v>97</v>
      </c>
      <c r="H112" s="90">
        <v>0.001</v>
      </c>
      <c r="I112" s="91"/>
      <c r="J112" s="92">
        <f>ROUND(I112*H112,2)</f>
        <v>0</v>
      </c>
      <c r="K112" s="88" t="s">
        <v>79</v>
      </c>
      <c r="L112" s="19"/>
      <c r="M112" s="93" t="s">
        <v>0</v>
      </c>
      <c r="N112" s="94" t="s">
        <v>13</v>
      </c>
      <c r="O112" s="26"/>
      <c r="P112" s="95">
        <f>O112*H112</f>
        <v>0</v>
      </c>
      <c r="Q112" s="95">
        <v>0</v>
      </c>
      <c r="R112" s="95">
        <f>Q112*H112</f>
        <v>0</v>
      </c>
      <c r="S112" s="95">
        <v>0</v>
      </c>
      <c r="T112" s="96">
        <f>S112*H112</f>
        <v>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R112" s="97" t="s">
        <v>171</v>
      </c>
      <c r="AT112" s="97" t="s">
        <v>69</v>
      </c>
      <c r="AU112" s="97" t="s">
        <v>30</v>
      </c>
      <c r="AY112" s="12" t="s">
        <v>66</v>
      </c>
      <c r="BE112" s="98">
        <f>IF(N112="základní",J112,0)</f>
        <v>0</v>
      </c>
      <c r="BF112" s="98">
        <f>IF(N112="snížená",J112,0)</f>
        <v>0</v>
      </c>
      <c r="BG112" s="98">
        <f>IF(N112="zákl. přenesená",J112,0)</f>
        <v>0</v>
      </c>
      <c r="BH112" s="98">
        <f>IF(N112="sníž. přenesená",J112,0)</f>
        <v>0</v>
      </c>
      <c r="BI112" s="98">
        <f>IF(N112="nulová",J112,0)</f>
        <v>0</v>
      </c>
      <c r="BJ112" s="12" t="s">
        <v>28</v>
      </c>
      <c r="BK112" s="98">
        <f>ROUND(I112*H112,2)</f>
        <v>0</v>
      </c>
      <c r="BL112" s="12" t="s">
        <v>171</v>
      </c>
      <c r="BM112" s="97" t="s">
        <v>234</v>
      </c>
    </row>
    <row r="113" spans="1:47" s="2" customFormat="1" ht="12">
      <c r="A113" s="18"/>
      <c r="B113" s="19"/>
      <c r="C113" s="18"/>
      <c r="D113" s="108" t="s">
        <v>81</v>
      </c>
      <c r="E113" s="18"/>
      <c r="F113" s="109" t="s">
        <v>235</v>
      </c>
      <c r="G113" s="18"/>
      <c r="H113" s="18"/>
      <c r="I113" s="110"/>
      <c r="J113" s="18"/>
      <c r="K113" s="18"/>
      <c r="L113" s="19"/>
      <c r="M113" s="111"/>
      <c r="N113" s="112"/>
      <c r="O113" s="26"/>
      <c r="P113" s="26"/>
      <c r="Q113" s="26"/>
      <c r="R113" s="26"/>
      <c r="S113" s="26"/>
      <c r="T113" s="27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T113" s="12" t="s">
        <v>81</v>
      </c>
      <c r="AU113" s="12" t="s">
        <v>30</v>
      </c>
    </row>
    <row r="114" spans="2:63" s="7" customFormat="1" ht="22.95" customHeight="1">
      <c r="B114" s="72"/>
      <c r="D114" s="73" t="s">
        <v>25</v>
      </c>
      <c r="E114" s="83" t="s">
        <v>236</v>
      </c>
      <c r="F114" s="83" t="s">
        <v>237</v>
      </c>
      <c r="I114" s="75"/>
      <c r="J114" s="84">
        <f>BK114</f>
        <v>0</v>
      </c>
      <c r="L114" s="72"/>
      <c r="M114" s="77"/>
      <c r="N114" s="78"/>
      <c r="O114" s="78"/>
      <c r="P114" s="79">
        <f>SUM(P115:P122)</f>
        <v>0</v>
      </c>
      <c r="Q114" s="78"/>
      <c r="R114" s="79">
        <f>SUM(R115:R122)</f>
        <v>0.01121904</v>
      </c>
      <c r="S114" s="78"/>
      <c r="T114" s="80">
        <f>SUM(T115:T122)</f>
        <v>0</v>
      </c>
      <c r="AR114" s="73" t="s">
        <v>30</v>
      </c>
      <c r="AT114" s="81" t="s">
        <v>25</v>
      </c>
      <c r="AU114" s="81" t="s">
        <v>28</v>
      </c>
      <c r="AY114" s="73" t="s">
        <v>66</v>
      </c>
      <c r="BK114" s="82">
        <f>SUM(BK115:BK122)</f>
        <v>0</v>
      </c>
    </row>
    <row r="115" spans="1:65" s="2" customFormat="1" ht="33" customHeight="1">
      <c r="A115" s="18"/>
      <c r="B115" s="85"/>
      <c r="C115" s="86" t="s">
        <v>231</v>
      </c>
      <c r="D115" s="86" t="s">
        <v>69</v>
      </c>
      <c r="E115" s="87" t="s">
        <v>238</v>
      </c>
      <c r="F115" s="88" t="s">
        <v>239</v>
      </c>
      <c r="G115" s="89" t="s">
        <v>72</v>
      </c>
      <c r="H115" s="90">
        <v>22.896</v>
      </c>
      <c r="I115" s="91"/>
      <c r="J115" s="92">
        <f>ROUND(I115*H115,2)</f>
        <v>0</v>
      </c>
      <c r="K115" s="88" t="s">
        <v>79</v>
      </c>
      <c r="L115" s="19"/>
      <c r="M115" s="93" t="s">
        <v>0</v>
      </c>
      <c r="N115" s="94" t="s">
        <v>13</v>
      </c>
      <c r="O115" s="26"/>
      <c r="P115" s="95">
        <f>O115*H115</f>
        <v>0</v>
      </c>
      <c r="Q115" s="95">
        <v>0.0002</v>
      </c>
      <c r="R115" s="95">
        <f>Q115*H115</f>
        <v>0.0045792</v>
      </c>
      <c r="S115" s="95">
        <v>0</v>
      </c>
      <c r="T115" s="96">
        <f>S115*H115</f>
        <v>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R115" s="97" t="s">
        <v>171</v>
      </c>
      <c r="AT115" s="97" t="s">
        <v>69</v>
      </c>
      <c r="AU115" s="97" t="s">
        <v>30</v>
      </c>
      <c r="AY115" s="12" t="s">
        <v>66</v>
      </c>
      <c r="BE115" s="98">
        <f>IF(N115="základní",J115,0)</f>
        <v>0</v>
      </c>
      <c r="BF115" s="98">
        <f>IF(N115="snížená",J115,0)</f>
        <v>0</v>
      </c>
      <c r="BG115" s="98">
        <f>IF(N115="zákl. přenesená",J115,0)</f>
        <v>0</v>
      </c>
      <c r="BH115" s="98">
        <f>IF(N115="sníž. přenesená",J115,0)</f>
        <v>0</v>
      </c>
      <c r="BI115" s="98">
        <f>IF(N115="nulová",J115,0)</f>
        <v>0</v>
      </c>
      <c r="BJ115" s="12" t="s">
        <v>28</v>
      </c>
      <c r="BK115" s="98">
        <f>ROUND(I115*H115,2)</f>
        <v>0</v>
      </c>
      <c r="BL115" s="12" t="s">
        <v>171</v>
      </c>
      <c r="BM115" s="97" t="s">
        <v>240</v>
      </c>
    </row>
    <row r="116" spans="1:47" s="2" customFormat="1" ht="12">
      <c r="A116" s="18"/>
      <c r="B116" s="19"/>
      <c r="C116" s="18"/>
      <c r="D116" s="108" t="s">
        <v>81</v>
      </c>
      <c r="E116" s="18"/>
      <c r="F116" s="109" t="s">
        <v>241</v>
      </c>
      <c r="G116" s="18"/>
      <c r="H116" s="18"/>
      <c r="I116" s="110"/>
      <c r="J116" s="18"/>
      <c r="K116" s="18"/>
      <c r="L116" s="19"/>
      <c r="M116" s="111"/>
      <c r="N116" s="112"/>
      <c r="O116" s="26"/>
      <c r="P116" s="26"/>
      <c r="Q116" s="26"/>
      <c r="R116" s="26"/>
      <c r="S116" s="26"/>
      <c r="T116" s="27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T116" s="12" t="s">
        <v>81</v>
      </c>
      <c r="AU116" s="12" t="s">
        <v>30</v>
      </c>
    </row>
    <row r="117" spans="2:51" s="9" customFormat="1" ht="12">
      <c r="B117" s="113"/>
      <c r="D117" s="100" t="s">
        <v>75</v>
      </c>
      <c r="E117" s="114" t="s">
        <v>0</v>
      </c>
      <c r="F117" s="115" t="s">
        <v>272</v>
      </c>
      <c r="H117" s="114" t="s">
        <v>0</v>
      </c>
      <c r="I117" s="116"/>
      <c r="L117" s="113"/>
      <c r="M117" s="117"/>
      <c r="N117" s="118"/>
      <c r="O117" s="118"/>
      <c r="P117" s="118"/>
      <c r="Q117" s="118"/>
      <c r="R117" s="118"/>
      <c r="S117" s="118"/>
      <c r="T117" s="119"/>
      <c r="AT117" s="114" t="s">
        <v>75</v>
      </c>
      <c r="AU117" s="114" t="s">
        <v>30</v>
      </c>
      <c r="AV117" s="9" t="s">
        <v>28</v>
      </c>
      <c r="AW117" s="9" t="s">
        <v>6</v>
      </c>
      <c r="AX117" s="9" t="s">
        <v>26</v>
      </c>
      <c r="AY117" s="114" t="s">
        <v>66</v>
      </c>
    </row>
    <row r="118" spans="2:51" s="9" customFormat="1" ht="12">
      <c r="B118" s="113"/>
      <c r="D118" s="100" t="s">
        <v>75</v>
      </c>
      <c r="E118" s="114" t="s">
        <v>0</v>
      </c>
      <c r="F118" s="115" t="s">
        <v>267</v>
      </c>
      <c r="H118" s="114" t="s">
        <v>0</v>
      </c>
      <c r="I118" s="116"/>
      <c r="L118" s="113"/>
      <c r="M118" s="117"/>
      <c r="N118" s="118"/>
      <c r="O118" s="118"/>
      <c r="P118" s="118"/>
      <c r="Q118" s="118"/>
      <c r="R118" s="118"/>
      <c r="S118" s="118"/>
      <c r="T118" s="119"/>
      <c r="AT118" s="114" t="s">
        <v>75</v>
      </c>
      <c r="AU118" s="114" t="s">
        <v>30</v>
      </c>
      <c r="AV118" s="9" t="s">
        <v>28</v>
      </c>
      <c r="AW118" s="9" t="s">
        <v>6</v>
      </c>
      <c r="AX118" s="9" t="s">
        <v>26</v>
      </c>
      <c r="AY118" s="114" t="s">
        <v>66</v>
      </c>
    </row>
    <row r="119" spans="2:51" s="8" customFormat="1" ht="12">
      <c r="B119" s="99"/>
      <c r="D119" s="100" t="s">
        <v>75</v>
      </c>
      <c r="E119" s="101" t="s">
        <v>0</v>
      </c>
      <c r="F119" s="102" t="s">
        <v>273</v>
      </c>
      <c r="H119" s="103">
        <v>22.896</v>
      </c>
      <c r="I119" s="104"/>
      <c r="L119" s="99"/>
      <c r="M119" s="105"/>
      <c r="N119" s="106"/>
      <c r="O119" s="106"/>
      <c r="P119" s="106"/>
      <c r="Q119" s="106"/>
      <c r="R119" s="106"/>
      <c r="S119" s="106"/>
      <c r="T119" s="107"/>
      <c r="AT119" s="101" t="s">
        <v>75</v>
      </c>
      <c r="AU119" s="101" t="s">
        <v>30</v>
      </c>
      <c r="AV119" s="8" t="s">
        <v>30</v>
      </c>
      <c r="AW119" s="8" t="s">
        <v>6</v>
      </c>
      <c r="AX119" s="8" t="s">
        <v>26</v>
      </c>
      <c r="AY119" s="101" t="s">
        <v>66</v>
      </c>
    </row>
    <row r="120" spans="2:51" s="10" customFormat="1" ht="12">
      <c r="B120" s="120"/>
      <c r="D120" s="100" t="s">
        <v>75</v>
      </c>
      <c r="E120" s="121" t="s">
        <v>0</v>
      </c>
      <c r="F120" s="122" t="s">
        <v>85</v>
      </c>
      <c r="H120" s="123">
        <v>22.896</v>
      </c>
      <c r="I120" s="124"/>
      <c r="L120" s="120"/>
      <c r="M120" s="125"/>
      <c r="N120" s="126"/>
      <c r="O120" s="126"/>
      <c r="P120" s="126"/>
      <c r="Q120" s="126"/>
      <c r="R120" s="126"/>
      <c r="S120" s="126"/>
      <c r="T120" s="127"/>
      <c r="AT120" s="121" t="s">
        <v>75</v>
      </c>
      <c r="AU120" s="121" t="s">
        <v>30</v>
      </c>
      <c r="AV120" s="10" t="s">
        <v>73</v>
      </c>
      <c r="AW120" s="10" t="s">
        <v>6</v>
      </c>
      <c r="AX120" s="10" t="s">
        <v>28</v>
      </c>
      <c r="AY120" s="121" t="s">
        <v>66</v>
      </c>
    </row>
    <row r="121" spans="1:65" s="2" customFormat="1" ht="37.95" customHeight="1">
      <c r="A121" s="18"/>
      <c r="B121" s="85"/>
      <c r="C121" s="86" t="s">
        <v>3</v>
      </c>
      <c r="D121" s="86" t="s">
        <v>69</v>
      </c>
      <c r="E121" s="87" t="s">
        <v>243</v>
      </c>
      <c r="F121" s="88" t="s">
        <v>244</v>
      </c>
      <c r="G121" s="89" t="s">
        <v>72</v>
      </c>
      <c r="H121" s="90">
        <v>22.896</v>
      </c>
      <c r="I121" s="91"/>
      <c r="J121" s="92">
        <f>ROUND(I121*H121,2)</f>
        <v>0</v>
      </c>
      <c r="K121" s="88" t="s">
        <v>79</v>
      </c>
      <c r="L121" s="19"/>
      <c r="M121" s="93" t="s">
        <v>0</v>
      </c>
      <c r="N121" s="94" t="s">
        <v>13</v>
      </c>
      <c r="O121" s="26"/>
      <c r="P121" s="95">
        <f>O121*H121</f>
        <v>0</v>
      </c>
      <c r="Q121" s="95">
        <v>0.00029</v>
      </c>
      <c r="R121" s="95">
        <f>Q121*H121</f>
        <v>0.00663984</v>
      </c>
      <c r="S121" s="95">
        <v>0</v>
      </c>
      <c r="T121" s="96">
        <f>S121*H121</f>
        <v>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R121" s="97" t="s">
        <v>171</v>
      </c>
      <c r="AT121" s="97" t="s">
        <v>69</v>
      </c>
      <c r="AU121" s="97" t="s">
        <v>30</v>
      </c>
      <c r="AY121" s="12" t="s">
        <v>66</v>
      </c>
      <c r="BE121" s="98">
        <f>IF(N121="základní",J121,0)</f>
        <v>0</v>
      </c>
      <c r="BF121" s="98">
        <f>IF(N121="snížená",J121,0)</f>
        <v>0</v>
      </c>
      <c r="BG121" s="98">
        <f>IF(N121="zákl. přenesená",J121,0)</f>
        <v>0</v>
      </c>
      <c r="BH121" s="98">
        <f>IF(N121="sníž. přenesená",J121,0)</f>
        <v>0</v>
      </c>
      <c r="BI121" s="98">
        <f>IF(N121="nulová",J121,0)</f>
        <v>0</v>
      </c>
      <c r="BJ121" s="12" t="s">
        <v>28</v>
      </c>
      <c r="BK121" s="98">
        <f>ROUND(I121*H121,2)</f>
        <v>0</v>
      </c>
      <c r="BL121" s="12" t="s">
        <v>171</v>
      </c>
      <c r="BM121" s="97" t="s">
        <v>245</v>
      </c>
    </row>
    <row r="122" spans="1:47" s="2" customFormat="1" ht="12">
      <c r="A122" s="18"/>
      <c r="B122" s="19"/>
      <c r="C122" s="18"/>
      <c r="D122" s="108" t="s">
        <v>81</v>
      </c>
      <c r="E122" s="18"/>
      <c r="F122" s="109" t="s">
        <v>246</v>
      </c>
      <c r="G122" s="18"/>
      <c r="H122" s="18"/>
      <c r="I122" s="110"/>
      <c r="J122" s="18"/>
      <c r="K122" s="18"/>
      <c r="L122" s="19"/>
      <c r="M122" s="128"/>
      <c r="N122" s="129"/>
      <c r="O122" s="130"/>
      <c r="P122" s="130"/>
      <c r="Q122" s="130"/>
      <c r="R122" s="130"/>
      <c r="S122" s="130"/>
      <c r="T122" s="131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T122" s="12" t="s">
        <v>81</v>
      </c>
      <c r="AU122" s="12" t="s">
        <v>30</v>
      </c>
    </row>
    <row r="123" spans="1:31" s="2" customFormat="1" ht="6.9" customHeight="1">
      <c r="A123" s="18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19"/>
      <c r="M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</sheetData>
  <autoFilter ref="C62:K122"/>
  <mergeCells count="8">
    <mergeCell ref="E35:H35"/>
    <mergeCell ref="E58:H58"/>
    <mergeCell ref="E60:H60"/>
    <mergeCell ref="L2:V2"/>
    <mergeCell ref="E7:H7"/>
    <mergeCell ref="E9:H9"/>
    <mergeCell ref="E12:H12"/>
    <mergeCell ref="E33:H33"/>
  </mergeCells>
  <hyperlinks>
    <hyperlink ref="F67" r:id="rId1" display="https://podminky.urs.cz/item/CS_URS_2021_02/949101111"/>
    <hyperlink ref="F71" r:id="rId2" display="https://podminky.urs.cz/item/CS_URS_2021_02/952901111"/>
    <hyperlink ref="F79" r:id="rId3" display="https://podminky.urs.cz/item/CS_URS_2021_02/998011001"/>
    <hyperlink ref="F93" r:id="rId4" display="https://podminky.urs.cz/item/CS_URS_2021_02/998763301"/>
    <hyperlink ref="F96" r:id="rId5" display="https://podminky.urs.cz/item/CS_URS_2021_02/771474113"/>
    <hyperlink ref="F99" r:id="rId6" display="https://podminky.urs.cz/item/CS_URS_2021_02/597612751"/>
    <hyperlink ref="F102" r:id="rId7" display="https://podminky.urs.cz/item/CS_URS_2021_02/771591115"/>
    <hyperlink ref="F104" r:id="rId8" display="https://podminky.urs.cz/item/CS_URS_2021_02/998771101"/>
    <hyperlink ref="F107" r:id="rId9" display="https://podminky.urs.cz/item/CS_URS_2021_02/776411111"/>
    <hyperlink ref="F110" r:id="rId10" display="https://podminky.urs.cz/item/CS_URS_2021_02/28411007"/>
    <hyperlink ref="F113" r:id="rId11" display="https://podminky.urs.cz/item/CS_URS_2021_02/998776101"/>
    <hyperlink ref="F116" r:id="rId12" display="https://podminky.urs.cz/item/CS_URS_2021_02/784181121"/>
    <hyperlink ref="F122" r:id="rId13" display="https://podminky.urs.cz/item/CS_URS_2021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9">
      <selection activeCell="A61" sqref="A61:XFD6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2" t="s">
        <v>2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2" t="s">
        <v>37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30</v>
      </c>
    </row>
    <row r="4" spans="2:46" s="1" customFormat="1" ht="24.9" customHeight="1">
      <c r="B4" s="15"/>
      <c r="D4" s="16" t="s">
        <v>40</v>
      </c>
      <c r="L4" s="15"/>
      <c r="M4" s="36" t="s">
        <v>4</v>
      </c>
      <c r="AT4" s="12" t="s">
        <v>1</v>
      </c>
    </row>
    <row r="5" spans="2:12" s="1" customFormat="1" ht="6.9" customHeight="1">
      <c r="B5" s="15"/>
      <c r="L5" s="15"/>
    </row>
    <row r="6" spans="2:12" s="1" customFormat="1" ht="12" customHeight="1">
      <c r="B6" s="15"/>
      <c r="D6" s="17" t="s">
        <v>5</v>
      </c>
      <c r="L6" s="15"/>
    </row>
    <row r="7" spans="2:12" s="1" customFormat="1" ht="16.5" customHeight="1">
      <c r="B7" s="15"/>
      <c r="E7" s="250" t="e">
        <f>#REF!</f>
        <v>#REF!</v>
      </c>
      <c r="F7" s="251"/>
      <c r="G7" s="251"/>
      <c r="H7" s="251"/>
      <c r="L7" s="15"/>
    </row>
    <row r="8" spans="1:31" s="2" customFormat="1" ht="12" customHeight="1">
      <c r="A8" s="18"/>
      <c r="B8" s="19"/>
      <c r="C8" s="18"/>
      <c r="D8" s="17" t="s">
        <v>41</v>
      </c>
      <c r="E8" s="18"/>
      <c r="F8" s="18"/>
      <c r="G8" s="18"/>
      <c r="H8" s="18"/>
      <c r="I8" s="18"/>
      <c r="J8" s="18"/>
      <c r="K8" s="18"/>
      <c r="L8" s="3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19"/>
      <c r="C9" s="18"/>
      <c r="D9" s="18"/>
      <c r="E9" s="248" t="s">
        <v>274</v>
      </c>
      <c r="F9" s="249"/>
      <c r="G9" s="249"/>
      <c r="H9" s="249"/>
      <c r="I9" s="18"/>
      <c r="J9" s="18"/>
      <c r="K9" s="18"/>
      <c r="L9" s="3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6.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19"/>
      <c r="C11" s="18"/>
      <c r="D11" s="17" t="s">
        <v>7</v>
      </c>
      <c r="E11" s="18"/>
      <c r="F11" s="18"/>
      <c r="G11" s="18"/>
      <c r="H11" s="18"/>
      <c r="I11" s="18"/>
      <c r="J11" s="18"/>
      <c r="K11" s="18"/>
      <c r="L11" s="3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3" customFormat="1" ht="16.5" customHeight="1">
      <c r="A12" s="38"/>
      <c r="B12" s="39"/>
      <c r="C12" s="38"/>
      <c r="D12" s="38"/>
      <c r="E12" s="254" t="s">
        <v>0</v>
      </c>
      <c r="F12" s="254"/>
      <c r="G12" s="254"/>
      <c r="H12" s="254"/>
      <c r="I12" s="38"/>
      <c r="J12" s="38"/>
      <c r="K12" s="38"/>
      <c r="L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6.9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3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6.9" customHeight="1">
      <c r="A14" s="18"/>
      <c r="B14" s="19"/>
      <c r="C14" s="18"/>
      <c r="D14" s="33"/>
      <c r="E14" s="33"/>
      <c r="F14" s="33"/>
      <c r="G14" s="33"/>
      <c r="H14" s="33"/>
      <c r="I14" s="33"/>
      <c r="J14" s="33"/>
      <c r="K14" s="33"/>
      <c r="L14" s="3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25.35" customHeight="1">
      <c r="A15" s="18"/>
      <c r="B15" s="19"/>
      <c r="C15" s="18"/>
      <c r="D15" s="41" t="s">
        <v>8</v>
      </c>
      <c r="E15" s="18"/>
      <c r="F15" s="18"/>
      <c r="G15" s="18"/>
      <c r="H15" s="18"/>
      <c r="I15" s="18"/>
      <c r="J15" s="35">
        <f>ROUND(J63,2)</f>
        <v>0</v>
      </c>
      <c r="K15" s="18"/>
      <c r="L15" s="3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" customHeight="1">
      <c r="A16" s="18"/>
      <c r="B16" s="19"/>
      <c r="C16" s="18"/>
      <c r="D16" s="33"/>
      <c r="E16" s="33"/>
      <c r="F16" s="33"/>
      <c r="G16" s="33"/>
      <c r="H16" s="33"/>
      <c r="I16" s="33"/>
      <c r="J16" s="33"/>
      <c r="K16" s="33"/>
      <c r="L16" s="3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4.4" customHeight="1">
      <c r="A17" s="18"/>
      <c r="B17" s="19"/>
      <c r="C17" s="18"/>
      <c r="D17" s="18"/>
      <c r="E17" s="18"/>
      <c r="F17" s="20" t="s">
        <v>10</v>
      </c>
      <c r="G17" s="18"/>
      <c r="H17" s="18"/>
      <c r="I17" s="20" t="s">
        <v>9</v>
      </c>
      <c r="J17" s="20" t="s">
        <v>11</v>
      </c>
      <c r="K17" s="18"/>
      <c r="L17" s="3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4.4" customHeight="1">
      <c r="A18" s="18"/>
      <c r="B18" s="19"/>
      <c r="C18" s="18"/>
      <c r="D18" s="42" t="s">
        <v>12</v>
      </c>
      <c r="E18" s="17" t="s">
        <v>13</v>
      </c>
      <c r="F18" s="43">
        <f>ROUND((SUM(BE63:BE116)),2)</f>
        <v>0</v>
      </c>
      <c r="G18" s="18"/>
      <c r="H18" s="18"/>
      <c r="I18" s="44">
        <v>0.21</v>
      </c>
      <c r="J18" s="43">
        <f>ROUND(((SUM(BE63:BE116))*I18),2)</f>
        <v>0</v>
      </c>
      <c r="K18" s="18"/>
      <c r="L18" s="3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4.4" customHeight="1">
      <c r="A19" s="18"/>
      <c r="B19" s="19"/>
      <c r="C19" s="18"/>
      <c r="D19" s="18"/>
      <c r="E19" s="17" t="s">
        <v>14</v>
      </c>
      <c r="F19" s="43">
        <f>ROUND((SUM(BF63:BF116)),2)</f>
        <v>0</v>
      </c>
      <c r="G19" s="18"/>
      <c r="H19" s="18"/>
      <c r="I19" s="44">
        <v>0.15</v>
      </c>
      <c r="J19" s="43">
        <f>ROUND(((SUM(BF63:BF116))*I19),2)</f>
        <v>0</v>
      </c>
      <c r="K19" s="18"/>
      <c r="L19" s="3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4.4" customHeight="1" hidden="1">
      <c r="A20" s="18"/>
      <c r="B20" s="19"/>
      <c r="C20" s="18"/>
      <c r="D20" s="18"/>
      <c r="E20" s="17" t="s">
        <v>15</v>
      </c>
      <c r="F20" s="43">
        <f>ROUND((SUM(BG63:BG116)),2)</f>
        <v>0</v>
      </c>
      <c r="G20" s="18"/>
      <c r="H20" s="18"/>
      <c r="I20" s="44">
        <v>0.21</v>
      </c>
      <c r="J20" s="43">
        <f>0</f>
        <v>0</v>
      </c>
      <c r="K20" s="18"/>
      <c r="L20" s="3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4.4" customHeight="1" hidden="1">
      <c r="A21" s="18"/>
      <c r="B21" s="19"/>
      <c r="C21" s="18"/>
      <c r="D21" s="18"/>
      <c r="E21" s="17" t="s">
        <v>16</v>
      </c>
      <c r="F21" s="43">
        <f>ROUND((SUM(BH63:BH116)),2)</f>
        <v>0</v>
      </c>
      <c r="G21" s="18"/>
      <c r="H21" s="18"/>
      <c r="I21" s="44">
        <v>0.15</v>
      </c>
      <c r="J21" s="43">
        <f>0</f>
        <v>0</v>
      </c>
      <c r="K21" s="18"/>
      <c r="L21" s="3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4.4" customHeight="1" hidden="1">
      <c r="A22" s="18"/>
      <c r="B22" s="19"/>
      <c r="C22" s="18"/>
      <c r="D22" s="18"/>
      <c r="E22" s="17" t="s">
        <v>17</v>
      </c>
      <c r="F22" s="43">
        <f>ROUND((SUM(BI63:BI116)),2)</f>
        <v>0</v>
      </c>
      <c r="G22" s="18"/>
      <c r="H22" s="18"/>
      <c r="I22" s="44">
        <v>0</v>
      </c>
      <c r="J22" s="43">
        <f>0</f>
        <v>0</v>
      </c>
      <c r="K22" s="18"/>
      <c r="L22" s="3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3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25.35" customHeight="1">
      <c r="A24" s="18"/>
      <c r="B24" s="19"/>
      <c r="C24" s="45"/>
      <c r="D24" s="46" t="s">
        <v>18</v>
      </c>
      <c r="E24" s="28"/>
      <c r="F24" s="28"/>
      <c r="G24" s="47" t="s">
        <v>19</v>
      </c>
      <c r="H24" s="48" t="s">
        <v>20</v>
      </c>
      <c r="I24" s="28"/>
      <c r="J24" s="49">
        <f>SUM(J15:J22)</f>
        <v>0</v>
      </c>
      <c r="K24" s="50"/>
      <c r="L24" s="3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14.4" customHeight="1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3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9" spans="1:31" s="2" customFormat="1" ht="6.9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4.9" customHeight="1">
      <c r="A30" s="18"/>
      <c r="B30" s="19"/>
      <c r="C30" s="16" t="s">
        <v>43</v>
      </c>
      <c r="D30" s="18"/>
      <c r="E30" s="18"/>
      <c r="F30" s="18"/>
      <c r="G30" s="18"/>
      <c r="H30" s="18"/>
      <c r="I30" s="18"/>
      <c r="J30" s="18"/>
      <c r="K30" s="18"/>
      <c r="L30" s="3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" customHeight="1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3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2" customHeight="1">
      <c r="A32" s="18"/>
      <c r="B32" s="19"/>
      <c r="C32" s="17" t="s">
        <v>5</v>
      </c>
      <c r="D32" s="18"/>
      <c r="E32" s="18"/>
      <c r="F32" s="18"/>
      <c r="G32" s="18"/>
      <c r="H32" s="18"/>
      <c r="I32" s="18"/>
      <c r="J32" s="18"/>
      <c r="K32" s="18"/>
      <c r="L32" s="3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6.5" customHeight="1">
      <c r="A33" s="18"/>
      <c r="B33" s="19"/>
      <c r="C33" s="18"/>
      <c r="D33" s="18"/>
      <c r="E33" s="250" t="e">
        <f>E7</f>
        <v>#REF!</v>
      </c>
      <c r="F33" s="251"/>
      <c r="G33" s="251"/>
      <c r="H33" s="251"/>
      <c r="I33" s="18"/>
      <c r="J33" s="18"/>
      <c r="K33" s="18"/>
      <c r="L33" s="3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2" customHeight="1">
      <c r="A34" s="18"/>
      <c r="B34" s="19"/>
      <c r="C34" s="17" t="s">
        <v>41</v>
      </c>
      <c r="D34" s="18"/>
      <c r="E34" s="18"/>
      <c r="F34" s="18"/>
      <c r="G34" s="18"/>
      <c r="H34" s="18"/>
      <c r="I34" s="18"/>
      <c r="J34" s="18"/>
      <c r="K34" s="18"/>
      <c r="L34" s="3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6.5" customHeight="1">
      <c r="A35" s="18"/>
      <c r="B35" s="19"/>
      <c r="C35" s="18"/>
      <c r="D35" s="18"/>
      <c r="E35" s="248" t="str">
        <f>E9</f>
        <v>08 - SDK požární příčka S4</v>
      </c>
      <c r="F35" s="249"/>
      <c r="G35" s="249"/>
      <c r="H35" s="249"/>
      <c r="I35" s="18"/>
      <c r="J35" s="18"/>
      <c r="K35" s="18"/>
      <c r="L35" s="3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6.9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3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0.3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3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29.25" customHeight="1">
      <c r="A38" s="18"/>
      <c r="B38" s="19"/>
      <c r="C38" s="51" t="s">
        <v>44</v>
      </c>
      <c r="D38" s="45"/>
      <c r="E38" s="45"/>
      <c r="F38" s="45"/>
      <c r="G38" s="45"/>
      <c r="H38" s="45"/>
      <c r="I38" s="45"/>
      <c r="J38" s="52" t="s">
        <v>45</v>
      </c>
      <c r="K38" s="45"/>
      <c r="L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10.35" customHeight="1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3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47" s="2" customFormat="1" ht="22.95" customHeight="1">
      <c r="A40" s="18"/>
      <c r="B40" s="19"/>
      <c r="C40" s="53" t="s">
        <v>24</v>
      </c>
      <c r="D40" s="18"/>
      <c r="E40" s="18"/>
      <c r="F40" s="18"/>
      <c r="G40" s="18"/>
      <c r="H40" s="18"/>
      <c r="I40" s="18"/>
      <c r="J40" s="35">
        <f>J63</f>
        <v>0</v>
      </c>
      <c r="K40" s="18"/>
      <c r="L40" s="3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U40" s="12" t="s">
        <v>46</v>
      </c>
    </row>
    <row r="41" spans="2:12" s="4" customFormat="1" ht="24.9" customHeight="1">
      <c r="B41" s="54"/>
      <c r="D41" s="55" t="s">
        <v>47</v>
      </c>
      <c r="E41" s="56"/>
      <c r="F41" s="56"/>
      <c r="G41" s="56"/>
      <c r="H41" s="56"/>
      <c r="I41" s="56"/>
      <c r="J41" s="57">
        <f>J64</f>
        <v>0</v>
      </c>
      <c r="L41" s="54"/>
    </row>
    <row r="42" spans="2:12" s="5" customFormat="1" ht="19.95" customHeight="1">
      <c r="B42" s="58"/>
      <c r="D42" s="59" t="s">
        <v>48</v>
      </c>
      <c r="E42" s="60"/>
      <c r="F42" s="60"/>
      <c r="G42" s="60"/>
      <c r="H42" s="60"/>
      <c r="I42" s="60"/>
      <c r="J42" s="61">
        <f>J65</f>
        <v>0</v>
      </c>
      <c r="L42" s="58"/>
    </row>
    <row r="43" spans="2:12" s="5" customFormat="1" ht="19.95" customHeight="1">
      <c r="B43" s="58"/>
      <c r="D43" s="59" t="s">
        <v>50</v>
      </c>
      <c r="E43" s="60"/>
      <c r="F43" s="60"/>
      <c r="G43" s="60"/>
      <c r="H43" s="60"/>
      <c r="I43" s="60"/>
      <c r="J43" s="61">
        <f>J75</f>
        <v>0</v>
      </c>
      <c r="L43" s="58"/>
    </row>
    <row r="44" spans="2:12" s="4" customFormat="1" ht="24.9" customHeight="1">
      <c r="B44" s="54"/>
      <c r="D44" s="55" t="s">
        <v>150</v>
      </c>
      <c r="E44" s="56"/>
      <c r="F44" s="56"/>
      <c r="G44" s="56"/>
      <c r="H44" s="56"/>
      <c r="I44" s="56"/>
      <c r="J44" s="57">
        <f>J78</f>
        <v>0</v>
      </c>
      <c r="L44" s="54"/>
    </row>
    <row r="45" spans="2:12" s="5" customFormat="1" ht="19.95" customHeight="1">
      <c r="B45" s="58"/>
      <c r="D45" s="59" t="s">
        <v>151</v>
      </c>
      <c r="E45" s="60"/>
      <c r="F45" s="60"/>
      <c r="G45" s="60"/>
      <c r="H45" s="60"/>
      <c r="I45" s="60"/>
      <c r="J45" s="61">
        <f>J79</f>
        <v>0</v>
      </c>
      <c r="L45" s="58"/>
    </row>
    <row r="46" spans="2:12" s="5" customFormat="1" ht="19.95" customHeight="1">
      <c r="B46" s="58"/>
      <c r="D46" s="59" t="s">
        <v>153</v>
      </c>
      <c r="E46" s="60"/>
      <c r="F46" s="60"/>
      <c r="G46" s="60"/>
      <c r="H46" s="60"/>
      <c r="I46" s="60"/>
      <c r="J46" s="61">
        <f>J90</f>
        <v>0</v>
      </c>
      <c r="L46" s="58"/>
    </row>
    <row r="47" spans="2:12" s="5" customFormat="1" ht="19.95" customHeight="1">
      <c r="B47" s="58"/>
      <c r="D47" s="59" t="s">
        <v>154</v>
      </c>
      <c r="E47" s="60"/>
      <c r="F47" s="60"/>
      <c r="G47" s="60"/>
      <c r="H47" s="60"/>
      <c r="I47" s="60"/>
      <c r="J47" s="61">
        <f>J100</f>
        <v>0</v>
      </c>
      <c r="L47" s="58"/>
    </row>
    <row r="48" spans="2:12" s="5" customFormat="1" ht="19.95" customHeight="1">
      <c r="B48" s="58"/>
      <c r="D48" s="59" t="s">
        <v>155</v>
      </c>
      <c r="E48" s="60"/>
      <c r="F48" s="60"/>
      <c r="G48" s="60"/>
      <c r="H48" s="60"/>
      <c r="I48" s="60"/>
      <c r="J48" s="61">
        <f>J109</f>
        <v>0</v>
      </c>
      <c r="L48" s="58"/>
    </row>
    <row r="49" spans="1:31" s="2" customFormat="1" ht="21.75" customHeight="1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3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2" customFormat="1" ht="6.9" customHeight="1">
      <c r="A50" s="18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3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4" spans="1:31" s="2" customFormat="1" ht="6.9" customHeight="1">
      <c r="A54" s="18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3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2" customFormat="1" ht="24.9" customHeight="1">
      <c r="A55" s="18"/>
      <c r="B55" s="19"/>
      <c r="C55" s="16" t="s">
        <v>51</v>
      </c>
      <c r="D55" s="18"/>
      <c r="E55" s="18"/>
      <c r="F55" s="18"/>
      <c r="G55" s="18"/>
      <c r="H55" s="18"/>
      <c r="I55" s="18"/>
      <c r="J55" s="18"/>
      <c r="K55" s="18"/>
      <c r="L55" s="3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2" customFormat="1" ht="6.9" customHeight="1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3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2" customFormat="1" ht="12" customHeight="1">
      <c r="A57" s="18"/>
      <c r="B57" s="19"/>
      <c r="C57" s="17" t="s">
        <v>5</v>
      </c>
      <c r="D57" s="18"/>
      <c r="E57" s="18"/>
      <c r="F57" s="18"/>
      <c r="G57" s="18"/>
      <c r="H57" s="18"/>
      <c r="I57" s="18"/>
      <c r="J57" s="18"/>
      <c r="K57" s="18"/>
      <c r="L57" s="3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2" customFormat="1" ht="16.5" customHeight="1">
      <c r="A58" s="18"/>
      <c r="B58" s="19"/>
      <c r="C58" s="18"/>
      <c r="D58" s="18"/>
      <c r="E58" s="250" t="e">
        <f>E7</f>
        <v>#REF!</v>
      </c>
      <c r="F58" s="251"/>
      <c r="G58" s="251"/>
      <c r="H58" s="251"/>
      <c r="I58" s="18"/>
      <c r="J58" s="18"/>
      <c r="K58" s="18"/>
      <c r="L58" s="3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2" customFormat="1" ht="12" customHeight="1">
      <c r="A59" s="18"/>
      <c r="B59" s="19"/>
      <c r="C59" s="17" t="s">
        <v>41</v>
      </c>
      <c r="D59" s="18"/>
      <c r="E59" s="18"/>
      <c r="F59" s="18"/>
      <c r="G59" s="18"/>
      <c r="H59" s="18"/>
      <c r="I59" s="18"/>
      <c r="J59" s="18"/>
      <c r="K59" s="18"/>
      <c r="L59" s="3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s="2" customFormat="1" ht="16.5" customHeight="1">
      <c r="A60" s="18"/>
      <c r="B60" s="19"/>
      <c r="C60" s="18"/>
      <c r="D60" s="18"/>
      <c r="E60" s="248" t="str">
        <f>E9</f>
        <v>08 - SDK požární příčka S4</v>
      </c>
      <c r="F60" s="249"/>
      <c r="G60" s="249"/>
      <c r="H60" s="249"/>
      <c r="I60" s="18"/>
      <c r="J60" s="18"/>
      <c r="K60" s="18"/>
      <c r="L60" s="3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2" customFormat="1" ht="10.35" customHeight="1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3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s="6" customFormat="1" ht="29.25" customHeight="1">
      <c r="A62" s="62"/>
      <c r="B62" s="63"/>
      <c r="C62" s="64" t="s">
        <v>52</v>
      </c>
      <c r="D62" s="65" t="s">
        <v>23</v>
      </c>
      <c r="E62" s="65" t="s">
        <v>21</v>
      </c>
      <c r="F62" s="65" t="s">
        <v>22</v>
      </c>
      <c r="G62" s="65" t="s">
        <v>53</v>
      </c>
      <c r="H62" s="65" t="s">
        <v>54</v>
      </c>
      <c r="I62" s="65" t="s">
        <v>55</v>
      </c>
      <c r="J62" s="65" t="s">
        <v>45</v>
      </c>
      <c r="K62" s="66" t="s">
        <v>56</v>
      </c>
      <c r="L62" s="67"/>
      <c r="M62" s="29" t="s">
        <v>0</v>
      </c>
      <c r="N62" s="30" t="s">
        <v>12</v>
      </c>
      <c r="O62" s="30" t="s">
        <v>57</v>
      </c>
      <c r="P62" s="30" t="s">
        <v>58</v>
      </c>
      <c r="Q62" s="30" t="s">
        <v>59</v>
      </c>
      <c r="R62" s="30" t="s">
        <v>60</v>
      </c>
      <c r="S62" s="30" t="s">
        <v>61</v>
      </c>
      <c r="T62" s="31" t="s">
        <v>62</v>
      </c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63" s="2" customFormat="1" ht="22.95" customHeight="1">
      <c r="A63" s="18"/>
      <c r="B63" s="19"/>
      <c r="C63" s="34" t="s">
        <v>63</v>
      </c>
      <c r="D63" s="18"/>
      <c r="E63" s="18"/>
      <c r="F63" s="18"/>
      <c r="G63" s="18"/>
      <c r="H63" s="18"/>
      <c r="I63" s="18"/>
      <c r="J63" s="68">
        <f>BK63</f>
        <v>0</v>
      </c>
      <c r="K63" s="18"/>
      <c r="L63" s="19"/>
      <c r="M63" s="32"/>
      <c r="N63" s="25"/>
      <c r="O63" s="33"/>
      <c r="P63" s="69">
        <f>P64+P78</f>
        <v>0</v>
      </c>
      <c r="Q63" s="33"/>
      <c r="R63" s="69">
        <f>R64+R78</f>
        <v>0.55173864</v>
      </c>
      <c r="S63" s="33"/>
      <c r="T63" s="70">
        <f>T64+T78</f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T63" s="12" t="s">
        <v>25</v>
      </c>
      <c r="AU63" s="12" t="s">
        <v>46</v>
      </c>
      <c r="BK63" s="71">
        <f>BK64+BK78</f>
        <v>0</v>
      </c>
    </row>
    <row r="64" spans="2:63" s="7" customFormat="1" ht="25.95" customHeight="1">
      <c r="B64" s="72"/>
      <c r="D64" s="73" t="s">
        <v>25</v>
      </c>
      <c r="E64" s="74" t="s">
        <v>64</v>
      </c>
      <c r="F64" s="74" t="s">
        <v>65</v>
      </c>
      <c r="I64" s="75"/>
      <c r="J64" s="76">
        <f>BK64</f>
        <v>0</v>
      </c>
      <c r="L64" s="72"/>
      <c r="M64" s="77"/>
      <c r="N64" s="78"/>
      <c r="O64" s="78"/>
      <c r="P64" s="79">
        <f>P65+P75</f>
        <v>0</v>
      </c>
      <c r="Q64" s="78"/>
      <c r="R64" s="79">
        <f>R65+R75</f>
        <v>0.0012245</v>
      </c>
      <c r="S64" s="78"/>
      <c r="T64" s="80">
        <f>T65+T75</f>
        <v>0</v>
      </c>
      <c r="AR64" s="73" t="s">
        <v>28</v>
      </c>
      <c r="AT64" s="81" t="s">
        <v>25</v>
      </c>
      <c r="AU64" s="81" t="s">
        <v>26</v>
      </c>
      <c r="AY64" s="73" t="s">
        <v>66</v>
      </c>
      <c r="BK64" s="82">
        <f>BK65+BK75</f>
        <v>0</v>
      </c>
    </row>
    <row r="65" spans="2:63" s="7" customFormat="1" ht="22.95" customHeight="1">
      <c r="B65" s="72"/>
      <c r="D65" s="73" t="s">
        <v>25</v>
      </c>
      <c r="E65" s="83" t="s">
        <v>67</v>
      </c>
      <c r="F65" s="83" t="s">
        <v>68</v>
      </c>
      <c r="I65" s="75"/>
      <c r="J65" s="84">
        <f>BK65</f>
        <v>0</v>
      </c>
      <c r="L65" s="72"/>
      <c r="M65" s="77"/>
      <c r="N65" s="78"/>
      <c r="O65" s="78"/>
      <c r="P65" s="79">
        <f>SUM(P66:P74)</f>
        <v>0</v>
      </c>
      <c r="Q65" s="78"/>
      <c r="R65" s="79">
        <f>SUM(R66:R74)</f>
        <v>0.0012245</v>
      </c>
      <c r="S65" s="78"/>
      <c r="T65" s="80">
        <f>SUM(T66:T74)</f>
        <v>0</v>
      </c>
      <c r="AR65" s="73" t="s">
        <v>28</v>
      </c>
      <c r="AT65" s="81" t="s">
        <v>25</v>
      </c>
      <c r="AU65" s="81" t="s">
        <v>28</v>
      </c>
      <c r="AY65" s="73" t="s">
        <v>66</v>
      </c>
      <c r="BK65" s="82">
        <f>SUM(BK66:BK74)</f>
        <v>0</v>
      </c>
    </row>
    <row r="66" spans="1:65" s="2" customFormat="1" ht="37.95" customHeight="1">
      <c r="A66" s="18"/>
      <c r="B66" s="85"/>
      <c r="C66" s="86" t="s">
        <v>28</v>
      </c>
      <c r="D66" s="86" t="s">
        <v>69</v>
      </c>
      <c r="E66" s="87" t="s">
        <v>77</v>
      </c>
      <c r="F66" s="88" t="s">
        <v>78</v>
      </c>
      <c r="G66" s="89" t="s">
        <v>72</v>
      </c>
      <c r="H66" s="90">
        <v>4.65</v>
      </c>
      <c r="I66" s="91"/>
      <c r="J66" s="92">
        <f>ROUND(I66*H66,2)</f>
        <v>0</v>
      </c>
      <c r="K66" s="88" t="s">
        <v>79</v>
      </c>
      <c r="L66" s="19"/>
      <c r="M66" s="93" t="s">
        <v>0</v>
      </c>
      <c r="N66" s="94" t="s">
        <v>13</v>
      </c>
      <c r="O66" s="26"/>
      <c r="P66" s="95">
        <f>O66*H66</f>
        <v>0</v>
      </c>
      <c r="Q66" s="95">
        <v>0.00013</v>
      </c>
      <c r="R66" s="95">
        <f>Q66*H66</f>
        <v>0.0006045</v>
      </c>
      <c r="S66" s="95">
        <v>0</v>
      </c>
      <c r="T66" s="96">
        <f>S66*H66</f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R66" s="97" t="s">
        <v>73</v>
      </c>
      <c r="AT66" s="97" t="s">
        <v>69</v>
      </c>
      <c r="AU66" s="97" t="s">
        <v>30</v>
      </c>
      <c r="AY66" s="12" t="s">
        <v>66</v>
      </c>
      <c r="BE66" s="98">
        <f>IF(N66="základní",J66,0)</f>
        <v>0</v>
      </c>
      <c r="BF66" s="98">
        <f>IF(N66="snížená",J66,0)</f>
        <v>0</v>
      </c>
      <c r="BG66" s="98">
        <f>IF(N66="zákl. přenesená",J66,0)</f>
        <v>0</v>
      </c>
      <c r="BH66" s="98">
        <f>IF(N66="sníž. přenesená",J66,0)</f>
        <v>0</v>
      </c>
      <c r="BI66" s="98">
        <f>IF(N66="nulová",J66,0)</f>
        <v>0</v>
      </c>
      <c r="BJ66" s="12" t="s">
        <v>28</v>
      </c>
      <c r="BK66" s="98">
        <f>ROUND(I66*H66,2)</f>
        <v>0</v>
      </c>
      <c r="BL66" s="12" t="s">
        <v>73</v>
      </c>
      <c r="BM66" s="97" t="s">
        <v>80</v>
      </c>
    </row>
    <row r="67" spans="1:47" s="2" customFormat="1" ht="12">
      <c r="A67" s="18"/>
      <c r="B67" s="19"/>
      <c r="C67" s="18"/>
      <c r="D67" s="108" t="s">
        <v>81</v>
      </c>
      <c r="E67" s="18"/>
      <c r="F67" s="109" t="s">
        <v>82</v>
      </c>
      <c r="G67" s="18"/>
      <c r="H67" s="18"/>
      <c r="I67" s="110"/>
      <c r="J67" s="18"/>
      <c r="K67" s="18"/>
      <c r="L67" s="19"/>
      <c r="M67" s="111"/>
      <c r="N67" s="112"/>
      <c r="O67" s="26"/>
      <c r="P67" s="26"/>
      <c r="Q67" s="26"/>
      <c r="R67" s="26"/>
      <c r="S67" s="26"/>
      <c r="T67" s="2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T67" s="12" t="s">
        <v>81</v>
      </c>
      <c r="AU67" s="12" t="s">
        <v>30</v>
      </c>
    </row>
    <row r="68" spans="2:51" s="9" customFormat="1" ht="12">
      <c r="B68" s="113"/>
      <c r="D68" s="100" t="s">
        <v>75</v>
      </c>
      <c r="E68" s="114" t="s">
        <v>0</v>
      </c>
      <c r="F68" s="115" t="s">
        <v>145</v>
      </c>
      <c r="H68" s="114" t="s">
        <v>0</v>
      </c>
      <c r="I68" s="116"/>
      <c r="L68" s="113"/>
      <c r="M68" s="117"/>
      <c r="N68" s="118"/>
      <c r="O68" s="118"/>
      <c r="P68" s="118"/>
      <c r="Q68" s="118"/>
      <c r="R68" s="118"/>
      <c r="S68" s="118"/>
      <c r="T68" s="119"/>
      <c r="AT68" s="114" t="s">
        <v>75</v>
      </c>
      <c r="AU68" s="114" t="s">
        <v>30</v>
      </c>
      <c r="AV68" s="9" t="s">
        <v>28</v>
      </c>
      <c r="AW68" s="9" t="s">
        <v>6</v>
      </c>
      <c r="AX68" s="9" t="s">
        <v>26</v>
      </c>
      <c r="AY68" s="114" t="s">
        <v>66</v>
      </c>
    </row>
    <row r="69" spans="2:51" s="8" customFormat="1" ht="12">
      <c r="B69" s="99"/>
      <c r="D69" s="100" t="s">
        <v>75</v>
      </c>
      <c r="E69" s="101" t="s">
        <v>0</v>
      </c>
      <c r="F69" s="102" t="s">
        <v>146</v>
      </c>
      <c r="H69" s="103">
        <v>4.65</v>
      </c>
      <c r="I69" s="104"/>
      <c r="L69" s="99"/>
      <c r="M69" s="105"/>
      <c r="N69" s="106"/>
      <c r="O69" s="106"/>
      <c r="P69" s="106"/>
      <c r="Q69" s="106"/>
      <c r="R69" s="106"/>
      <c r="S69" s="106"/>
      <c r="T69" s="107"/>
      <c r="AT69" s="101" t="s">
        <v>75</v>
      </c>
      <c r="AU69" s="101" t="s">
        <v>30</v>
      </c>
      <c r="AV69" s="8" t="s">
        <v>30</v>
      </c>
      <c r="AW69" s="8" t="s">
        <v>6</v>
      </c>
      <c r="AX69" s="8" t="s">
        <v>28</v>
      </c>
      <c r="AY69" s="101" t="s">
        <v>66</v>
      </c>
    </row>
    <row r="70" spans="1:65" s="2" customFormat="1" ht="37.95" customHeight="1">
      <c r="A70" s="18"/>
      <c r="B70" s="85"/>
      <c r="C70" s="86" t="s">
        <v>30</v>
      </c>
      <c r="D70" s="86" t="s">
        <v>69</v>
      </c>
      <c r="E70" s="87" t="s">
        <v>157</v>
      </c>
      <c r="F70" s="88" t="s">
        <v>158</v>
      </c>
      <c r="G70" s="89" t="s">
        <v>72</v>
      </c>
      <c r="H70" s="90">
        <v>15.5</v>
      </c>
      <c r="I70" s="91"/>
      <c r="J70" s="92">
        <f>ROUND(I70*H70,2)</f>
        <v>0</v>
      </c>
      <c r="K70" s="88" t="s">
        <v>79</v>
      </c>
      <c r="L70" s="19"/>
      <c r="M70" s="93" t="s">
        <v>0</v>
      </c>
      <c r="N70" s="94" t="s">
        <v>13</v>
      </c>
      <c r="O70" s="26"/>
      <c r="P70" s="95">
        <f>O70*H70</f>
        <v>0</v>
      </c>
      <c r="Q70" s="95">
        <v>4E-05</v>
      </c>
      <c r="R70" s="95">
        <f>Q70*H70</f>
        <v>0.00062</v>
      </c>
      <c r="S70" s="95">
        <v>0</v>
      </c>
      <c r="T70" s="96">
        <f>S70*H70</f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R70" s="97" t="s">
        <v>73</v>
      </c>
      <c r="AT70" s="97" t="s">
        <v>69</v>
      </c>
      <c r="AU70" s="97" t="s">
        <v>30</v>
      </c>
      <c r="AY70" s="12" t="s">
        <v>66</v>
      </c>
      <c r="BE70" s="98">
        <f>IF(N70="základní",J70,0)</f>
        <v>0</v>
      </c>
      <c r="BF70" s="98">
        <f>IF(N70="snížená",J70,0)</f>
        <v>0</v>
      </c>
      <c r="BG70" s="98">
        <f>IF(N70="zákl. přenesená",J70,0)</f>
        <v>0</v>
      </c>
      <c r="BH70" s="98">
        <f>IF(N70="sníž. přenesená",J70,0)</f>
        <v>0</v>
      </c>
      <c r="BI70" s="98">
        <f>IF(N70="nulová",J70,0)</f>
        <v>0</v>
      </c>
      <c r="BJ70" s="12" t="s">
        <v>28</v>
      </c>
      <c r="BK70" s="98">
        <f>ROUND(I70*H70,2)</f>
        <v>0</v>
      </c>
      <c r="BL70" s="12" t="s">
        <v>73</v>
      </c>
      <c r="BM70" s="97" t="s">
        <v>159</v>
      </c>
    </row>
    <row r="71" spans="1:47" s="2" customFormat="1" ht="12">
      <c r="A71" s="18"/>
      <c r="B71" s="19"/>
      <c r="C71" s="18"/>
      <c r="D71" s="108" t="s">
        <v>81</v>
      </c>
      <c r="E71" s="18"/>
      <c r="F71" s="109" t="s">
        <v>160</v>
      </c>
      <c r="G71" s="18"/>
      <c r="H71" s="18"/>
      <c r="I71" s="110"/>
      <c r="J71" s="18"/>
      <c r="K71" s="18"/>
      <c r="L71" s="19"/>
      <c r="M71" s="111"/>
      <c r="N71" s="112"/>
      <c r="O71" s="26"/>
      <c r="P71" s="26"/>
      <c r="Q71" s="26"/>
      <c r="R71" s="26"/>
      <c r="S71" s="26"/>
      <c r="T71" s="27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T71" s="12" t="s">
        <v>81</v>
      </c>
      <c r="AU71" s="12" t="s">
        <v>30</v>
      </c>
    </row>
    <row r="72" spans="2:51" s="9" customFormat="1" ht="12">
      <c r="B72" s="113"/>
      <c r="D72" s="100" t="s">
        <v>75</v>
      </c>
      <c r="E72" s="114" t="s">
        <v>0</v>
      </c>
      <c r="F72" s="115" t="s">
        <v>275</v>
      </c>
      <c r="H72" s="114" t="s">
        <v>0</v>
      </c>
      <c r="I72" s="116"/>
      <c r="L72" s="113"/>
      <c r="M72" s="117"/>
      <c r="N72" s="118"/>
      <c r="O72" s="118"/>
      <c r="P72" s="118"/>
      <c r="Q72" s="118"/>
      <c r="R72" s="118"/>
      <c r="S72" s="118"/>
      <c r="T72" s="119"/>
      <c r="AT72" s="114" t="s">
        <v>75</v>
      </c>
      <c r="AU72" s="114" t="s">
        <v>30</v>
      </c>
      <c r="AV72" s="9" t="s">
        <v>28</v>
      </c>
      <c r="AW72" s="9" t="s">
        <v>6</v>
      </c>
      <c r="AX72" s="9" t="s">
        <v>26</v>
      </c>
      <c r="AY72" s="114" t="s">
        <v>66</v>
      </c>
    </row>
    <row r="73" spans="2:51" s="8" customFormat="1" ht="12">
      <c r="B73" s="99"/>
      <c r="D73" s="100" t="s">
        <v>75</v>
      </c>
      <c r="E73" s="101" t="s">
        <v>0</v>
      </c>
      <c r="F73" s="102" t="s">
        <v>276</v>
      </c>
      <c r="H73" s="103">
        <v>15.5</v>
      </c>
      <c r="I73" s="104"/>
      <c r="L73" s="99"/>
      <c r="M73" s="105"/>
      <c r="N73" s="106"/>
      <c r="O73" s="106"/>
      <c r="P73" s="106"/>
      <c r="Q73" s="106"/>
      <c r="R73" s="106"/>
      <c r="S73" s="106"/>
      <c r="T73" s="107"/>
      <c r="AT73" s="101" t="s">
        <v>75</v>
      </c>
      <c r="AU73" s="101" t="s">
        <v>30</v>
      </c>
      <c r="AV73" s="8" t="s">
        <v>30</v>
      </c>
      <c r="AW73" s="8" t="s">
        <v>6</v>
      </c>
      <c r="AX73" s="8" t="s">
        <v>26</v>
      </c>
      <c r="AY73" s="101" t="s">
        <v>66</v>
      </c>
    </row>
    <row r="74" spans="2:51" s="10" customFormat="1" ht="12">
      <c r="B74" s="120"/>
      <c r="D74" s="100" t="s">
        <v>75</v>
      </c>
      <c r="E74" s="121" t="s">
        <v>0</v>
      </c>
      <c r="F74" s="122" t="s">
        <v>85</v>
      </c>
      <c r="H74" s="123">
        <v>15.5</v>
      </c>
      <c r="I74" s="124"/>
      <c r="L74" s="120"/>
      <c r="M74" s="125"/>
      <c r="N74" s="126"/>
      <c r="O74" s="126"/>
      <c r="P74" s="126"/>
      <c r="Q74" s="126"/>
      <c r="R74" s="126"/>
      <c r="S74" s="126"/>
      <c r="T74" s="127"/>
      <c r="AT74" s="121" t="s">
        <v>75</v>
      </c>
      <c r="AU74" s="121" t="s">
        <v>30</v>
      </c>
      <c r="AV74" s="10" t="s">
        <v>73</v>
      </c>
      <c r="AW74" s="10" t="s">
        <v>6</v>
      </c>
      <c r="AX74" s="10" t="s">
        <v>28</v>
      </c>
      <c r="AY74" s="121" t="s">
        <v>66</v>
      </c>
    </row>
    <row r="75" spans="2:63" s="7" customFormat="1" ht="22.95" customHeight="1">
      <c r="B75" s="72"/>
      <c r="D75" s="73" t="s">
        <v>25</v>
      </c>
      <c r="E75" s="83" t="s">
        <v>116</v>
      </c>
      <c r="F75" s="83" t="s">
        <v>117</v>
      </c>
      <c r="I75" s="75"/>
      <c r="J75" s="84">
        <f>BK75</f>
        <v>0</v>
      </c>
      <c r="L75" s="72"/>
      <c r="M75" s="77"/>
      <c r="N75" s="78"/>
      <c r="O75" s="78"/>
      <c r="P75" s="79">
        <f>SUM(P76:P77)</f>
        <v>0</v>
      </c>
      <c r="Q75" s="78"/>
      <c r="R75" s="79">
        <f>SUM(R76:R77)</f>
        <v>0</v>
      </c>
      <c r="S75" s="78"/>
      <c r="T75" s="80">
        <f>SUM(T76:T77)</f>
        <v>0</v>
      </c>
      <c r="AR75" s="73" t="s">
        <v>28</v>
      </c>
      <c r="AT75" s="81" t="s">
        <v>25</v>
      </c>
      <c r="AU75" s="81" t="s">
        <v>28</v>
      </c>
      <c r="AY75" s="73" t="s">
        <v>66</v>
      </c>
      <c r="BK75" s="82">
        <f>SUM(BK76:BK77)</f>
        <v>0</v>
      </c>
    </row>
    <row r="76" spans="1:65" s="2" customFormat="1" ht="55.5" customHeight="1">
      <c r="A76" s="18"/>
      <c r="B76" s="85"/>
      <c r="C76" s="86" t="s">
        <v>86</v>
      </c>
      <c r="D76" s="86" t="s">
        <v>69</v>
      </c>
      <c r="E76" s="87" t="s">
        <v>119</v>
      </c>
      <c r="F76" s="88" t="s">
        <v>120</v>
      </c>
      <c r="G76" s="89" t="s">
        <v>97</v>
      </c>
      <c r="H76" s="90">
        <v>0.001</v>
      </c>
      <c r="I76" s="91"/>
      <c r="J76" s="92">
        <f>ROUND(I76*H76,2)</f>
        <v>0</v>
      </c>
      <c r="K76" s="88" t="s">
        <v>79</v>
      </c>
      <c r="L76" s="19"/>
      <c r="M76" s="93" t="s">
        <v>0</v>
      </c>
      <c r="N76" s="94" t="s">
        <v>13</v>
      </c>
      <c r="O76" s="26"/>
      <c r="P76" s="95">
        <f>O76*H76</f>
        <v>0</v>
      </c>
      <c r="Q76" s="95">
        <v>0</v>
      </c>
      <c r="R76" s="95">
        <f>Q76*H76</f>
        <v>0</v>
      </c>
      <c r="S76" s="95">
        <v>0</v>
      </c>
      <c r="T76" s="96">
        <f>S76*H76</f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R76" s="97" t="s">
        <v>73</v>
      </c>
      <c r="AT76" s="97" t="s">
        <v>69</v>
      </c>
      <c r="AU76" s="97" t="s">
        <v>30</v>
      </c>
      <c r="AY76" s="12" t="s">
        <v>66</v>
      </c>
      <c r="BE76" s="98">
        <f>IF(N76="základní",J76,0)</f>
        <v>0</v>
      </c>
      <c r="BF76" s="98">
        <f>IF(N76="snížená",J76,0)</f>
        <v>0</v>
      </c>
      <c r="BG76" s="98">
        <f>IF(N76="zákl. přenesená",J76,0)</f>
        <v>0</v>
      </c>
      <c r="BH76" s="98">
        <f>IF(N76="sníž. přenesená",J76,0)</f>
        <v>0</v>
      </c>
      <c r="BI76" s="98">
        <f>IF(N76="nulová",J76,0)</f>
        <v>0</v>
      </c>
      <c r="BJ76" s="12" t="s">
        <v>28</v>
      </c>
      <c r="BK76" s="98">
        <f>ROUND(I76*H76,2)</f>
        <v>0</v>
      </c>
      <c r="BL76" s="12" t="s">
        <v>73</v>
      </c>
      <c r="BM76" s="97" t="s">
        <v>121</v>
      </c>
    </row>
    <row r="77" spans="1:47" s="2" customFormat="1" ht="12">
      <c r="A77" s="18"/>
      <c r="B77" s="19"/>
      <c r="C77" s="18"/>
      <c r="D77" s="108" t="s">
        <v>81</v>
      </c>
      <c r="E77" s="18"/>
      <c r="F77" s="109" t="s">
        <v>122</v>
      </c>
      <c r="G77" s="18"/>
      <c r="H77" s="18"/>
      <c r="I77" s="110"/>
      <c r="J77" s="18"/>
      <c r="K77" s="18"/>
      <c r="L77" s="19"/>
      <c r="M77" s="111"/>
      <c r="N77" s="112"/>
      <c r="O77" s="26"/>
      <c r="P77" s="26"/>
      <c r="Q77" s="26"/>
      <c r="R77" s="26"/>
      <c r="S77" s="26"/>
      <c r="T77" s="2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T77" s="12" t="s">
        <v>81</v>
      </c>
      <c r="AU77" s="12" t="s">
        <v>30</v>
      </c>
    </row>
    <row r="78" spans="2:63" s="7" customFormat="1" ht="25.95" customHeight="1">
      <c r="B78" s="72"/>
      <c r="D78" s="73" t="s">
        <v>25</v>
      </c>
      <c r="E78" s="74" t="s">
        <v>164</v>
      </c>
      <c r="F78" s="74" t="s">
        <v>165</v>
      </c>
      <c r="I78" s="75"/>
      <c r="J78" s="76">
        <f>BK78</f>
        <v>0</v>
      </c>
      <c r="L78" s="72"/>
      <c r="M78" s="77"/>
      <c r="N78" s="78"/>
      <c r="O78" s="78"/>
      <c r="P78" s="79">
        <f>P79+P90+P100+P109</f>
        <v>0</v>
      </c>
      <c r="Q78" s="78"/>
      <c r="R78" s="79">
        <f>R79+R90+R100+R109</f>
        <v>0.55051414</v>
      </c>
      <c r="S78" s="78"/>
      <c r="T78" s="80">
        <f>T79+T90+T100+T109</f>
        <v>0</v>
      </c>
      <c r="AR78" s="73" t="s">
        <v>30</v>
      </c>
      <c r="AT78" s="81" t="s">
        <v>25</v>
      </c>
      <c r="AU78" s="81" t="s">
        <v>26</v>
      </c>
      <c r="AY78" s="73" t="s">
        <v>66</v>
      </c>
      <c r="BK78" s="82">
        <f>BK79+BK90+BK100+BK109</f>
        <v>0</v>
      </c>
    </row>
    <row r="79" spans="2:63" s="7" customFormat="1" ht="22.95" customHeight="1">
      <c r="B79" s="72"/>
      <c r="D79" s="73" t="s">
        <v>25</v>
      </c>
      <c r="E79" s="83" t="s">
        <v>166</v>
      </c>
      <c r="F79" s="83" t="s">
        <v>167</v>
      </c>
      <c r="I79" s="75"/>
      <c r="J79" s="84">
        <f>BK79</f>
        <v>0</v>
      </c>
      <c r="L79" s="72"/>
      <c r="M79" s="77"/>
      <c r="N79" s="78"/>
      <c r="O79" s="78"/>
      <c r="P79" s="79">
        <f>SUM(P80:P89)</f>
        <v>0</v>
      </c>
      <c r="Q79" s="78"/>
      <c r="R79" s="79">
        <f>SUM(R80:R89)</f>
        <v>0.5312625</v>
      </c>
      <c r="S79" s="78"/>
      <c r="T79" s="80">
        <f>SUM(T80:T89)</f>
        <v>0</v>
      </c>
      <c r="AR79" s="73" t="s">
        <v>30</v>
      </c>
      <c r="AT79" s="81" t="s">
        <v>25</v>
      </c>
      <c r="AU79" s="81" t="s">
        <v>28</v>
      </c>
      <c r="AY79" s="73" t="s">
        <v>66</v>
      </c>
      <c r="BK79" s="82">
        <f>SUM(BK80:BK89)</f>
        <v>0</v>
      </c>
    </row>
    <row r="80" spans="1:65" s="2" customFormat="1" ht="62.7" customHeight="1">
      <c r="A80" s="18"/>
      <c r="B80" s="85"/>
      <c r="C80" s="86" t="s">
        <v>73</v>
      </c>
      <c r="D80" s="86" t="s">
        <v>69</v>
      </c>
      <c r="E80" s="87" t="s">
        <v>168</v>
      </c>
      <c r="F80" s="88" t="s">
        <v>169</v>
      </c>
      <c r="G80" s="89" t="s">
        <v>72</v>
      </c>
      <c r="H80" s="90">
        <v>11.625</v>
      </c>
      <c r="I80" s="91"/>
      <c r="J80" s="92">
        <f>ROUND(I80*H80,2)</f>
        <v>0</v>
      </c>
      <c r="K80" s="88" t="s">
        <v>170</v>
      </c>
      <c r="L80" s="19"/>
      <c r="M80" s="93" t="s">
        <v>0</v>
      </c>
      <c r="N80" s="94" t="s">
        <v>13</v>
      </c>
      <c r="O80" s="26"/>
      <c r="P80" s="95">
        <f>O80*H80</f>
        <v>0</v>
      </c>
      <c r="Q80" s="95">
        <v>0.0457</v>
      </c>
      <c r="R80" s="95">
        <f>Q80*H80</f>
        <v>0.5312625</v>
      </c>
      <c r="S80" s="95">
        <v>0</v>
      </c>
      <c r="T80" s="96">
        <f>S80*H80</f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R80" s="97" t="s">
        <v>171</v>
      </c>
      <c r="AT80" s="97" t="s">
        <v>69</v>
      </c>
      <c r="AU80" s="97" t="s">
        <v>30</v>
      </c>
      <c r="AY80" s="12" t="s">
        <v>66</v>
      </c>
      <c r="BE80" s="98">
        <f>IF(N80="základní",J80,0)</f>
        <v>0</v>
      </c>
      <c r="BF80" s="98">
        <f>IF(N80="snížená",J80,0)</f>
        <v>0</v>
      </c>
      <c r="BG80" s="98">
        <f>IF(N80="zákl. přenesená",J80,0)</f>
        <v>0</v>
      </c>
      <c r="BH80" s="98">
        <f>IF(N80="sníž. přenesená",J80,0)</f>
        <v>0</v>
      </c>
      <c r="BI80" s="98">
        <f>IF(N80="nulová",J80,0)</f>
        <v>0</v>
      </c>
      <c r="BJ80" s="12" t="s">
        <v>28</v>
      </c>
      <c r="BK80" s="98">
        <f>ROUND(I80*H80,2)</f>
        <v>0</v>
      </c>
      <c r="BL80" s="12" t="s">
        <v>171</v>
      </c>
      <c r="BM80" s="97" t="s">
        <v>277</v>
      </c>
    </row>
    <row r="81" spans="2:51" s="9" customFormat="1" ht="12">
      <c r="B81" s="113"/>
      <c r="D81" s="100" t="s">
        <v>75</v>
      </c>
      <c r="E81" s="114" t="s">
        <v>0</v>
      </c>
      <c r="F81" s="115" t="s">
        <v>173</v>
      </c>
      <c r="H81" s="114" t="s">
        <v>0</v>
      </c>
      <c r="I81" s="116"/>
      <c r="L81" s="113"/>
      <c r="M81" s="117"/>
      <c r="N81" s="118"/>
      <c r="O81" s="118"/>
      <c r="P81" s="118"/>
      <c r="Q81" s="118"/>
      <c r="R81" s="118"/>
      <c r="S81" s="118"/>
      <c r="T81" s="119"/>
      <c r="AT81" s="114" t="s">
        <v>75</v>
      </c>
      <c r="AU81" s="114" t="s">
        <v>30</v>
      </c>
      <c r="AV81" s="9" t="s">
        <v>28</v>
      </c>
      <c r="AW81" s="9" t="s">
        <v>6</v>
      </c>
      <c r="AX81" s="9" t="s">
        <v>26</v>
      </c>
      <c r="AY81" s="114" t="s">
        <v>66</v>
      </c>
    </row>
    <row r="82" spans="2:51" s="9" customFormat="1" ht="30.6">
      <c r="B82" s="113"/>
      <c r="D82" s="100" t="s">
        <v>75</v>
      </c>
      <c r="E82" s="114" t="s">
        <v>0</v>
      </c>
      <c r="F82" s="115" t="s">
        <v>174</v>
      </c>
      <c r="H82" s="114" t="s">
        <v>0</v>
      </c>
      <c r="I82" s="116"/>
      <c r="L82" s="113"/>
      <c r="M82" s="117"/>
      <c r="N82" s="118"/>
      <c r="O82" s="118"/>
      <c r="P82" s="118"/>
      <c r="Q82" s="118"/>
      <c r="R82" s="118"/>
      <c r="S82" s="118"/>
      <c r="T82" s="119"/>
      <c r="AT82" s="114" t="s">
        <v>75</v>
      </c>
      <c r="AU82" s="114" t="s">
        <v>30</v>
      </c>
      <c r="AV82" s="9" t="s">
        <v>28</v>
      </c>
      <c r="AW82" s="9" t="s">
        <v>6</v>
      </c>
      <c r="AX82" s="9" t="s">
        <v>26</v>
      </c>
      <c r="AY82" s="114" t="s">
        <v>66</v>
      </c>
    </row>
    <row r="83" spans="2:51" s="9" customFormat="1" ht="20.4">
      <c r="B83" s="113"/>
      <c r="D83" s="100" t="s">
        <v>75</v>
      </c>
      <c r="E83" s="114" t="s">
        <v>0</v>
      </c>
      <c r="F83" s="115" t="s">
        <v>175</v>
      </c>
      <c r="H83" s="114" t="s">
        <v>0</v>
      </c>
      <c r="I83" s="116"/>
      <c r="L83" s="113"/>
      <c r="M83" s="117"/>
      <c r="N83" s="118"/>
      <c r="O83" s="118"/>
      <c r="P83" s="118"/>
      <c r="Q83" s="118"/>
      <c r="R83" s="118"/>
      <c r="S83" s="118"/>
      <c r="T83" s="119"/>
      <c r="AT83" s="114" t="s">
        <v>75</v>
      </c>
      <c r="AU83" s="114" t="s">
        <v>30</v>
      </c>
      <c r="AV83" s="9" t="s">
        <v>28</v>
      </c>
      <c r="AW83" s="9" t="s">
        <v>6</v>
      </c>
      <c r="AX83" s="9" t="s">
        <v>26</v>
      </c>
      <c r="AY83" s="114" t="s">
        <v>66</v>
      </c>
    </row>
    <row r="84" spans="2:51" s="9" customFormat="1" ht="20.4">
      <c r="B84" s="113"/>
      <c r="D84" s="100" t="s">
        <v>75</v>
      </c>
      <c r="E84" s="114" t="s">
        <v>0</v>
      </c>
      <c r="F84" s="115" t="s">
        <v>176</v>
      </c>
      <c r="H84" s="114" t="s">
        <v>0</v>
      </c>
      <c r="I84" s="116"/>
      <c r="L84" s="113"/>
      <c r="M84" s="117"/>
      <c r="N84" s="118"/>
      <c r="O84" s="118"/>
      <c r="P84" s="118"/>
      <c r="Q84" s="118"/>
      <c r="R84" s="118"/>
      <c r="S84" s="118"/>
      <c r="T84" s="119"/>
      <c r="AT84" s="114" t="s">
        <v>75</v>
      </c>
      <c r="AU84" s="114" t="s">
        <v>30</v>
      </c>
      <c r="AV84" s="9" t="s">
        <v>28</v>
      </c>
      <c r="AW84" s="9" t="s">
        <v>6</v>
      </c>
      <c r="AX84" s="9" t="s">
        <v>26</v>
      </c>
      <c r="AY84" s="114" t="s">
        <v>66</v>
      </c>
    </row>
    <row r="85" spans="2:51" s="9" customFormat="1" ht="12">
      <c r="B85" s="113"/>
      <c r="D85" s="100" t="s">
        <v>75</v>
      </c>
      <c r="E85" s="114" t="s">
        <v>0</v>
      </c>
      <c r="F85" s="115" t="s">
        <v>278</v>
      </c>
      <c r="H85" s="114" t="s">
        <v>0</v>
      </c>
      <c r="I85" s="116"/>
      <c r="L85" s="113"/>
      <c r="M85" s="117"/>
      <c r="N85" s="118"/>
      <c r="O85" s="118"/>
      <c r="P85" s="118"/>
      <c r="Q85" s="118"/>
      <c r="R85" s="118"/>
      <c r="S85" s="118"/>
      <c r="T85" s="119"/>
      <c r="AT85" s="114" t="s">
        <v>75</v>
      </c>
      <c r="AU85" s="114" t="s">
        <v>30</v>
      </c>
      <c r="AV85" s="9" t="s">
        <v>28</v>
      </c>
      <c r="AW85" s="9" t="s">
        <v>6</v>
      </c>
      <c r="AX85" s="9" t="s">
        <v>26</v>
      </c>
      <c r="AY85" s="114" t="s">
        <v>66</v>
      </c>
    </row>
    <row r="86" spans="2:51" s="8" customFormat="1" ht="12">
      <c r="B86" s="99"/>
      <c r="D86" s="100" t="s">
        <v>75</v>
      </c>
      <c r="E86" s="101" t="s">
        <v>0</v>
      </c>
      <c r="F86" s="102" t="s">
        <v>147</v>
      </c>
      <c r="H86" s="103">
        <v>11.625</v>
      </c>
      <c r="I86" s="104"/>
      <c r="L86" s="99"/>
      <c r="M86" s="105"/>
      <c r="N86" s="106"/>
      <c r="O86" s="106"/>
      <c r="P86" s="106"/>
      <c r="Q86" s="106"/>
      <c r="R86" s="106"/>
      <c r="S86" s="106"/>
      <c r="T86" s="107"/>
      <c r="AT86" s="101" t="s">
        <v>75</v>
      </c>
      <c r="AU86" s="101" t="s">
        <v>30</v>
      </c>
      <c r="AV86" s="8" t="s">
        <v>30</v>
      </c>
      <c r="AW86" s="8" t="s">
        <v>6</v>
      </c>
      <c r="AX86" s="8" t="s">
        <v>26</v>
      </c>
      <c r="AY86" s="101" t="s">
        <v>66</v>
      </c>
    </row>
    <row r="87" spans="2:51" s="10" customFormat="1" ht="12">
      <c r="B87" s="120"/>
      <c r="D87" s="100" t="s">
        <v>75</v>
      </c>
      <c r="E87" s="121" t="s">
        <v>0</v>
      </c>
      <c r="F87" s="122" t="s">
        <v>85</v>
      </c>
      <c r="H87" s="123">
        <v>11.625</v>
      </c>
      <c r="I87" s="124"/>
      <c r="L87" s="120"/>
      <c r="M87" s="125"/>
      <c r="N87" s="126"/>
      <c r="O87" s="126"/>
      <c r="P87" s="126"/>
      <c r="Q87" s="126"/>
      <c r="R87" s="126"/>
      <c r="S87" s="126"/>
      <c r="T87" s="127"/>
      <c r="AT87" s="121" t="s">
        <v>75</v>
      </c>
      <c r="AU87" s="121" t="s">
        <v>30</v>
      </c>
      <c r="AV87" s="10" t="s">
        <v>73</v>
      </c>
      <c r="AW87" s="10" t="s">
        <v>6</v>
      </c>
      <c r="AX87" s="10" t="s">
        <v>28</v>
      </c>
      <c r="AY87" s="121" t="s">
        <v>66</v>
      </c>
    </row>
    <row r="88" spans="1:65" s="2" customFormat="1" ht="66.75" customHeight="1">
      <c r="A88" s="18"/>
      <c r="B88" s="85"/>
      <c r="C88" s="86" t="s">
        <v>100</v>
      </c>
      <c r="D88" s="86" t="s">
        <v>69</v>
      </c>
      <c r="E88" s="87" t="s">
        <v>178</v>
      </c>
      <c r="F88" s="88" t="s">
        <v>179</v>
      </c>
      <c r="G88" s="89" t="s">
        <v>97</v>
      </c>
      <c r="H88" s="90">
        <v>0.531</v>
      </c>
      <c r="I88" s="91"/>
      <c r="J88" s="92">
        <f>ROUND(I88*H88,2)</f>
        <v>0</v>
      </c>
      <c r="K88" s="88" t="s">
        <v>79</v>
      </c>
      <c r="L88" s="19"/>
      <c r="M88" s="93" t="s">
        <v>0</v>
      </c>
      <c r="N88" s="94" t="s">
        <v>13</v>
      </c>
      <c r="O88" s="26"/>
      <c r="P88" s="95">
        <f>O88*H88</f>
        <v>0</v>
      </c>
      <c r="Q88" s="95">
        <v>0</v>
      </c>
      <c r="R88" s="95">
        <f>Q88*H88</f>
        <v>0</v>
      </c>
      <c r="S88" s="95">
        <v>0</v>
      </c>
      <c r="T88" s="96">
        <f>S88*H88</f>
        <v>0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R88" s="97" t="s">
        <v>171</v>
      </c>
      <c r="AT88" s="97" t="s">
        <v>69</v>
      </c>
      <c r="AU88" s="97" t="s">
        <v>30</v>
      </c>
      <c r="AY88" s="12" t="s">
        <v>66</v>
      </c>
      <c r="BE88" s="98">
        <f>IF(N88="základní",J88,0)</f>
        <v>0</v>
      </c>
      <c r="BF88" s="98">
        <f>IF(N88="snížená",J88,0)</f>
        <v>0</v>
      </c>
      <c r="BG88" s="98">
        <f>IF(N88="zákl. přenesená",J88,0)</f>
        <v>0</v>
      </c>
      <c r="BH88" s="98">
        <f>IF(N88="sníž. přenesená",J88,0)</f>
        <v>0</v>
      </c>
      <c r="BI88" s="98">
        <f>IF(N88="nulová",J88,0)</f>
        <v>0</v>
      </c>
      <c r="BJ88" s="12" t="s">
        <v>28</v>
      </c>
      <c r="BK88" s="98">
        <f>ROUND(I88*H88,2)</f>
        <v>0</v>
      </c>
      <c r="BL88" s="12" t="s">
        <v>171</v>
      </c>
      <c r="BM88" s="97" t="s">
        <v>180</v>
      </c>
    </row>
    <row r="89" spans="1:47" s="2" customFormat="1" ht="12">
      <c r="A89" s="18"/>
      <c r="B89" s="19"/>
      <c r="C89" s="18"/>
      <c r="D89" s="108" t="s">
        <v>81</v>
      </c>
      <c r="E89" s="18"/>
      <c r="F89" s="109" t="s">
        <v>181</v>
      </c>
      <c r="G89" s="18"/>
      <c r="H89" s="18"/>
      <c r="I89" s="110"/>
      <c r="J89" s="18"/>
      <c r="K89" s="18"/>
      <c r="L89" s="19"/>
      <c r="M89" s="111"/>
      <c r="N89" s="112"/>
      <c r="O89" s="26"/>
      <c r="P89" s="26"/>
      <c r="Q89" s="26"/>
      <c r="R89" s="26"/>
      <c r="S89" s="26"/>
      <c r="T89" s="27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T89" s="12" t="s">
        <v>81</v>
      </c>
      <c r="AU89" s="12" t="s">
        <v>30</v>
      </c>
    </row>
    <row r="90" spans="2:63" s="7" customFormat="1" ht="22.95" customHeight="1">
      <c r="B90" s="72"/>
      <c r="D90" s="73" t="s">
        <v>25</v>
      </c>
      <c r="E90" s="83" t="s">
        <v>193</v>
      </c>
      <c r="F90" s="83" t="s">
        <v>194</v>
      </c>
      <c r="I90" s="75"/>
      <c r="J90" s="84">
        <f>BK90</f>
        <v>0</v>
      </c>
      <c r="L90" s="72"/>
      <c r="M90" s="77"/>
      <c r="N90" s="78"/>
      <c r="O90" s="78"/>
      <c r="P90" s="79">
        <f>SUM(P91:P99)</f>
        <v>0</v>
      </c>
      <c r="Q90" s="78"/>
      <c r="R90" s="79">
        <f>SUM(R91:R99)</f>
        <v>0.006626750000000001</v>
      </c>
      <c r="S90" s="78"/>
      <c r="T90" s="80">
        <f>SUM(T91:T99)</f>
        <v>0</v>
      </c>
      <c r="AR90" s="73" t="s">
        <v>30</v>
      </c>
      <c r="AT90" s="81" t="s">
        <v>25</v>
      </c>
      <c r="AU90" s="81" t="s">
        <v>28</v>
      </c>
      <c r="AY90" s="73" t="s">
        <v>66</v>
      </c>
      <c r="BK90" s="82">
        <f>SUM(BK91:BK99)</f>
        <v>0</v>
      </c>
    </row>
    <row r="91" spans="1:65" s="2" customFormat="1" ht="33" customHeight="1">
      <c r="A91" s="18"/>
      <c r="B91" s="85"/>
      <c r="C91" s="86" t="s">
        <v>105</v>
      </c>
      <c r="D91" s="86" t="s">
        <v>69</v>
      </c>
      <c r="E91" s="87" t="s">
        <v>195</v>
      </c>
      <c r="F91" s="88" t="s">
        <v>196</v>
      </c>
      <c r="G91" s="89" t="s">
        <v>197</v>
      </c>
      <c r="H91" s="90">
        <v>3.875</v>
      </c>
      <c r="I91" s="91"/>
      <c r="J91" s="92">
        <f>ROUND(I91*H91,2)</f>
        <v>0</v>
      </c>
      <c r="K91" s="88" t="s">
        <v>79</v>
      </c>
      <c r="L91" s="19"/>
      <c r="M91" s="93" t="s">
        <v>0</v>
      </c>
      <c r="N91" s="94" t="s">
        <v>13</v>
      </c>
      <c r="O91" s="26"/>
      <c r="P91" s="95">
        <f>O91*H91</f>
        <v>0</v>
      </c>
      <c r="Q91" s="95">
        <v>0.00058</v>
      </c>
      <c r="R91" s="95">
        <f>Q91*H91</f>
        <v>0.0022475</v>
      </c>
      <c r="S91" s="95">
        <v>0</v>
      </c>
      <c r="T91" s="96">
        <f>S91*H91</f>
        <v>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R91" s="97" t="s">
        <v>171</v>
      </c>
      <c r="AT91" s="97" t="s">
        <v>69</v>
      </c>
      <c r="AU91" s="97" t="s">
        <v>30</v>
      </c>
      <c r="AY91" s="12" t="s">
        <v>66</v>
      </c>
      <c r="BE91" s="98">
        <f>IF(N91="základní",J91,0)</f>
        <v>0</v>
      </c>
      <c r="BF91" s="98">
        <f>IF(N91="snížená",J91,0)</f>
        <v>0</v>
      </c>
      <c r="BG91" s="98">
        <f>IF(N91="zákl. přenesená",J91,0)</f>
        <v>0</v>
      </c>
      <c r="BH91" s="98">
        <f>IF(N91="sníž. přenesená",J91,0)</f>
        <v>0</v>
      </c>
      <c r="BI91" s="98">
        <f>IF(N91="nulová",J91,0)</f>
        <v>0</v>
      </c>
      <c r="BJ91" s="12" t="s">
        <v>28</v>
      </c>
      <c r="BK91" s="98">
        <f>ROUND(I91*H91,2)</f>
        <v>0</v>
      </c>
      <c r="BL91" s="12" t="s">
        <v>171</v>
      </c>
      <c r="BM91" s="97" t="s">
        <v>198</v>
      </c>
    </row>
    <row r="92" spans="1:47" s="2" customFormat="1" ht="12">
      <c r="A92" s="18"/>
      <c r="B92" s="19"/>
      <c r="C92" s="18"/>
      <c r="D92" s="108" t="s">
        <v>81</v>
      </c>
      <c r="E92" s="18"/>
      <c r="F92" s="109" t="s">
        <v>199</v>
      </c>
      <c r="G92" s="18"/>
      <c r="H92" s="18"/>
      <c r="I92" s="110"/>
      <c r="J92" s="18"/>
      <c r="K92" s="18"/>
      <c r="L92" s="19"/>
      <c r="M92" s="111"/>
      <c r="N92" s="112"/>
      <c r="O92" s="26"/>
      <c r="P92" s="26"/>
      <c r="Q92" s="26"/>
      <c r="R92" s="26"/>
      <c r="S92" s="26"/>
      <c r="T92" s="27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T92" s="12" t="s">
        <v>81</v>
      </c>
      <c r="AU92" s="12" t="s">
        <v>30</v>
      </c>
    </row>
    <row r="93" spans="2:51" s="8" customFormat="1" ht="12">
      <c r="B93" s="99"/>
      <c r="D93" s="100" t="s">
        <v>75</v>
      </c>
      <c r="E93" s="101" t="s">
        <v>0</v>
      </c>
      <c r="F93" s="102" t="s">
        <v>279</v>
      </c>
      <c r="H93" s="103">
        <v>3.875</v>
      </c>
      <c r="I93" s="104"/>
      <c r="L93" s="99"/>
      <c r="M93" s="105"/>
      <c r="N93" s="106"/>
      <c r="O93" s="106"/>
      <c r="P93" s="106"/>
      <c r="Q93" s="106"/>
      <c r="R93" s="106"/>
      <c r="S93" s="106"/>
      <c r="T93" s="107"/>
      <c r="AT93" s="101" t="s">
        <v>75</v>
      </c>
      <c r="AU93" s="101" t="s">
        <v>30</v>
      </c>
      <c r="AV93" s="8" t="s">
        <v>30</v>
      </c>
      <c r="AW93" s="8" t="s">
        <v>6</v>
      </c>
      <c r="AX93" s="8" t="s">
        <v>28</v>
      </c>
      <c r="AY93" s="101" t="s">
        <v>66</v>
      </c>
    </row>
    <row r="94" spans="1:65" s="2" customFormat="1" ht="24.15" customHeight="1">
      <c r="A94" s="18"/>
      <c r="B94" s="85"/>
      <c r="C94" s="132" t="s">
        <v>111</v>
      </c>
      <c r="D94" s="132" t="s">
        <v>201</v>
      </c>
      <c r="E94" s="133" t="s">
        <v>202</v>
      </c>
      <c r="F94" s="134" t="s">
        <v>203</v>
      </c>
      <c r="G94" s="135" t="s">
        <v>197</v>
      </c>
      <c r="H94" s="136">
        <v>4.263</v>
      </c>
      <c r="I94" s="137"/>
      <c r="J94" s="138">
        <f>ROUND(I94*H94,2)</f>
        <v>0</v>
      </c>
      <c r="K94" s="134" t="s">
        <v>0</v>
      </c>
      <c r="L94" s="139"/>
      <c r="M94" s="140" t="s">
        <v>0</v>
      </c>
      <c r="N94" s="141" t="s">
        <v>13</v>
      </c>
      <c r="O94" s="26"/>
      <c r="P94" s="95">
        <f>O94*H94</f>
        <v>0</v>
      </c>
      <c r="Q94" s="95">
        <v>0.001</v>
      </c>
      <c r="R94" s="95">
        <f>Q94*H94</f>
        <v>0.004263</v>
      </c>
      <c r="S94" s="95">
        <v>0</v>
      </c>
      <c r="T94" s="96">
        <f>S94*H94</f>
        <v>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R94" s="97" t="s">
        <v>205</v>
      </c>
      <c r="AT94" s="97" t="s">
        <v>201</v>
      </c>
      <c r="AU94" s="97" t="s">
        <v>30</v>
      </c>
      <c r="AY94" s="12" t="s">
        <v>66</v>
      </c>
      <c r="BE94" s="98">
        <f>IF(N94="základní",J94,0)</f>
        <v>0</v>
      </c>
      <c r="BF94" s="98">
        <f>IF(N94="snížená",J94,0)</f>
        <v>0</v>
      </c>
      <c r="BG94" s="98">
        <f>IF(N94="zákl. přenesená",J94,0)</f>
        <v>0</v>
      </c>
      <c r="BH94" s="98">
        <f>IF(N94="sníž. přenesená",J94,0)</f>
        <v>0</v>
      </c>
      <c r="BI94" s="98">
        <f>IF(N94="nulová",J94,0)</f>
        <v>0</v>
      </c>
      <c r="BJ94" s="12" t="s">
        <v>28</v>
      </c>
      <c r="BK94" s="98">
        <f>ROUND(I94*H94,2)</f>
        <v>0</v>
      </c>
      <c r="BL94" s="12" t="s">
        <v>171</v>
      </c>
      <c r="BM94" s="97" t="s">
        <v>206</v>
      </c>
    </row>
    <row r="95" spans="2:51" s="8" customFormat="1" ht="12">
      <c r="B95" s="99"/>
      <c r="D95" s="100" t="s">
        <v>75</v>
      </c>
      <c r="E95" s="101" t="s">
        <v>0</v>
      </c>
      <c r="F95" s="102" t="s">
        <v>280</v>
      </c>
      <c r="H95" s="103">
        <v>4.263</v>
      </c>
      <c r="I95" s="104"/>
      <c r="L95" s="99"/>
      <c r="M95" s="105"/>
      <c r="N95" s="106"/>
      <c r="O95" s="106"/>
      <c r="P95" s="106"/>
      <c r="Q95" s="106"/>
      <c r="R95" s="106"/>
      <c r="S95" s="106"/>
      <c r="T95" s="107"/>
      <c r="AT95" s="101" t="s">
        <v>75</v>
      </c>
      <c r="AU95" s="101" t="s">
        <v>30</v>
      </c>
      <c r="AV95" s="8" t="s">
        <v>30</v>
      </c>
      <c r="AW95" s="8" t="s">
        <v>6</v>
      </c>
      <c r="AX95" s="8" t="s">
        <v>28</v>
      </c>
      <c r="AY95" s="101" t="s">
        <v>66</v>
      </c>
    </row>
    <row r="96" spans="1:65" s="2" customFormat="1" ht="16.5" customHeight="1">
      <c r="A96" s="18"/>
      <c r="B96" s="85"/>
      <c r="C96" s="86" t="s">
        <v>118</v>
      </c>
      <c r="D96" s="86" t="s">
        <v>69</v>
      </c>
      <c r="E96" s="87" t="s">
        <v>210</v>
      </c>
      <c r="F96" s="88" t="s">
        <v>211</v>
      </c>
      <c r="G96" s="89" t="s">
        <v>197</v>
      </c>
      <c r="H96" s="90">
        <v>3.875</v>
      </c>
      <c r="I96" s="91"/>
      <c r="J96" s="92">
        <f>ROUND(I96*H96,2)</f>
        <v>0</v>
      </c>
      <c r="K96" s="88" t="s">
        <v>79</v>
      </c>
      <c r="L96" s="19"/>
      <c r="M96" s="93" t="s">
        <v>0</v>
      </c>
      <c r="N96" s="94" t="s">
        <v>13</v>
      </c>
      <c r="O96" s="26"/>
      <c r="P96" s="95">
        <f>O96*H96</f>
        <v>0</v>
      </c>
      <c r="Q96" s="95">
        <v>3E-05</v>
      </c>
      <c r="R96" s="95">
        <f>Q96*H96</f>
        <v>0.00011625</v>
      </c>
      <c r="S96" s="95">
        <v>0</v>
      </c>
      <c r="T96" s="96">
        <f>S96*H96</f>
        <v>0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R96" s="97" t="s">
        <v>171</v>
      </c>
      <c r="AT96" s="97" t="s">
        <v>69</v>
      </c>
      <c r="AU96" s="97" t="s">
        <v>30</v>
      </c>
      <c r="AY96" s="12" t="s">
        <v>66</v>
      </c>
      <c r="BE96" s="98">
        <f>IF(N96="základní",J96,0)</f>
        <v>0</v>
      </c>
      <c r="BF96" s="98">
        <f>IF(N96="snížená",J96,0)</f>
        <v>0</v>
      </c>
      <c r="BG96" s="98">
        <f>IF(N96="zákl. přenesená",J96,0)</f>
        <v>0</v>
      </c>
      <c r="BH96" s="98">
        <f>IF(N96="sníž. přenesená",J96,0)</f>
        <v>0</v>
      </c>
      <c r="BI96" s="98">
        <f>IF(N96="nulová",J96,0)</f>
        <v>0</v>
      </c>
      <c r="BJ96" s="12" t="s">
        <v>28</v>
      </c>
      <c r="BK96" s="98">
        <f>ROUND(I96*H96,2)</f>
        <v>0</v>
      </c>
      <c r="BL96" s="12" t="s">
        <v>171</v>
      </c>
      <c r="BM96" s="97" t="s">
        <v>212</v>
      </c>
    </row>
    <row r="97" spans="1:47" s="2" customFormat="1" ht="12">
      <c r="A97" s="18"/>
      <c r="B97" s="19"/>
      <c r="C97" s="18"/>
      <c r="D97" s="108" t="s">
        <v>81</v>
      </c>
      <c r="E97" s="18"/>
      <c r="F97" s="109" t="s">
        <v>213</v>
      </c>
      <c r="G97" s="18"/>
      <c r="H97" s="18"/>
      <c r="I97" s="110"/>
      <c r="J97" s="18"/>
      <c r="K97" s="18"/>
      <c r="L97" s="19"/>
      <c r="M97" s="111"/>
      <c r="N97" s="112"/>
      <c r="O97" s="26"/>
      <c r="P97" s="26"/>
      <c r="Q97" s="26"/>
      <c r="R97" s="26"/>
      <c r="S97" s="26"/>
      <c r="T97" s="27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T97" s="12" t="s">
        <v>81</v>
      </c>
      <c r="AU97" s="12" t="s">
        <v>30</v>
      </c>
    </row>
    <row r="98" spans="1:65" s="2" customFormat="1" ht="44.25" customHeight="1">
      <c r="A98" s="18"/>
      <c r="B98" s="85"/>
      <c r="C98" s="86" t="s">
        <v>67</v>
      </c>
      <c r="D98" s="86" t="s">
        <v>69</v>
      </c>
      <c r="E98" s="87" t="s">
        <v>215</v>
      </c>
      <c r="F98" s="88" t="s">
        <v>216</v>
      </c>
      <c r="G98" s="89" t="s">
        <v>97</v>
      </c>
      <c r="H98" s="90">
        <v>0.007</v>
      </c>
      <c r="I98" s="91"/>
      <c r="J98" s="92">
        <f>ROUND(I98*H98,2)</f>
        <v>0</v>
      </c>
      <c r="K98" s="88" t="s">
        <v>79</v>
      </c>
      <c r="L98" s="19"/>
      <c r="M98" s="93" t="s">
        <v>0</v>
      </c>
      <c r="N98" s="94" t="s">
        <v>13</v>
      </c>
      <c r="O98" s="26"/>
      <c r="P98" s="95">
        <f>O98*H98</f>
        <v>0</v>
      </c>
      <c r="Q98" s="95">
        <v>0</v>
      </c>
      <c r="R98" s="95">
        <f>Q98*H98</f>
        <v>0</v>
      </c>
      <c r="S98" s="95">
        <v>0</v>
      </c>
      <c r="T98" s="96">
        <f>S98*H98</f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R98" s="97" t="s">
        <v>171</v>
      </c>
      <c r="AT98" s="97" t="s">
        <v>69</v>
      </c>
      <c r="AU98" s="97" t="s">
        <v>30</v>
      </c>
      <c r="AY98" s="12" t="s">
        <v>66</v>
      </c>
      <c r="BE98" s="98">
        <f>IF(N98="základní",J98,0)</f>
        <v>0</v>
      </c>
      <c r="BF98" s="98">
        <f>IF(N98="snížená",J98,0)</f>
        <v>0</v>
      </c>
      <c r="BG98" s="98">
        <f>IF(N98="zákl. přenesená",J98,0)</f>
        <v>0</v>
      </c>
      <c r="BH98" s="98">
        <f>IF(N98="sníž. přenesená",J98,0)</f>
        <v>0</v>
      </c>
      <c r="BI98" s="98">
        <f>IF(N98="nulová",J98,0)</f>
        <v>0</v>
      </c>
      <c r="BJ98" s="12" t="s">
        <v>28</v>
      </c>
      <c r="BK98" s="98">
        <f>ROUND(I98*H98,2)</f>
        <v>0</v>
      </c>
      <c r="BL98" s="12" t="s">
        <v>171</v>
      </c>
      <c r="BM98" s="97" t="s">
        <v>217</v>
      </c>
    </row>
    <row r="99" spans="1:47" s="2" customFormat="1" ht="12">
      <c r="A99" s="18"/>
      <c r="B99" s="19"/>
      <c r="C99" s="18"/>
      <c r="D99" s="108" t="s">
        <v>81</v>
      </c>
      <c r="E99" s="18"/>
      <c r="F99" s="109" t="s">
        <v>218</v>
      </c>
      <c r="G99" s="18"/>
      <c r="H99" s="18"/>
      <c r="I99" s="110"/>
      <c r="J99" s="18"/>
      <c r="K99" s="18"/>
      <c r="L99" s="19"/>
      <c r="M99" s="111"/>
      <c r="N99" s="112"/>
      <c r="O99" s="26"/>
      <c r="P99" s="26"/>
      <c r="Q99" s="26"/>
      <c r="R99" s="26"/>
      <c r="S99" s="26"/>
      <c r="T99" s="27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T99" s="12" t="s">
        <v>81</v>
      </c>
      <c r="AU99" s="12" t="s">
        <v>30</v>
      </c>
    </row>
    <row r="100" spans="2:63" s="7" customFormat="1" ht="22.95" customHeight="1">
      <c r="B100" s="72"/>
      <c r="D100" s="73" t="s">
        <v>25</v>
      </c>
      <c r="E100" s="83" t="s">
        <v>219</v>
      </c>
      <c r="F100" s="83" t="s">
        <v>220</v>
      </c>
      <c r="I100" s="75"/>
      <c r="J100" s="84">
        <f>BK100</f>
        <v>0</v>
      </c>
      <c r="L100" s="72"/>
      <c r="M100" s="77"/>
      <c r="N100" s="78"/>
      <c r="O100" s="78"/>
      <c r="P100" s="79">
        <f>SUM(P101:P108)</f>
        <v>0</v>
      </c>
      <c r="Q100" s="78"/>
      <c r="R100" s="79">
        <f>SUM(R101:R108)</f>
        <v>0.0012323899999999999</v>
      </c>
      <c r="S100" s="78"/>
      <c r="T100" s="80">
        <f>SUM(T101:T108)</f>
        <v>0</v>
      </c>
      <c r="AR100" s="73" t="s">
        <v>30</v>
      </c>
      <c r="AT100" s="81" t="s">
        <v>25</v>
      </c>
      <c r="AU100" s="81" t="s">
        <v>28</v>
      </c>
      <c r="AY100" s="73" t="s">
        <v>66</v>
      </c>
      <c r="BK100" s="82">
        <f>SUM(BK101:BK108)</f>
        <v>0</v>
      </c>
    </row>
    <row r="101" spans="1:65" s="2" customFormat="1" ht="21.75" customHeight="1">
      <c r="A101" s="18"/>
      <c r="B101" s="85"/>
      <c r="C101" s="86" t="s">
        <v>209</v>
      </c>
      <c r="D101" s="86" t="s">
        <v>69</v>
      </c>
      <c r="E101" s="87" t="s">
        <v>222</v>
      </c>
      <c r="F101" s="88" t="s">
        <v>223</v>
      </c>
      <c r="G101" s="89" t="s">
        <v>197</v>
      </c>
      <c r="H101" s="90">
        <v>3.875</v>
      </c>
      <c r="I101" s="91"/>
      <c r="J101" s="92">
        <f>ROUND(I101*H101,2)</f>
        <v>0</v>
      </c>
      <c r="K101" s="88" t="s">
        <v>79</v>
      </c>
      <c r="L101" s="19"/>
      <c r="M101" s="93" t="s">
        <v>0</v>
      </c>
      <c r="N101" s="94" t="s">
        <v>13</v>
      </c>
      <c r="O101" s="26"/>
      <c r="P101" s="95">
        <f>O101*H101</f>
        <v>0</v>
      </c>
      <c r="Q101" s="95">
        <v>1E-05</v>
      </c>
      <c r="R101" s="95">
        <f>Q101*H101</f>
        <v>3.875E-05</v>
      </c>
      <c r="S101" s="95">
        <v>0</v>
      </c>
      <c r="T101" s="96">
        <f>S101*H101</f>
        <v>0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R101" s="97" t="s">
        <v>171</v>
      </c>
      <c r="AT101" s="97" t="s">
        <v>69</v>
      </c>
      <c r="AU101" s="97" t="s">
        <v>30</v>
      </c>
      <c r="AY101" s="12" t="s">
        <v>66</v>
      </c>
      <c r="BE101" s="98">
        <f>IF(N101="základní",J101,0)</f>
        <v>0</v>
      </c>
      <c r="BF101" s="98">
        <f>IF(N101="snížená",J101,0)</f>
        <v>0</v>
      </c>
      <c r="BG101" s="98">
        <f>IF(N101="zákl. přenesená",J101,0)</f>
        <v>0</v>
      </c>
      <c r="BH101" s="98">
        <f>IF(N101="sníž. přenesená",J101,0)</f>
        <v>0</v>
      </c>
      <c r="BI101" s="98">
        <f>IF(N101="nulová",J101,0)</f>
        <v>0</v>
      </c>
      <c r="BJ101" s="12" t="s">
        <v>28</v>
      </c>
      <c r="BK101" s="98">
        <f>ROUND(I101*H101,2)</f>
        <v>0</v>
      </c>
      <c r="BL101" s="12" t="s">
        <v>171</v>
      </c>
      <c r="BM101" s="97" t="s">
        <v>224</v>
      </c>
    </row>
    <row r="102" spans="1:47" s="2" customFormat="1" ht="12">
      <c r="A102" s="18"/>
      <c r="B102" s="19"/>
      <c r="C102" s="18"/>
      <c r="D102" s="108" t="s">
        <v>81</v>
      </c>
      <c r="E102" s="18"/>
      <c r="F102" s="109" t="s">
        <v>225</v>
      </c>
      <c r="G102" s="18"/>
      <c r="H102" s="18"/>
      <c r="I102" s="110"/>
      <c r="J102" s="18"/>
      <c r="K102" s="18"/>
      <c r="L102" s="19"/>
      <c r="M102" s="111"/>
      <c r="N102" s="112"/>
      <c r="O102" s="26"/>
      <c r="P102" s="26"/>
      <c r="Q102" s="26"/>
      <c r="R102" s="26"/>
      <c r="S102" s="26"/>
      <c r="T102" s="27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T102" s="12" t="s">
        <v>81</v>
      </c>
      <c r="AU102" s="12" t="s">
        <v>30</v>
      </c>
    </row>
    <row r="103" spans="2:51" s="8" customFormat="1" ht="12">
      <c r="B103" s="99"/>
      <c r="D103" s="100" t="s">
        <v>75</v>
      </c>
      <c r="E103" s="101" t="s">
        <v>0</v>
      </c>
      <c r="F103" s="102" t="s">
        <v>279</v>
      </c>
      <c r="H103" s="103">
        <v>3.875</v>
      </c>
      <c r="I103" s="104"/>
      <c r="L103" s="99"/>
      <c r="M103" s="105"/>
      <c r="N103" s="106"/>
      <c r="O103" s="106"/>
      <c r="P103" s="106"/>
      <c r="Q103" s="106"/>
      <c r="R103" s="106"/>
      <c r="S103" s="106"/>
      <c r="T103" s="107"/>
      <c r="AT103" s="101" t="s">
        <v>75</v>
      </c>
      <c r="AU103" s="101" t="s">
        <v>30</v>
      </c>
      <c r="AV103" s="8" t="s">
        <v>30</v>
      </c>
      <c r="AW103" s="8" t="s">
        <v>6</v>
      </c>
      <c r="AX103" s="8" t="s">
        <v>28</v>
      </c>
      <c r="AY103" s="101" t="s">
        <v>66</v>
      </c>
    </row>
    <row r="104" spans="1:65" s="2" customFormat="1" ht="16.5" customHeight="1">
      <c r="A104" s="18"/>
      <c r="B104" s="85"/>
      <c r="C104" s="132" t="s">
        <v>214</v>
      </c>
      <c r="D104" s="132" t="s">
        <v>201</v>
      </c>
      <c r="E104" s="133" t="s">
        <v>227</v>
      </c>
      <c r="F104" s="134" t="s">
        <v>228</v>
      </c>
      <c r="G104" s="135" t="s">
        <v>197</v>
      </c>
      <c r="H104" s="136">
        <v>4.263</v>
      </c>
      <c r="I104" s="137"/>
      <c r="J104" s="138">
        <f>ROUND(I104*H104,2)</f>
        <v>0</v>
      </c>
      <c r="K104" s="134" t="s">
        <v>79</v>
      </c>
      <c r="L104" s="139"/>
      <c r="M104" s="140" t="s">
        <v>0</v>
      </c>
      <c r="N104" s="141" t="s">
        <v>13</v>
      </c>
      <c r="O104" s="26"/>
      <c r="P104" s="95">
        <f>O104*H104</f>
        <v>0</v>
      </c>
      <c r="Q104" s="95">
        <v>0.00028</v>
      </c>
      <c r="R104" s="95">
        <f>Q104*H104</f>
        <v>0.00119364</v>
      </c>
      <c r="S104" s="95">
        <v>0</v>
      </c>
      <c r="T104" s="96">
        <f>S104*H104</f>
        <v>0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R104" s="97" t="s">
        <v>205</v>
      </c>
      <c r="AT104" s="97" t="s">
        <v>201</v>
      </c>
      <c r="AU104" s="97" t="s">
        <v>30</v>
      </c>
      <c r="AY104" s="12" t="s">
        <v>66</v>
      </c>
      <c r="BE104" s="98">
        <f>IF(N104="základní",J104,0)</f>
        <v>0</v>
      </c>
      <c r="BF104" s="98">
        <f>IF(N104="snížená",J104,0)</f>
        <v>0</v>
      </c>
      <c r="BG104" s="98">
        <f>IF(N104="zákl. přenesená",J104,0)</f>
        <v>0</v>
      </c>
      <c r="BH104" s="98">
        <f>IF(N104="sníž. přenesená",J104,0)</f>
        <v>0</v>
      </c>
      <c r="BI104" s="98">
        <f>IF(N104="nulová",J104,0)</f>
        <v>0</v>
      </c>
      <c r="BJ104" s="12" t="s">
        <v>28</v>
      </c>
      <c r="BK104" s="98">
        <f>ROUND(I104*H104,2)</f>
        <v>0</v>
      </c>
      <c r="BL104" s="12" t="s">
        <v>171</v>
      </c>
      <c r="BM104" s="97" t="s">
        <v>229</v>
      </c>
    </row>
    <row r="105" spans="1:47" s="2" customFormat="1" ht="12">
      <c r="A105" s="18"/>
      <c r="B105" s="19"/>
      <c r="C105" s="18"/>
      <c r="D105" s="108" t="s">
        <v>81</v>
      </c>
      <c r="E105" s="18"/>
      <c r="F105" s="109" t="s">
        <v>230</v>
      </c>
      <c r="G105" s="18"/>
      <c r="H105" s="18"/>
      <c r="I105" s="110"/>
      <c r="J105" s="18"/>
      <c r="K105" s="18"/>
      <c r="L105" s="19"/>
      <c r="M105" s="111"/>
      <c r="N105" s="112"/>
      <c r="O105" s="26"/>
      <c r="P105" s="26"/>
      <c r="Q105" s="26"/>
      <c r="R105" s="26"/>
      <c r="S105" s="26"/>
      <c r="T105" s="27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T105" s="12" t="s">
        <v>81</v>
      </c>
      <c r="AU105" s="12" t="s">
        <v>30</v>
      </c>
    </row>
    <row r="106" spans="2:51" s="8" customFormat="1" ht="12">
      <c r="B106" s="99"/>
      <c r="D106" s="100" t="s">
        <v>75</v>
      </c>
      <c r="E106" s="101" t="s">
        <v>0</v>
      </c>
      <c r="F106" s="102" t="s">
        <v>280</v>
      </c>
      <c r="H106" s="103">
        <v>4.263</v>
      </c>
      <c r="I106" s="104"/>
      <c r="L106" s="99"/>
      <c r="M106" s="105"/>
      <c r="N106" s="106"/>
      <c r="O106" s="106"/>
      <c r="P106" s="106"/>
      <c r="Q106" s="106"/>
      <c r="R106" s="106"/>
      <c r="S106" s="106"/>
      <c r="T106" s="107"/>
      <c r="AT106" s="101" t="s">
        <v>75</v>
      </c>
      <c r="AU106" s="101" t="s">
        <v>30</v>
      </c>
      <c r="AV106" s="8" t="s">
        <v>30</v>
      </c>
      <c r="AW106" s="8" t="s">
        <v>6</v>
      </c>
      <c r="AX106" s="8" t="s">
        <v>28</v>
      </c>
      <c r="AY106" s="101" t="s">
        <v>66</v>
      </c>
    </row>
    <row r="107" spans="1:65" s="2" customFormat="1" ht="44.25" customHeight="1">
      <c r="A107" s="18"/>
      <c r="B107" s="85"/>
      <c r="C107" s="86" t="s">
        <v>221</v>
      </c>
      <c r="D107" s="86" t="s">
        <v>69</v>
      </c>
      <c r="E107" s="87" t="s">
        <v>232</v>
      </c>
      <c r="F107" s="88" t="s">
        <v>233</v>
      </c>
      <c r="G107" s="89" t="s">
        <v>97</v>
      </c>
      <c r="H107" s="90">
        <v>0.001</v>
      </c>
      <c r="I107" s="91"/>
      <c r="J107" s="92">
        <f>ROUND(I107*H107,2)</f>
        <v>0</v>
      </c>
      <c r="K107" s="88" t="s">
        <v>79</v>
      </c>
      <c r="L107" s="19"/>
      <c r="M107" s="93" t="s">
        <v>0</v>
      </c>
      <c r="N107" s="94" t="s">
        <v>13</v>
      </c>
      <c r="O107" s="26"/>
      <c r="P107" s="95">
        <f>O107*H107</f>
        <v>0</v>
      </c>
      <c r="Q107" s="95">
        <v>0</v>
      </c>
      <c r="R107" s="95">
        <f>Q107*H107</f>
        <v>0</v>
      </c>
      <c r="S107" s="95">
        <v>0</v>
      </c>
      <c r="T107" s="96">
        <f>S107*H107</f>
        <v>0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R107" s="97" t="s">
        <v>171</v>
      </c>
      <c r="AT107" s="97" t="s">
        <v>69</v>
      </c>
      <c r="AU107" s="97" t="s">
        <v>30</v>
      </c>
      <c r="AY107" s="12" t="s">
        <v>66</v>
      </c>
      <c r="BE107" s="98">
        <f>IF(N107="základní",J107,0)</f>
        <v>0</v>
      </c>
      <c r="BF107" s="98">
        <f>IF(N107="snížená",J107,0)</f>
        <v>0</v>
      </c>
      <c r="BG107" s="98">
        <f>IF(N107="zákl. přenesená",J107,0)</f>
        <v>0</v>
      </c>
      <c r="BH107" s="98">
        <f>IF(N107="sníž. přenesená",J107,0)</f>
        <v>0</v>
      </c>
      <c r="BI107" s="98">
        <f>IF(N107="nulová",J107,0)</f>
        <v>0</v>
      </c>
      <c r="BJ107" s="12" t="s">
        <v>28</v>
      </c>
      <c r="BK107" s="98">
        <f>ROUND(I107*H107,2)</f>
        <v>0</v>
      </c>
      <c r="BL107" s="12" t="s">
        <v>171</v>
      </c>
      <c r="BM107" s="97" t="s">
        <v>234</v>
      </c>
    </row>
    <row r="108" spans="1:47" s="2" customFormat="1" ht="12">
      <c r="A108" s="18"/>
      <c r="B108" s="19"/>
      <c r="C108" s="18"/>
      <c r="D108" s="108" t="s">
        <v>81</v>
      </c>
      <c r="E108" s="18"/>
      <c r="F108" s="109" t="s">
        <v>235</v>
      </c>
      <c r="G108" s="18"/>
      <c r="H108" s="18"/>
      <c r="I108" s="110"/>
      <c r="J108" s="18"/>
      <c r="K108" s="18"/>
      <c r="L108" s="19"/>
      <c r="M108" s="111"/>
      <c r="N108" s="112"/>
      <c r="O108" s="26"/>
      <c r="P108" s="26"/>
      <c r="Q108" s="26"/>
      <c r="R108" s="26"/>
      <c r="S108" s="26"/>
      <c r="T108" s="27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T108" s="12" t="s">
        <v>81</v>
      </c>
      <c r="AU108" s="12" t="s">
        <v>30</v>
      </c>
    </row>
    <row r="109" spans="2:63" s="7" customFormat="1" ht="22.95" customHeight="1">
      <c r="B109" s="72"/>
      <c r="D109" s="73" t="s">
        <v>25</v>
      </c>
      <c r="E109" s="83" t="s">
        <v>236</v>
      </c>
      <c r="F109" s="83" t="s">
        <v>237</v>
      </c>
      <c r="I109" s="75"/>
      <c r="J109" s="84">
        <f>BK109</f>
        <v>0</v>
      </c>
      <c r="L109" s="72"/>
      <c r="M109" s="77"/>
      <c r="N109" s="78"/>
      <c r="O109" s="78"/>
      <c r="P109" s="79">
        <f>SUM(P110:P116)</f>
        <v>0</v>
      </c>
      <c r="Q109" s="78"/>
      <c r="R109" s="79">
        <f>SUM(R110:R116)</f>
        <v>0.0113925</v>
      </c>
      <c r="S109" s="78"/>
      <c r="T109" s="80">
        <f>SUM(T110:T116)</f>
        <v>0</v>
      </c>
      <c r="AR109" s="73" t="s">
        <v>30</v>
      </c>
      <c r="AT109" s="81" t="s">
        <v>25</v>
      </c>
      <c r="AU109" s="81" t="s">
        <v>28</v>
      </c>
      <c r="AY109" s="73" t="s">
        <v>66</v>
      </c>
      <c r="BK109" s="82">
        <f>SUM(BK110:BK116)</f>
        <v>0</v>
      </c>
    </row>
    <row r="110" spans="1:65" s="2" customFormat="1" ht="33" customHeight="1">
      <c r="A110" s="18"/>
      <c r="B110" s="85"/>
      <c r="C110" s="86" t="s">
        <v>226</v>
      </c>
      <c r="D110" s="86" t="s">
        <v>69</v>
      </c>
      <c r="E110" s="87" t="s">
        <v>238</v>
      </c>
      <c r="F110" s="88" t="s">
        <v>239</v>
      </c>
      <c r="G110" s="89" t="s">
        <v>72</v>
      </c>
      <c r="H110" s="90">
        <v>23.25</v>
      </c>
      <c r="I110" s="91"/>
      <c r="J110" s="92">
        <f>ROUND(I110*H110,2)</f>
        <v>0</v>
      </c>
      <c r="K110" s="88" t="s">
        <v>79</v>
      </c>
      <c r="L110" s="19"/>
      <c r="M110" s="93" t="s">
        <v>0</v>
      </c>
      <c r="N110" s="94" t="s">
        <v>13</v>
      </c>
      <c r="O110" s="26"/>
      <c r="P110" s="95">
        <f>O110*H110</f>
        <v>0</v>
      </c>
      <c r="Q110" s="95">
        <v>0.0002</v>
      </c>
      <c r="R110" s="95">
        <f>Q110*H110</f>
        <v>0.0046500000000000005</v>
      </c>
      <c r="S110" s="95">
        <v>0</v>
      </c>
      <c r="T110" s="96">
        <f>S110*H110</f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R110" s="97" t="s">
        <v>171</v>
      </c>
      <c r="AT110" s="97" t="s">
        <v>69</v>
      </c>
      <c r="AU110" s="97" t="s">
        <v>30</v>
      </c>
      <c r="AY110" s="12" t="s">
        <v>66</v>
      </c>
      <c r="BE110" s="98">
        <f>IF(N110="základní",J110,0)</f>
        <v>0</v>
      </c>
      <c r="BF110" s="98">
        <f>IF(N110="snížená",J110,0)</f>
        <v>0</v>
      </c>
      <c r="BG110" s="98">
        <f>IF(N110="zákl. přenesená",J110,0)</f>
        <v>0</v>
      </c>
      <c r="BH110" s="98">
        <f>IF(N110="sníž. přenesená",J110,0)</f>
        <v>0</v>
      </c>
      <c r="BI110" s="98">
        <f>IF(N110="nulová",J110,0)</f>
        <v>0</v>
      </c>
      <c r="BJ110" s="12" t="s">
        <v>28</v>
      </c>
      <c r="BK110" s="98">
        <f>ROUND(I110*H110,2)</f>
        <v>0</v>
      </c>
      <c r="BL110" s="12" t="s">
        <v>171</v>
      </c>
      <c r="BM110" s="97" t="s">
        <v>240</v>
      </c>
    </row>
    <row r="111" spans="1:47" s="2" customFormat="1" ht="12">
      <c r="A111" s="18"/>
      <c r="B111" s="19"/>
      <c r="C111" s="18"/>
      <c r="D111" s="108" t="s">
        <v>81</v>
      </c>
      <c r="E111" s="18"/>
      <c r="F111" s="109" t="s">
        <v>241</v>
      </c>
      <c r="G111" s="18"/>
      <c r="H111" s="18"/>
      <c r="I111" s="110"/>
      <c r="J111" s="18"/>
      <c r="K111" s="18"/>
      <c r="L111" s="19"/>
      <c r="M111" s="111"/>
      <c r="N111" s="112"/>
      <c r="O111" s="26"/>
      <c r="P111" s="26"/>
      <c r="Q111" s="26"/>
      <c r="R111" s="26"/>
      <c r="S111" s="26"/>
      <c r="T111" s="27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T111" s="12" t="s">
        <v>81</v>
      </c>
      <c r="AU111" s="12" t="s">
        <v>30</v>
      </c>
    </row>
    <row r="112" spans="2:51" s="9" customFormat="1" ht="12">
      <c r="B112" s="113"/>
      <c r="D112" s="100" t="s">
        <v>75</v>
      </c>
      <c r="E112" s="114" t="s">
        <v>0</v>
      </c>
      <c r="F112" s="115" t="s">
        <v>278</v>
      </c>
      <c r="H112" s="114" t="s">
        <v>0</v>
      </c>
      <c r="I112" s="116"/>
      <c r="L112" s="113"/>
      <c r="M112" s="117"/>
      <c r="N112" s="118"/>
      <c r="O112" s="118"/>
      <c r="P112" s="118"/>
      <c r="Q112" s="118"/>
      <c r="R112" s="118"/>
      <c r="S112" s="118"/>
      <c r="T112" s="119"/>
      <c r="AT112" s="114" t="s">
        <v>75</v>
      </c>
      <c r="AU112" s="114" t="s">
        <v>30</v>
      </c>
      <c r="AV112" s="9" t="s">
        <v>28</v>
      </c>
      <c r="AW112" s="9" t="s">
        <v>6</v>
      </c>
      <c r="AX112" s="9" t="s">
        <v>26</v>
      </c>
      <c r="AY112" s="114" t="s">
        <v>66</v>
      </c>
    </row>
    <row r="113" spans="2:51" s="8" customFormat="1" ht="12">
      <c r="B113" s="99"/>
      <c r="D113" s="100" t="s">
        <v>75</v>
      </c>
      <c r="E113" s="101" t="s">
        <v>0</v>
      </c>
      <c r="F113" s="102" t="s">
        <v>281</v>
      </c>
      <c r="H113" s="103">
        <v>23.25</v>
      </c>
      <c r="I113" s="104"/>
      <c r="L113" s="99"/>
      <c r="M113" s="105"/>
      <c r="N113" s="106"/>
      <c r="O113" s="106"/>
      <c r="P113" s="106"/>
      <c r="Q113" s="106"/>
      <c r="R113" s="106"/>
      <c r="S113" s="106"/>
      <c r="T113" s="107"/>
      <c r="AT113" s="101" t="s">
        <v>75</v>
      </c>
      <c r="AU113" s="101" t="s">
        <v>30</v>
      </c>
      <c r="AV113" s="8" t="s">
        <v>30</v>
      </c>
      <c r="AW113" s="8" t="s">
        <v>6</v>
      </c>
      <c r="AX113" s="8" t="s">
        <v>26</v>
      </c>
      <c r="AY113" s="101" t="s">
        <v>66</v>
      </c>
    </row>
    <row r="114" spans="2:51" s="10" customFormat="1" ht="12">
      <c r="B114" s="120"/>
      <c r="D114" s="100" t="s">
        <v>75</v>
      </c>
      <c r="E114" s="121" t="s">
        <v>0</v>
      </c>
      <c r="F114" s="122" t="s">
        <v>85</v>
      </c>
      <c r="H114" s="123">
        <v>23.25</v>
      </c>
      <c r="I114" s="124"/>
      <c r="L114" s="120"/>
      <c r="M114" s="125"/>
      <c r="N114" s="126"/>
      <c r="O114" s="126"/>
      <c r="P114" s="126"/>
      <c r="Q114" s="126"/>
      <c r="R114" s="126"/>
      <c r="S114" s="126"/>
      <c r="T114" s="127"/>
      <c r="AT114" s="121" t="s">
        <v>75</v>
      </c>
      <c r="AU114" s="121" t="s">
        <v>30</v>
      </c>
      <c r="AV114" s="10" t="s">
        <v>73</v>
      </c>
      <c r="AW114" s="10" t="s">
        <v>6</v>
      </c>
      <c r="AX114" s="10" t="s">
        <v>28</v>
      </c>
      <c r="AY114" s="121" t="s">
        <v>66</v>
      </c>
    </row>
    <row r="115" spans="1:65" s="2" customFormat="1" ht="37.95" customHeight="1">
      <c r="A115" s="18"/>
      <c r="B115" s="85"/>
      <c r="C115" s="86" t="s">
        <v>231</v>
      </c>
      <c r="D115" s="86" t="s">
        <v>69</v>
      </c>
      <c r="E115" s="87" t="s">
        <v>243</v>
      </c>
      <c r="F115" s="88" t="s">
        <v>244</v>
      </c>
      <c r="G115" s="89" t="s">
        <v>72</v>
      </c>
      <c r="H115" s="90">
        <v>23.25</v>
      </c>
      <c r="I115" s="91"/>
      <c r="J115" s="92">
        <f>ROUND(I115*H115,2)</f>
        <v>0</v>
      </c>
      <c r="K115" s="88" t="s">
        <v>79</v>
      </c>
      <c r="L115" s="19"/>
      <c r="M115" s="93" t="s">
        <v>0</v>
      </c>
      <c r="N115" s="94" t="s">
        <v>13</v>
      </c>
      <c r="O115" s="26"/>
      <c r="P115" s="95">
        <f>O115*H115</f>
        <v>0</v>
      </c>
      <c r="Q115" s="95">
        <v>0.00029</v>
      </c>
      <c r="R115" s="95">
        <f>Q115*H115</f>
        <v>0.0067425</v>
      </c>
      <c r="S115" s="95">
        <v>0</v>
      </c>
      <c r="T115" s="96">
        <f>S115*H115</f>
        <v>0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R115" s="97" t="s">
        <v>171</v>
      </c>
      <c r="AT115" s="97" t="s">
        <v>69</v>
      </c>
      <c r="AU115" s="97" t="s">
        <v>30</v>
      </c>
      <c r="AY115" s="12" t="s">
        <v>66</v>
      </c>
      <c r="BE115" s="98">
        <f>IF(N115="základní",J115,0)</f>
        <v>0</v>
      </c>
      <c r="BF115" s="98">
        <f>IF(N115="snížená",J115,0)</f>
        <v>0</v>
      </c>
      <c r="BG115" s="98">
        <f>IF(N115="zákl. přenesená",J115,0)</f>
        <v>0</v>
      </c>
      <c r="BH115" s="98">
        <f>IF(N115="sníž. přenesená",J115,0)</f>
        <v>0</v>
      </c>
      <c r="BI115" s="98">
        <f>IF(N115="nulová",J115,0)</f>
        <v>0</v>
      </c>
      <c r="BJ115" s="12" t="s">
        <v>28</v>
      </c>
      <c r="BK115" s="98">
        <f>ROUND(I115*H115,2)</f>
        <v>0</v>
      </c>
      <c r="BL115" s="12" t="s">
        <v>171</v>
      </c>
      <c r="BM115" s="97" t="s">
        <v>245</v>
      </c>
    </row>
    <row r="116" spans="1:47" s="2" customFormat="1" ht="12">
      <c r="A116" s="18"/>
      <c r="B116" s="19"/>
      <c r="C116" s="18"/>
      <c r="D116" s="108" t="s">
        <v>81</v>
      </c>
      <c r="E116" s="18"/>
      <c r="F116" s="109" t="s">
        <v>246</v>
      </c>
      <c r="G116" s="18"/>
      <c r="H116" s="18"/>
      <c r="I116" s="110"/>
      <c r="J116" s="18"/>
      <c r="K116" s="18"/>
      <c r="L116" s="19"/>
      <c r="M116" s="128"/>
      <c r="N116" s="129"/>
      <c r="O116" s="130"/>
      <c r="P116" s="130"/>
      <c r="Q116" s="130"/>
      <c r="R116" s="130"/>
      <c r="S116" s="130"/>
      <c r="T116" s="131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T116" s="12" t="s">
        <v>81</v>
      </c>
      <c r="AU116" s="12" t="s">
        <v>30</v>
      </c>
    </row>
    <row r="117" spans="1:31" s="2" customFormat="1" ht="6.9" customHeight="1">
      <c r="A117" s="18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19"/>
      <c r="M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</sheetData>
  <autoFilter ref="C62:K116"/>
  <mergeCells count="8">
    <mergeCell ref="E35:H35"/>
    <mergeCell ref="E58:H58"/>
    <mergeCell ref="E60:H60"/>
    <mergeCell ref="L2:V2"/>
    <mergeCell ref="E7:H7"/>
    <mergeCell ref="E9:H9"/>
    <mergeCell ref="E12:H12"/>
    <mergeCell ref="E33:H33"/>
  </mergeCells>
  <hyperlinks>
    <hyperlink ref="F67" r:id="rId1" display="https://podminky.urs.cz/item/CS_URS_2021_02/949101111"/>
    <hyperlink ref="F71" r:id="rId2" display="https://podminky.urs.cz/item/CS_URS_2021_02/952901111"/>
    <hyperlink ref="F77" r:id="rId3" display="https://podminky.urs.cz/item/CS_URS_2021_02/998011001"/>
    <hyperlink ref="F89" r:id="rId4" display="https://podminky.urs.cz/item/CS_URS_2021_02/998763301"/>
    <hyperlink ref="F92" r:id="rId5" display="https://podminky.urs.cz/item/CS_URS_2021_02/771474113"/>
    <hyperlink ref="F97" r:id="rId6" display="https://podminky.urs.cz/item/CS_URS_2021_02/771591115"/>
    <hyperlink ref="F99" r:id="rId7" display="https://podminky.urs.cz/item/CS_URS_2021_02/998771101"/>
    <hyperlink ref="F102" r:id="rId8" display="https://podminky.urs.cz/item/CS_URS_2021_02/776411111"/>
    <hyperlink ref="F105" r:id="rId9" display="https://podminky.urs.cz/item/CS_URS_2021_02/28411007"/>
    <hyperlink ref="F108" r:id="rId10" display="https://podminky.urs.cz/item/CS_URS_2021_02/998776101"/>
    <hyperlink ref="F111" r:id="rId11" display="https://podminky.urs.cz/item/CS_URS_2021_02/784181121"/>
    <hyperlink ref="F116" r:id="rId12" display="https://podminky.urs.cz/item/CS_URS_2021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František Patočka, Ing. MBA</cp:lastModifiedBy>
  <dcterms:created xsi:type="dcterms:W3CDTF">2021-10-13T10:49:21Z</dcterms:created>
  <dcterms:modified xsi:type="dcterms:W3CDTF">2022-02-10T14:35:04Z</dcterms:modified>
  <cp:category/>
  <cp:version/>
  <cp:contentType/>
  <cp:contentStatus/>
</cp:coreProperties>
</file>