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cechova.marcela" reservationPassword="0"/>
  <workbookPr/>
  <bookViews>
    <workbookView xWindow="240" yWindow="120" windowWidth="14940" windowHeight="9225" activeTab="0"/>
  </bookViews>
  <sheets>
    <sheet name="SO 000_Ostatní" sheetId="1" r:id="rId1"/>
    <sheet name="SO 000_Vedlejší" sheetId="2" r:id="rId2"/>
    <sheet name="SO 101" sheetId="3" r:id="rId3"/>
  </sheets>
  <definedNames/>
  <calcPr/>
  <webPublishing/>
</workbook>
</file>

<file path=xl/sharedStrings.xml><?xml version="1.0" encoding="utf-8"?>
<sst xmlns="http://schemas.openxmlformats.org/spreadsheetml/2006/main" count="546" uniqueCount="189">
  <si>
    <t>ASPE10</t>
  </si>
  <si>
    <t>S</t>
  </si>
  <si>
    <t>Soupis prací objektu</t>
  </si>
  <si>
    <t xml:space="preserve">Stavba: </t>
  </si>
  <si>
    <t>200149</t>
  </si>
  <si>
    <t>III/3629 Křtěnov - Loucký Dvůr - Hodonín</t>
  </si>
  <si>
    <t>O</t>
  </si>
  <si>
    <t>Objekt:</t>
  </si>
  <si>
    <t>SO 000</t>
  </si>
  <si>
    <t>Vedlejší a ostatní náklady</t>
  </si>
  <si>
    <t>O1</t>
  </si>
  <si>
    <t>Rozpočet:</t>
  </si>
  <si>
    <t>0,00</t>
  </si>
  <si>
    <t>15,00</t>
  </si>
  <si>
    <t>21,00</t>
  </si>
  <si>
    <t>2</t>
  </si>
  <si>
    <t>3</t>
  </si>
  <si>
    <t>Ostatní</t>
  </si>
  <si>
    <t>náklady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</si>
  <si>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</si>
  <si>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</si>
  <si>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</si>
  <si>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</si>
  <si>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</si>
  <si>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</si>
  <si>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</si>
  <si>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</si>
  <si>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</si>
  <si>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</si>
  <si>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</si>
  <si>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</si>
  <si>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</si>
  <si>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</si>
  <si>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</si>
  <si>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</si>
  <si>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</si>
  <si>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</si>
  <si>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</si>
  <si>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</si>
  <si>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029113</t>
  </si>
  <si>
    <t/>
  </si>
  <si>
    <t>OSTATNÍ POŽADAVKY - GEODETICKÉ ZAMĚŘENÍ - CELKY</t>
  </si>
  <si>
    <t>KPL</t>
  </si>
  <si>
    <t>PP</t>
  </si>
  <si>
    <t>Geodetické zaměření stavby - popsáno v obchodních podmínkách</t>
  </si>
  <si>
    <t>VV</t>
  </si>
  <si>
    <t>TS</t>
  </si>
  <si>
    <t>zahrnuje veškeré náklady spojené s objednatelem požadovanými pracemi</t>
  </si>
  <si>
    <t>02946</t>
  </si>
  <si>
    <t>OSTAT POŽADAVKY - FOTODOKUMENTACE</t>
  </si>
  <si>
    <t>Fotodokumentace provádění stavby - popsáno v obchodních podmínkách</t>
  </si>
  <si>
    <t>položka zahrnuje:  
- fotodokumentaci zadavatelem požadovaného děje a konstrukcí v požadovaných časových intervalech  
- zadavatelem specifikované výstupy (fotografie v papírovém a digitálním formátu) v požadovaném počtu</t>
  </si>
  <si>
    <t>Vedlejší</t>
  </si>
  <si>
    <t>02710</t>
  </si>
  <si>
    <t>R</t>
  </si>
  <si>
    <t>POMOC PRÁCE - PROVIZORNÍ DOPRAVNÍ ZNAČENÍ</t>
  </si>
  <si>
    <t>Přechodná úprava dopravního značení a objízdných tras, včetně údržby a úprav během stavebních prací v souladu s TP66 - II.vydání  "Zásady pro označování pracovních míst na PK" a s platnými předpisy pro navrhování DZ na PK, vč. vyhlášky č. 294/2015 Sb.  
Stávající svislé dopravní značky se pro potřeby PDZ zachovají a dle potřeby zakryjí, upraví nebo doplní. Přechodné SDZ (značky, směrovací desky...) se umístí na nosičích a podkladních deskách včetně nutných přesunů dle jednotlivých fází (etap) výstavby, dodávky, montáže, demontáže.  
Vše v režii zhotovitele. 
Zajištění DIO během stavby 
Přechodné dopravní značení-kompletní dodávka 
Detail 1 
2xIS11a, 2xIS11b, 2x(B1+E13+Z2), 1x dočasné zrušení IS3c, 1x dočasné zrušení 
IS3b 
Detail 2 
2xIS11b, 1xIP22 
Detail 3 
3xIS11b, 1xIP22 
Detail 4 
1xIS11b, 1xIP22 
Detail 5 
1xIP22, 2xIS11b 
Detail 6 
1xIS11b, 1xIP10a+E3a, 1xB1+E13+Z2, 2xIS11a, 1x dočasné zrušení IS3c 
Detail A 
1xIJ4b, 2x dočasné zrušení IJ4b 
Detail BUS - změny ve veřejné dopravě 
2xdočasné zrušení IJ4b 
viz. ZD D.2.DIO</t>
  </si>
  <si>
    <t>zahrnuje veškeré náklady spojené s objednatelem požadovanými zařízeními</t>
  </si>
  <si>
    <t>00001</t>
  </si>
  <si>
    <t>Vytyčení veškerých inženýrských sítí v prostoru staveniště - popsáno v obchodních podmínkách  a v projektové dokumentaci</t>
  </si>
  <si>
    <t>00003</t>
  </si>
  <si>
    <t>Zřízení a odstranění zařízení staveniště - popsáno v obchodních podmínkách</t>
  </si>
  <si>
    <t>00004</t>
  </si>
  <si>
    <t>Zajištění povolení k uzavírkám - popsáno v obchodních podmínkách, v zákoně č. 13/1997 Sb., a vyhlášce č. 104/1997</t>
  </si>
  <si>
    <t>00005</t>
  </si>
  <si>
    <t>Zajištění stanovení, umístění, údržbu, přemístění a odstranění dočasného dopravního značení - popsáno v projektové dokumentaci</t>
  </si>
  <si>
    <t>8</t>
  </si>
  <si>
    <t>00008</t>
  </si>
  <si>
    <t>Zajištění přístupů a příjezdů k sousedním nemovitostem  - popsáno v obchodních podmínkách, v zákoně č. 13/1997 Sb., a vyhlášce č. 104/1997</t>
  </si>
  <si>
    <t>14</t>
  </si>
  <si>
    <t>00014</t>
  </si>
  <si>
    <t>Zajištění provedení a výstupů veškerých zkoušek a revizí - popsáno v obchodních podmínkách, technických podmínkách a normách ČSN</t>
  </si>
  <si>
    <t>15</t>
  </si>
  <si>
    <t>00015</t>
  </si>
  <si>
    <t>Bezpečnostní opatření - popsáno v projektové dokumentaci</t>
  </si>
  <si>
    <t>SO 101</t>
  </si>
  <si>
    <t>Silnice III/3629</t>
  </si>
  <si>
    <t>014102</t>
  </si>
  <si>
    <t>POPLATKY ZA SKLÁDKU</t>
  </si>
  <si>
    <t>T</t>
  </si>
  <si>
    <t>Poplatek za skládku nezp. krajnice  
Odvoz na skládku v režii zhotovitele</t>
  </si>
  <si>
    <t>2148*0.05*1.8=193,32 [A] 
27*0.2*1.8=9,72 [B] 
Celkem: A+B=203,04 [C]</t>
  </si>
  <si>
    <t>zahrnuje veškeré poplatky provozovateli skládky související s uložením odpadu na skládce.</t>
  </si>
  <si>
    <t>Zemní práce</t>
  </si>
  <si>
    <t>111204</t>
  </si>
  <si>
    <t>ODSTRANĚNÍ KŘOVIN S ODVOZEM DO 5KM</t>
  </si>
  <si>
    <t>M2</t>
  </si>
  <si>
    <t>mýcení křovin km 4,98-5,02 vlevo, km 5,04-5,06 vpravo 
odvoz a likvidace v režii zhotovitele</t>
  </si>
  <si>
    <t>odstranění křovin a stromů do průměru 100 mm  
doprava dřevin na předepsanou vzdálenost  
spálení na hromadách nebo štěpkování</t>
  </si>
  <si>
    <t>11372</t>
  </si>
  <si>
    <t>FRÉZOVÁNÍ ZPEVNĚNÝCH PLOCH ASFALTOVÝCH</t>
  </si>
  <si>
    <t>M3</t>
  </si>
  <si>
    <t>srovnání povrchu 10m3 - lokální frézování, srovnání povrchu, případné zazubení pro navázání povrchu 
intravilán 
most 
včetně odvozu a likvidace v režii zhotovitele</t>
  </si>
  <si>
    <t>Odměřeno programem ACAD 
10=10,00 [A] 
435*0,05=21,75 [B] 
60*0.05=3,00 [C] 
Celkem: A+B+C=34,75 [D]</t>
  </si>
  <si>
    <t>Položka zahrnuje veškerou manipulaci s vybouranou sutí a s vybouranými hmotami vč. uložení na skládku. Nezahrnuje poplatek za skládku,</t>
  </si>
  <si>
    <t>12922</t>
  </si>
  <si>
    <t>ČIŠTĚNÍ KRAJNIC OD NÁNOSU TL. DO 100MM</t>
  </si>
  <si>
    <t>tl. čištění krajnic 50mm</t>
  </si>
  <si>
    <t>Odměřeno programem ACAD 
2148=2 148,00 [A]</t>
  </si>
  <si>
    <t>Součástí položky je vodorovná a svislá doprava, přemístění, přeložení, manipulace s materiálem a uložení na skládku.  
 Nezahrnuje poplatek za skládku, který se vykazuje v položce 0141** (s výjimkou malého množství  materiálu, kde je možné poplatek zahrnout do jednotkové ceny položky – tento fakt musí být uveden v doplňujícím textu k položce)</t>
  </si>
  <si>
    <t>12924</t>
  </si>
  <si>
    <t>ČIŠTĚNÍ KRAJNIC OD NÁNOSU TL. DO 200MM</t>
  </si>
  <si>
    <t>v místě nájezdové obruby</t>
  </si>
  <si>
    <t>90*0.3=27,00 [A]</t>
  </si>
  <si>
    <t>Komunikace</t>
  </si>
  <si>
    <t>17380</t>
  </si>
  <si>
    <t>ZEMNÍ KRAJNICE A DOSYPÁVKY Z NAKUPOVANÝCH MATERIÁLŮ</t>
  </si>
  <si>
    <t>Zpěvnění krajnic včetně zpevnění ploch stávajících nezpevněných sjezdů materiálem ŠDb 0/32. Krajnice a sjezdy je přípustné zpevnit i hutněným recyklovaným materiálem v kvalitě dle požadavku investora</t>
  </si>
  <si>
    <t>Odměřeno programem ACAD 
2148*0,1=214,80 [A] 
257*0,05=12,85 [B] 
Celkem: A+B=227,65 [C]</t>
  </si>
  <si>
    <t>položka zahrnuje: 
- kompletní provedení zemní konstrukce včetně nákupu a dopravy materiálu dle zadávací dokumentace 
- úprava  ukládaného  materiálu  vlhčením,  tříděním,  promícháním  nebo  vysoušením,  příp. jiné úpravy za účelem zlepšení jeho  mech. vlastností 
- hutnění i různé míry hutnění 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svahování, hutnění a uzavírání povrchů svahů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</si>
  <si>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572213</t>
  </si>
  <si>
    <t>SPOJOVACÍ POSTŘIK Z EMULZE DO 0,5KG/M2</t>
  </si>
  <si>
    <t>SPOJOVACÍ POSTŘIK PS C, 0,40kg/m2</t>
  </si>
  <si>
    <t>Odměřeno programem ACAD 
10676*2=21 352,00 [A] 
435=435,00 [B] 
Celkem: A+B=21 787,00 [C]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</si>
  <si>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</si>
  <si>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574A04</t>
  </si>
  <si>
    <t>ASFALTOVÝ BETON PRO OBRUSNÉ VRSTVY ACO 11+, 11S</t>
  </si>
  <si>
    <t>celoplošná oprava obj.trasy v délce 325m (součástí ceny bude i zafrézování napojení, zaříznutí hran, očištění, spojovací postřik, směs, proříznutí spáry a zálivka) 
místo celoplošné opravy bude upřesněno objednatelem 
ACO 11+</t>
  </si>
  <si>
    <t>Odměřeno programem ACAD 
325*0,05*5=81,25 [A]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</si>
  <si>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těsnění podél obrubníků, dilatačních zařízení, odvodňovacích proužků, odvodňovačů, vpustí, šachet a pod.</t>
  </si>
  <si>
    <t>574A44</t>
  </si>
  <si>
    <t>ASFALTOVÝ BETON PRO OBRUSNÉ VRSTVY ACO 11+, 11S TL. 50MM</t>
  </si>
  <si>
    <t>ACO 11+ 50mm, obrusná vrstva</t>
  </si>
  <si>
    <t>10676+435=11 111,00 [A]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</si>
  <si>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</si>
  <si>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11</t>
  </si>
  <si>
    <t>574C06</t>
  </si>
  <si>
    <t>ASFALTOVÝ BETON PRO LOŽNÍ VRSTVY ACL 16+, 16S</t>
  </si>
  <si>
    <t>ACL 16+, vyrovnávací vrstva průměrné tl. 40mm</t>
  </si>
  <si>
    <t>10676*0.04=427,04 [A]</t>
  </si>
  <si>
    <t>12</t>
  </si>
  <si>
    <t>57790A</t>
  </si>
  <si>
    <t>VÝSPRAVA VÝTLUKŮ SMĚSÍ ACO (KUBATURA)</t>
  </si>
  <si>
    <t>opravy OT, komunikací využívaných po dobu stavby jako objízdné trasy  
přesná místa oprav výtluků budou upřesněna objednatelem</t>
  </si>
  <si>
    <t>5=5,00 [A]</t>
  </si>
  <si>
    <t>- odfrézování nebo jiné odstranění poškozených vozovkových vrstev  
- zaříznutí hran  
- vyčištění  
- nátěr  
- dodání a výplň předepsanou zhutněnou balenou asfaltovou směsí  
- asfaltová zálivka</t>
  </si>
  <si>
    <t>13</t>
  </si>
  <si>
    <t>58920</t>
  </si>
  <si>
    <t>VÝPLŇ SPAR MODIFIKOVANÝM ASFALTEM</t>
  </si>
  <si>
    <t>M</t>
  </si>
  <si>
    <t>příčné a pracovní spáry, napojení MK, ÚK a sjezdů,   
podélná pracovní spára při provádění pokládky po polovinách - pouze na polovině trasy, druhá polovina bude porvedena bez středové pracovní spáry  
zálivka před a za mostem</t>
  </si>
  <si>
    <t>Odměřeno programem ACAD 
5,5*15=82,50 [A] 
17+8+22+15=62,00 [B] 
2301/2=1 150,50 [C] 
6+6=12,00 [D] 
Celkem: A+B+C+D=1 307,00 [E]</t>
  </si>
  <si>
    <t>položka zahrnuje:  
- dodávku předepsaného materiálu  
- vyčištění a výplň spar tímto materiálem</t>
  </si>
  <si>
    <t>Potrubí</t>
  </si>
  <si>
    <t>89912</t>
  </si>
  <si>
    <t>OPRAVA ULIČNÍ VPUSTI</t>
  </si>
  <si>
    <t>KUS</t>
  </si>
  <si>
    <t>náhrada mříže UV+rám, výměna horního dílce vpusti a kalového koše 
odvoz a likvidace vybouraných částí v režii zhotovitele</t>
  </si>
  <si>
    <t>89921</t>
  </si>
  <si>
    <t>OPRAVA ŠACHTY</t>
  </si>
  <si>
    <t>oprava šachty výměna horního dílce, rámu a poklopu D400 
odvoz a likvidace vybouraných částí v režii zhotovitele</t>
  </si>
  <si>
    <t>Ostatní konstrukce a práce</t>
  </si>
  <si>
    <t>16</t>
  </si>
  <si>
    <t>91228</t>
  </si>
  <si>
    <t>SMĚROVÉ SLOUPKY Z PLAST HMOT VČETNĚ ODRAZNÉHO PÁSKU</t>
  </si>
  <si>
    <t>2300*2/50*0,5+2300*2/30*0,25+2300*2/20*0,25=142ks bílé   
5*2=10ks červené u napojení ÚK, PC a LC  
jedná se o sjezdy v km 4.440, 5.035, 5.130, 5.720, 6.275</t>
  </si>
  <si>
    <t>142+10=152,00 [A]</t>
  </si>
  <si>
    <t>položka zahrnuje:  
- dodání a osazení sloupku včetně nutných zemních prací  
- vnitrostaveništní a mimostaveništní doprava  
- odrazky plastové nebo z retroreflexní fólie</t>
  </si>
  <si>
    <t>17</t>
  </si>
  <si>
    <t>915221</t>
  </si>
  <si>
    <t>VODOR DOPRAV ZNAČ PLASTEM STRUKTURÁLNÍ NEHLUČNÉ - DOD A POKLÁDKA</t>
  </si>
  <si>
    <t>strukturální studený plast bez zvučícího efektu  
V4 - vodící  čára š. 12,5cm   
V2b - vodící čára přerušovaná š. 12,5cm</t>
  </si>
  <si>
    <t>Odměřeno programem ACAD 
(36+30+1530+50+859+1280+962)*0.125=593,38 [A] 
(18+22+46+42)*0,125*0,5=8,00 [B] 
Celkem: A+B=601,38 [C]</t>
  </si>
  <si>
    <t>18</t>
  </si>
  <si>
    <t>917224</t>
  </si>
  <si>
    <t>SILNIČNÍ A CHODNÍKOVÉ OBRUBY Z BETONOVÝCH OBRUBNÍKŮ ŠÍŘ 150MM</t>
  </si>
  <si>
    <t>nájezdový obrubník 150/150 do betonového lože C 20/25 XF3 - km 5.110-5.175, dl. 65m  
položka vč. zásypu ornicí za obrubou a osevu  
vč. betonového skluzu v km 5,175 – rozměry 0,7x0,5x0,2m</t>
  </si>
  <si>
    <t>Položka zahrnuje:  
dodání a pokládku betonových obrubníků o rozměrech předepsaných zadávací dokumentací  
betonové lože i boční betonovou opěrku.</t>
  </si>
  <si>
    <t>19</t>
  </si>
  <si>
    <t>91772</t>
  </si>
  <si>
    <t>OBRUBA Z DLAŽEBNÍCH KOSTEK DROBNÝCH</t>
  </si>
  <si>
    <t>obnova žulové kostky do bet. lože tl. 100mm z betonu C 20/25nXF3, vyspárovány maltou M25 XF4  
oprava jednořádku 50%</t>
  </si>
  <si>
    <t>Odměřeno programem ACAD 
(43+36)*0,5=39,50 [A]</t>
  </si>
  <si>
    <t>Položka zahrnuje:  
dodání a pokládku jedné řady dlažebních kostek o rozměrech předepsaných zadávací dokumentací  
betonové lože i boční betonovou opěrku.</t>
  </si>
  <si>
    <t>20</t>
  </si>
  <si>
    <t>919111</t>
  </si>
  <si>
    <t>ŘEZÁNÍ ASFALTOVÉHO KRYTU VOZOVEK TL DO 50MM</t>
  </si>
  <si>
    <t>položka zahrnuje řezání vozovkové vrstvy v předepsané tloušťce, včetně spotřeby vody</t>
  </si>
  <si>
    <t>21</t>
  </si>
  <si>
    <t>93812</t>
  </si>
  <si>
    <t>OČIŠTĚNÍ ASFALTOVÝCH VOZOVEK OD VEGETACE</t>
  </si>
  <si>
    <t>na š. 0.5m, očištění od vegetace 
odvoz a likvidace vzniklého odpadu v režii zhotovitele</t>
  </si>
  <si>
    <t>Odměřeno programem ACAD 
2301*0.5*2=2 301,00 [A]</t>
  </si>
  <si>
    <t>položka zahrnuje očištění předepsaným způsobem včetně odklizení vzniklého odpadu</t>
  </si>
  <si>
    <t>22</t>
  </si>
  <si>
    <t>93818</t>
  </si>
  <si>
    <t>OČIŠTĚNÍ ASFALT VOZOVEK ZAMETENÍM</t>
  </si>
  <si>
    <t>Očištění vozovky před provedením spojovajícho postřiku 
před pokládkou vyrovnávací vrstvy a před pokládkou obrusné vrstvy 
odvoz a likvidace vzniklého odpadu v režii zhotovitele</t>
  </si>
  <si>
    <t>10676*2+435=21 787,00 [A]</t>
  </si>
</sst>
</file>

<file path=xl/styles.xml><?xml version="1.0" encoding="utf-8"?>
<styleSheet xmlns="http://schemas.openxmlformats.org/spreadsheetml/2006/main">
  <numFmts count="1">
    <numFmt numFmtId="177" formatCode="#,##0.00"/>
  </numFmts>
  <fonts count="6">
    <font>
      <sz val="10"/>
      <name val="Arial"/>
      <family val="0"/>
    </font>
    <font>
      <b/>
      <sz val="16"/>
      <color rgb="FF000000"/>
      <name val="Arial"/>
      <family val="0"/>
    </font>
    <font>
      <b/>
      <sz val="11"/>
      <name val="Arial"/>
      <family val="0"/>
    </font>
    <font>
      <sz val="10"/>
      <color rgb="FFFFFFFF"/>
      <name val="Arial"/>
      <family val="0"/>
    </font>
    <font>
      <b/>
      <sz val="10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 style="thin"/>
      <top/>
      <bottom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36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left"/>
    </xf>
    <xf numFmtId="0" fontId="3" fillId="3" borderId="1" xfId="0" applyFont="1" applyFill="1" applyBorder="1" applyAlignment="1">
      <alignment horizontal="center" vertical="center" wrapText="1"/>
    </xf>
    <xf numFmtId="0" fontId="2" fillId="2" borderId="3" xfId="0" applyFont="1" applyFill="1" applyBorder="1"/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left"/>
    </xf>
    <xf numFmtId="0" fontId="4" fillId="2" borderId="5" xfId="0" applyFont="1" applyFill="1" applyBorder="1" applyAlignment="1">
      <alignment horizontal="right"/>
    </xf>
    <xf numFmtId="177" fontId="4" fillId="2" borderId="5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wrapText="1"/>
    </xf>
    <xf numFmtId="0" fontId="0" fillId="0" borderId="1" xfId="0" applyBorder="1"/>
    <xf numFmtId="0" fontId="0" fillId="2" borderId="6" xfId="0" applyFill="1" applyBorder="1"/>
    <xf numFmtId="0" fontId="4" fillId="2" borderId="6" xfId="0" applyFont="1" applyFill="1" applyBorder="1" applyAlignment="1">
      <alignment horizontal="right"/>
    </xf>
    <xf numFmtId="0" fontId="4" fillId="2" borderId="6" xfId="0" applyFont="1" applyFill="1" applyBorder="1" applyAlignment="1">
      <alignment wrapText="1"/>
    </xf>
    <xf numFmtId="177" fontId="4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0" fontId="4" fillId="2" borderId="0" xfId="0" applyFont="1" applyFill="1" applyAlignment="1">
      <alignment horizontal="right"/>
    </xf>
    <xf numFmtId="177" fontId="4" fillId="2" borderId="0" xfId="0" applyNumberFormat="1" applyFont="1" applyFill="1" applyAlignment="1">
      <alignment horizontal="center"/>
    </xf>
    <xf numFmtId="0" fontId="4" fillId="2" borderId="3" xfId="0" applyFont="1" applyFill="1" applyBorder="1" applyAlignment="1">
      <alignment horizontal="right"/>
    </xf>
    <xf numFmtId="177" fontId="4" fillId="2" borderId="3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sharedStrings" Target="sharedStrings.xml" /><Relationship Id="rId6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7"/>
  <sheetViews>
    <sheetView tabSelected="1"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0+O9</f>
      </c>
      <c t="s">
        <v>16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17</v>
      </c>
      <c s="31">
        <f>0+I9</f>
      </c>
      <c r="O3" t="s">
        <v>12</v>
      </c>
      <c t="s">
        <v>15</v>
      </c>
    </row>
    <row r="4" spans="1:16" ht="15" customHeight="1">
      <c r="A4" t="s">
        <v>6</v>
      </c>
      <c s="8" t="s">
        <v>7</v>
      </c>
      <c s="9" t="s">
        <v>8</v>
      </c>
      <c s="1"/>
      <c s="10" t="s">
        <v>9</v>
      </c>
      <c s="1"/>
      <c s="1"/>
      <c s="7"/>
      <c s="7"/>
      <c r="O4" t="s">
        <v>13</v>
      </c>
      <c t="s">
        <v>15</v>
      </c>
    </row>
    <row r="5" spans="1:16" ht="12.75" customHeight="1">
      <c r="A5" t="s">
        <v>10</v>
      </c>
      <c s="12" t="s">
        <v>11</v>
      </c>
      <c s="13" t="s">
        <v>17</v>
      </c>
      <c s="5"/>
      <c s="14" t="s">
        <v>18</v>
      </c>
      <c s="5"/>
      <c s="5"/>
      <c s="5"/>
      <c s="5"/>
      <c r="O5" t="s">
        <v>14</v>
      </c>
      <c t="s">
        <v>15</v>
      </c>
    </row>
    <row r="6" spans="1:9" ht="12.75" customHeight="1">
      <c r="A6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</row>
    <row r="7" spans="1:9" ht="12.75" customHeight="1">
      <c r="A7" s="11"/>
      <c s="11"/>
      <c s="11"/>
      <c s="11"/>
      <c s="11"/>
      <c s="11"/>
      <c s="11"/>
      <c s="11" t="s">
        <v>32</v>
      </c>
      <c s="11" t="s">
        <v>34</v>
      </c>
    </row>
    <row r="8" spans="1:9" ht="12.75" customHeight="1">
      <c r="A8" s="11" t="s">
        <v>20</v>
      </c>
      <c s="11" t="s">
        <v>22</v>
      </c>
      <c s="11" t="s">
        <v>15</v>
      </c>
      <c s="11" t="s">
        <v>16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9" spans="1:18" ht="12.75" customHeight="1">
      <c r="A9" s="19" t="s">
        <v>36</v>
      </c>
      <c s="19"/>
      <c s="20" t="s">
        <v>20</v>
      </c>
      <c s="19"/>
      <c s="21" t="s">
        <v>37</v>
      </c>
      <c s="19"/>
      <c s="19"/>
      <c s="19"/>
      <c s="22">
        <f>0+Q9</f>
      </c>
      <c r="O9">
        <f>0+R9</f>
      </c>
      <c r="Q9">
        <f>0+I10+I14</f>
      </c>
      <c>
        <f>0+O10+O14</f>
      </c>
    </row>
    <row r="10" spans="1:16" ht="12.75">
      <c r="A10" s="18" t="s">
        <v>38</v>
      </c>
      <c s="23" t="s">
        <v>16</v>
      </c>
      <c s="23" t="s">
        <v>39</v>
      </c>
      <c s="18" t="s">
        <v>40</v>
      </c>
      <c s="24" t="s">
        <v>41</v>
      </c>
      <c s="25" t="s">
        <v>42</v>
      </c>
      <c s="26">
        <v>1</v>
      </c>
      <c s="26">
        <v>0</v>
      </c>
      <c s="26">
        <f>ROUND(ROUND(H10,2)*ROUND(G10,2),2)</f>
      </c>
      <c r="O10">
        <f>(I10*21)/100</f>
      </c>
      <c t="s">
        <v>15</v>
      </c>
    </row>
    <row r="11" spans="1:5" ht="12.75">
      <c r="A11" s="27" t="s">
        <v>43</v>
      </c>
      <c r="E11" s="28" t="s">
        <v>44</v>
      </c>
    </row>
    <row r="12" spans="1:5" ht="12.75">
      <c r="A12" s="29" t="s">
        <v>45</v>
      </c>
      <c r="E12" s="30" t="s">
        <v>40</v>
      </c>
    </row>
    <row r="13" spans="1:5" ht="12.75">
      <c r="A13" t="s">
        <v>46</v>
      </c>
      <c r="E13" s="28" t="s">
        <v>47</v>
      </c>
    </row>
    <row r="14" spans="1:16" ht="12.75">
      <c r="A14" s="18" t="s">
        <v>38</v>
      </c>
      <c s="23" t="s">
        <v>28</v>
      </c>
      <c s="23" t="s">
        <v>48</v>
      </c>
      <c s="18" t="s">
        <v>40</v>
      </c>
      <c s="24" t="s">
        <v>49</v>
      </c>
      <c s="25" t="s">
        <v>42</v>
      </c>
      <c s="26">
        <v>1</v>
      </c>
      <c s="26">
        <v>0</v>
      </c>
      <c s="26">
        <f>ROUND(ROUND(H14,2)*ROUND(G14,2),2)</f>
      </c>
      <c r="O14">
        <f>(I14*21)/100</f>
      </c>
      <c t="s">
        <v>15</v>
      </c>
    </row>
    <row r="15" spans="1:5" ht="12.75">
      <c r="A15" s="27" t="s">
        <v>43</v>
      </c>
      <c r="E15" s="28" t="s">
        <v>50</v>
      </c>
    </row>
    <row r="16" spans="1:5" ht="12.75">
      <c r="A16" s="29" t="s">
        <v>45</v>
      </c>
      <c r="E16" s="30" t="s">
        <v>40</v>
      </c>
    </row>
    <row r="17" spans="1:5" ht="63.75">
      <c r="A17" t="s">
        <v>46</v>
      </c>
      <c r="E17" s="28" t="s">
        <v>51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1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0+O9</f>
      </c>
      <c t="s">
        <v>16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52</v>
      </c>
      <c s="31">
        <f>0+I9</f>
      </c>
      <c r="O3" t="s">
        <v>12</v>
      </c>
      <c t="s">
        <v>15</v>
      </c>
    </row>
    <row r="4" spans="1:16" ht="15" customHeight="1">
      <c r="A4" t="s">
        <v>6</v>
      </c>
      <c s="8" t="s">
        <v>7</v>
      </c>
      <c s="9" t="s">
        <v>8</v>
      </c>
      <c s="1"/>
      <c s="10" t="s">
        <v>9</v>
      </c>
      <c s="1"/>
      <c s="1"/>
      <c s="7"/>
      <c s="7"/>
      <c r="O4" t="s">
        <v>13</v>
      </c>
      <c t="s">
        <v>15</v>
      </c>
    </row>
    <row r="5" spans="1:16" ht="12.75" customHeight="1">
      <c r="A5" t="s">
        <v>10</v>
      </c>
      <c s="12" t="s">
        <v>11</v>
      </c>
      <c s="13" t="s">
        <v>52</v>
      </c>
      <c s="5"/>
      <c s="14" t="s">
        <v>18</v>
      </c>
      <c s="5"/>
      <c s="5"/>
      <c s="5"/>
      <c s="5"/>
      <c r="O5" t="s">
        <v>14</v>
      </c>
      <c t="s">
        <v>15</v>
      </c>
    </row>
    <row r="6" spans="1:9" ht="12.75" customHeight="1">
      <c r="A6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</row>
    <row r="7" spans="1:9" ht="12.75" customHeight="1">
      <c r="A7" s="11"/>
      <c s="11"/>
      <c s="11"/>
      <c s="11"/>
      <c s="11"/>
      <c s="11"/>
      <c s="11"/>
      <c s="11" t="s">
        <v>32</v>
      </c>
      <c s="11" t="s">
        <v>34</v>
      </c>
    </row>
    <row r="8" spans="1:9" ht="12.75" customHeight="1">
      <c r="A8" s="11" t="s">
        <v>20</v>
      </c>
      <c s="11" t="s">
        <v>22</v>
      </c>
      <c s="11" t="s">
        <v>15</v>
      </c>
      <c s="11" t="s">
        <v>16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9" spans="1:18" ht="12.75" customHeight="1">
      <c r="A9" s="19" t="s">
        <v>36</v>
      </c>
      <c s="19"/>
      <c s="20" t="s">
        <v>20</v>
      </c>
      <c s="19"/>
      <c s="21" t="s">
        <v>37</v>
      </c>
      <c s="19"/>
      <c s="19"/>
      <c s="19"/>
      <c s="22">
        <f>0+Q9</f>
      </c>
      <c r="O9">
        <f>0+R9</f>
      </c>
      <c r="Q9">
        <f>0+I10+I14+I18+I22+I26+I30+I34+I38</f>
      </c>
      <c>
        <f>0+O10+O14+O18+O22+O26+O30+O34+O38</f>
      </c>
    </row>
    <row r="10" spans="1:16" ht="12.75">
      <c r="A10" s="18" t="s">
        <v>38</v>
      </c>
      <c s="23" t="s">
        <v>22</v>
      </c>
      <c s="23" t="s">
        <v>53</v>
      </c>
      <c s="18" t="s">
        <v>54</v>
      </c>
      <c s="24" t="s">
        <v>55</v>
      </c>
      <c s="25" t="s">
        <v>42</v>
      </c>
      <c s="26">
        <v>1</v>
      </c>
      <c s="26">
        <v>0</v>
      </c>
      <c s="26">
        <f>ROUND(ROUND(H10,2)*ROUND(G10,2),2)</f>
      </c>
      <c r="O10">
        <f>(I10*21)/100</f>
      </c>
      <c t="s">
        <v>15</v>
      </c>
    </row>
    <row r="11" spans="1:5" ht="369.75">
      <c r="A11" s="27" t="s">
        <v>43</v>
      </c>
      <c r="E11" s="28" t="s">
        <v>56</v>
      </c>
    </row>
    <row r="12" spans="1:5" ht="12.75">
      <c r="A12" s="29" t="s">
        <v>45</v>
      </c>
      <c r="E12" s="30" t="s">
        <v>40</v>
      </c>
    </row>
    <row r="13" spans="1:5" ht="12.75">
      <c r="A13" t="s">
        <v>46</v>
      </c>
      <c r="E13" s="28" t="s">
        <v>57</v>
      </c>
    </row>
    <row r="14" spans="1:16" ht="25.5">
      <c r="A14" s="18" t="s">
        <v>38</v>
      </c>
      <c s="23" t="s">
        <v>15</v>
      </c>
      <c s="23" t="s">
        <v>58</v>
      </c>
      <c s="18" t="s">
        <v>54</v>
      </c>
      <c s="24" t="s">
        <v>59</v>
      </c>
      <c s="25" t="s">
        <v>42</v>
      </c>
      <c s="26">
        <v>1</v>
      </c>
      <c s="26">
        <v>0</v>
      </c>
      <c s="26">
        <f>ROUND(ROUND(H14,2)*ROUND(G14,2),2)</f>
      </c>
      <c r="O14">
        <f>(I14*21)/100</f>
      </c>
      <c t="s">
        <v>15</v>
      </c>
    </row>
    <row r="15" spans="1:5" ht="12.75">
      <c r="A15" s="27" t="s">
        <v>43</v>
      </c>
      <c r="E15" s="28" t="s">
        <v>40</v>
      </c>
    </row>
    <row r="16" spans="1:5" ht="12.75">
      <c r="A16" s="29" t="s">
        <v>45</v>
      </c>
      <c r="E16" s="30" t="s">
        <v>40</v>
      </c>
    </row>
    <row r="17" spans="1:5" ht="12.75">
      <c r="A17" t="s">
        <v>46</v>
      </c>
      <c r="E17" s="28" t="s">
        <v>40</v>
      </c>
    </row>
    <row r="18" spans="1:16" ht="12.75">
      <c r="A18" s="18" t="s">
        <v>38</v>
      </c>
      <c s="23" t="s">
        <v>16</v>
      </c>
      <c s="23" t="s">
        <v>60</v>
      </c>
      <c s="18" t="s">
        <v>54</v>
      </c>
      <c s="24" t="s">
        <v>61</v>
      </c>
      <c s="25" t="s">
        <v>42</v>
      </c>
      <c s="26">
        <v>1</v>
      </c>
      <c s="26">
        <v>0</v>
      </c>
      <c s="26">
        <f>ROUND(ROUND(H18,2)*ROUND(G18,2),2)</f>
      </c>
      <c r="O18">
        <f>(I18*21)/100</f>
      </c>
      <c t="s">
        <v>15</v>
      </c>
    </row>
    <row r="19" spans="1:5" ht="12.75">
      <c r="A19" s="27" t="s">
        <v>43</v>
      </c>
      <c r="E19" s="28" t="s">
        <v>40</v>
      </c>
    </row>
    <row r="20" spans="1:5" ht="12.75">
      <c r="A20" s="29" t="s">
        <v>45</v>
      </c>
      <c r="E20" s="30" t="s">
        <v>40</v>
      </c>
    </row>
    <row r="21" spans="1:5" ht="12.75">
      <c r="A21" t="s">
        <v>46</v>
      </c>
      <c r="E21" s="28" t="s">
        <v>40</v>
      </c>
    </row>
    <row r="22" spans="1:16" ht="25.5">
      <c r="A22" s="18" t="s">
        <v>38</v>
      </c>
      <c s="23" t="s">
        <v>26</v>
      </c>
      <c s="23" t="s">
        <v>62</v>
      </c>
      <c s="18" t="s">
        <v>54</v>
      </c>
      <c s="24" t="s">
        <v>63</v>
      </c>
      <c s="25" t="s">
        <v>42</v>
      </c>
      <c s="26">
        <v>1</v>
      </c>
      <c s="26">
        <v>0</v>
      </c>
      <c s="26">
        <f>ROUND(ROUND(H22,2)*ROUND(G22,2),2)</f>
      </c>
      <c r="O22">
        <f>(I22*21)/100</f>
      </c>
      <c t="s">
        <v>15</v>
      </c>
    </row>
    <row r="23" spans="1:5" ht="12.75">
      <c r="A23" s="27" t="s">
        <v>43</v>
      </c>
      <c r="E23" s="28" t="s">
        <v>40</v>
      </c>
    </row>
    <row r="24" spans="1:5" ht="12.75">
      <c r="A24" s="29" t="s">
        <v>45</v>
      </c>
      <c r="E24" s="30" t="s">
        <v>40</v>
      </c>
    </row>
    <row r="25" spans="1:5" ht="12.75">
      <c r="A25" t="s">
        <v>46</v>
      </c>
      <c r="E25" s="28" t="s">
        <v>40</v>
      </c>
    </row>
    <row r="26" spans="1:16" ht="25.5">
      <c r="A26" s="18" t="s">
        <v>38</v>
      </c>
      <c s="23" t="s">
        <v>28</v>
      </c>
      <c s="23" t="s">
        <v>64</v>
      </c>
      <c s="18" t="s">
        <v>54</v>
      </c>
      <c s="24" t="s">
        <v>65</v>
      </c>
      <c s="25" t="s">
        <v>42</v>
      </c>
      <c s="26">
        <v>1</v>
      </c>
      <c s="26">
        <v>0</v>
      </c>
      <c s="26">
        <f>ROUND(ROUND(H26,2)*ROUND(G26,2),2)</f>
      </c>
      <c r="O26">
        <f>(I26*21)/100</f>
      </c>
      <c t="s">
        <v>15</v>
      </c>
    </row>
    <row r="27" spans="1:5" ht="12.75">
      <c r="A27" s="27" t="s">
        <v>43</v>
      </c>
      <c r="E27" s="28" t="s">
        <v>40</v>
      </c>
    </row>
    <row r="28" spans="1:5" ht="12.75">
      <c r="A28" s="29" t="s">
        <v>45</v>
      </c>
      <c r="E28" s="30" t="s">
        <v>40</v>
      </c>
    </row>
    <row r="29" spans="1:5" ht="12.75">
      <c r="A29" t="s">
        <v>46</v>
      </c>
      <c r="E29" s="28" t="s">
        <v>40</v>
      </c>
    </row>
    <row r="30" spans="1:16" ht="25.5">
      <c r="A30" s="18" t="s">
        <v>38</v>
      </c>
      <c s="23" t="s">
        <v>66</v>
      </c>
      <c s="23" t="s">
        <v>67</v>
      </c>
      <c s="18" t="s">
        <v>54</v>
      </c>
      <c s="24" t="s">
        <v>68</v>
      </c>
      <c s="25" t="s">
        <v>42</v>
      </c>
      <c s="26">
        <v>1</v>
      </c>
      <c s="26">
        <v>0</v>
      </c>
      <c s="26">
        <f>ROUND(ROUND(H30,2)*ROUND(G30,2),2)</f>
      </c>
      <c r="O30">
        <f>(I30*21)/100</f>
      </c>
      <c t="s">
        <v>15</v>
      </c>
    </row>
    <row r="31" spans="1:5" ht="12.75">
      <c r="A31" s="27" t="s">
        <v>43</v>
      </c>
      <c r="E31" s="28" t="s">
        <v>40</v>
      </c>
    </row>
    <row r="32" spans="1:5" ht="12.75">
      <c r="A32" s="29" t="s">
        <v>45</v>
      </c>
      <c r="E32" s="30" t="s">
        <v>40</v>
      </c>
    </row>
    <row r="33" spans="1:5" ht="12.75">
      <c r="A33" t="s">
        <v>46</v>
      </c>
      <c r="E33" s="28" t="s">
        <v>40</v>
      </c>
    </row>
    <row r="34" spans="1:16" ht="25.5">
      <c r="A34" s="18" t="s">
        <v>38</v>
      </c>
      <c s="23" t="s">
        <v>69</v>
      </c>
      <c s="23" t="s">
        <v>70</v>
      </c>
      <c s="18" t="s">
        <v>54</v>
      </c>
      <c s="24" t="s">
        <v>71</v>
      </c>
      <c s="25" t="s">
        <v>42</v>
      </c>
      <c s="26">
        <v>1</v>
      </c>
      <c s="26">
        <v>0</v>
      </c>
      <c s="26">
        <f>ROUND(ROUND(H34,2)*ROUND(G34,2),2)</f>
      </c>
      <c r="O34">
        <f>(I34*21)/100</f>
      </c>
      <c t="s">
        <v>15</v>
      </c>
    </row>
    <row r="35" spans="1:5" ht="12.75">
      <c r="A35" s="27" t="s">
        <v>43</v>
      </c>
      <c r="E35" s="28" t="s">
        <v>40</v>
      </c>
    </row>
    <row r="36" spans="1:5" ht="12.75">
      <c r="A36" s="29" t="s">
        <v>45</v>
      </c>
      <c r="E36" s="30" t="s">
        <v>40</v>
      </c>
    </row>
    <row r="37" spans="1:5" ht="12.75">
      <c r="A37" t="s">
        <v>46</v>
      </c>
      <c r="E37" s="28" t="s">
        <v>40</v>
      </c>
    </row>
    <row r="38" spans="1:16" ht="12.75">
      <c r="A38" s="18" t="s">
        <v>38</v>
      </c>
      <c s="23" t="s">
        <v>72</v>
      </c>
      <c s="23" t="s">
        <v>73</v>
      </c>
      <c s="18" t="s">
        <v>54</v>
      </c>
      <c s="24" t="s">
        <v>74</v>
      </c>
      <c s="25" t="s">
        <v>42</v>
      </c>
      <c s="26">
        <v>1</v>
      </c>
      <c s="26">
        <v>0</v>
      </c>
      <c s="26">
        <f>ROUND(ROUND(H38,2)*ROUND(G38,2),2)</f>
      </c>
      <c r="O38">
        <f>(I38*21)/100</f>
      </c>
      <c t="s">
        <v>15</v>
      </c>
    </row>
    <row r="39" spans="1:5" ht="12.75">
      <c r="A39" s="27" t="s">
        <v>43</v>
      </c>
      <c r="E39" s="28" t="s">
        <v>40</v>
      </c>
    </row>
    <row r="40" spans="1:5" ht="12.75">
      <c r="A40" s="29" t="s">
        <v>45</v>
      </c>
      <c r="E40" s="30" t="s">
        <v>40</v>
      </c>
    </row>
    <row r="41" spans="1:5" ht="12.75">
      <c r="A41" t="s">
        <v>46</v>
      </c>
      <c r="E41" s="28" t="s">
        <v>40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9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0+O8+O13+O30+O59+O68</f>
      </c>
      <c t="s">
        <v>16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75</v>
      </c>
      <c s="31">
        <f>0+I8+I13+I30+I59+I68</f>
      </c>
      <c r="O3" t="s">
        <v>12</v>
      </c>
      <c t="s">
        <v>15</v>
      </c>
    </row>
    <row r="4" spans="1:16" ht="15" customHeight="1">
      <c r="A4" t="s">
        <v>6</v>
      </c>
      <c s="12" t="s">
        <v>11</v>
      </c>
      <c s="13" t="s">
        <v>75</v>
      </c>
      <c s="5"/>
      <c s="14" t="s">
        <v>76</v>
      </c>
      <c s="5"/>
      <c s="5"/>
      <c s="19"/>
      <c s="19"/>
      <c r="O4" t="s">
        <v>13</v>
      </c>
      <c t="s">
        <v>15</v>
      </c>
    </row>
    <row r="5" spans="1:16" ht="12.75" customHeight="1">
      <c r="A5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  <c r="O5" t="s">
        <v>14</v>
      </c>
      <c t="s">
        <v>15</v>
      </c>
    </row>
    <row r="6" spans="1:9" ht="12.75" customHeight="1">
      <c r="A6" s="11"/>
      <c s="11"/>
      <c s="11"/>
      <c s="11"/>
      <c s="11"/>
      <c s="11"/>
      <c s="11"/>
      <c s="11" t="s">
        <v>32</v>
      </c>
      <c s="11" t="s">
        <v>34</v>
      </c>
    </row>
    <row r="7" spans="1:9" ht="12.75" customHeight="1">
      <c r="A7" s="11" t="s">
        <v>20</v>
      </c>
      <c s="11" t="s">
        <v>22</v>
      </c>
      <c s="11" t="s">
        <v>15</v>
      </c>
      <c s="11" t="s">
        <v>16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8" spans="1:18" ht="12.75" customHeight="1">
      <c r="A8" s="19" t="s">
        <v>36</v>
      </c>
      <c s="19"/>
      <c s="20" t="s">
        <v>20</v>
      </c>
      <c s="19"/>
      <c s="21" t="s">
        <v>37</v>
      </c>
      <c s="19"/>
      <c s="19"/>
      <c s="19"/>
      <c s="22">
        <f>0+Q8</f>
      </c>
      <c r="O8">
        <f>0+R8</f>
      </c>
      <c r="Q8">
        <f>0+I9</f>
      </c>
      <c>
        <f>0+O9</f>
      </c>
    </row>
    <row r="9" spans="1:16" ht="12.75">
      <c r="A9" s="18" t="s">
        <v>38</v>
      </c>
      <c s="23" t="s">
        <v>22</v>
      </c>
      <c s="23" t="s">
        <v>77</v>
      </c>
      <c s="18" t="s">
        <v>40</v>
      </c>
      <c s="24" t="s">
        <v>78</v>
      </c>
      <c s="25" t="s">
        <v>79</v>
      </c>
      <c s="26">
        <v>203.04</v>
      </c>
      <c s="26">
        <v>0</v>
      </c>
      <c s="26">
        <f>ROUND(ROUND(H9,2)*ROUND(G9,2),2)</f>
      </c>
      <c r="O9">
        <f>(I9*21)/100</f>
      </c>
      <c t="s">
        <v>15</v>
      </c>
    </row>
    <row r="10" spans="1:5" ht="25.5">
      <c r="A10" s="27" t="s">
        <v>43</v>
      </c>
      <c r="E10" s="28" t="s">
        <v>80</v>
      </c>
    </row>
    <row r="11" spans="1:5" ht="38.25">
      <c r="A11" s="29" t="s">
        <v>45</v>
      </c>
      <c r="E11" s="30" t="s">
        <v>81</v>
      </c>
    </row>
    <row r="12" spans="1:5" ht="25.5">
      <c r="A12" t="s">
        <v>46</v>
      </c>
      <c r="E12" s="28" t="s">
        <v>82</v>
      </c>
    </row>
    <row r="13" spans="1:18" ht="12.75" customHeight="1">
      <c r="A13" s="5" t="s">
        <v>36</v>
      </c>
      <c s="5"/>
      <c s="34" t="s">
        <v>22</v>
      </c>
      <c s="5"/>
      <c s="21" t="s">
        <v>83</v>
      </c>
      <c s="5"/>
      <c s="5"/>
      <c s="5"/>
      <c s="35">
        <f>0+Q13</f>
      </c>
      <c r="O13">
        <f>0+R13</f>
      </c>
      <c r="Q13">
        <f>0+I14+I18+I22+I26</f>
      </c>
      <c>
        <f>0+O14+O18+O22+O26</f>
      </c>
    </row>
    <row r="14" spans="1:16" ht="12.75">
      <c r="A14" s="18" t="s">
        <v>38</v>
      </c>
      <c s="23" t="s">
        <v>15</v>
      </c>
      <c s="23" t="s">
        <v>84</v>
      </c>
      <c s="18" t="s">
        <v>40</v>
      </c>
      <c s="24" t="s">
        <v>85</v>
      </c>
      <c s="25" t="s">
        <v>86</v>
      </c>
      <c s="26">
        <v>40</v>
      </c>
      <c s="26">
        <v>0</v>
      </c>
      <c s="26">
        <f>ROUND(ROUND(H14,2)*ROUND(G14,2),2)</f>
      </c>
      <c r="O14">
        <f>(I14*21)/100</f>
      </c>
      <c t="s">
        <v>15</v>
      </c>
    </row>
    <row r="15" spans="1:5" ht="25.5">
      <c r="A15" s="27" t="s">
        <v>43</v>
      </c>
      <c r="E15" s="28" t="s">
        <v>87</v>
      </c>
    </row>
    <row r="16" spans="1:5" ht="12.75">
      <c r="A16" s="29" t="s">
        <v>45</v>
      </c>
      <c r="E16" s="30" t="s">
        <v>40</v>
      </c>
    </row>
    <row r="17" spans="1:5" ht="38.25">
      <c r="A17" t="s">
        <v>46</v>
      </c>
      <c r="E17" s="28" t="s">
        <v>88</v>
      </c>
    </row>
    <row r="18" spans="1:16" ht="12.75">
      <c r="A18" s="18" t="s">
        <v>38</v>
      </c>
      <c s="23" t="s">
        <v>16</v>
      </c>
      <c s="23" t="s">
        <v>89</v>
      </c>
      <c s="18" t="s">
        <v>40</v>
      </c>
      <c s="24" t="s">
        <v>90</v>
      </c>
      <c s="25" t="s">
        <v>91</v>
      </c>
      <c s="26">
        <v>34.75</v>
      </c>
      <c s="26">
        <v>0</v>
      </c>
      <c s="26">
        <f>ROUND(ROUND(H18,2)*ROUND(G18,2),2)</f>
      </c>
      <c r="O18">
        <f>(I18*21)/100</f>
      </c>
      <c t="s">
        <v>15</v>
      </c>
    </row>
    <row r="19" spans="1:5" ht="63.75">
      <c r="A19" s="27" t="s">
        <v>43</v>
      </c>
      <c r="E19" s="28" t="s">
        <v>92</v>
      </c>
    </row>
    <row r="20" spans="1:5" ht="63.75">
      <c r="A20" s="29" t="s">
        <v>45</v>
      </c>
      <c r="E20" s="30" t="s">
        <v>93</v>
      </c>
    </row>
    <row r="21" spans="1:5" ht="25.5">
      <c r="A21" t="s">
        <v>46</v>
      </c>
      <c r="E21" s="28" t="s">
        <v>94</v>
      </c>
    </row>
    <row r="22" spans="1:16" ht="12.75">
      <c r="A22" s="18" t="s">
        <v>38</v>
      </c>
      <c s="23" t="s">
        <v>26</v>
      </c>
      <c s="23" t="s">
        <v>95</v>
      </c>
      <c s="18" t="s">
        <v>40</v>
      </c>
      <c s="24" t="s">
        <v>96</v>
      </c>
      <c s="25" t="s">
        <v>86</v>
      </c>
      <c s="26">
        <v>2148</v>
      </c>
      <c s="26">
        <v>0</v>
      </c>
      <c s="26">
        <f>ROUND(ROUND(H22,2)*ROUND(G22,2),2)</f>
      </c>
      <c r="O22">
        <f>(I22*21)/100</f>
      </c>
      <c t="s">
        <v>15</v>
      </c>
    </row>
    <row r="23" spans="1:5" ht="12.75">
      <c r="A23" s="27" t="s">
        <v>43</v>
      </c>
      <c r="E23" s="28" t="s">
        <v>97</v>
      </c>
    </row>
    <row r="24" spans="1:5" ht="25.5">
      <c r="A24" s="29" t="s">
        <v>45</v>
      </c>
      <c r="E24" s="30" t="s">
        <v>98</v>
      </c>
    </row>
    <row r="25" spans="1:5" ht="63.75">
      <c r="A25" t="s">
        <v>46</v>
      </c>
      <c r="E25" s="28" t="s">
        <v>99</v>
      </c>
    </row>
    <row r="26" spans="1:16" ht="12.75">
      <c r="A26" s="18" t="s">
        <v>38</v>
      </c>
      <c s="23" t="s">
        <v>28</v>
      </c>
      <c s="23" t="s">
        <v>100</v>
      </c>
      <c s="18" t="s">
        <v>40</v>
      </c>
      <c s="24" t="s">
        <v>101</v>
      </c>
      <c s="25" t="s">
        <v>86</v>
      </c>
      <c s="26">
        <v>27</v>
      </c>
      <c s="26">
        <v>0</v>
      </c>
      <c s="26">
        <f>ROUND(ROUND(H26,2)*ROUND(G26,2),2)</f>
      </c>
      <c r="O26">
        <f>(I26*21)/100</f>
      </c>
      <c t="s">
        <v>15</v>
      </c>
    </row>
    <row r="27" spans="1:5" ht="12.75">
      <c r="A27" s="27" t="s">
        <v>43</v>
      </c>
      <c r="E27" s="28" t="s">
        <v>102</v>
      </c>
    </row>
    <row r="28" spans="1:5" ht="12.75">
      <c r="A28" s="29" t="s">
        <v>45</v>
      </c>
      <c r="E28" s="30" t="s">
        <v>103</v>
      </c>
    </row>
    <row r="29" spans="1:5" ht="63.75">
      <c r="A29" t="s">
        <v>46</v>
      </c>
      <c r="E29" s="28" t="s">
        <v>99</v>
      </c>
    </row>
    <row r="30" spans="1:18" ht="12.75" customHeight="1">
      <c r="A30" s="5" t="s">
        <v>36</v>
      </c>
      <c s="5"/>
      <c s="34" t="s">
        <v>28</v>
      </c>
      <c s="5"/>
      <c s="21" t="s">
        <v>104</v>
      </c>
      <c s="5"/>
      <c s="5"/>
      <c s="5"/>
      <c s="35">
        <f>0+Q30</f>
      </c>
      <c r="O30">
        <f>0+R30</f>
      </c>
      <c r="Q30">
        <f>0+I31+I35+I39+I43+I47+I51+I55</f>
      </c>
      <c>
        <f>0+O31+O35+O39+O43+O47+O51+O55</f>
      </c>
    </row>
    <row r="31" spans="1:16" ht="12.75">
      <c r="A31" s="18" t="s">
        <v>38</v>
      </c>
      <c s="23" t="s">
        <v>30</v>
      </c>
      <c s="23" t="s">
        <v>105</v>
      </c>
      <c s="18" t="s">
        <v>40</v>
      </c>
      <c s="24" t="s">
        <v>106</v>
      </c>
      <c s="25" t="s">
        <v>91</v>
      </c>
      <c s="26">
        <v>227.65</v>
      </c>
      <c s="26">
        <v>0</v>
      </c>
      <c s="26">
        <f>ROUND(ROUND(H31,2)*ROUND(G31,2),2)</f>
      </c>
      <c r="O31">
        <f>(I31*21)/100</f>
      </c>
      <c t="s">
        <v>15</v>
      </c>
    </row>
    <row r="32" spans="1:5" ht="38.25">
      <c r="A32" s="27" t="s">
        <v>43</v>
      </c>
      <c r="E32" s="28" t="s">
        <v>107</v>
      </c>
    </row>
    <row r="33" spans="1:5" ht="51">
      <c r="A33" s="29" t="s">
        <v>45</v>
      </c>
      <c r="E33" s="30" t="s">
        <v>108</v>
      </c>
    </row>
    <row r="34" spans="1:5" ht="242.25">
      <c r="A34" t="s">
        <v>46</v>
      </c>
      <c r="E34" s="28" t="s">
        <v>109</v>
      </c>
    </row>
    <row r="35" spans="1:16" ht="12.75">
      <c r="A35" s="18" t="s">
        <v>38</v>
      </c>
      <c s="23" t="s">
        <v>66</v>
      </c>
      <c s="23" t="s">
        <v>110</v>
      </c>
      <c s="18" t="s">
        <v>40</v>
      </c>
      <c s="24" t="s">
        <v>111</v>
      </c>
      <c s="25" t="s">
        <v>86</v>
      </c>
      <c s="26">
        <v>21787</v>
      </c>
      <c s="26">
        <v>0</v>
      </c>
      <c s="26">
        <f>ROUND(ROUND(H35,2)*ROUND(G35,2),2)</f>
      </c>
      <c r="O35">
        <f>(I35*21)/100</f>
      </c>
      <c t="s">
        <v>15</v>
      </c>
    </row>
    <row r="36" spans="1:5" ht="12.75">
      <c r="A36" s="27" t="s">
        <v>43</v>
      </c>
      <c r="E36" s="28" t="s">
        <v>112</v>
      </c>
    </row>
    <row r="37" spans="1:5" ht="51">
      <c r="A37" s="29" t="s">
        <v>45</v>
      </c>
      <c r="E37" s="30" t="s">
        <v>113</v>
      </c>
    </row>
    <row r="38" spans="1:5" ht="51">
      <c r="A38" t="s">
        <v>46</v>
      </c>
      <c r="E38" s="28" t="s">
        <v>114</v>
      </c>
    </row>
    <row r="39" spans="1:16" ht="12.75">
      <c r="A39" s="18" t="s">
        <v>38</v>
      </c>
      <c s="23" t="s">
        <v>33</v>
      </c>
      <c s="23" t="s">
        <v>115</v>
      </c>
      <c s="18" t="s">
        <v>54</v>
      </c>
      <c s="24" t="s">
        <v>116</v>
      </c>
      <c s="25" t="s">
        <v>91</v>
      </c>
      <c s="26">
        <v>81.25</v>
      </c>
      <c s="26">
        <v>0</v>
      </c>
      <c s="26">
        <f>ROUND(ROUND(H39,2)*ROUND(G39,2),2)</f>
      </c>
      <c r="O39">
        <f>(I39*21)/100</f>
      </c>
      <c t="s">
        <v>15</v>
      </c>
    </row>
    <row r="40" spans="1:5" ht="51">
      <c r="A40" s="27" t="s">
        <v>43</v>
      </c>
      <c r="E40" s="28" t="s">
        <v>117</v>
      </c>
    </row>
    <row r="41" spans="1:5" ht="25.5">
      <c r="A41" s="29" t="s">
        <v>45</v>
      </c>
      <c r="E41" s="30" t="s">
        <v>118</v>
      </c>
    </row>
    <row r="42" spans="1:5" ht="127.5">
      <c r="A42" t="s">
        <v>46</v>
      </c>
      <c r="E42" s="28" t="s">
        <v>119</v>
      </c>
    </row>
    <row r="43" spans="1:16" ht="12.75">
      <c r="A43" s="18" t="s">
        <v>38</v>
      </c>
      <c s="23" t="s">
        <v>35</v>
      </c>
      <c s="23" t="s">
        <v>120</v>
      </c>
      <c s="18" t="s">
        <v>40</v>
      </c>
      <c s="24" t="s">
        <v>121</v>
      </c>
      <c s="25" t="s">
        <v>86</v>
      </c>
      <c s="26">
        <v>11111</v>
      </c>
      <c s="26">
        <v>0</v>
      </c>
      <c s="26">
        <f>ROUND(ROUND(H43,2)*ROUND(G43,2),2)</f>
      </c>
      <c r="O43">
        <f>(I43*21)/100</f>
      </c>
      <c t="s">
        <v>15</v>
      </c>
    </row>
    <row r="44" spans="1:5" ht="12.75">
      <c r="A44" s="27" t="s">
        <v>43</v>
      </c>
      <c r="E44" s="28" t="s">
        <v>122</v>
      </c>
    </row>
    <row r="45" spans="1:5" ht="12.75">
      <c r="A45" s="29" t="s">
        <v>45</v>
      </c>
      <c r="E45" s="30" t="s">
        <v>123</v>
      </c>
    </row>
    <row r="46" spans="1:5" ht="140.25">
      <c r="A46" t="s">
        <v>46</v>
      </c>
      <c r="E46" s="28" t="s">
        <v>124</v>
      </c>
    </row>
    <row r="47" spans="1:16" ht="12.75">
      <c r="A47" s="18" t="s">
        <v>38</v>
      </c>
      <c s="23" t="s">
        <v>125</v>
      </c>
      <c s="23" t="s">
        <v>126</v>
      </c>
      <c s="18" t="s">
        <v>40</v>
      </c>
      <c s="24" t="s">
        <v>127</v>
      </c>
      <c s="25" t="s">
        <v>91</v>
      </c>
      <c s="26">
        <v>427.04</v>
      </c>
      <c s="26">
        <v>0</v>
      </c>
      <c s="26">
        <f>ROUND(ROUND(H47,2)*ROUND(G47,2),2)</f>
      </c>
      <c r="O47">
        <f>(I47*21)/100</f>
      </c>
      <c t="s">
        <v>15</v>
      </c>
    </row>
    <row r="48" spans="1:5" ht="12.75">
      <c r="A48" s="27" t="s">
        <v>43</v>
      </c>
      <c r="E48" s="28" t="s">
        <v>128</v>
      </c>
    </row>
    <row r="49" spans="1:5" ht="12.75">
      <c r="A49" s="29" t="s">
        <v>45</v>
      </c>
      <c r="E49" s="30" t="s">
        <v>129</v>
      </c>
    </row>
    <row r="50" spans="1:5" ht="140.25">
      <c r="A50" t="s">
        <v>46</v>
      </c>
      <c r="E50" s="28" t="s">
        <v>124</v>
      </c>
    </row>
    <row r="51" spans="1:16" ht="12.75">
      <c r="A51" s="18" t="s">
        <v>38</v>
      </c>
      <c s="23" t="s">
        <v>130</v>
      </c>
      <c s="23" t="s">
        <v>131</v>
      </c>
      <c s="18" t="s">
        <v>40</v>
      </c>
      <c s="24" t="s">
        <v>132</v>
      </c>
      <c s="25" t="s">
        <v>91</v>
      </c>
      <c s="26">
        <v>5</v>
      </c>
      <c s="26">
        <v>0</v>
      </c>
      <c s="26">
        <f>ROUND(ROUND(H51,2)*ROUND(G51,2),2)</f>
      </c>
      <c r="O51">
        <f>(I51*21)/100</f>
      </c>
      <c t="s">
        <v>15</v>
      </c>
    </row>
    <row r="52" spans="1:5" ht="25.5">
      <c r="A52" s="27" t="s">
        <v>43</v>
      </c>
      <c r="E52" s="28" t="s">
        <v>133</v>
      </c>
    </row>
    <row r="53" spans="1:5" ht="12.75">
      <c r="A53" s="29" t="s">
        <v>45</v>
      </c>
      <c r="E53" s="30" t="s">
        <v>134</v>
      </c>
    </row>
    <row r="54" spans="1:5" ht="76.5">
      <c r="A54" t="s">
        <v>46</v>
      </c>
      <c r="E54" s="28" t="s">
        <v>135</v>
      </c>
    </row>
    <row r="55" spans="1:16" ht="12.75">
      <c r="A55" s="18" t="s">
        <v>38</v>
      </c>
      <c s="23" t="s">
        <v>136</v>
      </c>
      <c s="23" t="s">
        <v>137</v>
      </c>
      <c s="18" t="s">
        <v>40</v>
      </c>
      <c s="24" t="s">
        <v>138</v>
      </c>
      <c s="25" t="s">
        <v>139</v>
      </c>
      <c s="26">
        <v>1307</v>
      </c>
      <c s="26">
        <v>0</v>
      </c>
      <c s="26">
        <f>ROUND(ROUND(H55,2)*ROUND(G55,2),2)</f>
      </c>
      <c r="O55">
        <f>(I55*21)/100</f>
      </c>
      <c t="s">
        <v>15</v>
      </c>
    </row>
    <row r="56" spans="1:5" ht="51">
      <c r="A56" s="27" t="s">
        <v>43</v>
      </c>
      <c r="E56" s="28" t="s">
        <v>140</v>
      </c>
    </row>
    <row r="57" spans="1:5" ht="76.5">
      <c r="A57" s="29" t="s">
        <v>45</v>
      </c>
      <c r="E57" s="30" t="s">
        <v>141</v>
      </c>
    </row>
    <row r="58" spans="1:5" ht="38.25">
      <c r="A58" t="s">
        <v>46</v>
      </c>
      <c r="E58" s="28" t="s">
        <v>142</v>
      </c>
    </row>
    <row r="59" spans="1:18" ht="12.75" customHeight="1">
      <c r="A59" s="5" t="s">
        <v>36</v>
      </c>
      <c s="5"/>
      <c s="34" t="s">
        <v>66</v>
      </c>
      <c s="5"/>
      <c s="21" t="s">
        <v>143</v>
      </c>
      <c s="5"/>
      <c s="5"/>
      <c s="5"/>
      <c s="35">
        <f>0+Q59</f>
      </c>
      <c r="O59">
        <f>0+R59</f>
      </c>
      <c r="Q59">
        <f>0+I60+I64</f>
      </c>
      <c>
        <f>0+O60+O64</f>
      </c>
    </row>
    <row r="60" spans="1:16" ht="12.75">
      <c r="A60" s="18" t="s">
        <v>38</v>
      </c>
      <c s="23" t="s">
        <v>69</v>
      </c>
      <c s="23" t="s">
        <v>144</v>
      </c>
      <c s="18" t="s">
        <v>54</v>
      </c>
      <c s="24" t="s">
        <v>145</v>
      </c>
      <c s="25" t="s">
        <v>146</v>
      </c>
      <c s="26">
        <v>1</v>
      </c>
      <c s="26">
        <v>0</v>
      </c>
      <c s="26">
        <f>ROUND(ROUND(H60,2)*ROUND(G60,2),2)</f>
      </c>
      <c r="O60">
        <f>(I60*21)/100</f>
      </c>
      <c t="s">
        <v>15</v>
      </c>
    </row>
    <row r="61" spans="1:5" ht="25.5">
      <c r="A61" s="27" t="s">
        <v>43</v>
      </c>
      <c r="E61" s="28" t="s">
        <v>147</v>
      </c>
    </row>
    <row r="62" spans="1:5" ht="12.75">
      <c r="A62" s="29" t="s">
        <v>45</v>
      </c>
      <c r="E62" s="30" t="s">
        <v>40</v>
      </c>
    </row>
    <row r="63" spans="1:5" ht="12.75">
      <c r="A63" t="s">
        <v>46</v>
      </c>
      <c r="E63" s="28" t="s">
        <v>40</v>
      </c>
    </row>
    <row r="64" spans="1:16" ht="12.75">
      <c r="A64" s="18" t="s">
        <v>38</v>
      </c>
      <c s="23" t="s">
        <v>72</v>
      </c>
      <c s="23" t="s">
        <v>148</v>
      </c>
      <c s="18" t="s">
        <v>54</v>
      </c>
      <c s="24" t="s">
        <v>149</v>
      </c>
      <c s="25" t="s">
        <v>146</v>
      </c>
      <c s="26">
        <v>1</v>
      </c>
      <c s="26">
        <v>0</v>
      </c>
      <c s="26">
        <f>ROUND(ROUND(H64,2)*ROUND(G64,2),2)</f>
      </c>
      <c r="O64">
        <f>(I64*21)/100</f>
      </c>
      <c t="s">
        <v>15</v>
      </c>
    </row>
    <row r="65" spans="1:5" ht="25.5">
      <c r="A65" s="27" t="s">
        <v>43</v>
      </c>
      <c r="E65" s="28" t="s">
        <v>150</v>
      </c>
    </row>
    <row r="66" spans="1:5" ht="12.75">
      <c r="A66" s="29" t="s">
        <v>45</v>
      </c>
      <c r="E66" s="30" t="s">
        <v>40</v>
      </c>
    </row>
    <row r="67" spans="1:5" ht="12.75">
      <c r="A67" t="s">
        <v>46</v>
      </c>
      <c r="E67" s="28" t="s">
        <v>40</v>
      </c>
    </row>
    <row r="68" spans="1:18" ht="12.75" customHeight="1">
      <c r="A68" s="5" t="s">
        <v>36</v>
      </c>
      <c s="5"/>
      <c s="34" t="s">
        <v>33</v>
      </c>
      <c s="5"/>
      <c s="21" t="s">
        <v>151</v>
      </c>
      <c s="5"/>
      <c s="5"/>
      <c s="5"/>
      <c s="35">
        <f>0+Q68</f>
      </c>
      <c r="O68">
        <f>0+R68</f>
      </c>
      <c r="Q68">
        <f>0+I69+I73+I77+I81+I85+I89+I93</f>
      </c>
      <c>
        <f>0+O69+O73+O77+O81+O85+O89+O93</f>
      </c>
    </row>
    <row r="69" spans="1:16" ht="12.75">
      <c r="A69" s="18" t="s">
        <v>38</v>
      </c>
      <c s="23" t="s">
        <v>152</v>
      </c>
      <c s="23" t="s">
        <v>153</v>
      </c>
      <c s="18" t="s">
        <v>40</v>
      </c>
      <c s="24" t="s">
        <v>154</v>
      </c>
      <c s="25" t="s">
        <v>146</v>
      </c>
      <c s="26">
        <v>152</v>
      </c>
      <c s="26">
        <v>0</v>
      </c>
      <c s="26">
        <f>ROUND(ROUND(H69,2)*ROUND(G69,2),2)</f>
      </c>
      <c r="O69">
        <f>(I69*21)/100</f>
      </c>
      <c t="s">
        <v>15</v>
      </c>
    </row>
    <row r="70" spans="1:5" ht="38.25">
      <c r="A70" s="27" t="s">
        <v>43</v>
      </c>
      <c r="E70" s="28" t="s">
        <v>155</v>
      </c>
    </row>
    <row r="71" spans="1:5" ht="12.75">
      <c r="A71" s="29" t="s">
        <v>45</v>
      </c>
      <c r="E71" s="30" t="s">
        <v>156</v>
      </c>
    </row>
    <row r="72" spans="1:5" ht="51">
      <c r="A72" t="s">
        <v>46</v>
      </c>
      <c r="E72" s="28" t="s">
        <v>157</v>
      </c>
    </row>
    <row r="73" spans="1:16" ht="25.5">
      <c r="A73" s="18" t="s">
        <v>38</v>
      </c>
      <c s="23" t="s">
        <v>158</v>
      </c>
      <c s="23" t="s">
        <v>159</v>
      </c>
      <c s="18" t="s">
        <v>40</v>
      </c>
      <c s="24" t="s">
        <v>160</v>
      </c>
      <c s="25" t="s">
        <v>86</v>
      </c>
      <c s="26">
        <v>601.38</v>
      </c>
      <c s="26">
        <v>0</v>
      </c>
      <c s="26">
        <f>ROUND(ROUND(H73,2)*ROUND(G73,2),2)</f>
      </c>
      <c r="O73">
        <f>(I73*21)/100</f>
      </c>
      <c t="s">
        <v>15</v>
      </c>
    </row>
    <row r="74" spans="1:5" ht="38.25">
      <c r="A74" s="27" t="s">
        <v>43</v>
      </c>
      <c r="E74" s="28" t="s">
        <v>161</v>
      </c>
    </row>
    <row r="75" spans="1:5" ht="51">
      <c r="A75" s="29" t="s">
        <v>45</v>
      </c>
      <c r="E75" s="30" t="s">
        <v>162</v>
      </c>
    </row>
    <row r="76" spans="1:5" ht="12.75">
      <c r="A76" t="s">
        <v>46</v>
      </c>
      <c r="E76" s="28" t="s">
        <v>40</v>
      </c>
    </row>
    <row r="77" spans="1:16" ht="12.75">
      <c r="A77" s="18" t="s">
        <v>38</v>
      </c>
      <c s="23" t="s">
        <v>163</v>
      </c>
      <c s="23" t="s">
        <v>164</v>
      </c>
      <c s="18" t="s">
        <v>40</v>
      </c>
      <c s="24" t="s">
        <v>165</v>
      </c>
      <c s="25" t="s">
        <v>139</v>
      </c>
      <c s="26">
        <v>65</v>
      </c>
      <c s="26">
        <v>0</v>
      </c>
      <c s="26">
        <f>ROUND(ROUND(H77,2)*ROUND(G77,2),2)</f>
      </c>
      <c r="O77">
        <f>(I77*21)/100</f>
      </c>
      <c t="s">
        <v>15</v>
      </c>
    </row>
    <row r="78" spans="1:5" ht="51">
      <c r="A78" s="27" t="s">
        <v>43</v>
      </c>
      <c r="E78" s="28" t="s">
        <v>166</v>
      </c>
    </row>
    <row r="79" spans="1:5" ht="12.75">
      <c r="A79" s="29" t="s">
        <v>45</v>
      </c>
      <c r="E79" s="30" t="s">
        <v>40</v>
      </c>
    </row>
    <row r="80" spans="1:5" ht="51">
      <c r="A80" t="s">
        <v>46</v>
      </c>
      <c r="E80" s="28" t="s">
        <v>167</v>
      </c>
    </row>
    <row r="81" spans="1:16" ht="12.75">
      <c r="A81" s="18" t="s">
        <v>38</v>
      </c>
      <c s="23" t="s">
        <v>168</v>
      </c>
      <c s="23" t="s">
        <v>169</v>
      </c>
      <c s="18" t="s">
        <v>40</v>
      </c>
      <c s="24" t="s">
        <v>170</v>
      </c>
      <c s="25" t="s">
        <v>139</v>
      </c>
      <c s="26">
        <v>39.5</v>
      </c>
      <c s="26">
        <v>0</v>
      </c>
      <c s="26">
        <f>ROUND(ROUND(H81,2)*ROUND(G81,2),2)</f>
      </c>
      <c r="O81">
        <f>(I81*21)/100</f>
      </c>
      <c t="s">
        <v>15</v>
      </c>
    </row>
    <row r="82" spans="1:5" ht="38.25">
      <c r="A82" s="27" t="s">
        <v>43</v>
      </c>
      <c r="E82" s="28" t="s">
        <v>171</v>
      </c>
    </row>
    <row r="83" spans="1:5" ht="25.5">
      <c r="A83" s="29" t="s">
        <v>45</v>
      </c>
      <c r="E83" s="30" t="s">
        <v>172</v>
      </c>
    </row>
    <row r="84" spans="1:5" ht="51">
      <c r="A84" t="s">
        <v>46</v>
      </c>
      <c r="E84" s="28" t="s">
        <v>173</v>
      </c>
    </row>
    <row r="85" spans="1:16" ht="12.75">
      <c r="A85" s="18" t="s">
        <v>38</v>
      </c>
      <c s="23" t="s">
        <v>174</v>
      </c>
      <c s="23" t="s">
        <v>175</v>
      </c>
      <c s="18" t="s">
        <v>40</v>
      </c>
      <c s="24" t="s">
        <v>176</v>
      </c>
      <c s="25" t="s">
        <v>139</v>
      </c>
      <c s="26">
        <v>1307</v>
      </c>
      <c s="26">
        <v>0</v>
      </c>
      <c s="26">
        <f>ROUND(ROUND(H85,2)*ROUND(G85,2),2)</f>
      </c>
      <c r="O85">
        <f>(I85*21)/100</f>
      </c>
      <c t="s">
        <v>15</v>
      </c>
    </row>
    <row r="86" spans="1:5" ht="51">
      <c r="A86" s="27" t="s">
        <v>43</v>
      </c>
      <c r="E86" s="28" t="s">
        <v>140</v>
      </c>
    </row>
    <row r="87" spans="1:5" ht="76.5">
      <c r="A87" s="29" t="s">
        <v>45</v>
      </c>
      <c r="E87" s="30" t="s">
        <v>141</v>
      </c>
    </row>
    <row r="88" spans="1:5" ht="25.5">
      <c r="A88" t="s">
        <v>46</v>
      </c>
      <c r="E88" s="28" t="s">
        <v>177</v>
      </c>
    </row>
    <row r="89" spans="1:16" ht="12.75">
      <c r="A89" s="18" t="s">
        <v>38</v>
      </c>
      <c s="23" t="s">
        <v>178</v>
      </c>
      <c s="23" t="s">
        <v>179</v>
      </c>
      <c s="18" t="s">
        <v>40</v>
      </c>
      <c s="24" t="s">
        <v>180</v>
      </c>
      <c s="25" t="s">
        <v>86</v>
      </c>
      <c s="26">
        <v>2301</v>
      </c>
      <c s="26">
        <v>0</v>
      </c>
      <c s="26">
        <f>ROUND(ROUND(H89,2)*ROUND(G89,2),2)</f>
      </c>
      <c r="O89">
        <f>(I89*21)/100</f>
      </c>
      <c t="s">
        <v>15</v>
      </c>
    </row>
    <row r="90" spans="1:5" ht="25.5">
      <c r="A90" s="27" t="s">
        <v>43</v>
      </c>
      <c r="E90" s="28" t="s">
        <v>181</v>
      </c>
    </row>
    <row r="91" spans="1:5" ht="25.5">
      <c r="A91" s="29" t="s">
        <v>45</v>
      </c>
      <c r="E91" s="30" t="s">
        <v>182</v>
      </c>
    </row>
    <row r="92" spans="1:5" ht="25.5">
      <c r="A92" t="s">
        <v>46</v>
      </c>
      <c r="E92" s="28" t="s">
        <v>183</v>
      </c>
    </row>
    <row r="93" spans="1:16" ht="12.75">
      <c r="A93" s="18" t="s">
        <v>38</v>
      </c>
      <c s="23" t="s">
        <v>184</v>
      </c>
      <c s="23" t="s">
        <v>185</v>
      </c>
      <c s="18" t="s">
        <v>40</v>
      </c>
      <c s="24" t="s">
        <v>186</v>
      </c>
      <c s="25" t="s">
        <v>86</v>
      </c>
      <c s="26">
        <v>21787</v>
      </c>
      <c s="26">
        <v>0</v>
      </c>
      <c s="26">
        <f>ROUND(ROUND(H93,2)*ROUND(G93,2),2)</f>
      </c>
      <c r="O93">
        <f>(I93*21)/100</f>
      </c>
      <c t="s">
        <v>15</v>
      </c>
    </row>
    <row r="94" spans="1:5" ht="38.25">
      <c r="A94" s="27" t="s">
        <v>43</v>
      </c>
      <c r="E94" s="28" t="s">
        <v>187</v>
      </c>
    </row>
    <row r="95" spans="1:5" ht="12.75">
      <c r="A95" s="29" t="s">
        <v>45</v>
      </c>
      <c r="E95" s="30" t="s">
        <v>188</v>
      </c>
    </row>
    <row r="96" spans="1:5" ht="25.5">
      <c r="A96" t="s">
        <v>46</v>
      </c>
      <c r="E96" s="28" t="s">
        <v>183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